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δ2" sheetId="5" r:id="rId1"/>
  </sheets>
  <calcPr calcId="125725"/>
</workbook>
</file>

<file path=xl/calcChain.xml><?xml version="1.0" encoding="utf-8"?>
<calcChain xmlns="http://schemas.openxmlformats.org/spreadsheetml/2006/main">
  <c r="L365" i="5"/>
  <c r="AC215"/>
  <c r="AE214" s="1"/>
  <c r="AC214"/>
  <c r="AC210"/>
  <c r="AC209"/>
  <c r="AC208"/>
  <c r="AC119"/>
  <c r="AC118"/>
  <c r="AC117"/>
  <c r="AC86"/>
  <c r="AC85"/>
  <c r="AC84"/>
  <c r="AC83"/>
  <c r="AC52"/>
  <c r="AC51"/>
  <c r="AC50"/>
  <c r="AC48"/>
  <c r="AC47"/>
  <c r="AC46"/>
  <c r="AC45"/>
  <c r="AC44"/>
  <c r="K365"/>
  <c r="J365"/>
  <c r="X365"/>
  <c r="W365"/>
  <c r="P365"/>
  <c r="O365"/>
  <c r="T365"/>
  <c r="S365"/>
  <c r="Z365"/>
  <c r="AC204"/>
  <c r="AC203"/>
  <c r="AC202"/>
  <c r="AC201"/>
  <c r="AC200"/>
  <c r="AC135"/>
  <c r="AE117" l="1"/>
  <c r="AE208"/>
  <c r="AE83"/>
  <c r="AE44"/>
  <c r="AE200"/>
  <c r="AC78"/>
  <c r="AC79"/>
  <c r="AC196"/>
  <c r="AC195"/>
  <c r="AC194"/>
  <c r="AC193"/>
  <c r="AC192"/>
  <c r="AC191"/>
  <c r="AC73"/>
  <c r="AC72"/>
  <c r="AC71"/>
  <c r="AC70"/>
  <c r="AC69"/>
  <c r="AC68"/>
  <c r="AC67"/>
  <c r="AC66"/>
  <c r="AC65"/>
  <c r="AE78" l="1"/>
  <c r="AE191"/>
  <c r="AE71"/>
  <c r="AE65"/>
  <c r="AC187"/>
  <c r="AC186"/>
  <c r="AC185"/>
  <c r="AC106"/>
  <c r="AC107"/>
  <c r="AF65" l="1"/>
  <c r="AE185"/>
  <c r="AC103"/>
  <c r="AC104"/>
  <c r="AC105"/>
  <c r="AC108"/>
  <c r="AC109"/>
  <c r="AC102"/>
  <c r="AC131"/>
  <c r="AC130"/>
  <c r="AC129"/>
  <c r="AC128"/>
  <c r="AC181"/>
  <c r="AE181" s="1"/>
  <c r="AC180"/>
  <c r="AC179"/>
  <c r="AC175"/>
  <c r="AC174"/>
  <c r="AC170"/>
  <c r="AC157"/>
  <c r="AE157" s="1"/>
  <c r="AC156"/>
  <c r="AE156" s="1"/>
  <c r="AC155"/>
  <c r="AC154"/>
  <c r="AC153"/>
  <c r="AE153" s="1"/>
  <c r="AC152"/>
  <c r="AC151"/>
  <c r="AC150"/>
  <c r="AE150" s="1"/>
  <c r="AC149"/>
  <c r="AC148"/>
  <c r="AC147"/>
  <c r="AE147" s="1"/>
  <c r="AC166"/>
  <c r="AC165"/>
  <c r="AC164"/>
  <c r="AC163"/>
  <c r="AC162"/>
  <c r="AC161"/>
  <c r="AE102" l="1"/>
  <c r="AE128"/>
  <c r="AE179"/>
  <c r="AF179" s="1"/>
  <c r="AE174"/>
  <c r="AE148"/>
  <c r="AE161"/>
  <c r="AE151"/>
  <c r="AE154"/>
  <c r="AF147" l="1"/>
  <c r="AC143"/>
  <c r="AC139" l="1"/>
  <c r="AC123"/>
  <c r="AE123" s="1"/>
  <c r="AC124"/>
  <c r="AC113"/>
  <c r="AC91"/>
  <c r="AC92"/>
  <c r="AC93"/>
  <c r="AC94"/>
  <c r="AC95"/>
  <c r="AC96"/>
  <c r="AC97"/>
  <c r="AC98"/>
  <c r="R98"/>
  <c r="R91"/>
  <c r="R92"/>
  <c r="R93"/>
  <c r="R94"/>
  <c r="R95"/>
  <c r="R96"/>
  <c r="R97"/>
  <c r="R90"/>
  <c r="Q91"/>
  <c r="Q92"/>
  <c r="Q93"/>
  <c r="Q94"/>
  <c r="Q95"/>
  <c r="Q96"/>
  <c r="Q97"/>
  <c r="Q90"/>
  <c r="AC90"/>
  <c r="AC347"/>
  <c r="AC339" l="1"/>
  <c r="AC338"/>
  <c r="AC337"/>
  <c r="AC313" l="1"/>
  <c r="AC311" l="1"/>
  <c r="AC324" l="1"/>
  <c r="AC322" l="1"/>
  <c r="AC300" l="1"/>
  <c r="AC264" l="1"/>
  <c r="AC263"/>
  <c r="AC259"/>
  <c r="AC260"/>
  <c r="AC261"/>
  <c r="AC262"/>
  <c r="AC265"/>
  <c r="AC266"/>
  <c r="AC267"/>
  <c r="AC268"/>
  <c r="AC269"/>
  <c r="AC270"/>
  <c r="AC271"/>
  <c r="AC272"/>
  <c r="AC273"/>
  <c r="AC274"/>
  <c r="AC275"/>
  <c r="AC276"/>
  <c r="AC277"/>
  <c r="AC278"/>
  <c r="AC279"/>
  <c r="AC280"/>
  <c r="AC281"/>
  <c r="AC282"/>
  <c r="AC283"/>
  <c r="AC284"/>
  <c r="AC285"/>
  <c r="AC286"/>
  <c r="AC250"/>
  <c r="AC248"/>
  <c r="AC232" l="1"/>
  <c r="AC233"/>
  <c r="AC234"/>
  <c r="AC235"/>
  <c r="AC236"/>
  <c r="AC231"/>
  <c r="AC224" l="1"/>
  <c r="AC225"/>
  <c r="AC226"/>
  <c r="AC223"/>
  <c r="AC61" l="1"/>
  <c r="R61"/>
  <c r="Q61"/>
  <c r="AC57"/>
  <c r="H57"/>
  <c r="Q57" s="1"/>
  <c r="G57"/>
  <c r="R57" s="1"/>
  <c r="Y57" l="1"/>
  <c r="AB365"/>
  <c r="M365"/>
  <c r="N365"/>
  <c r="U365"/>
  <c r="V365"/>
  <c r="Y274"/>
  <c r="Y275"/>
  <c r="Y276"/>
  <c r="Y277"/>
  <c r="Y278"/>
  <c r="Y279"/>
  <c r="Y280"/>
  <c r="Y281"/>
  <c r="Y282"/>
  <c r="Y260"/>
  <c r="Y261"/>
  <c r="Y262"/>
  <c r="Y265"/>
  <c r="Y266"/>
  <c r="Y267"/>
  <c r="Y268"/>
  <c r="Y269"/>
  <c r="Y270"/>
  <c r="Y271"/>
  <c r="Y272"/>
  <c r="Y283"/>
  <c r="Y284"/>
  <c r="Y285"/>
  <c r="Y286"/>
  <c r="Y259"/>
  <c r="AC77"/>
  <c r="AE77" s="1"/>
  <c r="AF77" s="1"/>
  <c r="AC243"/>
  <c r="AC244"/>
  <c r="AC245"/>
  <c r="AC246"/>
  <c r="AC247"/>
  <c r="AC249"/>
  <c r="AC251"/>
  <c r="AC252"/>
  <c r="AC253"/>
  <c r="AC254"/>
  <c r="AC255"/>
  <c r="AC256"/>
  <c r="AC257"/>
  <c r="AC258"/>
  <c r="AC242"/>
  <c r="Q224" l="1"/>
  <c r="R224"/>
  <c r="AC35" l="1"/>
  <c r="R5"/>
  <c r="R365" s="1"/>
  <c r="Q5"/>
  <c r="Q365" s="1"/>
  <c r="AC21"/>
  <c r="AC20"/>
  <c r="AC16"/>
  <c r="AC15"/>
  <c r="AC14"/>
  <c r="AC5"/>
  <c r="AC4"/>
  <c r="AE14" l="1"/>
  <c r="AE20"/>
  <c r="AC10"/>
  <c r="AC9"/>
  <c r="AC365" l="1"/>
  <c r="AA365" l="1"/>
  <c r="Y365"/>
  <c r="H365"/>
  <c r="G365"/>
</calcChain>
</file>

<file path=xl/sharedStrings.xml><?xml version="1.0" encoding="utf-8"?>
<sst xmlns="http://schemas.openxmlformats.org/spreadsheetml/2006/main" count="917" uniqueCount="246">
  <si>
    <t>αΑ</t>
  </si>
  <si>
    <t>αρ. συμβολ</t>
  </si>
  <si>
    <t>ημερο μηνία</t>
  </si>
  <si>
    <t>πράξη</t>
  </si>
  <si>
    <t>περιοχή</t>
  </si>
  <si>
    <t>με ΖΗΛ π.χ.-1</t>
  </si>
  <si>
    <t>ηθικώς πρέπει</t>
  </si>
  <si>
    <t>…. ΥΠΟ ΧΡΕΩΤΙΚΑ</t>
  </si>
  <si>
    <t>σύνολα</t>
  </si>
  <si>
    <t>ΣΥΝΟΛΑ</t>
  </si>
  <si>
    <t>αποδοχή κληρονομιάς</t>
  </si>
  <si>
    <t>πληρεξούσιο</t>
  </si>
  <si>
    <t>Θάσος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</si>
  <si>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</si>
  <si>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</si>
  <si>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</si>
  <si>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</si>
  <si>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ΔΟΛΟΣ</t>
  </si>
  <si>
    <t>Θάσος Θάσου</t>
  </si>
  <si>
    <t>219-16 = είναι ΑΝΑΛΟΓΙΚΗ πράξη , αλλά κρύβουν την απαίτηση = ;;;??;;;</t>
  </si>
  <si>
    <t>Ποταμιά Θάσου</t>
  </si>
  <si>
    <t>219-8</t>
  </si>
  <si>
    <t>Θάσος &amp; Ποταμιά Θάσου</t>
  </si>
  <si>
    <t>219-20</t>
  </si>
  <si>
    <t>Λιμενάρια Θάσου</t>
  </si>
  <si>
    <t>219-17</t>
  </si>
  <si>
    <t>Παναγία Θάσου</t>
  </si>
  <si>
    <t>**219-17** = μέσα από ψυχαναλυτικές διαδικασίες &amp; μεθόδους ύπνωσης ΒΓΗΚΕ το συμπέρασμα πως κάποιοι έχουν πληρώσει &amp; κάποιοι όχι</t>
  </si>
  <si>
    <t>σύσταση οριζονίου ΓΙΑ δέσποινα &amp; βασίλη</t>
  </si>
  <si>
    <t>219-15</t>
  </si>
  <si>
    <t>Καλιράχη Θάσου</t>
  </si>
  <si>
    <t>διαθήκη</t>
  </si>
  <si>
    <t>219-3</t>
  </si>
  <si>
    <t>219-12</t>
  </si>
  <si>
    <t>έρχεται &amp; ΤΑΝ &amp; ΤΑΣ για κ-18</t>
  </si>
  <si>
    <t>έρχεται  &amp; ΤΑΝ &amp; ΤΑΣ για κ-18</t>
  </si>
  <si>
    <t>219-4</t>
  </si>
  <si>
    <t>219-7-2</t>
  </si>
  <si>
    <t xml:space="preserve">πληρεξουσιο </t>
  </si>
  <si>
    <t>σύσταση καθέτου</t>
  </si>
  <si>
    <t>219-13</t>
  </si>
  <si>
    <t>πλήρεξουσιο</t>
  </si>
  <si>
    <t>πληρεξουσιο</t>
  </si>
  <si>
    <t>ενορκη</t>
  </si>
  <si>
    <t>219-14</t>
  </si>
  <si>
    <t>Θεολόγος Θάσου</t>
  </si>
  <si>
    <r>
      <t xml:space="preserve">τα ανωτέρω στοιχεία  … είναι από ….   ..  την </t>
    </r>
    <r>
      <rPr>
        <b/>
        <sz val="16"/>
        <color rgb="FFFF0000"/>
        <rFont val="Arial"/>
        <family val="2"/>
        <charset val="161"/>
      </rPr>
      <t xml:space="preserve">δημιουργία των ''προσωπικών χαρτών'' </t>
    </r>
  </si>
  <si>
    <r>
      <t xml:space="preserve">τα ανωτέρω στοιχεία   ….   είναι </t>
    </r>
    <r>
      <rPr>
        <b/>
        <sz val="16"/>
        <color rgb="FFFF0000"/>
        <rFont val="Arial"/>
        <family val="2"/>
        <charset val="161"/>
      </rPr>
      <t>από 28-08-1998 έως  31/08/1998</t>
    </r>
    <r>
      <rPr>
        <b/>
        <sz val="16"/>
        <rFont val="Arial"/>
        <family val="2"/>
        <charset val="161"/>
      </rPr>
      <t xml:space="preserve">    … ……………. βάσει της    συμβόλαιο ΑΝΑ συμβόλαιο καταγραφής …… ………………….. 6ος του 2020 …. </t>
    </r>
  </si>
  <si>
    <r>
      <t xml:space="preserve">τα ανωτέρω στοιχεία    …. είναι </t>
    </r>
    <r>
      <rPr>
        <b/>
        <sz val="16"/>
        <color rgb="FFFF0000"/>
        <rFont val="Arial"/>
        <family val="2"/>
        <charset val="161"/>
      </rPr>
      <t>από 01-01-2014 έως 31-01-2014</t>
    </r>
    <r>
      <rPr>
        <b/>
        <sz val="16"/>
        <rFont val="Arial"/>
        <family val="2"/>
        <charset val="161"/>
      </rPr>
      <t xml:space="preserve">   … ……………. βάσει της    συμβόλαιο ΑΝΑ συμβόλαιο καταγραφής  …… ………………….. 6ος του 2020 …. </t>
    </r>
  </si>
  <si>
    <r>
      <t xml:space="preserve">τα ανωτέρω στοιχεία    … είναι </t>
    </r>
    <r>
      <rPr>
        <b/>
        <sz val="16"/>
        <color rgb="FFFF0000"/>
        <rFont val="Arial"/>
        <family val="2"/>
        <charset val="161"/>
      </rPr>
      <t>από 01-01-2019 έως 31-03-2019</t>
    </r>
    <r>
      <rPr>
        <b/>
        <sz val="16"/>
        <rFont val="Arial"/>
        <family val="2"/>
        <charset val="161"/>
      </rPr>
      <t xml:space="preserve">  … ……………. βάσει της    συμβόλαιο ΑΝΑ συμβόλαιο καταγραφής  …… ………………….. 6ος του 2020 …. </t>
    </r>
  </si>
  <si>
    <r>
      <t>τα κατωτέρω στοιχεία           … είναι από ….   το έγγραφο ''ΔΙΚΗ''  = απαιτήσεις ΤΑΝ  { καταγραφή 2017-2018 } …   ή από βιβλίο εσόδων {</t>
    </r>
    <r>
      <rPr>
        <b/>
        <sz val="16"/>
        <color rgb="FFFF0000"/>
        <rFont val="Arial"/>
        <family val="2"/>
        <charset val="161"/>
      </rPr>
      <t xml:space="preserve"> από …. έως … </t>
    </r>
    <r>
      <rPr>
        <b/>
        <sz val="16"/>
        <rFont val="Arial"/>
        <family val="2"/>
        <charset val="161"/>
      </rPr>
      <t xml:space="preserve"> } </t>
    </r>
  </si>
  <si>
    <t>κ-18 ελέγχου ΤΑΝ</t>
  </si>
  <si>
    <t>κ-18 βάσει  zηλ</t>
  </si>
  <si>
    <t>Μαριές Θάσου</t>
  </si>
  <si>
    <t>παραχώρηση κοινή χρήση</t>
  </si>
  <si>
    <t>έγκριση αγοραπωλησίας</t>
  </si>
  <si>
    <t>καλιράχη Θάσου</t>
  </si>
  <si>
    <t>γάμος λύση</t>
  </si>
  <si>
    <t>;;???;;</t>
  </si>
  <si>
    <t>διόρθωση σύστασης &amp; οριζοντίου &amp; καθέτου</t>
  </si>
  <si>
    <t>εξόφληση</t>
  </si>
  <si>
    <t>SOS προσωπικός χάρτης</t>
  </si>
  <si>
    <t>παράταση προσυμφώνου αγοραπωλησίας</t>
  </si>
  <si>
    <t>διόρθωση γονικής</t>
  </si>
  <si>
    <t>Πρίνος Θάσου</t>
  </si>
  <si>
    <t>διανομή</t>
  </si>
  <si>
    <t>ΤΟΓΚΑ</t>
  </si>
  <si>
    <t>219-9</t>
  </si>
  <si>
    <t>ΑΓΑΠΕ = ουδεμία υποχρέωση &amp; καμία ''ΤΟΓΚΑ'' στο χτές</t>
  </si>
  <si>
    <t>δήλωση συνένωσης όμορων ακινήτων</t>
  </si>
  <si>
    <t>κανονισμος χρήσης ακινητου</t>
  </si>
  <si>
    <t>τα κατωτέρω στοιχεία           … είναι από το αρχείο καταγραφής μεταγραφών</t>
  </si>
  <si>
    <t>μεταγραφή σε 16 έτη</t>
  </si>
  <si>
    <t>προταση γονικης = αποδοχη</t>
  </si>
  <si>
    <t>διορθωση γονικής</t>
  </si>
  <si>
    <t>εξόφληση υπολοίπου</t>
  </si>
  <si>
    <t>κάθετος σύσταση</t>
  </si>
  <si>
    <t>εξόφληση αγοραπωλησις</t>
  </si>
  <si>
    <t>συμπληρωση</t>
  </si>
  <si>
    <t>σημειώσεις = ΝΑ ΜΗΝ μεταγραφει</t>
  </si>
  <si>
    <t>γιατι 3 μεταγραφες ;;;</t>
  </si>
  <si>
    <t>σημειωσεις απληρωτο</t>
  </si>
  <si>
    <t>Καλιράχη</t>
  </si>
  <si>
    <t>Θεολόγος</t>
  </si>
  <si>
    <t>Σωτήρος</t>
  </si>
  <si>
    <t>Παναγία</t>
  </si>
  <si>
    <t>Λιμενάρια</t>
  </si>
  <si>
    <t>Πρίνος</t>
  </si>
  <si>
    <t>Ραχώνι</t>
  </si>
  <si>
    <t>;;??;;;</t>
  </si>
  <si>
    <t>μεταγραφή σε 7 έτη</t>
  </si>
  <si>
    <t>μεταγραφή σε 20 έτη</t>
  </si>
  <si>
    <t>μεταγραφή σε 18 έτη</t>
  </si>
  <si>
    <t>μεταγραφή σε 6 έτη</t>
  </si>
  <si>
    <t>μεταγραφή σε 19 έτη</t>
  </si>
  <si>
    <t>μεταγραφή σε 11 έτη</t>
  </si>
  <si>
    <t>μεταγραφή σε 5 έτη</t>
  </si>
  <si>
    <t>μεταγραφή σε 2 έτη</t>
  </si>
  <si>
    <t>αρχείο = αίτηση για μεταγραφή</t>
  </si>
  <si>
    <t>ΡΑΛΛΟΥ = ''να μην μεταγραφεί''</t>
  </si>
  <si>
    <t>μεταγραφή σε 10 έτη</t>
  </si>
  <si>
    <t>σημειώσεις 1 = 1.068€ τόγκα</t>
  </si>
  <si>
    <t>μεταγραφή σε 17 έτη</t>
  </si>
  <si>
    <t>μεταγραφή σε 14 έτη</t>
  </si>
  <si>
    <t>αρχείο = 1η αίτηση για μεταγραφή 16-2-05 ( ΌΛΑ τα συνημμένα χαρτοσημασμένα )</t>
  </si>
  <si>
    <t>αρχείο = 2η αίτηση για μεταγραφή ( ΌΛΑ τα συνημμένα χαρτοσημασμένα )</t>
  </si>
  <si>
    <t>2 φορές μεταγραφή { 2η = 4-2-19 (από ''σουπιά'' = υποθυκοφυλακείο) = 647,18}</t>
  </si>
  <si>
    <t>αρχείο = αίτηση για μεταγραφή ( ΌΛΑ τα συνημμένα χαρτοσημασμένα )</t>
  </si>
  <si>
    <t xml:space="preserve">2 φορές μεταγραφή { 2η = στις 20-3-18 </t>
  </si>
  <si>
    <t xml:space="preserve">2 φορές μεταγραφή { 2η = 17-8-17 </t>
  </si>
  <si>
    <t>μεταγραφή σε 4 έτη</t>
  </si>
  <si>
    <t>μεταγραφή σε 9 έτη</t>
  </si>
  <si>
    <t>μεταγραφή σε 8 έτη</t>
  </si>
  <si>
    <t>μεταγραφή σε 1 έτη</t>
  </si>
  <si>
    <t>μεταγραφή σε 3 έτη</t>
  </si>
  <si>
    <t>μεταγραφή ΔΕΝ έχω</t>
  </si>
  <si>
    <t>4€ για χαρτόσημα</t>
  </si>
  <si>
    <t>6€ για χαρτόσημα</t>
  </si>
  <si>
    <t>219-47</t>
  </si>
  <si>
    <t>στάθμευσης θέση δήλωση</t>
  </si>
  <si>
    <t>Ποταμιά</t>
  </si>
  <si>
    <t>έρχεται</t>
  </si>
  <si>
    <t>219-55</t>
  </si>
  <si>
    <t xml:space="preserve">αποδοχής κληρονομιάς </t>
  </si>
  <si>
    <t>ΤΑΝ-κ-18 &amp; ΤΑΣ &amp; χαρτ</t>
  </si>
  <si>
    <t>ΦΠΑ</t>
  </si>
  <si>
    <t>φόρος εισοδήματος</t>
  </si>
  <si>
    <t>ημερομηνία απαίτησης</t>
  </si>
  <si>
    <t>κληρονομιάς ΑΠΟΔΟΧΗ</t>
  </si>
  <si>
    <t>κάθετος ΣΥΣΤΑΣΗ</t>
  </si>
  <si>
    <t>219-77συζ</t>
  </si>
  <si>
    <t>219-115</t>
  </si>
  <si>
    <t>έπρεπε να χρεώσει</t>
  </si>
  <si>
    <t>χρέωσε</t>
  </si>
  <si>
    <t>219-116</t>
  </si>
  <si>
    <t>219-114</t>
  </si>
  <si>
    <t>ΤΟΓΚΑΣ καθεστώς</t>
  </si>
  <si>
    <t>219-147</t>
  </si>
  <si>
    <t>219-148</t>
  </si>
  <si>
    <t>οριζόντιος ΣΥΣΤΑΣΗ</t>
  </si>
  <si>
    <t>κοινου λειτουργίας ΚΑΝΟΝΙΣΜΟΣ</t>
  </si>
  <si>
    <t>ΑΝ σε καθεστώς ΤΟΓΚΑΣ η απαίτηση (''υποχρεωτικά'' = 14.468€</t>
  </si>
  <si>
    <t>219-120</t>
  </si>
  <si>
    <t>γονικής ΠΡΟΣΥΜΦΩΝΟ</t>
  </si>
  <si>
    <t>δωρεάς ΠΡΟΣΥΜΦΩΝΟ</t>
  </si>
  <si>
    <t>ΑΝ όχι ΤΟΓΚΑ  , απαίτηση 06/12/2025 = 1.753€</t>
  </si>
  <si>
    <t>υποχρεωτικά = 809 &amp; ηθικώς πρέπει = 944€</t>
  </si>
  <si>
    <t>219-118</t>
  </si>
  <si>
    <t>χρήση κοινή ΠΑΡΑΧΩΡΗΣΗ</t>
  </si>
  <si>
    <t>αγοραπωλησίας 14779  ΕΞΟΦΛΗΣΗ</t>
  </si>
  <si>
    <t>ΔΕΝ</t>
  </si>
  <si>
    <t>αν ΌΧΙ σε καθεστώς ΤΟΓΚΑΣ απαίτηση = 7.504€ {''υποχρεωτικά'' = 5.287 &amp; ''ηθικώς πρέπει'' = 2.217€</t>
  </si>
  <si>
    <t>καθεστώς ΤΟΓΚΑΣ</t>
  </si>
  <si>
    <t>219-150</t>
  </si>
  <si>
    <t>αν ΌΧΙ σε καθεστώς ΤΟΓΚΑΣ απαίτηση = 1.576€ {''υποχρεωτικά'' = 1.105 &amp; ''ηθικώς πρέπει'' = 471€</t>
  </si>
  <si>
    <t>αν ΌΧΙ σε καθεστώς ΤΟΓΚΑΣ απαίτηση = 861€ {''υποχρεωτικά'' = 648 &amp; ''ηθικώς πρέπει'' = 213€</t>
  </si>
  <si>
    <t>219-104</t>
  </si>
  <si>
    <t>αν ΌΧΙ σε καθεστώς ΤΟΓΚΑΣ απαίτηση = 4.503€ {''υποχρεωτικά'' = 2.800 &amp; ''ηθικώς πρέπει'' = 1.702€</t>
  </si>
  <si>
    <r>
      <t>αν ΌΧΙ σε καθεστώς ΤΟΓΚΑΣ απαίτηση =</t>
    </r>
    <r>
      <rPr>
        <sz val="8"/>
        <color rgb="FFFF0000"/>
        <rFont val="Arial"/>
        <family val="2"/>
        <charset val="161"/>
      </rPr>
      <t xml:space="preserve"> -4</t>
    </r>
    <r>
      <rPr>
        <sz val="8"/>
        <color theme="1"/>
        <rFont val="Arial"/>
        <family val="2"/>
        <charset val="161"/>
      </rPr>
      <t xml:space="preserve">€ {''υποχρεωτικά'' = 9 &amp; ''ηθικώς πρέπει'' = </t>
    </r>
    <r>
      <rPr>
        <sz val="8"/>
        <color rgb="FFFF0000"/>
        <rFont val="Arial"/>
        <family val="2"/>
        <charset val="161"/>
      </rPr>
      <t>-13</t>
    </r>
    <r>
      <rPr>
        <sz val="8"/>
        <color theme="1"/>
        <rFont val="Arial"/>
        <family val="2"/>
        <charset val="161"/>
      </rPr>
      <t>€</t>
    </r>
  </si>
  <si>
    <r>
      <t>αν ΌΧΙ σε καθεστώς ΤΟΓΚΑΣ απαίτηση = 13€ {''υποχρεωτικά'' = 25 &amp; ''ηθικώς πρέπει'' =</t>
    </r>
    <r>
      <rPr>
        <sz val="8"/>
        <color rgb="FFFF0000"/>
        <rFont val="Arial"/>
        <family val="2"/>
        <charset val="161"/>
      </rPr>
      <t xml:space="preserve"> -6</t>
    </r>
    <r>
      <rPr>
        <sz val="8"/>
        <color theme="1"/>
        <rFont val="Arial"/>
        <family val="2"/>
        <charset val="161"/>
      </rPr>
      <t>€</t>
    </r>
  </si>
  <si>
    <t>αν ΌΧΙ σε καθεστώς ΤΟΓΚΑΣ απαίτηση = 800€ {''υποχρεωτικά'' = 559 &amp; ''ηθικώς πρέπει'' = 240€</t>
  </si>
  <si>
    <t>ΠΟΤΑΜΙΑ</t>
  </si>
  <si>
    <t>219-54</t>
  </si>
  <si>
    <t>αν ΌΧΙ σε καθεστώς ΤΟΓΚΑΣ απαίτηση = 86€ {''υποχρεωτικά'' = 75 &amp; ''ηθικώς πρέπει'' = 11€</t>
  </si>
  <si>
    <t>αν ΌΧΙ σε καθεστώς ΤΟΓΚΑΣ απαίτηση = 2.092€ {''υποχρεωτικά'' = 1.251 &amp; ''ηθικώς πρέπει'' = 841€</t>
  </si>
  <si>
    <t>αν ΌΧΙ σε καθεστώς ΤΟΓΚΑΣ απαίτηση = 1.932€ {''υποχρεωτικά'' = 1.160 &amp; ''ηθικώς πρέπει'' = 772€</t>
  </si>
  <si>
    <t>οριζόντιος σύσταση</t>
  </si>
  <si>
    <t>αν ΌΧΙ σε καθεστώς ΤΟΓΚΑΣ απαίτηση = 2.805€ {''υποχρεωτικά'' = 1.585 &amp; ''ηθικώς πρέπει'' = 1219€</t>
  </si>
  <si>
    <t>αν ΌΧΙ σε καθεστώς ΤΟΓΚΑΣ απαίτηση = 294€ {''υποχρεωτικά'' = 184 &amp; ''ηθικώς πρέπει'' = 110€</t>
  </si>
  <si>
    <t>αν ΌΧΙ σε καθεστώς ΤΟΓΚΑΣ απαίτηση = 159€ {''υποχρεωτικά'' = 107 &amp; ''ηθικώς πρέπει'' = 52€</t>
  </si>
  <si>
    <t>αν ΌΧΙ σε καθεστώς ΤΟΓΚΑΣ απαίτηση = 187€ {''υποχρεωτικά'' = 99 &amp; ''ηθικώς πρέπει'' = 88€</t>
  </si>
  <si>
    <t>αν ΌΧΙ σε καθεστώς ΤΟΓΚΑΣ απαίτηση = 211€ {''υποχρεωτικά'' = 112 &amp; ''ηθικώς πρέπει'' = 99€</t>
  </si>
  <si>
    <t>219-153</t>
  </si>
  <si>
    <t>αν ΌΧΙ σε καθεστώς ΤΟΓΚΑΣ απαίτηση = 219€ {''υποχρεωτικά'' = 144 &amp; ''ηθικώς πρέπει'' = 75€</t>
  </si>
  <si>
    <t>αν ΌΧΙ σε καθεστώς ΤΟΓΚΑΣ απαίτηση = 208€ {''υποχρεωτικά'' = 143 &amp; ''ηθικώς πρέπει'' = 65€</t>
  </si>
  <si>
    <t>βεβαιωση ΕΝΟΡΚΟΣ</t>
  </si>
  <si>
    <t>αν ΌΧΙ σε καθεστώς ΤΟΓΚΑΣ απαίτηση = 1.188€ {''υποχρεωτικά'' = 716€ &amp; ''ηθικώς πρέπει'' = 473€</t>
  </si>
  <si>
    <t>αν ΌΧΙ σε καθεστώς ΤΟΓΚΑΣ απαίτηση = 360€ {''υποχρεωτικά'' = 204€ &amp; ''ηθικώς πρέπει'' = 156€</t>
  </si>
  <si>
    <t>αν ΌΧΙ σε καθεστώς ΤΟΓΚΑΣ απαίτηση = 269€ {''υποχρεωτικά'' = 140€ &amp; ''ηθικώς πρέπει'' = 129€</t>
  </si>
  <si>
    <t>αν ΌΧΙ σε καθεστώς ΤΟΓΚΑΣ απαίτηση = 9.790€ {''υποχρεωτικά'' = 5.729 &amp; ''ηθικώς πρέπει'' = 4.061€</t>
  </si>
  <si>
    <t>αν ΌΧΙ σε καθεστώς ΤΟΓΚΑΣ απαίτηση = 8.865€ {''υποχρεωτικά'' = 5.217 &amp; ''ηθικώς πρέπει'' = 3.647€</t>
  </si>
  <si>
    <t>αν ΌΧΙ σε καθεστώς ΤΟΓΚΑΣ απαίτηση = 748€ {''υποχρεωτικά'' = 449 &amp; ''ηθικώς πρέπει'' = 299€</t>
  </si>
  <si>
    <t>219-158</t>
  </si>
  <si>
    <t>αν ΌΧΙ σε καθεστώς ΤΟΓΚΑΣ απαίτηση = 8.162€ {''υποχρεωτικά'' = 4.853 &amp; ''ηθικώς πρέπει'' = 3309€</t>
  </si>
  <si>
    <t>αν ΌΧΙ σε καθεστώς ΤΟΓΚΑΣ απαίτηση = 408€ {''υποχρεωτικά'' = 260 &amp; ''ηθικώς πρέπει'' = 148€</t>
  </si>
  <si>
    <t>αν ΌΧΙ σε καθεστώς ΤΟΓΚΑΣ απαίτηση = 403€ {''υποχρεωτικά'' = 232 &amp; ''ηθικώς πρέπει'' = 171€</t>
  </si>
  <si>
    <t>αν ΌΧΙ σε καθεστώς ΤΟΓΚΑΣ απαίτηση = 237€ {''υποχρεωτικά'' = 138 &amp; ''ηθικώς πρέπει'' = 98€</t>
  </si>
  <si>
    <t>αν ΌΧΙ σε καθεστώς ΤΟΓΚΑΣ απαίτηση = 349€ {''υποχρεωτικά'' = 223 &amp; ''ηθικώς πρέπει'' = 125€</t>
  </si>
  <si>
    <t>αν ΌΧΙ σε καθεστώς ΤΟΓΚΑΣ απαίτηση = 239€ {''υποχρεωτικά'' = 165 &amp; ''ηθικώς πρέπει'' =  75€</t>
  </si>
  <si>
    <t>χρήσης ΚΑΝΟΝΙΣΜΟΣ</t>
  </si>
  <si>
    <t xml:space="preserve">κληρονομιάς ΑΠΟΔΟΧΗ </t>
  </si>
  <si>
    <t>Λιμένας</t>
  </si>
  <si>
    <t>sos</t>
  </si>
  <si>
    <t>μεταγραφή</t>
  </si>
  <si>
    <t>ποσό</t>
  </si>
  <si>
    <t>ζημία</t>
  </si>
  <si>
    <t>καθεστώς</t>
  </si>
  <si>
    <t>καθεστώς πληρωμής από ΑΓΑΠΕ</t>
  </si>
  <si>
    <t>αν ΌΧΙ σε καθεστώς ΤΟΓΚΑΣ απαίτηση = 6.307€ {''υποχρεωτικά'' = 3.745€ &amp; ''ηθικώς πρέπει'' = 2.563€</t>
  </si>
  <si>
    <t>219-160</t>
  </si>
  <si>
    <t>κληρηρονομιάς ΑΠΟΔΟΧΗ</t>
  </si>
  <si>
    <t>;;;???</t>
  </si>
  <si>
    <t>αποδοχή γονικής ;;;??? Κύρου</t>
  </si>
  <si>
    <t>αποδοχής κληρονομιάς</t>
  </si>
  <si>
    <t>αγοραπωλησίας διόρθωση</t>
  </si>
  <si>
    <t>αγοραπωλησίας προσύμφωνο παράταση</t>
  </si>
  <si>
    <t>αγοραπωλησίας  εξόφληση</t>
  </si>
  <si>
    <t>γονικής  ΔΙΟΡΘΩΣΗ</t>
  </si>
  <si>
    <t>δωρεάς ΔΙΟΡΘΩΣΗ</t>
  </si>
  <si>
    <t>*καθετου συστάσεως ΔΙΟΡΘΩΣΗ</t>
  </si>
  <si>
    <t>*γονικής ΔΙΟΡΘΩΣΗ</t>
  </si>
  <si>
    <t>δωρεάς αιτία θανάτου επικαρπίας ;;;??? ΠΑΡΑΙΤΗΣΗ</t>
  </si>
  <si>
    <t>δωρεάς  ;;;??? επικαρπία ΛΟΓΩ θανάτου</t>
  </si>
  <si>
    <t>γονικής διόρθωσης ΔΙΟΡΘΩΣΗ</t>
  </si>
  <si>
    <t>διανομής  ΔΙΟΡΘΩΣΗ</t>
  </si>
  <si>
    <t>καθέτου συστάσεως ΔΙΟΡΘΩΣΗ</t>
  </si>
  <si>
    <t>δωρεάς  ΣΥΜΠΛΗΡΩΣΗ</t>
  </si>
  <si>
    <t>διόρθωση -συμπλήρωση  αποδοχής κληρονομιάς</t>
  </si>
  <si>
    <t xml:space="preserve">αγοραπ -προσυμφ  -τίμημα =αρραβών =880,41 </t>
  </si>
  <si>
    <t xml:space="preserve">γονική τροποποιηση </t>
  </si>
  <si>
    <t xml:space="preserve">δωρεά ψιλής κυριότητας τροποποιηση </t>
  </si>
  <si>
    <t>**2** = έστειλα eMail ΑΛΛΑήταν λάθος μου . Το έστειλα στον ανηψιό του πωλητή { ΔΕΝ μιλιούνται } . Πρέπει να βρώ την ;;;??? . … ΙΣΩΣ να έχω λάθος , ΚΑΙ δίκιο η ΑΓΑΠΕ &amp; ο έλεγχος του ΤΑΝ , και να μην έπρεπε να ζητηθεί το κ-15 { = νομικό κόλυμα λόγω ΜΗ λήψης του δανείου αγοράς } .   ΑΛΛΑ ο έλεγχος ζητάει κ-18 = 65,88 ΔΗΛΑΔΗ ως μη πάγια πράξη</t>
  </si>
  <si>
    <t>219-21</t>
  </si>
  <si>
    <t>219-57</t>
  </si>
  <si>
    <t>219-165</t>
  </si>
  <si>
    <t>219-166</t>
  </si>
  <si>
    <t>πληρεξύσιο</t>
  </si>
  <si>
    <t>καθεστώς ΔΟΛΟΥ</t>
  </si>
  <si>
    <t>αν ΌΧΙ σε καθεστώς ΔΟΛΟΥ απαίτηση = 2.593€ {''υποχρεωτικά'' = 1.786 &amp; ''ηθικώς πρέπει'' = 827€</t>
  </si>
  <si>
    <t>αν ΌΧΙ σε καθεστώς ΔΟΛΟΥ απαίτηση = 103€ {''υποχρεωτικά'' = 68 &amp; ''ηθικώς πρέπει'' = 35€</t>
  </si>
  <si>
    <t>αν ΌΧΙ σε καθεστώς ΔΟΛΟΥ απαίτηση = 109€ {''υποχρεωτικά'' = 68 &amp; ''ηθικώς πρέπει'' = 40€</t>
  </si>
  <si>
    <t>αν ΌΧΙ σε καθεστώς ΔΟΛΟΥ απαίτηση = 99€ {''υποχρεωτικά'' = 68 &amp; ''ηθικώς πρέπει'' = 31€</t>
  </si>
  <si>
    <t>αν ΌΧΙ σε καθεστώς ΔΟΛΟΥ απαίτηση = 172€ {''υποχρεωτικά'' = 123 &amp; ''ηθικώς πρέπει'' = 49€</t>
  </si>
  <si>
    <t>πληρεξούσιο ΣΥΝΤΑΞΗΣ</t>
  </si>
  <si>
    <t>αν ΌΧΙ σε καθεστώς ΔΟΛΟΥ απαίτηση = 140€ {''υποχρεωτικά'' = 99 &amp; ''ηθικώς πρέπει'' = 42€</t>
  </si>
  <si>
    <t>αν ΌΧΙ σε καθεστώς ΔΟΛΟΥ απαίτηση = 127€ {''υποχρεωτικά'' = 100€ &amp; ''ηθικώς πρέπει'' = 27€</t>
  </si>
  <si>
    <t>αν ΌΧΙ σε καθεστώς ΤΟΓΚΑΣ απαίτηση = 6.165€ {''υποχρεωτικά'' = 3.279 &amp; ''ηθικώς πρέπει'' = 2.886€</t>
  </si>
  <si>
    <t>Κκληρονομιάς ΑΠΟΔΟΧΗ</t>
  </si>
  <si>
    <t>αν ΌΧΙ σε καθεστώς ΤΟΓΚΑΣ απαίτηση = 12.628€ {''υποχρεωτικά'' = 7.256 &amp; ''ηθικώς πρέπει'' = 5.102€</t>
  </si>
  <si>
    <t>αν ΌΧΙ σε καθεστώς ΤΟΓΚΑΣ απαίτηση = 5.731€ {''υποχρεωτικά'' = 4.118 &amp; ''ηθικώς πρέπει'' = 1.613€</t>
  </si>
  <si>
    <t>ΚΑΛΗΡΑΧΗ</t>
  </si>
  <si>
    <t>αν ΌΧΙ σε καθεστώς ΤΟΓΚΑΣ απαίτηση = 22.300€ {''υποχρεωτικά'' = 11.722 &amp; ''ηθικώς πρέπει'' = 10.578€</t>
  </si>
  <si>
    <t>αν ΌΧΙ σε καθεστώς ΤΟΓΚΑΣ απαίτηση = 9.894€ {''υποχρεωτικά'' = 5.281 &amp; ''ηθικώς πρέπει'' = 4.612€</t>
  </si>
  <si>
    <t>δωρεάς πρότασης ... ΑΠΟΔΟΧΗ</t>
  </si>
  <si>
    <t>δωρεάς πρότασης …. ΑΠΟΔΟΧΗ</t>
  </si>
  <si>
    <t>σημειωσεις 2  = ΚΑΙ - από …... - 27-11-02</t>
  </si>
</sst>
</file>

<file path=xl/styles.xml><?xml version="1.0" encoding="utf-8"?>
<styleSheet xmlns="http://schemas.openxmlformats.org/spreadsheetml/2006/main">
  <numFmts count="4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#,##0_ ;\-#,##0\ "/>
  </numFmts>
  <fonts count="30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9"/>
      <color theme="1"/>
      <name val="Arial"/>
      <family val="2"/>
      <charset val="161"/>
    </font>
    <font>
      <sz val="10"/>
      <color rgb="FFFF0000"/>
      <name val="Arial"/>
      <family val="2"/>
      <charset val="161"/>
    </font>
    <font>
      <sz val="8"/>
      <name val="Arial"/>
      <family val="2"/>
      <charset val="161"/>
    </font>
    <font>
      <b/>
      <sz val="10"/>
      <name val="Arial"/>
      <family val="2"/>
      <charset val="161"/>
    </font>
    <font>
      <sz val="10"/>
      <color indexed="8"/>
      <name val="Arial"/>
      <family val="2"/>
      <charset val="161"/>
    </font>
    <font>
      <sz val="10"/>
      <color rgb="FF000000"/>
      <name val="Arial"/>
      <family val="2"/>
      <charset val="161"/>
    </font>
    <font>
      <u val="singleAccounting"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rgb="FF000000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5" fillId="0" borderId="0" applyFont="0" applyFill="0" applyBorder="0" applyAlignment="0" applyProtection="0"/>
  </cellStyleXfs>
  <cellXfs count="573">
    <xf numFmtId="0" fontId="0" fillId="0" borderId="0" xfId="0"/>
    <xf numFmtId="0" fontId="6" fillId="0" borderId="8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9" fillId="0" borderId="0" xfId="0" applyFont="1"/>
    <xf numFmtId="164" fontId="10" fillId="0" borderId="6" xfId="1" applyNumberFormat="1" applyFont="1" applyFill="1" applyBorder="1" applyAlignment="1">
      <alignment horizontal="center" vertical="center"/>
    </xf>
    <xf numFmtId="164" fontId="10" fillId="0" borderId="7" xfId="1" applyNumberFormat="1" applyFont="1" applyFill="1" applyBorder="1" applyAlignment="1">
      <alignment horizontal="center" vertical="center"/>
    </xf>
    <xf numFmtId="14" fontId="10" fillId="0" borderId="7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wrapText="1"/>
    </xf>
    <xf numFmtId="43" fontId="11" fillId="0" borderId="1" xfId="1" applyFont="1" applyFill="1" applyBorder="1" applyAlignment="1">
      <alignment horizontal="center"/>
    </xf>
    <xf numFmtId="43" fontId="11" fillId="0" borderId="1" xfId="1" applyFont="1" applyFill="1" applyBorder="1"/>
    <xf numFmtId="43" fontId="11" fillId="0" borderId="9" xfId="1" applyFont="1" applyFill="1" applyBorder="1" applyAlignment="1">
      <alignment horizontal="center"/>
    </xf>
    <xf numFmtId="0" fontId="11" fillId="0" borderId="0" xfId="0" applyFont="1" applyFill="1"/>
    <xf numFmtId="164" fontId="10" fillId="0" borderId="10" xfId="1" applyNumberFormat="1" applyFont="1" applyFill="1" applyBorder="1" applyAlignment="1">
      <alignment horizontal="center" vertical="center"/>
    </xf>
    <xf numFmtId="14" fontId="10" fillId="0" borderId="10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wrapText="1"/>
    </xf>
    <xf numFmtId="43" fontId="11" fillId="0" borderId="9" xfId="1" applyFont="1" applyFill="1" applyBorder="1"/>
    <xf numFmtId="43" fontId="6" fillId="0" borderId="1" xfId="1" applyFont="1" applyBorder="1"/>
    <xf numFmtId="0" fontId="11" fillId="0" borderId="0" xfId="0" applyFont="1"/>
    <xf numFmtId="164" fontId="11" fillId="0" borderId="0" xfId="1" applyNumberFormat="1" applyFont="1"/>
    <xf numFmtId="43" fontId="11" fillId="0" borderId="0" xfId="1" applyFont="1"/>
    <xf numFmtId="43" fontId="11" fillId="0" borderId="0" xfId="0" applyNumberFormat="1" applyFont="1"/>
    <xf numFmtId="43" fontId="11" fillId="0" borderId="8" xfId="1" applyFont="1" applyFill="1" applyBorder="1" applyAlignment="1">
      <alignment horizontal="center"/>
    </xf>
    <xf numFmtId="43" fontId="11" fillId="0" borderId="8" xfId="1" applyFont="1" applyFill="1" applyBorder="1"/>
    <xf numFmtId="0" fontId="11" fillId="0" borderId="8" xfId="0" applyFont="1" applyFill="1" applyBorder="1" applyAlignment="1">
      <alignment horizontal="left" wrapText="1"/>
    </xf>
    <xf numFmtId="0" fontId="6" fillId="7" borderId="8" xfId="0" applyFont="1" applyFill="1" applyBorder="1" applyAlignment="1">
      <alignment horizontal="center" wrapText="1"/>
    </xf>
    <xf numFmtId="43" fontId="11" fillId="5" borderId="1" xfId="1" applyFont="1" applyFill="1" applyBorder="1" applyAlignment="1">
      <alignment horizontal="center"/>
    </xf>
    <xf numFmtId="43" fontId="11" fillId="5" borderId="1" xfId="1" applyFont="1" applyFill="1" applyBorder="1"/>
    <xf numFmtId="164" fontId="11" fillId="0" borderId="0" xfId="0" applyNumberFormat="1" applyFont="1"/>
    <xf numFmtId="14" fontId="10" fillId="0" borderId="1" xfId="0" applyNumberFormat="1" applyFont="1" applyFill="1" applyBorder="1" applyAlignment="1">
      <alignment vertical="center"/>
    </xf>
    <xf numFmtId="43" fontId="11" fillId="5" borderId="8" xfId="1" applyFont="1" applyFill="1" applyBorder="1" applyAlignment="1">
      <alignment horizontal="center"/>
    </xf>
    <xf numFmtId="0" fontId="11" fillId="0" borderId="0" xfId="0" applyFont="1" applyFill="1" applyAlignment="1"/>
    <xf numFmtId="43" fontId="11" fillId="5" borderId="8" xfId="1" applyFont="1" applyFill="1" applyBorder="1"/>
    <xf numFmtId="14" fontId="10" fillId="0" borderId="18" xfId="0" applyNumberFormat="1" applyFont="1" applyFill="1" applyBorder="1" applyAlignment="1">
      <alignment horizontal="center" vertical="center"/>
    </xf>
    <xf numFmtId="43" fontId="11" fillId="0" borderId="12" xfId="1" applyFont="1" applyFill="1" applyBorder="1"/>
    <xf numFmtId="0" fontId="11" fillId="0" borderId="22" xfId="0" applyFont="1" applyFill="1" applyBorder="1" applyAlignment="1">
      <alignment horizontal="left" wrapText="1"/>
    </xf>
    <xf numFmtId="43" fontId="11" fillId="0" borderId="22" xfId="1" applyFont="1" applyFill="1" applyBorder="1" applyAlignment="1">
      <alignment horizontal="center"/>
    </xf>
    <xf numFmtId="43" fontId="11" fillId="0" borderId="22" xfId="1" applyFont="1" applyFill="1" applyBorder="1"/>
    <xf numFmtId="43" fontId="11" fillId="5" borderId="22" xfId="1" applyFont="1" applyFill="1" applyBorder="1" applyAlignment="1">
      <alignment horizontal="center"/>
    </xf>
    <xf numFmtId="43" fontId="11" fillId="5" borderId="22" xfId="1" applyFont="1" applyFill="1" applyBorder="1"/>
    <xf numFmtId="43" fontId="11" fillId="0" borderId="3" xfId="1" applyFont="1" applyFill="1" applyBorder="1"/>
    <xf numFmtId="43" fontId="11" fillId="0" borderId="5" xfId="1" applyFont="1" applyFill="1" applyBorder="1"/>
    <xf numFmtId="43" fontId="11" fillId="0" borderId="2" xfId="1" applyFont="1" applyFill="1" applyBorder="1"/>
    <xf numFmtId="0" fontId="11" fillId="0" borderId="27" xfId="0" applyFont="1" applyFill="1" applyBorder="1"/>
    <xf numFmtId="0" fontId="11" fillId="0" borderId="0" xfId="0" applyFont="1" applyFill="1" applyBorder="1"/>
    <xf numFmtId="164" fontId="10" fillId="0" borderId="10" xfId="1" applyNumberFormat="1" applyFont="1" applyFill="1" applyBorder="1" applyAlignment="1">
      <alignment horizontal="center" vertical="center"/>
    </xf>
    <xf numFmtId="164" fontId="10" fillId="0" borderId="18" xfId="1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wrapText="1"/>
    </xf>
    <xf numFmtId="0" fontId="11" fillId="0" borderId="15" xfId="0" applyFont="1" applyFill="1" applyBorder="1" applyAlignment="1">
      <alignment horizontal="left" wrapText="1"/>
    </xf>
    <xf numFmtId="43" fontId="11" fillId="0" borderId="12" xfId="1" applyFont="1" applyFill="1" applyBorder="1" applyAlignment="1">
      <alignment horizontal="center"/>
    </xf>
    <xf numFmtId="43" fontId="11" fillId="0" borderId="15" xfId="1" applyFont="1" applyFill="1" applyBorder="1" applyAlignment="1">
      <alignment horizontal="center"/>
    </xf>
    <xf numFmtId="164" fontId="10" fillId="0" borderId="1" xfId="1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64" fontId="10" fillId="0" borderId="8" xfId="1" applyNumberFormat="1" applyFont="1" applyFill="1" applyBorder="1" applyAlignment="1">
      <alignment horizontal="center" vertical="center"/>
    </xf>
    <xf numFmtId="14" fontId="10" fillId="0" borderId="8" xfId="0" applyNumberFormat="1" applyFont="1" applyFill="1" applyBorder="1" applyAlignment="1">
      <alignment horizontal="center" vertical="center"/>
    </xf>
    <xf numFmtId="43" fontId="11" fillId="0" borderId="38" xfId="1" applyFont="1" applyFill="1" applyBorder="1"/>
    <xf numFmtId="164" fontId="10" fillId="0" borderId="1" xfId="1" applyNumberFormat="1" applyFont="1" applyFill="1" applyBorder="1" applyAlignment="1">
      <alignment vertical="center" textRotation="11"/>
    </xf>
    <xf numFmtId="164" fontId="10" fillId="0" borderId="1" xfId="1" applyNumberFormat="1" applyFont="1" applyFill="1" applyBorder="1" applyAlignment="1">
      <alignment vertical="center" textRotation="12"/>
    </xf>
    <xf numFmtId="14" fontId="10" fillId="0" borderId="1" xfId="0" applyNumberFormat="1" applyFont="1" applyFill="1" applyBorder="1" applyAlignment="1">
      <alignment vertical="center" textRotation="11"/>
    </xf>
    <xf numFmtId="164" fontId="10" fillId="0" borderId="22" xfId="1" applyNumberFormat="1" applyFont="1" applyFill="1" applyBorder="1" applyAlignment="1">
      <alignment horizontal="center" vertical="center"/>
    </xf>
    <xf numFmtId="14" fontId="10" fillId="0" borderId="22" xfId="0" applyNumberFormat="1" applyFont="1" applyFill="1" applyBorder="1" applyAlignment="1">
      <alignment horizontal="center" vertical="center"/>
    </xf>
    <xf numFmtId="43" fontId="12" fillId="5" borderId="22" xfId="1" applyFont="1" applyFill="1" applyBorder="1" applyAlignment="1"/>
    <xf numFmtId="43" fontId="12" fillId="5" borderId="8" xfId="1" applyFont="1" applyFill="1" applyBorder="1" applyAlignment="1"/>
    <xf numFmtId="14" fontId="10" fillId="0" borderId="1" xfId="0" applyNumberFormat="1" applyFont="1" applyFill="1" applyBorder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center"/>
    </xf>
    <xf numFmtId="43" fontId="11" fillId="0" borderId="0" xfId="1" applyFont="1" applyFill="1" applyBorder="1"/>
    <xf numFmtId="43" fontId="11" fillId="0" borderId="41" xfId="1" applyFont="1" applyFill="1" applyBorder="1"/>
    <xf numFmtId="43" fontId="11" fillId="0" borderId="33" xfId="1" applyFont="1" applyFill="1" applyBorder="1"/>
    <xf numFmtId="164" fontId="10" fillId="8" borderId="1" xfId="1" applyNumberFormat="1" applyFont="1" applyFill="1" applyBorder="1" applyAlignment="1">
      <alignment vertical="center"/>
    </xf>
    <xf numFmtId="14" fontId="10" fillId="0" borderId="12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wrapText="1"/>
    </xf>
    <xf numFmtId="43" fontId="11" fillId="5" borderId="12" xfId="1" applyFont="1" applyFill="1" applyBorder="1" applyAlignment="1">
      <alignment horizontal="center"/>
    </xf>
    <xf numFmtId="43" fontId="11" fillId="5" borderId="12" xfId="1" applyFont="1" applyFill="1" applyBorder="1"/>
    <xf numFmtId="43" fontId="11" fillId="5" borderId="37" xfId="1" applyFont="1" applyFill="1" applyBorder="1"/>
    <xf numFmtId="43" fontId="11" fillId="5" borderId="46" xfId="1" applyFont="1" applyFill="1" applyBorder="1"/>
    <xf numFmtId="43" fontId="12" fillId="6" borderId="30" xfId="1" applyFont="1" applyFill="1" applyBorder="1"/>
    <xf numFmtId="43" fontId="12" fillId="6" borderId="31" xfId="1" applyFont="1" applyFill="1" applyBorder="1"/>
    <xf numFmtId="43" fontId="12" fillId="6" borderId="32" xfId="1" applyFont="1" applyFill="1" applyBorder="1"/>
    <xf numFmtId="164" fontId="11" fillId="0" borderId="1" xfId="1" applyNumberFormat="1" applyFont="1" applyFill="1" applyBorder="1"/>
    <xf numFmtId="14" fontId="11" fillId="0" borderId="1" xfId="0" applyNumberFormat="1" applyFont="1" applyFill="1" applyBorder="1" applyAlignment="1">
      <alignment horizontal="right"/>
    </xf>
    <xf numFmtId="164" fontId="11" fillId="0" borderId="22" xfId="1" applyNumberFormat="1" applyFont="1" applyFill="1" applyBorder="1"/>
    <xf numFmtId="14" fontId="11" fillId="0" borderId="22" xfId="0" applyNumberFormat="1" applyFont="1" applyFill="1" applyBorder="1" applyAlignment="1">
      <alignment horizontal="right"/>
    </xf>
    <xf numFmtId="14" fontId="11" fillId="0" borderId="8" xfId="0" applyNumberFormat="1" applyFont="1" applyBorder="1" applyAlignment="1">
      <alignment horizontal="right"/>
    </xf>
    <xf numFmtId="0" fontId="11" fillId="0" borderId="8" xfId="0" applyFont="1" applyBorder="1" applyAlignment="1">
      <alignment horizontal="left" wrapText="1"/>
    </xf>
    <xf numFmtId="43" fontId="11" fillId="5" borderId="9" xfId="1" applyFont="1" applyFill="1" applyBorder="1" applyAlignment="1">
      <alignment horizontal="center"/>
    </xf>
    <xf numFmtId="164" fontId="11" fillId="3" borderId="1" xfId="1" applyNumberFormat="1" applyFont="1" applyFill="1" applyBorder="1"/>
    <xf numFmtId="43" fontId="11" fillId="3" borderId="1" xfId="1" applyFont="1" applyFill="1" applyBorder="1" applyAlignment="1">
      <alignment horizontal="center"/>
    </xf>
    <xf numFmtId="0" fontId="3" fillId="0" borderId="9" xfId="0" applyFont="1" applyFill="1" applyBorder="1" applyAlignment="1">
      <alignment horizontal="left" wrapText="1"/>
    </xf>
    <xf numFmtId="0" fontId="8" fillId="0" borderId="8" xfId="0" applyFont="1" applyBorder="1" applyAlignment="1">
      <alignment horizontal="left" wrapText="1"/>
    </xf>
    <xf numFmtId="0" fontId="11" fillId="0" borderId="1" xfId="0" applyFont="1" applyFill="1" applyBorder="1" applyAlignment="1">
      <alignment horizontal="left" textRotation="92" wrapText="1"/>
    </xf>
    <xf numFmtId="0" fontId="11" fillId="0" borderId="0" xfId="0" applyFont="1" applyAlignment="1">
      <alignment horizontal="left"/>
    </xf>
    <xf numFmtId="43" fontId="12" fillId="6" borderId="1" xfId="1" applyFont="1" applyFill="1" applyBorder="1"/>
    <xf numFmtId="0" fontId="11" fillId="0" borderId="17" xfId="0" applyFont="1" applyFill="1" applyBorder="1" applyAlignment="1">
      <alignment horizontal="left" wrapText="1"/>
    </xf>
    <xf numFmtId="0" fontId="11" fillId="0" borderId="17" xfId="0" applyFont="1" applyFill="1" applyBorder="1" applyAlignment="1">
      <alignment horizontal="center" wrapText="1"/>
    </xf>
    <xf numFmtId="43" fontId="11" fillId="0" borderId="17" xfId="1" applyFont="1" applyFill="1" applyBorder="1" applyAlignment="1">
      <alignment horizontal="center"/>
    </xf>
    <xf numFmtId="43" fontId="11" fillId="0" borderId="17" xfId="1" applyFont="1" applyFill="1" applyBorder="1"/>
    <xf numFmtId="164" fontId="11" fillId="0" borderId="9" xfId="1" applyNumberFormat="1" applyFont="1" applyFill="1" applyBorder="1"/>
    <xf numFmtId="164" fontId="10" fillId="0" borderId="17" xfId="1" applyNumberFormat="1" applyFont="1" applyFill="1" applyBorder="1" applyAlignment="1">
      <alignment horizontal="center" vertical="center"/>
    </xf>
    <xf numFmtId="14" fontId="10" fillId="0" borderId="17" xfId="0" applyNumberFormat="1" applyFont="1" applyFill="1" applyBorder="1" applyAlignment="1">
      <alignment horizontal="center" vertical="center"/>
    </xf>
    <xf numFmtId="43" fontId="11" fillId="0" borderId="1" xfId="1" applyFont="1" applyBorder="1"/>
    <xf numFmtId="43" fontId="11" fillId="0" borderId="8" xfId="1" applyFont="1" applyBorder="1"/>
    <xf numFmtId="43" fontId="11" fillId="0" borderId="22" xfId="1" applyFont="1" applyBorder="1"/>
    <xf numFmtId="43" fontId="11" fillId="3" borderId="22" xfId="1" applyFont="1" applyFill="1" applyBorder="1" applyAlignment="1">
      <alignment horizontal="center"/>
    </xf>
    <xf numFmtId="43" fontId="11" fillId="3" borderId="22" xfId="1" applyFont="1" applyFill="1" applyBorder="1"/>
    <xf numFmtId="43" fontId="11" fillId="3" borderId="53" xfId="1" applyFont="1" applyFill="1" applyBorder="1"/>
    <xf numFmtId="43" fontId="11" fillId="3" borderId="8" xfId="1" applyFont="1" applyFill="1" applyBorder="1" applyAlignment="1">
      <alignment horizontal="center"/>
    </xf>
    <xf numFmtId="43" fontId="11" fillId="0" borderId="21" xfId="1" applyFont="1" applyFill="1" applyBorder="1" applyAlignment="1">
      <alignment horizontal="center"/>
    </xf>
    <xf numFmtId="43" fontId="3" fillId="0" borderId="0" xfId="2" applyFont="1"/>
    <xf numFmtId="43" fontId="3" fillId="0" borderId="0" xfId="2" applyFont="1" applyFill="1"/>
    <xf numFmtId="0" fontId="3" fillId="0" borderId="0" xfId="0" applyFont="1"/>
    <xf numFmtId="0" fontId="3" fillId="0" borderId="0" xfId="0" applyFont="1" applyFill="1"/>
    <xf numFmtId="43" fontId="12" fillId="6" borderId="9" xfId="1" applyFont="1" applyFill="1" applyBorder="1" applyAlignment="1">
      <alignment horizontal="center"/>
    </xf>
    <xf numFmtId="14" fontId="3" fillId="0" borderId="0" xfId="2" applyNumberFormat="1" applyFont="1" applyFill="1" applyBorder="1"/>
    <xf numFmtId="14" fontId="3" fillId="0" borderId="0" xfId="2" applyNumberFormat="1" applyFont="1" applyBorder="1"/>
    <xf numFmtId="43" fontId="3" fillId="0" borderId="0" xfId="2" applyFont="1" applyBorder="1"/>
    <xf numFmtId="43" fontId="3" fillId="0" borderId="0" xfId="2" applyFont="1" applyFill="1" applyBorder="1"/>
    <xf numFmtId="8" fontId="3" fillId="0" borderId="0" xfId="2" applyNumberFormat="1" applyFont="1" applyBorder="1"/>
    <xf numFmtId="8" fontId="3" fillId="0" borderId="0" xfId="2" applyNumberFormat="1" applyFont="1" applyFill="1" applyBorder="1"/>
    <xf numFmtId="0" fontId="3" fillId="0" borderId="0" xfId="0" applyFont="1" applyFill="1" applyBorder="1"/>
    <xf numFmtId="0" fontId="19" fillId="0" borderId="0" xfId="0" applyFont="1" applyFill="1"/>
    <xf numFmtId="14" fontId="3" fillId="0" borderId="0" xfId="0" applyNumberFormat="1" applyFont="1" applyFill="1"/>
    <xf numFmtId="43" fontId="12" fillId="6" borderId="3" xfId="1" applyFont="1" applyFill="1" applyBorder="1"/>
    <xf numFmtId="43" fontId="11" fillId="3" borderId="1" xfId="1" applyFont="1" applyFill="1" applyBorder="1"/>
    <xf numFmtId="43" fontId="11" fillId="3" borderId="3" xfId="1" applyFont="1" applyFill="1" applyBorder="1"/>
    <xf numFmtId="43" fontId="11" fillId="3" borderId="9" xfId="1" applyFont="1" applyFill="1" applyBorder="1"/>
    <xf numFmtId="14" fontId="19" fillId="0" borderId="0" xfId="0" applyNumberFormat="1" applyFont="1" applyFill="1"/>
    <xf numFmtId="43" fontId="3" fillId="0" borderId="9" xfId="2" applyFont="1" applyFill="1" applyBorder="1"/>
    <xf numFmtId="43" fontId="3" fillId="0" borderId="1" xfId="2" applyFont="1" applyFill="1" applyBorder="1"/>
    <xf numFmtId="43" fontId="11" fillId="0" borderId="9" xfId="2" applyFont="1" applyFill="1" applyBorder="1"/>
    <xf numFmtId="164" fontId="3" fillId="0" borderId="1" xfId="2" applyNumberFormat="1" applyFont="1" applyFill="1" applyBorder="1"/>
    <xf numFmtId="0" fontId="23" fillId="0" borderId="1" xfId="0" applyFont="1" applyFill="1" applyBorder="1" applyAlignment="1">
      <alignment horizontal="left" wrapText="1"/>
    </xf>
    <xf numFmtId="43" fontId="11" fillId="0" borderId="37" xfId="1" applyFont="1" applyFill="1" applyBorder="1"/>
    <xf numFmtId="43" fontId="24" fillId="0" borderId="8" xfId="1" applyFont="1" applyFill="1" applyBorder="1" applyAlignment="1">
      <alignment horizontal="center"/>
    </xf>
    <xf numFmtId="43" fontId="11" fillId="0" borderId="0" xfId="1" applyFont="1" applyAlignment="1">
      <alignment horizontal="left"/>
    </xf>
    <xf numFmtId="43" fontId="12" fillId="5" borderId="21" xfId="1" applyFont="1" applyFill="1" applyBorder="1" applyAlignment="1">
      <alignment horizontal="center" textRotation="6"/>
    </xf>
    <xf numFmtId="43" fontId="12" fillId="5" borderId="15" xfId="1" applyFont="1" applyFill="1" applyBorder="1" applyAlignment="1">
      <alignment horizontal="center" textRotation="6"/>
    </xf>
    <xf numFmtId="43" fontId="11" fillId="3" borderId="19" xfId="1" applyFont="1" applyFill="1" applyBorder="1" applyAlignment="1">
      <alignment horizontal="center" textRotation="26" wrapText="1"/>
    </xf>
    <xf numFmtId="43" fontId="11" fillId="3" borderId="50" xfId="1" applyFont="1" applyFill="1" applyBorder="1" applyAlignment="1">
      <alignment horizontal="center" textRotation="26" wrapText="1"/>
    </xf>
    <xf numFmtId="43" fontId="11" fillId="3" borderId="51" xfId="1" applyFont="1" applyFill="1" applyBorder="1" applyAlignment="1">
      <alignment horizontal="center" textRotation="26" wrapText="1"/>
    </xf>
    <xf numFmtId="43" fontId="11" fillId="3" borderId="39" xfId="1" applyFont="1" applyFill="1" applyBorder="1" applyAlignment="1">
      <alignment horizontal="center"/>
    </xf>
    <xf numFmtId="43" fontId="5" fillId="10" borderId="0" xfId="1" applyFont="1" applyFill="1" applyBorder="1" applyAlignment="1">
      <alignment horizontal="center" textRotation="11"/>
    </xf>
    <xf numFmtId="43" fontId="11" fillId="0" borderId="28" xfId="1" applyFont="1" applyFill="1" applyBorder="1" applyAlignment="1">
      <alignment horizontal="center"/>
    </xf>
    <xf numFmtId="43" fontId="11" fillId="0" borderId="27" xfId="1" applyFont="1" applyFill="1" applyBorder="1" applyAlignment="1">
      <alignment horizontal="center"/>
    </xf>
    <xf numFmtId="43" fontId="11" fillId="0" borderId="16" xfId="1" applyFont="1" applyFill="1" applyBorder="1" applyAlignment="1">
      <alignment horizontal="center"/>
    </xf>
    <xf numFmtId="43" fontId="11" fillId="0" borderId="23" xfId="1" applyFont="1" applyFill="1" applyBorder="1" applyAlignment="1">
      <alignment horizontal="center"/>
    </xf>
    <xf numFmtId="43" fontId="11" fillId="5" borderId="21" xfId="1" applyFont="1" applyFill="1" applyBorder="1" applyAlignment="1">
      <alignment horizontal="center"/>
    </xf>
    <xf numFmtId="43" fontId="11" fillId="0" borderId="21" xfId="1" applyFont="1" applyFill="1" applyBorder="1"/>
    <xf numFmtId="43" fontId="11" fillId="0" borderId="15" xfId="1" applyFont="1" applyFill="1" applyBorder="1"/>
    <xf numFmtId="43" fontId="11" fillId="3" borderId="21" xfId="1" applyFont="1" applyFill="1" applyBorder="1"/>
    <xf numFmtId="43" fontId="11" fillId="3" borderId="15" xfId="1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 wrapText="1"/>
    </xf>
    <xf numFmtId="0" fontId="6" fillId="3" borderId="8" xfId="0" applyFont="1" applyFill="1" applyBorder="1" applyAlignment="1">
      <alignment horizontal="center" wrapText="1"/>
    </xf>
    <xf numFmtId="43" fontId="11" fillId="0" borderId="44" xfId="1" applyFont="1" applyFill="1" applyBorder="1"/>
    <xf numFmtId="43" fontId="11" fillId="0" borderId="45" xfId="1" applyFont="1" applyFill="1" applyBorder="1"/>
    <xf numFmtId="43" fontId="11" fillId="0" borderId="54" xfId="1" applyFont="1" applyFill="1" applyBorder="1"/>
    <xf numFmtId="43" fontId="11" fillId="0" borderId="55" xfId="1" applyFont="1" applyFill="1" applyBorder="1"/>
    <xf numFmtId="43" fontId="11" fillId="0" borderId="56" xfId="1" applyFont="1" applyFill="1" applyBorder="1"/>
    <xf numFmtId="43" fontId="12" fillId="6" borderId="0" xfId="1" applyFont="1" applyFill="1" applyBorder="1"/>
    <xf numFmtId="43" fontId="11" fillId="5" borderId="52" xfId="1" applyFont="1" applyFill="1" applyBorder="1"/>
    <xf numFmtId="43" fontId="11" fillId="0" borderId="52" xfId="1" applyFont="1" applyFill="1" applyBorder="1"/>
    <xf numFmtId="0" fontId="17" fillId="8" borderId="0" xfId="0" applyFont="1" applyFill="1" applyBorder="1" applyAlignment="1">
      <alignment horizontal="left"/>
    </xf>
    <xf numFmtId="43" fontId="11" fillId="3" borderId="27" xfId="1" applyFont="1" applyFill="1" applyBorder="1"/>
    <xf numFmtId="43" fontId="12" fillId="6" borderId="27" xfId="1" applyFont="1" applyFill="1" applyBorder="1"/>
    <xf numFmtId="43" fontId="11" fillId="0" borderId="27" xfId="1" applyFont="1" applyFill="1" applyBorder="1"/>
    <xf numFmtId="0" fontId="17" fillId="9" borderId="0" xfId="0" applyFont="1" applyFill="1" applyBorder="1" applyAlignment="1">
      <alignment horizontal="left"/>
    </xf>
    <xf numFmtId="0" fontId="2" fillId="0" borderId="8" xfId="0" applyFont="1" applyBorder="1" applyAlignment="1">
      <alignment horizontal="center" wrapText="1"/>
    </xf>
    <xf numFmtId="14" fontId="10" fillId="0" borderId="57" xfId="0" applyNumberFormat="1" applyFont="1" applyFill="1" applyBorder="1" applyAlignment="1">
      <alignment horizontal="center" vertical="center"/>
    </xf>
    <xf numFmtId="0" fontId="23" fillId="0" borderId="57" xfId="0" applyFont="1" applyFill="1" applyBorder="1" applyAlignment="1">
      <alignment horizontal="left" wrapText="1"/>
    </xf>
    <xf numFmtId="0" fontId="11" fillId="0" borderId="57" xfId="0" applyFont="1" applyFill="1" applyBorder="1" applyAlignment="1">
      <alignment horizontal="left" wrapText="1"/>
    </xf>
    <xf numFmtId="43" fontId="11" fillId="0" borderId="57" xfId="1" applyFont="1" applyFill="1" applyBorder="1" applyAlignment="1">
      <alignment horizontal="center"/>
    </xf>
    <xf numFmtId="43" fontId="11" fillId="0" borderId="57" xfId="1" applyFont="1" applyFill="1" applyBorder="1"/>
    <xf numFmtId="43" fontId="11" fillId="11" borderId="9" xfId="1" applyFont="1" applyFill="1" applyBorder="1" applyAlignment="1">
      <alignment horizontal="center"/>
    </xf>
    <xf numFmtId="43" fontId="11" fillId="11" borderId="1" xfId="1" applyFont="1" applyFill="1" applyBorder="1" applyAlignment="1">
      <alignment horizontal="center"/>
    </xf>
    <xf numFmtId="43" fontId="11" fillId="11" borderId="8" xfId="1" applyFont="1" applyFill="1" applyBorder="1" applyAlignment="1">
      <alignment horizontal="center"/>
    </xf>
    <xf numFmtId="43" fontId="11" fillId="11" borderId="1" xfId="1" applyFont="1" applyFill="1" applyBorder="1"/>
    <xf numFmtId="43" fontId="11" fillId="11" borderId="8" xfId="1" applyFont="1" applyFill="1" applyBorder="1"/>
    <xf numFmtId="43" fontId="11" fillId="11" borderId="57" xfId="1" applyFont="1" applyFill="1" applyBorder="1"/>
    <xf numFmtId="164" fontId="11" fillId="0" borderId="57" xfId="1" applyNumberFormat="1" applyFont="1" applyFill="1" applyBorder="1" applyAlignment="1">
      <alignment horizontal="center"/>
    </xf>
    <xf numFmtId="164" fontId="11" fillId="0" borderId="9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64" fontId="11" fillId="0" borderId="8" xfId="1" applyNumberFormat="1" applyFont="1" applyFill="1" applyBorder="1" applyAlignment="1">
      <alignment horizontal="center"/>
    </xf>
    <xf numFmtId="164" fontId="11" fillId="0" borderId="57" xfId="1" applyNumberFormat="1" applyFont="1" applyFill="1" applyBorder="1"/>
    <xf numFmtId="164" fontId="11" fillId="0" borderId="8" xfId="1" applyNumberFormat="1" applyFont="1" applyFill="1" applyBorder="1"/>
    <xf numFmtId="14" fontId="10" fillId="0" borderId="15" xfId="0" applyNumberFormat="1" applyFont="1" applyFill="1" applyBorder="1" applyAlignment="1">
      <alignment horizontal="center" vertical="center"/>
    </xf>
    <xf numFmtId="43" fontId="11" fillId="12" borderId="1" xfId="1" applyFont="1" applyFill="1" applyBorder="1" applyAlignment="1">
      <alignment horizontal="center"/>
    </xf>
    <xf numFmtId="43" fontId="11" fillId="0" borderId="10" xfId="1" applyFont="1" applyFill="1" applyBorder="1" applyAlignment="1">
      <alignment horizontal="center"/>
    </xf>
    <xf numFmtId="14" fontId="10" fillId="0" borderId="9" xfId="0" applyNumberFormat="1" applyFont="1" applyFill="1" applyBorder="1" applyAlignment="1">
      <alignment horizontal="center" vertical="center"/>
    </xf>
    <xf numFmtId="43" fontId="11" fillId="0" borderId="48" xfId="1" applyFont="1" applyFill="1" applyBorder="1" applyAlignment="1">
      <alignment horizontal="center"/>
    </xf>
    <xf numFmtId="43" fontId="11" fillId="0" borderId="61" xfId="1" applyFont="1" applyFill="1" applyBorder="1" applyAlignment="1">
      <alignment horizontal="center"/>
    </xf>
    <xf numFmtId="43" fontId="11" fillId="12" borderId="9" xfId="1" applyFont="1" applyFill="1" applyBorder="1" applyAlignment="1">
      <alignment horizontal="center"/>
    </xf>
    <xf numFmtId="43" fontId="11" fillId="12" borderId="8" xfId="1" applyFont="1" applyFill="1" applyBorder="1" applyAlignment="1">
      <alignment horizontal="center"/>
    </xf>
    <xf numFmtId="43" fontId="11" fillId="12" borderId="57" xfId="1" applyFont="1" applyFill="1" applyBorder="1" applyAlignment="1">
      <alignment horizontal="center"/>
    </xf>
    <xf numFmtId="43" fontId="24" fillId="0" borderId="57" xfId="1" applyFont="1" applyFill="1" applyBorder="1"/>
    <xf numFmtId="164" fontId="24" fillId="0" borderId="57" xfId="1" applyNumberFormat="1" applyFont="1" applyFill="1" applyBorder="1"/>
    <xf numFmtId="164" fontId="11" fillId="0" borderId="5" xfId="1" applyNumberFormat="1" applyFont="1" applyFill="1" applyBorder="1"/>
    <xf numFmtId="164" fontId="11" fillId="0" borderId="23" xfId="1" applyNumberFormat="1" applyFont="1" applyFill="1" applyBorder="1"/>
    <xf numFmtId="164" fontId="11" fillId="0" borderId="3" xfId="1" applyNumberFormat="1" applyFont="1" applyFill="1" applyBorder="1"/>
    <xf numFmtId="164" fontId="24" fillId="0" borderId="59" xfId="1" applyNumberFormat="1" applyFont="1" applyFill="1" applyBorder="1"/>
    <xf numFmtId="164" fontId="11" fillId="0" borderId="59" xfId="1" applyNumberFormat="1" applyFont="1" applyFill="1" applyBorder="1"/>
    <xf numFmtId="164" fontId="10" fillId="11" borderId="0" xfId="1" applyNumberFormat="1" applyFont="1" applyFill="1" applyBorder="1" applyAlignment="1">
      <alignment horizontal="center" vertical="center"/>
    </xf>
    <xf numFmtId="14" fontId="10" fillId="11" borderId="0" xfId="0" applyNumberFormat="1" applyFont="1" applyFill="1" applyBorder="1" applyAlignment="1">
      <alignment horizontal="center" vertical="center"/>
    </xf>
    <xf numFmtId="0" fontId="11" fillId="11" borderId="0" xfId="0" applyFont="1" applyFill="1" applyBorder="1" applyAlignment="1">
      <alignment horizontal="left" wrapText="1"/>
    </xf>
    <xf numFmtId="43" fontId="11" fillId="11" borderId="0" xfId="1" applyFont="1" applyFill="1" applyBorder="1" applyAlignment="1">
      <alignment horizontal="center"/>
    </xf>
    <xf numFmtId="43" fontId="11" fillId="11" borderId="0" xfId="1" applyFont="1" applyFill="1" applyBorder="1"/>
    <xf numFmtId="0" fontId="11" fillId="11" borderId="0" xfId="0" applyFont="1" applyFill="1" applyBorder="1"/>
    <xf numFmtId="0" fontId="3" fillId="11" borderId="0" xfId="0" applyFont="1" applyFill="1" applyBorder="1"/>
    <xf numFmtId="164" fontId="26" fillId="8" borderId="1" xfId="1" applyNumberFormat="1" applyFont="1" applyFill="1" applyBorder="1" applyAlignment="1">
      <alignment vertical="center"/>
    </xf>
    <xf numFmtId="43" fontId="11" fillId="0" borderId="3" xfId="1" applyFont="1" applyFill="1" applyBorder="1" applyAlignment="1">
      <alignment horizontal="center"/>
    </xf>
    <xf numFmtId="164" fontId="12" fillId="6" borderId="1" xfId="1" applyNumberFormat="1" applyFont="1" applyFill="1" applyBorder="1"/>
    <xf numFmtId="14" fontId="13" fillId="0" borderId="1" xfId="1" applyNumberFormat="1" applyFont="1" applyFill="1" applyBorder="1"/>
    <xf numFmtId="0" fontId="5" fillId="3" borderId="8" xfId="0" applyFont="1" applyFill="1" applyBorder="1" applyAlignment="1">
      <alignment horizontal="center" wrapText="1"/>
    </xf>
    <xf numFmtId="43" fontId="10" fillId="0" borderId="17" xfId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 wrapText="1"/>
    </xf>
    <xf numFmtId="164" fontId="11" fillId="0" borderId="17" xfId="1" applyNumberFormat="1" applyFont="1" applyFill="1" applyBorder="1" applyAlignment="1">
      <alignment horizontal="center" wrapText="1"/>
    </xf>
    <xf numFmtId="164" fontId="11" fillId="0" borderId="0" xfId="1" applyNumberFormat="1" applyFont="1" applyFill="1" applyBorder="1"/>
    <xf numFmtId="0" fontId="10" fillId="0" borderId="22" xfId="0" applyFont="1" applyFill="1" applyBorder="1" applyAlignment="1">
      <alignment horizontal="left"/>
    </xf>
    <xf numFmtId="164" fontId="11" fillId="0" borderId="22" xfId="1" applyNumberFormat="1" applyFont="1" applyFill="1" applyBorder="1" applyAlignment="1">
      <alignment horizontal="center"/>
    </xf>
    <xf numFmtId="43" fontId="10" fillId="0" borderId="22" xfId="1" applyFont="1" applyFill="1" applyBorder="1" applyAlignment="1">
      <alignment horizontal="right" vertical="center"/>
    </xf>
    <xf numFmtId="164" fontId="11" fillId="0" borderId="27" xfId="1" applyNumberFormat="1" applyFont="1" applyFill="1" applyBorder="1"/>
    <xf numFmtId="14" fontId="11" fillId="0" borderId="8" xfId="0" applyNumberFormat="1" applyFont="1" applyFill="1" applyBorder="1" applyAlignment="1">
      <alignment horizontal="left" wrapText="1"/>
    </xf>
    <xf numFmtId="164" fontId="11" fillId="0" borderId="15" xfId="1" applyNumberFormat="1" applyFont="1" applyFill="1" applyBorder="1"/>
    <xf numFmtId="43" fontId="10" fillId="0" borderId="0" xfId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/>
    </xf>
    <xf numFmtId="164" fontId="10" fillId="12" borderId="0" xfId="1" applyNumberFormat="1" applyFont="1" applyFill="1" applyBorder="1" applyAlignment="1">
      <alignment horizontal="center" vertical="center"/>
    </xf>
    <xf numFmtId="14" fontId="10" fillId="12" borderId="0" xfId="0" applyNumberFormat="1" applyFont="1" applyFill="1" applyBorder="1" applyAlignment="1">
      <alignment horizontal="center" vertical="center"/>
    </xf>
    <xf numFmtId="0" fontId="11" fillId="12" borderId="0" xfId="0" applyFont="1" applyFill="1" applyBorder="1" applyAlignment="1">
      <alignment horizontal="center" wrapText="1"/>
    </xf>
    <xf numFmtId="43" fontId="10" fillId="12" borderId="0" xfId="1" applyFont="1" applyFill="1" applyBorder="1" applyAlignment="1">
      <alignment horizontal="right" vertical="center"/>
    </xf>
    <xf numFmtId="0" fontId="11" fillId="12" borderId="0" xfId="0" applyFont="1" applyFill="1" applyBorder="1" applyAlignment="1">
      <alignment horizontal="left" wrapText="1"/>
    </xf>
    <xf numFmtId="43" fontId="11" fillId="12" borderId="0" xfId="1" applyFont="1" applyFill="1" applyBorder="1" applyAlignment="1">
      <alignment horizontal="center"/>
    </xf>
    <xf numFmtId="43" fontId="11" fillId="12" borderId="0" xfId="1" applyFont="1" applyFill="1" applyBorder="1"/>
    <xf numFmtId="164" fontId="11" fillId="12" borderId="0" xfId="1" applyNumberFormat="1" applyFont="1" applyFill="1" applyBorder="1" applyAlignment="1">
      <alignment horizontal="center"/>
    </xf>
    <xf numFmtId="164" fontId="11" fillId="12" borderId="0" xfId="1" applyNumberFormat="1" applyFont="1" applyFill="1" applyBorder="1"/>
    <xf numFmtId="0" fontId="11" fillId="12" borderId="0" xfId="0" applyFont="1" applyFill="1" applyBorder="1"/>
    <xf numFmtId="43" fontId="11" fillId="11" borderId="22" xfId="1" applyFont="1" applyFill="1" applyBorder="1" applyAlignment="1">
      <alignment horizontal="center"/>
    </xf>
    <xf numFmtId="43" fontId="10" fillId="0" borderId="21" xfId="1" applyFont="1" applyFill="1" applyBorder="1" applyAlignment="1">
      <alignment horizontal="right" vertical="center"/>
    </xf>
    <xf numFmtId="164" fontId="11" fillId="0" borderId="21" xfId="1" applyNumberFormat="1" applyFont="1" applyFill="1" applyBorder="1"/>
    <xf numFmtId="43" fontId="10" fillId="0" borderId="1" xfId="1" applyFont="1" applyFill="1" applyBorder="1" applyAlignment="1">
      <alignment horizontal="right" vertical="center"/>
    </xf>
    <xf numFmtId="43" fontId="11" fillId="11" borderId="22" xfId="1" applyFont="1" applyFill="1" applyBorder="1"/>
    <xf numFmtId="43" fontId="10" fillId="0" borderId="8" xfId="1" applyFont="1" applyFill="1" applyBorder="1" applyAlignment="1">
      <alignment horizontal="right" vertical="center"/>
    </xf>
    <xf numFmtId="164" fontId="11" fillId="4" borderId="21" xfId="1" applyNumberFormat="1" applyFont="1" applyFill="1" applyBorder="1"/>
    <xf numFmtId="164" fontId="11" fillId="4" borderId="1" xfId="1" applyNumberFormat="1" applyFont="1" applyFill="1" applyBorder="1"/>
    <xf numFmtId="164" fontId="11" fillId="0" borderId="41" xfId="1" applyNumberFormat="1" applyFont="1" applyFill="1" applyBorder="1"/>
    <xf numFmtId="164" fontId="11" fillId="0" borderId="37" xfId="1" applyNumberFormat="1" applyFont="1" applyFill="1" applyBorder="1"/>
    <xf numFmtId="164" fontId="11" fillId="0" borderId="33" xfId="1" applyNumberFormat="1" applyFont="1" applyFill="1" applyBorder="1"/>
    <xf numFmtId="43" fontId="11" fillId="12" borderId="15" xfId="1" applyFont="1" applyFill="1" applyBorder="1" applyAlignment="1">
      <alignment horizontal="center"/>
    </xf>
    <xf numFmtId="164" fontId="11" fillId="0" borderId="16" xfId="1" applyNumberFormat="1" applyFont="1" applyFill="1" applyBorder="1"/>
    <xf numFmtId="164" fontId="12" fillId="6" borderId="32" xfId="1" applyNumberFormat="1" applyFont="1" applyFill="1" applyBorder="1" applyAlignment="1"/>
    <xf numFmtId="14" fontId="10" fillId="0" borderId="9" xfId="2" applyNumberFormat="1" applyFont="1" applyFill="1" applyBorder="1" applyAlignment="1">
      <alignment horizontal="center" vertical="center"/>
    </xf>
    <xf numFmtId="43" fontId="11" fillId="0" borderId="51" xfId="1" applyFont="1" applyFill="1" applyBorder="1" applyAlignment="1">
      <alignment horizontal="center"/>
    </xf>
    <xf numFmtId="164" fontId="27" fillId="4" borderId="9" xfId="2" applyNumberFormat="1" applyFont="1" applyFill="1" applyBorder="1" applyAlignment="1">
      <alignment horizontal="center" vertical="center"/>
    </xf>
    <xf numFmtId="14" fontId="10" fillId="0" borderId="57" xfId="2" applyNumberFormat="1" applyFont="1" applyFill="1" applyBorder="1" applyAlignment="1">
      <alignment horizontal="center" vertical="center"/>
    </xf>
    <xf numFmtId="43" fontId="10" fillId="0" borderId="9" xfId="1" applyFont="1" applyFill="1" applyBorder="1"/>
    <xf numFmtId="164" fontId="10" fillId="0" borderId="9" xfId="1" applyNumberFormat="1" applyFont="1" applyFill="1" applyBorder="1"/>
    <xf numFmtId="164" fontId="10" fillId="0" borderId="5" xfId="1" applyNumberFormat="1" applyFont="1" applyFill="1" applyBorder="1"/>
    <xf numFmtId="164" fontId="11" fillId="0" borderId="65" xfId="1" applyNumberFormat="1" applyFont="1" applyFill="1" applyBorder="1"/>
    <xf numFmtId="164" fontId="12" fillId="6" borderId="58" xfId="1" applyNumberFormat="1" applyFont="1" applyFill="1" applyBorder="1" applyAlignment="1"/>
    <xf numFmtId="164" fontId="10" fillId="4" borderId="8" xfId="1" applyNumberFormat="1" applyFont="1" applyFill="1" applyBorder="1" applyAlignment="1">
      <alignment horizontal="center" vertical="center"/>
    </xf>
    <xf numFmtId="0" fontId="10" fillId="0" borderId="57" xfId="0" applyFont="1" applyFill="1" applyBorder="1"/>
    <xf numFmtId="0" fontId="10" fillId="0" borderId="9" xfId="0" applyFont="1" applyFill="1" applyBorder="1"/>
    <xf numFmtId="43" fontId="12" fillId="0" borderId="8" xfId="1" applyFont="1" applyFill="1" applyBorder="1" applyAlignment="1">
      <alignment horizontal="center"/>
    </xf>
    <xf numFmtId="43" fontId="10" fillId="0" borderId="8" xfId="1" applyFont="1" applyFill="1" applyBorder="1"/>
    <xf numFmtId="164" fontId="10" fillId="0" borderId="8" xfId="1" applyNumberFormat="1" applyFont="1" applyFill="1" applyBorder="1"/>
    <xf numFmtId="43" fontId="10" fillId="0" borderId="57" xfId="1" applyFont="1" applyFill="1" applyBorder="1"/>
    <xf numFmtId="164" fontId="10" fillId="0" borderId="57" xfId="1" applyNumberFormat="1" applyFont="1" applyFill="1" applyBorder="1"/>
    <xf numFmtId="164" fontId="10" fillId="0" borderId="33" xfId="1" applyNumberFormat="1" applyFont="1" applyFill="1" applyBorder="1"/>
    <xf numFmtId="164" fontId="10" fillId="0" borderId="65" xfId="1" applyNumberFormat="1" applyFont="1" applyFill="1" applyBorder="1"/>
    <xf numFmtId="164" fontId="12" fillId="6" borderId="34" xfId="1" applyNumberFormat="1" applyFont="1" applyFill="1" applyBorder="1" applyAlignment="1"/>
    <xf numFmtId="164" fontId="11" fillId="11" borderId="0" xfId="1" applyNumberFormat="1" applyFont="1" applyFill="1" applyBorder="1" applyAlignment="1">
      <alignment horizontal="center"/>
    </xf>
    <xf numFmtId="164" fontId="10" fillId="0" borderId="61" xfId="1" applyNumberFormat="1" applyFont="1" applyFill="1" applyBorder="1" applyAlignment="1">
      <alignment horizontal="center" vertical="center"/>
    </xf>
    <xf numFmtId="14" fontId="10" fillId="0" borderId="57" xfId="0" applyNumberFormat="1" applyFont="1" applyFill="1" applyBorder="1" applyAlignment="1">
      <alignment vertical="center"/>
    </xf>
    <xf numFmtId="164" fontId="10" fillId="4" borderId="14" xfId="1" applyNumberFormat="1" applyFont="1" applyFill="1" applyBorder="1" applyAlignment="1">
      <alignment horizontal="center" vertical="center"/>
    </xf>
    <xf numFmtId="43" fontId="11" fillId="11" borderId="57" xfId="1" applyFont="1" applyFill="1" applyBorder="1" applyAlignment="1">
      <alignment horizontal="center"/>
    </xf>
    <xf numFmtId="164" fontId="11" fillId="0" borderId="53" xfId="1" applyNumberFormat="1" applyFont="1" applyFill="1" applyBorder="1"/>
    <xf numFmtId="43" fontId="11" fillId="0" borderId="20" xfId="1" applyFont="1" applyFill="1" applyBorder="1"/>
    <xf numFmtId="43" fontId="11" fillId="0" borderId="51" xfId="1" applyFont="1" applyFill="1" applyBorder="1"/>
    <xf numFmtId="43" fontId="11" fillId="0" borderId="61" xfId="1" applyFont="1" applyFill="1" applyBorder="1"/>
    <xf numFmtId="164" fontId="12" fillId="6" borderId="26" xfId="1" applyNumberFormat="1" applyFont="1" applyFill="1" applyBorder="1"/>
    <xf numFmtId="164" fontId="12" fillId="6" borderId="31" xfId="1" applyNumberFormat="1" applyFont="1" applyFill="1" applyBorder="1"/>
    <xf numFmtId="43" fontId="24" fillId="0" borderId="1" xfId="1" applyFont="1" applyFill="1" applyBorder="1" applyAlignment="1">
      <alignment horizontal="right" vertical="center"/>
    </xf>
    <xf numFmtId="164" fontId="24" fillId="0" borderId="1" xfId="1" applyNumberFormat="1" applyFont="1" applyFill="1" applyBorder="1"/>
    <xf numFmtId="164" fontId="24" fillId="0" borderId="37" xfId="1" applyNumberFormat="1" applyFont="1" applyFill="1" applyBorder="1"/>
    <xf numFmtId="164" fontId="3" fillId="0" borderId="0" xfId="1" applyNumberFormat="1" applyFont="1" applyFill="1" applyBorder="1"/>
    <xf numFmtId="164" fontId="3" fillId="11" borderId="0" xfId="1" applyNumberFormat="1" applyFont="1" applyFill="1" applyBorder="1"/>
    <xf numFmtId="164" fontId="11" fillId="11" borderId="0" xfId="1" applyNumberFormat="1" applyFont="1" applyFill="1" applyBorder="1"/>
    <xf numFmtId="164" fontId="11" fillId="0" borderId="66" xfId="1" applyNumberFormat="1" applyFont="1" applyFill="1" applyBorder="1"/>
    <xf numFmtId="14" fontId="13" fillId="0" borderId="44" xfId="1" applyNumberFormat="1" applyFont="1" applyFill="1" applyBorder="1" applyAlignment="1"/>
    <xf numFmtId="14" fontId="13" fillId="0" borderId="58" xfId="1" applyNumberFormat="1" applyFont="1" applyFill="1" applyBorder="1" applyAlignment="1"/>
    <xf numFmtId="14" fontId="10" fillId="0" borderId="15" xfId="0" applyNumberFormat="1" applyFont="1" applyFill="1" applyBorder="1" applyAlignment="1">
      <alignment vertical="center"/>
    </xf>
    <xf numFmtId="14" fontId="11" fillId="0" borderId="1" xfId="0" applyNumberFormat="1" applyFont="1" applyFill="1" applyBorder="1" applyAlignment="1">
      <alignment horizontal="left" wrapText="1"/>
    </xf>
    <xf numFmtId="164" fontId="11" fillId="0" borderId="15" xfId="1" applyNumberFormat="1" applyFont="1" applyFill="1" applyBorder="1" applyAlignment="1">
      <alignment horizontal="center"/>
    </xf>
    <xf numFmtId="43" fontId="11" fillId="11" borderId="15" xfId="1" applyFont="1" applyFill="1" applyBorder="1" applyAlignment="1">
      <alignment horizontal="center"/>
    </xf>
    <xf numFmtId="164" fontId="12" fillId="6" borderId="65" xfId="1" applyNumberFormat="1" applyFont="1" applyFill="1" applyBorder="1"/>
    <xf numFmtId="164" fontId="24" fillId="0" borderId="23" xfId="1" applyNumberFormat="1" applyFont="1" applyFill="1" applyBorder="1"/>
    <xf numFmtId="43" fontId="24" fillId="0" borderId="7" xfId="1" applyFont="1" applyFill="1" applyBorder="1"/>
    <xf numFmtId="164" fontId="24" fillId="0" borderId="3" xfId="1" applyNumberFormat="1" applyFont="1" applyFill="1" applyBorder="1"/>
    <xf numFmtId="43" fontId="24" fillId="0" borderId="51" xfId="1" applyFont="1" applyFill="1" applyBorder="1"/>
    <xf numFmtId="164" fontId="24" fillId="0" borderId="15" xfId="1" applyNumberFormat="1" applyFont="1" applyFill="1" applyBorder="1"/>
    <xf numFmtId="0" fontId="10" fillId="0" borderId="1" xfId="0" applyFont="1" applyFill="1" applyBorder="1" applyAlignment="1">
      <alignment horizontal="left"/>
    </xf>
    <xf numFmtId="164" fontId="11" fillId="0" borderId="38" xfId="1" applyNumberFormat="1" applyFont="1" applyFill="1" applyBorder="1"/>
    <xf numFmtId="164" fontId="11" fillId="11" borderId="22" xfId="1" applyNumberFormat="1" applyFont="1" applyFill="1" applyBorder="1"/>
    <xf numFmtId="164" fontId="11" fillId="11" borderId="1" xfId="1" applyNumberFormat="1" applyFont="1" applyFill="1" applyBorder="1"/>
    <xf numFmtId="164" fontId="11" fillId="11" borderId="8" xfId="1" applyNumberFormat="1" applyFont="1" applyFill="1" applyBorder="1"/>
    <xf numFmtId="43" fontId="11" fillId="0" borderId="7" xfId="1" applyFont="1" applyFill="1" applyBorder="1"/>
    <xf numFmtId="43" fontId="10" fillId="0" borderId="9" xfId="1" applyFont="1" applyFill="1" applyBorder="1" applyAlignment="1">
      <alignment horizontal="right" vertical="center"/>
    </xf>
    <xf numFmtId="43" fontId="11" fillId="0" borderId="10" xfId="1" applyFont="1" applyFill="1" applyBorder="1"/>
    <xf numFmtId="14" fontId="10" fillId="0" borderId="8" xfId="0" applyNumberFormat="1" applyFont="1" applyFill="1" applyBorder="1" applyAlignment="1">
      <alignment vertical="center"/>
    </xf>
    <xf numFmtId="43" fontId="10" fillId="0" borderId="7" xfId="1" applyFont="1" applyFill="1" applyBorder="1"/>
    <xf numFmtId="164" fontId="10" fillId="0" borderId="1" xfId="1" applyNumberFormat="1" applyFont="1" applyFill="1" applyBorder="1"/>
    <xf numFmtId="164" fontId="10" fillId="0" borderId="3" xfId="1" applyNumberFormat="1" applyFont="1" applyFill="1" applyBorder="1"/>
    <xf numFmtId="164" fontId="10" fillId="0" borderId="23" xfId="1" applyNumberFormat="1" applyFont="1" applyFill="1" applyBorder="1"/>
    <xf numFmtId="164" fontId="10" fillId="0" borderId="39" xfId="1" applyNumberFormat="1" applyFont="1" applyFill="1" applyBorder="1" applyAlignment="1">
      <alignment horizontal="center" vertical="center"/>
    </xf>
    <xf numFmtId="14" fontId="10" fillId="0" borderId="39" xfId="0" applyNumberFormat="1" applyFont="1" applyFill="1" applyBorder="1" applyAlignment="1">
      <alignment horizontal="center" vertical="center"/>
    </xf>
    <xf numFmtId="0" fontId="11" fillId="0" borderId="39" xfId="0" applyFont="1" applyFill="1" applyBorder="1" applyAlignment="1">
      <alignment horizontal="center" wrapText="1"/>
    </xf>
    <xf numFmtId="164" fontId="11" fillId="0" borderId="16" xfId="1" applyNumberFormat="1" applyFont="1" applyFill="1" applyBorder="1" applyAlignment="1">
      <alignment horizontal="center"/>
    </xf>
    <xf numFmtId="14" fontId="13" fillId="0" borderId="58" xfId="1" applyNumberFormat="1" applyFont="1" applyFill="1" applyBorder="1"/>
    <xf numFmtId="164" fontId="27" fillId="4" borderId="60" xfId="2" applyNumberFormat="1" applyFont="1" applyFill="1" applyBorder="1" applyAlignment="1">
      <alignment horizontal="center" vertical="center"/>
    </xf>
    <xf numFmtId="164" fontId="27" fillId="4" borderId="48" xfId="2" applyNumberFormat="1" applyFont="1" applyFill="1" applyBorder="1" applyAlignment="1">
      <alignment horizontal="center" vertical="center"/>
    </xf>
    <xf numFmtId="14" fontId="10" fillId="0" borderId="8" xfId="2" applyNumberFormat="1" applyFont="1" applyFill="1" applyBorder="1" applyAlignment="1">
      <alignment horizontal="center" vertical="center"/>
    </xf>
    <xf numFmtId="0" fontId="10" fillId="0" borderId="8" xfId="0" applyFont="1" applyFill="1" applyBorder="1"/>
    <xf numFmtId="164" fontId="12" fillId="6" borderId="30" xfId="1" applyNumberFormat="1" applyFont="1" applyFill="1" applyBorder="1" applyAlignment="1">
      <alignment horizontal="right"/>
    </xf>
    <xf numFmtId="164" fontId="26" fillId="8" borderId="61" xfId="1" applyNumberFormat="1" applyFont="1" applyFill="1" applyBorder="1" applyAlignment="1">
      <alignment horizontal="center" vertical="center"/>
    </xf>
    <xf numFmtId="0" fontId="10" fillId="0" borderId="57" xfId="0" applyFont="1" applyFill="1" applyBorder="1" applyAlignment="1">
      <alignment horizontal="left"/>
    </xf>
    <xf numFmtId="0" fontId="11" fillId="0" borderId="57" xfId="0" applyFont="1" applyFill="1" applyBorder="1" applyAlignment="1">
      <alignment horizontal="center" wrapText="1"/>
    </xf>
    <xf numFmtId="43" fontId="11" fillId="0" borderId="29" xfId="1" applyFont="1" applyBorder="1"/>
    <xf numFmtId="43" fontId="11" fillId="0" borderId="0" xfId="1" applyFont="1" applyBorder="1"/>
    <xf numFmtId="164" fontId="11" fillId="3" borderId="0" xfId="1" applyNumberFormat="1" applyFont="1" applyFill="1" applyBorder="1"/>
    <xf numFmtId="43" fontId="11" fillId="0" borderId="17" xfId="1" applyFont="1" applyBorder="1"/>
    <xf numFmtId="164" fontId="10" fillId="4" borderId="0" xfId="1" applyNumberFormat="1" applyFont="1" applyFill="1" applyBorder="1" applyAlignment="1">
      <alignment horizontal="center" vertical="center"/>
    </xf>
    <xf numFmtId="164" fontId="28" fillId="0" borderId="15" xfId="44258" applyNumberFormat="1" applyFont="1" applyFill="1" applyBorder="1" applyAlignment="1">
      <alignment horizontal="center" vertical="center" wrapText="1"/>
    </xf>
    <xf numFmtId="164" fontId="28" fillId="13" borderId="15" xfId="44258" applyNumberFormat="1" applyFont="1" applyFill="1" applyBorder="1" applyAlignment="1">
      <alignment horizontal="center" vertical="center" wrapText="1"/>
    </xf>
    <xf numFmtId="43" fontId="10" fillId="0" borderId="57" xfId="1" applyFont="1" applyFill="1" applyBorder="1" applyAlignment="1">
      <alignment horizontal="right" vertical="center"/>
    </xf>
    <xf numFmtId="14" fontId="11" fillId="0" borderId="57" xfId="1" applyNumberFormat="1" applyFont="1" applyFill="1" applyBorder="1"/>
    <xf numFmtId="14" fontId="13" fillId="0" borderId="58" xfId="1" applyNumberFormat="1" applyFont="1" applyFill="1" applyBorder="1" applyAlignment="1">
      <alignment horizontal="center"/>
    </xf>
    <xf numFmtId="164" fontId="12" fillId="6" borderId="59" xfId="1" applyNumberFormat="1" applyFont="1" applyFill="1" applyBorder="1"/>
    <xf numFmtId="14" fontId="25" fillId="0" borderId="1" xfId="44258" applyNumberFormat="1" applyFont="1" applyFill="1" applyBorder="1" applyAlignment="1">
      <alignment horizontal="center" vertical="center"/>
    </xf>
    <xf numFmtId="0" fontId="25" fillId="0" borderId="1" xfId="0" applyFont="1" applyFill="1" applyBorder="1"/>
    <xf numFmtId="14" fontId="13" fillId="0" borderId="3" xfId="1" applyNumberFormat="1" applyFont="1" applyFill="1" applyBorder="1"/>
    <xf numFmtId="0" fontId="3" fillId="7" borderId="0" xfId="0" applyFont="1" applyFill="1" applyBorder="1"/>
    <xf numFmtId="43" fontId="10" fillId="0" borderId="51" xfId="1" applyFont="1" applyFill="1" applyBorder="1"/>
    <xf numFmtId="164" fontId="10" fillId="0" borderId="15" xfId="1" applyNumberFormat="1" applyFont="1" applyFill="1" applyBorder="1"/>
    <xf numFmtId="164" fontId="12" fillId="6" borderId="8" xfId="1" applyNumberFormat="1" applyFont="1" applyFill="1" applyBorder="1"/>
    <xf numFmtId="0" fontId="11" fillId="0" borderId="0" xfId="0" applyFont="1" applyFill="1" applyBorder="1" applyAlignment="1">
      <alignment horizontal="center" wrapText="1"/>
    </xf>
    <xf numFmtId="164" fontId="10" fillId="0" borderId="49" xfId="1" applyNumberFormat="1" applyFont="1" applyFill="1" applyBorder="1" applyAlignment="1">
      <alignment horizontal="center" vertical="center"/>
    </xf>
    <xf numFmtId="164" fontId="10" fillId="8" borderId="58" xfId="1" applyNumberFormat="1" applyFont="1" applyFill="1" applyBorder="1" applyAlignment="1">
      <alignment horizontal="center" vertical="center"/>
    </xf>
    <xf numFmtId="43" fontId="12" fillId="6" borderId="59" xfId="1" applyFont="1" applyFill="1" applyBorder="1"/>
    <xf numFmtId="14" fontId="12" fillId="0" borderId="58" xfId="1" applyNumberFormat="1" applyFont="1" applyFill="1" applyBorder="1"/>
    <xf numFmtId="164" fontId="6" fillId="0" borderId="1" xfId="1" applyNumberFormat="1" applyFont="1" applyBorder="1"/>
    <xf numFmtId="14" fontId="3" fillId="0" borderId="9" xfId="2" applyNumberFormat="1" applyFont="1" applyFill="1" applyBorder="1"/>
    <xf numFmtId="43" fontId="11" fillId="3" borderId="23" xfId="1" applyFont="1" applyFill="1" applyBorder="1" applyAlignment="1">
      <alignment horizontal="center"/>
    </xf>
    <xf numFmtId="0" fontId="11" fillId="3" borderId="0" xfId="0" applyFont="1" applyFill="1" applyAlignment="1">
      <alignment horizontal="left"/>
    </xf>
    <xf numFmtId="0" fontId="11" fillId="0" borderId="0" xfId="0" applyFont="1" applyFill="1" applyBorder="1" applyAlignment="1">
      <alignment horizontal="center" wrapText="1"/>
    </xf>
    <xf numFmtId="0" fontId="11" fillId="0" borderId="17" xfId="0" applyFont="1" applyFill="1" applyBorder="1" applyAlignment="1">
      <alignment horizont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1" fillId="6" borderId="0" xfId="0" applyFont="1" applyFill="1" applyAlignment="1">
      <alignment horizontal="left" wrapText="1"/>
    </xf>
    <xf numFmtId="43" fontId="29" fillId="6" borderId="29" xfId="1" applyFont="1" applyFill="1" applyBorder="1" applyAlignment="1">
      <alignment horizontal="center"/>
    </xf>
    <xf numFmtId="164" fontId="26" fillId="8" borderId="62" xfId="1" applyNumberFormat="1" applyFont="1" applyFill="1" applyBorder="1" applyAlignment="1">
      <alignment horizontal="center" vertical="center"/>
    </xf>
    <xf numFmtId="164" fontId="26" fillId="8" borderId="63" xfId="1" applyNumberFormat="1" applyFont="1" applyFill="1" applyBorder="1" applyAlignment="1">
      <alignment horizontal="center" vertical="center"/>
    </xf>
    <xf numFmtId="164" fontId="26" fillId="8" borderId="64" xfId="1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wrapText="1"/>
    </xf>
    <xf numFmtId="0" fontId="11" fillId="0" borderId="13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43" fontId="12" fillId="6" borderId="62" xfId="1" applyFont="1" applyFill="1" applyBorder="1" applyAlignment="1">
      <alignment horizontal="center"/>
    </xf>
    <xf numFmtId="43" fontId="12" fillId="6" borderId="44" xfId="1" applyFont="1" applyFill="1" applyBorder="1" applyAlignment="1">
      <alignment horizontal="center"/>
    </xf>
    <xf numFmtId="43" fontId="12" fillId="6" borderId="63" xfId="1" applyFont="1" applyFill="1" applyBorder="1" applyAlignment="1">
      <alignment horizontal="center"/>
    </xf>
    <xf numFmtId="43" fontId="12" fillId="6" borderId="52" xfId="1" applyFont="1" applyFill="1" applyBorder="1" applyAlignment="1">
      <alignment horizontal="center"/>
    </xf>
    <xf numFmtId="43" fontId="12" fillId="6" borderId="64" xfId="1" applyFont="1" applyFill="1" applyBorder="1" applyAlignment="1">
      <alignment horizontal="center"/>
    </xf>
    <xf numFmtId="43" fontId="12" fillId="6" borderId="45" xfId="1" applyFont="1" applyFill="1" applyBorder="1" applyAlignment="1">
      <alignment horizontal="center"/>
    </xf>
    <xf numFmtId="164" fontId="12" fillId="6" borderId="30" xfId="1" applyNumberFormat="1" applyFont="1" applyFill="1" applyBorder="1" applyAlignment="1">
      <alignment horizontal="center"/>
    </xf>
    <xf numFmtId="164" fontId="12" fillId="6" borderId="31" xfId="1" applyNumberFormat="1" applyFont="1" applyFill="1" applyBorder="1" applyAlignment="1">
      <alignment horizontal="center"/>
    </xf>
    <xf numFmtId="164" fontId="12" fillId="6" borderId="32" xfId="1" applyNumberFormat="1" applyFont="1" applyFill="1" applyBorder="1" applyAlignment="1">
      <alignment horizontal="center"/>
    </xf>
    <xf numFmtId="14" fontId="13" fillId="0" borderId="30" xfId="1" applyNumberFormat="1" applyFont="1" applyFill="1" applyBorder="1" applyAlignment="1">
      <alignment horizontal="center"/>
    </xf>
    <xf numFmtId="14" fontId="13" fillId="0" borderId="31" xfId="1" applyNumberFormat="1" applyFont="1" applyFill="1" applyBorder="1" applyAlignment="1">
      <alignment horizontal="center"/>
    </xf>
    <xf numFmtId="14" fontId="13" fillId="0" borderId="32" xfId="1" applyNumberFormat="1" applyFont="1" applyFill="1" applyBorder="1" applyAlignment="1">
      <alignment horizontal="center"/>
    </xf>
    <xf numFmtId="14" fontId="10" fillId="0" borderId="21" xfId="0" applyNumberFormat="1" applyFont="1" applyFill="1" applyBorder="1" applyAlignment="1">
      <alignment horizontal="center" vertical="center" textRotation="20"/>
    </xf>
    <xf numFmtId="14" fontId="10" fillId="0" borderId="13" xfId="0" applyNumberFormat="1" applyFont="1" applyFill="1" applyBorder="1" applyAlignment="1">
      <alignment horizontal="center" vertical="center" textRotation="20"/>
    </xf>
    <xf numFmtId="14" fontId="10" fillId="0" borderId="15" xfId="0" applyNumberFormat="1" applyFont="1" applyFill="1" applyBorder="1" applyAlignment="1">
      <alignment horizontal="center" vertical="center" textRotation="20"/>
    </xf>
    <xf numFmtId="164" fontId="12" fillId="6" borderId="30" xfId="1" applyNumberFormat="1" applyFont="1" applyFill="1" applyBorder="1" applyAlignment="1">
      <alignment horizontal="center" textRotation="25"/>
    </xf>
    <xf numFmtId="164" fontId="12" fillId="6" borderId="31" xfId="1" applyNumberFormat="1" applyFont="1" applyFill="1" applyBorder="1" applyAlignment="1">
      <alignment horizontal="center" textRotation="25"/>
    </xf>
    <xf numFmtId="164" fontId="12" fillId="6" borderId="32" xfId="1" applyNumberFormat="1" applyFont="1" applyFill="1" applyBorder="1" applyAlignment="1">
      <alignment horizontal="center" textRotation="25"/>
    </xf>
    <xf numFmtId="164" fontId="26" fillId="8" borderId="19" xfId="1" applyNumberFormat="1" applyFont="1" applyFill="1" applyBorder="1" applyAlignment="1">
      <alignment horizontal="center" vertical="center"/>
    </xf>
    <xf numFmtId="164" fontId="26" fillId="8" borderId="50" xfId="1" applyNumberFormat="1" applyFont="1" applyFill="1" applyBorder="1" applyAlignment="1">
      <alignment horizontal="center" vertical="center"/>
    </xf>
    <xf numFmtId="164" fontId="26" fillId="8" borderId="51" xfId="1" applyNumberFormat="1" applyFont="1" applyFill="1" applyBorder="1" applyAlignment="1">
      <alignment horizontal="center" vertical="center"/>
    </xf>
    <xf numFmtId="43" fontId="12" fillId="6" borderId="28" xfId="1" applyFont="1" applyFill="1" applyBorder="1" applyAlignment="1">
      <alignment horizontal="center"/>
    </xf>
    <xf numFmtId="43" fontId="12" fillId="6" borderId="19" xfId="1" applyFont="1" applyFill="1" applyBorder="1" applyAlignment="1">
      <alignment horizontal="center"/>
    </xf>
    <xf numFmtId="43" fontId="12" fillId="6" borderId="27" xfId="1" applyFont="1" applyFill="1" applyBorder="1" applyAlignment="1">
      <alignment horizontal="center"/>
    </xf>
    <xf numFmtId="43" fontId="12" fillId="6" borderId="50" xfId="1" applyFont="1" applyFill="1" applyBorder="1" applyAlignment="1">
      <alignment horizontal="center"/>
    </xf>
    <xf numFmtId="43" fontId="12" fillId="6" borderId="16" xfId="1" applyFont="1" applyFill="1" applyBorder="1" applyAlignment="1">
      <alignment horizontal="center"/>
    </xf>
    <xf numFmtId="43" fontId="12" fillId="6" borderId="51" xfId="1" applyFont="1" applyFill="1" applyBorder="1" applyAlignment="1">
      <alignment horizontal="center"/>
    </xf>
    <xf numFmtId="43" fontId="13" fillId="0" borderId="31" xfId="1" applyFont="1" applyFill="1" applyBorder="1" applyAlignment="1">
      <alignment horizontal="center"/>
    </xf>
    <xf numFmtId="43" fontId="13" fillId="0" borderId="32" xfId="1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 textRotation="45" wrapText="1"/>
    </xf>
    <xf numFmtId="0" fontId="11" fillId="0" borderId="13" xfId="0" applyFont="1" applyFill="1" applyBorder="1" applyAlignment="1">
      <alignment horizontal="center" textRotation="45" wrapText="1"/>
    </xf>
    <xf numFmtId="0" fontId="11" fillId="0" borderId="15" xfId="0" applyFont="1" applyFill="1" applyBorder="1" applyAlignment="1">
      <alignment horizontal="center" textRotation="45" wrapText="1"/>
    </xf>
    <xf numFmtId="164" fontId="12" fillId="6" borderId="30" xfId="1" applyNumberFormat="1" applyFont="1" applyFill="1" applyBorder="1" applyAlignment="1">
      <alignment horizontal="center" textRotation="69"/>
    </xf>
    <xf numFmtId="164" fontId="0" fillId="0" borderId="31" xfId="0" applyNumberFormat="1" applyBorder="1"/>
    <xf numFmtId="164" fontId="0" fillId="0" borderId="32" xfId="0" applyNumberFormat="1" applyBorder="1"/>
    <xf numFmtId="164" fontId="26" fillId="8" borderId="47" xfId="1" applyNumberFormat="1" applyFont="1" applyFill="1" applyBorder="1" applyAlignment="1">
      <alignment horizontal="center" vertical="center"/>
    </xf>
    <xf numFmtId="164" fontId="26" fillId="8" borderId="6" xfId="1" applyNumberFormat="1" applyFont="1" applyFill="1" applyBorder="1" applyAlignment="1">
      <alignment horizontal="center" vertical="center"/>
    </xf>
    <xf numFmtId="164" fontId="26" fillId="8" borderId="48" xfId="1" applyNumberFormat="1" applyFont="1" applyFill="1" applyBorder="1" applyAlignment="1">
      <alignment horizontal="center" vertical="center"/>
    </xf>
    <xf numFmtId="43" fontId="12" fillId="6" borderId="59" xfId="1" applyFont="1" applyFill="1" applyBorder="1" applyAlignment="1">
      <alignment horizontal="center"/>
    </xf>
    <xf numFmtId="43" fontId="12" fillId="6" borderId="49" xfId="1" applyFont="1" applyFill="1" applyBorder="1" applyAlignment="1">
      <alignment horizontal="center"/>
    </xf>
    <xf numFmtId="0" fontId="3" fillId="8" borderId="30" xfId="0" applyFont="1" applyFill="1" applyBorder="1" applyAlignment="1">
      <alignment horizontal="center"/>
    </xf>
    <xf numFmtId="0" fontId="3" fillId="8" borderId="32" xfId="0" applyFont="1" applyFill="1" applyBorder="1" applyAlignment="1">
      <alignment horizontal="center"/>
    </xf>
    <xf numFmtId="164" fontId="10" fillId="8" borderId="40" xfId="1" applyNumberFormat="1" applyFont="1" applyFill="1" applyBorder="1" applyAlignment="1">
      <alignment horizontal="center" vertical="center"/>
    </xf>
    <xf numFmtId="164" fontId="10" fillId="8" borderId="42" xfId="1" applyNumberFormat="1" applyFont="1" applyFill="1" applyBorder="1" applyAlignment="1">
      <alignment horizontal="center" vertical="center"/>
    </xf>
    <xf numFmtId="164" fontId="10" fillId="8" borderId="43" xfId="1" applyNumberFormat="1" applyFont="1" applyFill="1" applyBorder="1" applyAlignment="1">
      <alignment horizontal="center" vertical="center"/>
    </xf>
    <xf numFmtId="43" fontId="12" fillId="5" borderId="21" xfId="1" applyFont="1" applyFill="1" applyBorder="1" applyAlignment="1">
      <alignment horizontal="center" textRotation="6"/>
    </xf>
    <xf numFmtId="43" fontId="12" fillId="5" borderId="15" xfId="1" applyFont="1" applyFill="1" applyBorder="1" applyAlignment="1">
      <alignment horizontal="center" textRotation="6"/>
    </xf>
    <xf numFmtId="164" fontId="10" fillId="8" borderId="47" xfId="1" applyNumberFormat="1" applyFont="1" applyFill="1" applyBorder="1" applyAlignment="1">
      <alignment horizontal="center" vertical="center"/>
    </xf>
    <xf numFmtId="164" fontId="10" fillId="8" borderId="48" xfId="1" applyNumberFormat="1" applyFont="1" applyFill="1" applyBorder="1" applyAlignment="1">
      <alignment horizontal="center" vertical="center"/>
    </xf>
    <xf numFmtId="164" fontId="20" fillId="3" borderId="30" xfId="1" applyNumberFormat="1" applyFont="1" applyFill="1" applyBorder="1" applyAlignment="1">
      <alignment horizontal="center"/>
    </xf>
    <xf numFmtId="164" fontId="20" fillId="3" borderId="31" xfId="1" applyNumberFormat="1" applyFont="1" applyFill="1" applyBorder="1" applyAlignment="1">
      <alignment horizontal="center"/>
    </xf>
    <xf numFmtId="164" fontId="20" fillId="3" borderId="32" xfId="1" applyNumberFormat="1" applyFont="1" applyFill="1" applyBorder="1" applyAlignment="1">
      <alignment horizontal="center"/>
    </xf>
    <xf numFmtId="164" fontId="26" fillId="8" borderId="40" xfId="1" applyNumberFormat="1" applyFont="1" applyFill="1" applyBorder="1" applyAlignment="1">
      <alignment horizontal="center" vertical="center"/>
    </xf>
    <xf numFmtId="164" fontId="26" fillId="8" borderId="43" xfId="1" applyNumberFormat="1" applyFont="1" applyFill="1" applyBorder="1" applyAlignment="1">
      <alignment horizontal="center" vertical="center"/>
    </xf>
    <xf numFmtId="14" fontId="13" fillId="0" borderId="21" xfId="1" applyNumberFormat="1" applyFont="1" applyFill="1" applyBorder="1" applyAlignment="1">
      <alignment horizontal="center"/>
    </xf>
    <xf numFmtId="14" fontId="13" fillId="0" borderId="15" xfId="1" applyNumberFormat="1" applyFont="1" applyFill="1" applyBorder="1" applyAlignment="1">
      <alignment horizontal="center"/>
    </xf>
    <xf numFmtId="164" fontId="12" fillId="6" borderId="44" xfId="1" applyNumberFormat="1" applyFont="1" applyFill="1" applyBorder="1" applyAlignment="1">
      <alignment horizontal="right" textRotation="8"/>
    </xf>
    <xf numFmtId="164" fontId="12" fillId="6" borderId="45" xfId="1" applyNumberFormat="1" applyFont="1" applyFill="1" applyBorder="1" applyAlignment="1">
      <alignment horizontal="right" textRotation="8"/>
    </xf>
    <xf numFmtId="164" fontId="26" fillId="8" borderId="30" xfId="1" applyNumberFormat="1" applyFont="1" applyFill="1" applyBorder="1" applyAlignment="1">
      <alignment horizontal="center" vertical="center"/>
    </xf>
    <xf numFmtId="164" fontId="26" fillId="8" borderId="31" xfId="1" applyNumberFormat="1" applyFont="1" applyFill="1" applyBorder="1" applyAlignment="1">
      <alignment horizontal="center" vertical="center"/>
    </xf>
    <xf numFmtId="164" fontId="26" fillId="8" borderId="32" xfId="1" applyNumberFormat="1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center" wrapText="1"/>
    </xf>
    <xf numFmtId="0" fontId="11" fillId="0" borderId="31" xfId="0" applyFont="1" applyFill="1" applyBorder="1" applyAlignment="1">
      <alignment horizontal="center" wrapText="1"/>
    </xf>
    <xf numFmtId="0" fontId="11" fillId="0" borderId="32" xfId="0" applyFont="1" applyFill="1" applyBorder="1" applyAlignment="1">
      <alignment horizontal="center" wrapText="1"/>
    </xf>
    <xf numFmtId="164" fontId="12" fillId="6" borderId="31" xfId="1" applyNumberFormat="1" applyFont="1" applyFill="1" applyBorder="1" applyAlignment="1">
      <alignment horizontal="center" textRotation="69"/>
    </xf>
    <xf numFmtId="164" fontId="12" fillId="6" borderId="32" xfId="1" applyNumberFormat="1" applyFont="1" applyFill="1" applyBorder="1" applyAlignment="1">
      <alignment horizontal="center" textRotation="69"/>
    </xf>
    <xf numFmtId="164" fontId="10" fillId="8" borderId="6" xfId="1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7" fillId="9" borderId="24" xfId="0" applyFont="1" applyFill="1" applyBorder="1" applyAlignment="1">
      <alignment horizontal="left"/>
    </xf>
    <xf numFmtId="0" fontId="17" fillId="9" borderId="25" xfId="0" applyFont="1" applyFill="1" applyBorder="1" applyAlignment="1">
      <alignment horizontal="left"/>
    </xf>
    <xf numFmtId="0" fontId="17" fillId="9" borderId="49" xfId="0" applyFont="1" applyFill="1" applyBorder="1" applyAlignment="1">
      <alignment horizontal="left"/>
    </xf>
    <xf numFmtId="0" fontId="17" fillId="8" borderId="24" xfId="0" applyFont="1" applyFill="1" applyBorder="1" applyAlignment="1">
      <alignment horizontal="left"/>
    </xf>
    <xf numFmtId="0" fontId="17" fillId="8" borderId="25" xfId="0" applyFont="1" applyFill="1" applyBorder="1" applyAlignment="1">
      <alignment horizontal="left"/>
    </xf>
    <xf numFmtId="0" fontId="17" fillId="8" borderId="26" xfId="0" applyFont="1" applyFill="1" applyBorder="1" applyAlignment="1">
      <alignment horizontal="left"/>
    </xf>
    <xf numFmtId="164" fontId="6" fillId="4" borderId="3" xfId="1" applyNumberFormat="1" applyFont="1" applyFill="1" applyBorder="1" applyAlignment="1">
      <alignment horizontal="right"/>
    </xf>
    <xf numFmtId="164" fontId="6" fillId="4" borderId="4" xfId="1" applyNumberFormat="1" applyFont="1" applyFill="1" applyBorder="1" applyAlignment="1">
      <alignment horizontal="right"/>
    </xf>
    <xf numFmtId="164" fontId="6" fillId="4" borderId="11" xfId="1" applyNumberFormat="1" applyFont="1" applyFill="1" applyBorder="1" applyAlignment="1">
      <alignment horizontal="right"/>
    </xf>
    <xf numFmtId="0" fontId="11" fillId="6" borderId="0" xfId="0" applyFont="1" applyFill="1" applyAlignment="1">
      <alignment horizontal="center" wrapText="1"/>
    </xf>
    <xf numFmtId="0" fontId="11" fillId="6" borderId="0" xfId="0" applyFont="1" applyFill="1" applyAlignment="1">
      <alignment horizontal="left" wrapText="1"/>
    </xf>
    <xf numFmtId="0" fontId="11" fillId="3" borderId="0" xfId="0" applyFont="1" applyFill="1" applyAlignment="1">
      <alignment horizontal="left"/>
    </xf>
    <xf numFmtId="164" fontId="26" fillId="8" borderId="67" xfId="1" applyNumberFormat="1" applyFont="1" applyFill="1" applyBorder="1" applyAlignment="1">
      <alignment horizontal="center" vertical="center"/>
    </xf>
    <xf numFmtId="164" fontId="26" fillId="8" borderId="52" xfId="1" applyNumberFormat="1" applyFont="1" applyFill="1" applyBorder="1" applyAlignment="1">
      <alignment horizontal="center" vertical="center"/>
    </xf>
    <xf numFmtId="164" fontId="26" fillId="8" borderId="45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wrapText="1"/>
    </xf>
    <xf numFmtId="0" fontId="11" fillId="0" borderId="17" xfId="0" applyFont="1" applyFill="1" applyBorder="1" applyAlignment="1">
      <alignment horizontal="center" wrapText="1"/>
    </xf>
    <xf numFmtId="164" fontId="12" fillId="3" borderId="30" xfId="1" applyNumberFormat="1" applyFont="1" applyFill="1" applyBorder="1" applyAlignment="1">
      <alignment horizontal="center"/>
    </xf>
    <xf numFmtId="164" fontId="12" fillId="3" borderId="31" xfId="1" applyNumberFormat="1" applyFont="1" applyFill="1" applyBorder="1" applyAlignment="1">
      <alignment horizontal="center"/>
    </xf>
    <xf numFmtId="164" fontId="12" fillId="3" borderId="32" xfId="1" applyNumberFormat="1" applyFont="1" applyFill="1" applyBorder="1" applyAlignment="1">
      <alignment horizontal="center"/>
    </xf>
    <xf numFmtId="0" fontId="11" fillId="0" borderId="44" xfId="0" applyFont="1" applyFill="1" applyBorder="1" applyAlignment="1">
      <alignment horizontal="center" wrapText="1"/>
    </xf>
    <xf numFmtId="0" fontId="11" fillId="0" borderId="52" xfId="0" applyFont="1" applyFill="1" applyBorder="1" applyAlignment="1">
      <alignment horizontal="center" wrapText="1"/>
    </xf>
    <xf numFmtId="0" fontId="11" fillId="0" borderId="45" xfId="0" applyFont="1" applyFill="1" applyBorder="1" applyAlignment="1">
      <alignment horizontal="center" wrapText="1"/>
    </xf>
    <xf numFmtId="164" fontId="26" fillId="8" borderId="62" xfId="1" applyNumberFormat="1" applyFont="1" applyFill="1" applyBorder="1" applyAlignment="1">
      <alignment horizontal="center" vertical="center" textRotation="73"/>
    </xf>
    <xf numFmtId="164" fontId="26" fillId="8" borderId="63" xfId="1" applyNumberFormat="1" applyFont="1" applyFill="1" applyBorder="1" applyAlignment="1">
      <alignment horizontal="center" vertical="center" textRotation="73"/>
    </xf>
    <xf numFmtId="164" fontId="26" fillId="8" borderId="64" xfId="1" applyNumberFormat="1" applyFont="1" applyFill="1" applyBorder="1" applyAlignment="1">
      <alignment horizontal="center" vertical="center" textRotation="73"/>
    </xf>
    <xf numFmtId="0" fontId="11" fillId="0" borderId="21" xfId="0" applyFont="1" applyFill="1" applyBorder="1" applyAlignment="1">
      <alignment horizontal="center" textRotation="10" wrapText="1"/>
    </xf>
    <xf numFmtId="0" fontId="11" fillId="0" borderId="15" xfId="0" applyFont="1" applyFill="1" applyBorder="1" applyAlignment="1">
      <alignment horizontal="center" textRotation="10" wrapText="1"/>
    </xf>
    <xf numFmtId="164" fontId="10" fillId="8" borderId="40" xfId="1" applyNumberFormat="1" applyFont="1" applyFill="1" applyBorder="1" applyAlignment="1">
      <alignment horizontal="center" vertical="center" textRotation="60"/>
    </xf>
    <xf numFmtId="164" fontId="10" fillId="8" borderId="42" xfId="1" applyNumberFormat="1" applyFont="1" applyFill="1" applyBorder="1" applyAlignment="1">
      <alignment horizontal="center" vertical="center" textRotation="60"/>
    </xf>
    <xf numFmtId="164" fontId="10" fillId="8" borderId="43" xfId="1" applyNumberFormat="1" applyFont="1" applyFill="1" applyBorder="1" applyAlignment="1">
      <alignment horizontal="center" vertical="center" textRotation="60"/>
    </xf>
    <xf numFmtId="14" fontId="10" fillId="0" borderId="21" xfId="0" applyNumberFormat="1" applyFont="1" applyFill="1" applyBorder="1" applyAlignment="1">
      <alignment horizontal="center" vertical="center" textRotation="11"/>
    </xf>
    <xf numFmtId="14" fontId="10" fillId="0" borderId="13" xfId="0" applyNumberFormat="1" applyFont="1" applyFill="1" applyBorder="1" applyAlignment="1">
      <alignment horizontal="center" vertical="center" textRotation="11"/>
    </xf>
    <xf numFmtId="14" fontId="10" fillId="0" borderId="15" xfId="0" applyNumberFormat="1" applyFont="1" applyFill="1" applyBorder="1" applyAlignment="1">
      <alignment horizontal="center" vertical="center" textRotation="11"/>
    </xf>
    <xf numFmtId="43" fontId="11" fillId="3" borderId="23" xfId="1" applyFont="1" applyFill="1" applyBorder="1" applyAlignment="1">
      <alignment horizontal="center"/>
    </xf>
    <xf numFmtId="43" fontId="11" fillId="3" borderId="39" xfId="1" applyFont="1" applyFill="1" applyBorder="1" applyAlignment="1">
      <alignment horizontal="center"/>
    </xf>
    <xf numFmtId="43" fontId="5" fillId="10" borderId="29" xfId="1" applyFont="1" applyFill="1" applyBorder="1" applyAlignment="1">
      <alignment horizontal="center" textRotation="11"/>
    </xf>
    <xf numFmtId="43" fontId="5" fillId="10" borderId="44" xfId="1" applyFont="1" applyFill="1" applyBorder="1" applyAlignment="1">
      <alignment horizontal="center" textRotation="11"/>
    </xf>
    <xf numFmtId="43" fontId="5" fillId="10" borderId="0" xfId="1" applyFont="1" applyFill="1" applyBorder="1" applyAlignment="1">
      <alignment horizontal="center" textRotation="11"/>
    </xf>
    <xf numFmtId="43" fontId="5" fillId="10" borderId="52" xfId="1" applyFont="1" applyFill="1" applyBorder="1" applyAlignment="1">
      <alignment horizontal="center" textRotation="11"/>
    </xf>
    <xf numFmtId="43" fontId="5" fillId="10" borderId="17" xfId="1" applyFont="1" applyFill="1" applyBorder="1" applyAlignment="1">
      <alignment horizontal="center" textRotation="11"/>
    </xf>
    <xf numFmtId="43" fontId="5" fillId="10" borderId="45" xfId="1" applyFont="1" applyFill="1" applyBorder="1" applyAlignment="1">
      <alignment horizontal="center" textRotation="11"/>
    </xf>
    <xf numFmtId="0" fontId="12" fillId="6" borderId="44" xfId="0" applyFont="1" applyFill="1" applyBorder="1" applyAlignment="1">
      <alignment horizontal="center" textRotation="8"/>
    </xf>
    <xf numFmtId="0" fontId="12" fillId="6" borderId="45" xfId="0" applyFont="1" applyFill="1" applyBorder="1" applyAlignment="1">
      <alignment horizontal="center" textRotation="8"/>
    </xf>
    <xf numFmtId="164" fontId="12" fillId="6" borderId="30" xfId="1" applyNumberFormat="1" applyFont="1" applyFill="1" applyBorder="1" applyAlignment="1">
      <alignment horizontal="right" textRotation="7"/>
    </xf>
    <xf numFmtId="164" fontId="12" fillId="6" borderId="32" xfId="1" applyNumberFormat="1" applyFont="1" applyFill="1" applyBorder="1" applyAlignment="1">
      <alignment horizontal="right" textRotation="7"/>
    </xf>
    <xf numFmtId="164" fontId="26" fillId="8" borderId="42" xfId="1" applyNumberFormat="1" applyFont="1" applyFill="1" applyBorder="1" applyAlignment="1">
      <alignment horizontal="center" vertical="center"/>
    </xf>
    <xf numFmtId="0" fontId="12" fillId="6" borderId="30" xfId="0" applyFont="1" applyFill="1" applyBorder="1" applyAlignment="1">
      <alignment horizontal="center" textRotation="8"/>
    </xf>
    <xf numFmtId="0" fontId="12" fillId="6" borderId="32" xfId="0" applyFont="1" applyFill="1" applyBorder="1" applyAlignment="1">
      <alignment horizontal="center" textRotation="8"/>
    </xf>
    <xf numFmtId="164" fontId="12" fillId="6" borderId="44" xfId="1" applyNumberFormat="1" applyFont="1" applyFill="1" applyBorder="1" applyAlignment="1">
      <alignment horizontal="center" textRotation="67"/>
    </xf>
    <xf numFmtId="164" fontId="12" fillId="6" borderId="52" xfId="1" applyNumberFormat="1" applyFont="1" applyFill="1" applyBorder="1" applyAlignment="1">
      <alignment horizontal="center" textRotation="67"/>
    </xf>
    <xf numFmtId="164" fontId="12" fillId="6" borderId="45" xfId="1" applyNumberFormat="1" applyFont="1" applyFill="1" applyBorder="1" applyAlignment="1">
      <alignment horizontal="center" textRotation="67"/>
    </xf>
    <xf numFmtId="43" fontId="11" fillId="3" borderId="28" xfId="1" applyFont="1" applyFill="1" applyBorder="1" applyAlignment="1">
      <alignment horizontal="center" textRotation="26" wrapText="1"/>
    </xf>
    <xf numFmtId="43" fontId="11" fillId="3" borderId="19" xfId="1" applyFont="1" applyFill="1" applyBorder="1" applyAlignment="1">
      <alignment horizontal="center" textRotation="26" wrapText="1"/>
    </xf>
    <xf numFmtId="43" fontId="11" fillId="3" borderId="27" xfId="1" applyFont="1" applyFill="1" applyBorder="1" applyAlignment="1">
      <alignment horizontal="center" textRotation="26" wrapText="1"/>
    </xf>
    <xf numFmtId="43" fontId="11" fillId="3" borderId="50" xfId="1" applyFont="1" applyFill="1" applyBorder="1" applyAlignment="1">
      <alignment horizontal="center" textRotation="26" wrapText="1"/>
    </xf>
    <xf numFmtId="43" fontId="11" fillId="3" borderId="16" xfId="1" applyFont="1" applyFill="1" applyBorder="1" applyAlignment="1">
      <alignment horizontal="center" textRotation="26" wrapText="1"/>
    </xf>
    <xf numFmtId="43" fontId="11" fillId="3" borderId="51" xfId="1" applyFont="1" applyFill="1" applyBorder="1" applyAlignment="1">
      <alignment horizontal="center" textRotation="26" wrapText="1"/>
    </xf>
    <xf numFmtId="0" fontId="11" fillId="0" borderId="21" xfId="0" applyFont="1" applyFill="1" applyBorder="1" applyAlignment="1">
      <alignment horizontal="center" textRotation="9" wrapText="1"/>
    </xf>
    <xf numFmtId="0" fontId="11" fillId="0" borderId="15" xfId="0" applyFont="1" applyFill="1" applyBorder="1" applyAlignment="1">
      <alignment horizontal="center" textRotation="9" wrapText="1"/>
    </xf>
    <xf numFmtId="0" fontId="11" fillId="0" borderId="21" xfId="0" applyFont="1" applyFill="1" applyBorder="1" applyAlignment="1">
      <alignment horizontal="center" textRotation="18" wrapText="1"/>
    </xf>
    <xf numFmtId="0" fontId="11" fillId="0" borderId="13" xfId="0" applyFont="1" applyFill="1" applyBorder="1" applyAlignment="1">
      <alignment horizontal="center" textRotation="18" wrapText="1"/>
    </xf>
    <xf numFmtId="0" fontId="11" fillId="0" borderId="15" xfId="0" applyFont="1" applyFill="1" applyBorder="1" applyAlignment="1">
      <alignment horizontal="center" textRotation="18" wrapText="1"/>
    </xf>
    <xf numFmtId="43" fontId="18" fillId="6" borderId="34" xfId="1" applyFont="1" applyFill="1" applyBorder="1" applyAlignment="1">
      <alignment horizontal="center" textRotation="44"/>
    </xf>
    <xf numFmtId="43" fontId="18" fillId="6" borderId="35" xfId="1" applyFont="1" applyFill="1" applyBorder="1" applyAlignment="1">
      <alignment horizontal="center" textRotation="44"/>
    </xf>
    <xf numFmtId="43" fontId="18" fillId="6" borderId="36" xfId="1" applyFont="1" applyFill="1" applyBorder="1" applyAlignment="1">
      <alignment horizontal="center" textRotation="44"/>
    </xf>
    <xf numFmtId="43" fontId="12" fillId="6" borderId="30" xfId="0" applyNumberFormat="1" applyFont="1" applyFill="1" applyBorder="1" applyAlignment="1">
      <alignment horizontal="right" textRotation="8"/>
    </xf>
    <xf numFmtId="0" fontId="12" fillId="6" borderId="32" xfId="0" applyFont="1" applyFill="1" applyBorder="1" applyAlignment="1">
      <alignment horizontal="right" textRotation="8"/>
    </xf>
    <xf numFmtId="0" fontId="11" fillId="0" borderId="21" xfId="0" applyFont="1" applyFill="1" applyBorder="1" applyAlignment="1">
      <alignment horizontal="left" wrapText="1"/>
    </xf>
    <xf numFmtId="0" fontId="11" fillId="0" borderId="13" xfId="0" applyFont="1" applyFill="1" applyBorder="1" applyAlignment="1">
      <alignment horizontal="left" wrapText="1"/>
    </xf>
    <xf numFmtId="0" fontId="11" fillId="0" borderId="15" xfId="0" applyFont="1" applyBorder="1" applyAlignment="1">
      <alignment horizontal="left" wrapText="1"/>
    </xf>
    <xf numFmtId="0" fontId="10" fillId="0" borderId="21" xfId="0" applyFont="1" applyFill="1" applyBorder="1" applyAlignment="1">
      <alignment horizontal="left"/>
    </xf>
    <xf numFmtId="14" fontId="11" fillId="0" borderId="13" xfId="0" applyNumberFormat="1" applyFont="1" applyFill="1" applyBorder="1" applyAlignment="1">
      <alignment horizontal="left" wrapText="1"/>
    </xf>
    <xf numFmtId="0" fontId="10" fillId="0" borderId="13" xfId="0" applyFont="1" applyFill="1" applyBorder="1" applyAlignment="1">
      <alignment horizontal="left"/>
    </xf>
    <xf numFmtId="0" fontId="10" fillId="0" borderId="21" xfId="0" applyFont="1" applyFill="1" applyBorder="1"/>
    <xf numFmtId="0" fontId="10" fillId="0" borderId="13" xfId="0" applyFont="1" applyFill="1" applyBorder="1"/>
    <xf numFmtId="0" fontId="10" fillId="0" borderId="15" xfId="0" applyFont="1" applyFill="1" applyBorder="1"/>
    <xf numFmtId="0" fontId="23" fillId="0" borderId="13" xfId="0" applyFont="1" applyFill="1" applyBorder="1" applyAlignment="1">
      <alignment horizontal="left" wrapText="1"/>
    </xf>
    <xf numFmtId="0" fontId="10" fillId="0" borderId="29" xfId="0" applyFont="1" applyFill="1" applyBorder="1"/>
    <xf numFmtId="0" fontId="10" fillId="0" borderId="0" xfId="0" applyFont="1" applyFill="1" applyBorder="1"/>
    <xf numFmtId="14" fontId="11" fillId="0" borderId="15" xfId="0" applyNumberFormat="1" applyFont="1" applyFill="1" applyBorder="1" applyAlignment="1">
      <alignment horizontal="left" wrapText="1"/>
    </xf>
    <xf numFmtId="0" fontId="10" fillId="0" borderId="29" xfId="0" applyFont="1" applyFill="1" applyBorder="1" applyAlignment="1">
      <alignment horizontal="left"/>
    </xf>
    <xf numFmtId="14" fontId="11" fillId="0" borderId="0" xfId="0" applyNumberFormat="1" applyFont="1" applyFill="1" applyBorder="1" applyAlignment="1">
      <alignment horizontal="left" wrapText="1"/>
    </xf>
    <xf numFmtId="0" fontId="25" fillId="0" borderId="0" xfId="0" applyFont="1" applyFill="1" applyBorder="1"/>
    <xf numFmtId="0" fontId="10" fillId="0" borderId="0" xfId="0" applyFont="1" applyFill="1" applyBorder="1" applyAlignment="1">
      <alignment horizontal="left"/>
    </xf>
    <xf numFmtId="164" fontId="10" fillId="8" borderId="30" xfId="1" applyNumberFormat="1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wrapText="1"/>
    </xf>
    <xf numFmtId="0" fontId="11" fillId="0" borderId="50" xfId="0" applyFont="1" applyFill="1" applyBorder="1" applyAlignment="1">
      <alignment horizontal="center" wrapText="1"/>
    </xf>
    <xf numFmtId="43" fontId="11" fillId="12" borderId="9" xfId="1" applyFont="1" applyFill="1" applyBorder="1"/>
    <xf numFmtId="164" fontId="11" fillId="0" borderId="5" xfId="1" applyNumberFormat="1" applyFont="1" applyFill="1" applyBorder="1" applyAlignment="1">
      <alignment horizontal="center"/>
    </xf>
    <xf numFmtId="43" fontId="12" fillId="6" borderId="63" xfId="1" applyFont="1" applyFill="1" applyBorder="1" applyAlignment="1">
      <alignment horizontal="center" textRotation="12"/>
    </xf>
    <xf numFmtId="43" fontId="12" fillId="6" borderId="52" xfId="1" applyFont="1" applyFill="1" applyBorder="1" applyAlignment="1">
      <alignment horizontal="center" textRotation="12"/>
    </xf>
    <xf numFmtId="165" fontId="20" fillId="6" borderId="30" xfId="0" applyNumberFormat="1" applyFont="1" applyFill="1" applyBorder="1" applyAlignment="1">
      <alignment horizontal="center"/>
    </xf>
    <xf numFmtId="164" fontId="10" fillId="8" borderId="31" xfId="1" applyNumberFormat="1" applyFont="1" applyFill="1" applyBorder="1" applyAlignment="1">
      <alignment horizontal="center" vertical="center"/>
    </xf>
    <xf numFmtId="43" fontId="11" fillId="12" borderId="1" xfId="1" applyFont="1" applyFill="1" applyBorder="1"/>
    <xf numFmtId="164" fontId="11" fillId="0" borderId="3" xfId="1" applyNumberFormat="1" applyFont="1" applyFill="1" applyBorder="1" applyAlignment="1">
      <alignment horizontal="center"/>
    </xf>
    <xf numFmtId="165" fontId="20" fillId="6" borderId="31" xfId="0" applyNumberFormat="1" applyFont="1" applyFill="1" applyBorder="1" applyAlignment="1">
      <alignment horizontal="center"/>
    </xf>
    <xf numFmtId="14" fontId="10" fillId="0" borderId="1" xfId="44258" applyNumberFormat="1" applyFont="1" applyFill="1" applyBorder="1" applyAlignment="1">
      <alignment horizontal="center" vertical="center"/>
    </xf>
    <xf numFmtId="0" fontId="10" fillId="0" borderId="1" xfId="0" applyFont="1" applyFill="1" applyBorder="1"/>
    <xf numFmtId="14" fontId="11" fillId="0" borderId="9" xfId="0" applyNumberFormat="1" applyFont="1" applyFill="1" applyBorder="1" applyAlignment="1">
      <alignment horizontal="right"/>
    </xf>
    <xf numFmtId="43" fontId="11" fillId="3" borderId="28" xfId="1" applyFont="1" applyFill="1" applyBorder="1"/>
    <xf numFmtId="43" fontId="11" fillId="3" borderId="20" xfId="1" applyFont="1" applyFill="1" applyBorder="1"/>
    <xf numFmtId="14" fontId="11" fillId="0" borderId="31" xfId="1" applyNumberFormat="1" applyFont="1" applyFill="1" applyBorder="1" applyAlignment="1"/>
    <xf numFmtId="43" fontId="11" fillId="0" borderId="7" xfId="1" applyFont="1" applyFill="1" applyBorder="1" applyAlignment="1">
      <alignment horizontal="center"/>
    </xf>
    <xf numFmtId="164" fontId="10" fillId="8" borderId="32" xfId="1" applyNumberFormat="1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wrapText="1"/>
    </xf>
    <xf numFmtId="0" fontId="11" fillId="0" borderId="51" xfId="0" applyFont="1" applyFill="1" applyBorder="1" applyAlignment="1">
      <alignment horizontal="center" wrapText="1"/>
    </xf>
    <xf numFmtId="43" fontId="11" fillId="3" borderId="16" xfId="1" applyFont="1" applyFill="1" applyBorder="1" applyAlignment="1">
      <alignment horizontal="center"/>
    </xf>
    <xf numFmtId="43" fontId="12" fillId="6" borderId="64" xfId="1" applyFont="1" applyFill="1" applyBorder="1" applyAlignment="1">
      <alignment horizontal="center" textRotation="12"/>
    </xf>
    <xf numFmtId="43" fontId="12" fillId="6" borderId="45" xfId="1" applyFont="1" applyFill="1" applyBorder="1" applyAlignment="1">
      <alignment horizontal="center" textRotation="12"/>
    </xf>
    <xf numFmtId="43" fontId="11" fillId="3" borderId="14" xfId="1" applyFont="1" applyFill="1" applyBorder="1" applyAlignment="1">
      <alignment horizontal="center"/>
    </xf>
    <xf numFmtId="14" fontId="11" fillId="0" borderId="32" xfId="1" applyNumberFormat="1" applyFont="1" applyFill="1" applyBorder="1" applyAlignment="1"/>
    <xf numFmtId="165" fontId="20" fillId="6" borderId="32" xfId="0" applyNumberFormat="1" applyFont="1" applyFill="1" applyBorder="1" applyAlignment="1">
      <alignment horizontal="center"/>
    </xf>
    <xf numFmtId="14" fontId="10" fillId="0" borderId="9" xfId="44258" applyNumberFormat="1" applyFont="1" applyFill="1" applyBorder="1" applyAlignment="1">
      <alignment vertical="center"/>
    </xf>
    <xf numFmtId="43" fontId="11" fillId="0" borderId="9" xfId="44258" applyFont="1" applyFill="1" applyBorder="1" applyAlignment="1">
      <alignment horizontal="left" vertical="center"/>
    </xf>
    <xf numFmtId="43" fontId="11" fillId="12" borderId="22" xfId="1" applyFont="1" applyFill="1" applyBorder="1"/>
    <xf numFmtId="164" fontId="11" fillId="12" borderId="22" xfId="1" applyNumberFormat="1" applyFont="1" applyFill="1" applyBorder="1"/>
    <xf numFmtId="14" fontId="10" fillId="0" borderId="1" xfId="44258" applyNumberFormat="1" applyFont="1" applyFill="1" applyBorder="1" applyAlignment="1">
      <alignment vertical="center"/>
    </xf>
    <xf numFmtId="164" fontId="11" fillId="12" borderId="1" xfId="1" applyNumberFormat="1" applyFont="1" applyFill="1" applyBorder="1"/>
    <xf numFmtId="164" fontId="10" fillId="0" borderId="37" xfId="1" applyNumberFormat="1" applyFont="1" applyFill="1" applyBorder="1"/>
    <xf numFmtId="43" fontId="11" fillId="0" borderId="1" xfId="44258" applyFont="1" applyFill="1" applyBorder="1" applyAlignment="1">
      <alignment horizontal="left" vertical="center"/>
    </xf>
    <xf numFmtId="14" fontId="10" fillId="0" borderId="15" xfId="44258" applyNumberFormat="1" applyFont="1" applyFill="1" applyBorder="1" applyAlignment="1">
      <alignment vertical="center"/>
    </xf>
    <xf numFmtId="43" fontId="11" fillId="0" borderId="15" xfId="44258" applyFont="1" applyFill="1" applyBorder="1" applyAlignment="1">
      <alignment horizontal="left" vertical="center"/>
    </xf>
    <xf numFmtId="43" fontId="11" fillId="12" borderId="8" xfId="1" applyFont="1" applyFill="1" applyBorder="1"/>
    <xf numFmtId="164" fontId="11" fillId="12" borderId="8" xfId="1" applyNumberFormat="1" applyFont="1" applyFill="1" applyBorder="1"/>
    <xf numFmtId="0" fontId="11" fillId="0" borderId="66" xfId="0" applyFont="1" applyFill="1" applyBorder="1" applyAlignment="1">
      <alignment horizontal="center" wrapText="1"/>
    </xf>
    <xf numFmtId="0" fontId="11" fillId="0" borderId="68" xfId="0" applyFont="1" applyFill="1" applyBorder="1" applyAlignment="1">
      <alignment horizontal="center" wrapText="1"/>
    </xf>
    <xf numFmtId="0" fontId="11" fillId="0" borderId="69" xfId="0" applyFont="1" applyFill="1" applyBorder="1" applyAlignment="1">
      <alignment horizontal="center" wrapText="1"/>
    </xf>
    <xf numFmtId="14" fontId="25" fillId="0" borderId="9" xfId="44258" applyNumberFormat="1" applyFont="1" applyFill="1" applyBorder="1" applyAlignment="1">
      <alignment horizontal="center" vertical="center"/>
    </xf>
    <xf numFmtId="0" fontId="25" fillId="0" borderId="9" xfId="0" applyFont="1" applyFill="1" applyBorder="1"/>
    <xf numFmtId="164" fontId="12" fillId="6" borderId="9" xfId="1" applyNumberFormat="1" applyFont="1" applyFill="1" applyBorder="1"/>
    <xf numFmtId="14" fontId="13" fillId="0" borderId="5" xfId="1" applyNumberFormat="1" applyFont="1" applyFill="1" applyBorder="1"/>
    <xf numFmtId="164" fontId="10" fillId="0" borderId="48" xfId="1" applyNumberFormat="1" applyFont="1" applyFill="1" applyBorder="1" applyAlignment="1">
      <alignment horizontal="center" vertical="center"/>
    </xf>
  </cellXfs>
  <cellStyles count="44259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270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18" xfId="44258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409"/>
  <sheetViews>
    <sheetView tabSelected="1" workbookViewId="0">
      <pane ySplit="2" topLeftCell="A3" activePane="bottomLeft" state="frozen"/>
      <selection activeCell="F1" sqref="F1"/>
      <selection pane="bottomLeft" activeCell="R337" sqref="R337:R339"/>
    </sheetView>
  </sheetViews>
  <sheetFormatPr defaultRowHeight="12.75"/>
  <cols>
    <col min="1" max="1" width="6" style="22" bestFit="1" customWidth="1"/>
    <col min="2" max="2" width="7.21875" style="22" bestFit="1" customWidth="1"/>
    <col min="3" max="3" width="7.88671875" style="22" customWidth="1"/>
    <col min="4" max="4" width="35.6640625" style="98" bestFit="1" customWidth="1"/>
    <col min="5" max="5" width="35.6640625" style="98" customWidth="1"/>
    <col min="6" max="6" width="20.33203125" style="22" customWidth="1"/>
    <col min="7" max="7" width="10" style="22" customWidth="1"/>
    <col min="8" max="8" width="9.21875" style="22" bestFit="1" customWidth="1"/>
    <col min="9" max="9" width="9.109375" style="22" customWidth="1"/>
    <col min="10" max="12" width="8.44140625" style="22" customWidth="1"/>
    <col min="13" max="13" width="11.5546875" style="22" customWidth="1"/>
    <col min="14" max="14" width="10" style="22" customWidth="1"/>
    <col min="15" max="16" width="8.44140625" style="22" customWidth="1"/>
    <col min="17" max="17" width="11.77734375" style="22" customWidth="1"/>
    <col min="18" max="20" width="9.109375" style="22" customWidth="1"/>
    <col min="21" max="22" width="8.44140625" style="22" customWidth="1"/>
    <col min="23" max="23" width="9.21875" style="22" bestFit="1" customWidth="1"/>
    <col min="24" max="24" width="8.44140625" style="22" customWidth="1"/>
    <col min="25" max="25" width="9.21875" style="22" customWidth="1"/>
    <col min="26" max="26" width="8.5546875" style="22" customWidth="1"/>
    <col min="27" max="27" width="9.33203125" style="22" customWidth="1"/>
    <col min="28" max="28" width="9.21875" style="22" customWidth="1"/>
    <col min="29" max="29" width="10" style="22" customWidth="1"/>
    <col min="30" max="30" width="9.21875" style="22" customWidth="1"/>
    <col min="31" max="31" width="10.33203125" style="22" customWidth="1"/>
    <col min="32" max="32" width="10" style="117" bestFit="1" customWidth="1"/>
    <col min="33" max="33" width="14.6640625" style="117" bestFit="1" customWidth="1"/>
    <col min="34" max="34" width="56.6640625" style="117" bestFit="1" customWidth="1"/>
    <col min="35" max="35" width="42.21875" style="22" bestFit="1" customWidth="1"/>
    <col min="36" max="16384" width="8.88671875" style="22"/>
  </cols>
  <sheetData>
    <row r="1" spans="1:34" s="8" customFormat="1" ht="27" thickBot="1">
      <c r="A1" s="1" t="s">
        <v>0</v>
      </c>
      <c r="B1" s="1" t="s">
        <v>1</v>
      </c>
      <c r="C1" s="2" t="s">
        <v>2</v>
      </c>
      <c r="D1" s="96" t="s">
        <v>3</v>
      </c>
      <c r="E1" s="96"/>
      <c r="F1" s="3" t="s">
        <v>4</v>
      </c>
      <c r="G1" s="158" t="s">
        <v>132</v>
      </c>
      <c r="H1" s="218" t="s">
        <v>133</v>
      </c>
      <c r="I1" s="336" t="s">
        <v>193</v>
      </c>
      <c r="J1" s="336" t="s">
        <v>194</v>
      </c>
      <c r="K1" s="336" t="s">
        <v>195</v>
      </c>
      <c r="L1" s="337" t="s">
        <v>196</v>
      </c>
      <c r="M1" s="4" t="s">
        <v>136</v>
      </c>
      <c r="N1" s="29" t="s">
        <v>5</v>
      </c>
      <c r="O1" s="4" t="s">
        <v>17</v>
      </c>
      <c r="P1" s="29" t="s">
        <v>5</v>
      </c>
      <c r="Q1" s="7" t="s">
        <v>51</v>
      </c>
      <c r="R1" s="6" t="s">
        <v>52</v>
      </c>
      <c r="S1" s="6" t="s">
        <v>124</v>
      </c>
      <c r="T1" s="29" t="s">
        <v>5</v>
      </c>
      <c r="U1" s="5" t="s">
        <v>125</v>
      </c>
      <c r="V1" s="29" t="s">
        <v>5</v>
      </c>
      <c r="W1" s="6" t="s">
        <v>126</v>
      </c>
      <c r="X1" s="29" t="s">
        <v>5</v>
      </c>
      <c r="Y1" s="158" t="s">
        <v>6</v>
      </c>
      <c r="Z1" s="159" t="s">
        <v>5</v>
      </c>
      <c r="AA1" s="7" t="s">
        <v>7</v>
      </c>
      <c r="AB1" s="29" t="s">
        <v>5</v>
      </c>
      <c r="AC1" s="3" t="s">
        <v>8</v>
      </c>
      <c r="AD1" s="173" t="s">
        <v>127</v>
      </c>
      <c r="AE1" s="3" t="s">
        <v>8</v>
      </c>
      <c r="AF1" s="3" t="s">
        <v>8</v>
      </c>
      <c r="AG1" s="117"/>
      <c r="AH1" s="117"/>
    </row>
    <row r="2" spans="1:34" s="48" customFormat="1" ht="15">
      <c r="A2" s="335" t="s">
        <v>192</v>
      </c>
      <c r="B2" s="68"/>
      <c r="C2" s="69"/>
      <c r="D2" s="71"/>
      <c r="E2" s="71"/>
      <c r="F2" s="72"/>
      <c r="G2" s="72"/>
      <c r="H2" s="335" t="s">
        <v>192</v>
      </c>
      <c r="I2" s="363" t="s">
        <v>197</v>
      </c>
      <c r="J2" s="363"/>
      <c r="K2" s="363"/>
      <c r="L2" s="363"/>
      <c r="M2" s="72"/>
      <c r="N2" s="72"/>
      <c r="O2" s="72"/>
      <c r="P2" s="72"/>
      <c r="Q2" s="72"/>
      <c r="R2" s="72"/>
      <c r="S2" s="72"/>
      <c r="T2" s="72"/>
      <c r="U2" s="73"/>
      <c r="V2" s="73"/>
      <c r="W2" s="73"/>
      <c r="X2" s="73"/>
      <c r="Y2" s="73"/>
      <c r="Z2" s="73"/>
      <c r="AA2" s="73"/>
      <c r="AB2" s="73"/>
      <c r="AC2" s="73"/>
      <c r="AD2" s="73"/>
      <c r="AF2" s="126"/>
      <c r="AG2" s="126"/>
      <c r="AH2" s="126"/>
    </row>
    <row r="3" spans="1:34" s="48" customFormat="1" ht="13.5" thickBot="1">
      <c r="A3" s="68"/>
      <c r="B3" s="68"/>
      <c r="C3" s="69"/>
      <c r="D3" s="71"/>
      <c r="E3" s="71"/>
      <c r="F3" s="71"/>
      <c r="G3" s="72"/>
      <c r="H3" s="73"/>
      <c r="I3" s="73"/>
      <c r="J3" s="73"/>
      <c r="K3" s="73"/>
      <c r="L3" s="73"/>
      <c r="M3" s="72"/>
      <c r="N3" s="72"/>
      <c r="O3" s="72"/>
      <c r="P3" s="72"/>
      <c r="Q3" s="72"/>
      <c r="R3" s="72"/>
      <c r="S3" s="72"/>
      <c r="T3" s="72"/>
      <c r="U3" s="73"/>
      <c r="V3" s="73"/>
      <c r="W3" s="73"/>
      <c r="X3" s="73"/>
      <c r="Y3" s="73"/>
      <c r="Z3" s="73"/>
      <c r="AA3" s="73"/>
      <c r="AB3" s="73"/>
      <c r="AC3" s="73"/>
      <c r="AD3" s="73"/>
      <c r="AF3" s="126"/>
      <c r="AG3" s="126"/>
      <c r="AH3" s="126"/>
    </row>
    <row r="4" spans="1:34" s="48" customFormat="1">
      <c r="A4" s="412" t="s">
        <v>32</v>
      </c>
      <c r="B4" s="63" t="s">
        <v>201</v>
      </c>
      <c r="C4" s="64">
        <v>37946</v>
      </c>
      <c r="D4" s="39" t="s">
        <v>11</v>
      </c>
      <c r="E4" s="508"/>
      <c r="F4" s="466" t="s">
        <v>20</v>
      </c>
      <c r="G4" s="40">
        <v>18.61</v>
      </c>
      <c r="H4" s="41">
        <v>20.54</v>
      </c>
      <c r="I4" s="41"/>
      <c r="J4" s="41"/>
      <c r="K4" s="41"/>
      <c r="L4" s="41"/>
      <c r="M4" s="42"/>
      <c r="N4" s="42"/>
      <c r="O4" s="42"/>
      <c r="P4" s="42"/>
      <c r="Q4" s="42"/>
      <c r="R4" s="42"/>
      <c r="S4" s="42"/>
      <c r="T4" s="42"/>
      <c r="U4" s="41">
        <v>1.94</v>
      </c>
      <c r="V4" s="41">
        <v>15.92</v>
      </c>
      <c r="W4" s="154"/>
      <c r="X4" s="154"/>
      <c r="Y4" s="415" t="s">
        <v>17</v>
      </c>
      <c r="Z4" s="142"/>
      <c r="AA4" s="41">
        <v>0.01</v>
      </c>
      <c r="AB4" s="41">
        <v>0.08</v>
      </c>
      <c r="AC4" s="74">
        <f>N4+V4+AB4</f>
        <v>16</v>
      </c>
      <c r="AD4" s="160"/>
      <c r="AE4" s="482">
        <v>166.05</v>
      </c>
      <c r="AF4" s="126"/>
      <c r="AG4" s="126"/>
      <c r="AH4" s="126"/>
    </row>
    <row r="5" spans="1:34" s="48" customFormat="1" ht="15.75" customHeight="1" thickBot="1">
      <c r="A5" s="414"/>
      <c r="B5" s="57" t="s">
        <v>201</v>
      </c>
      <c r="C5" s="58">
        <v>37967</v>
      </c>
      <c r="D5" s="28" t="s">
        <v>11</v>
      </c>
      <c r="E5" s="52"/>
      <c r="F5" s="467"/>
      <c r="G5" s="26">
        <v>29.76</v>
      </c>
      <c r="H5" s="27">
        <v>20.54</v>
      </c>
      <c r="I5" s="27"/>
      <c r="J5" s="27"/>
      <c r="K5" s="27"/>
      <c r="L5" s="27"/>
      <c r="M5" s="26">
        <v>9.2200000000000006</v>
      </c>
      <c r="N5" s="26">
        <v>75.03</v>
      </c>
      <c r="O5" s="26"/>
      <c r="P5" s="26"/>
      <c r="Q5" s="26">
        <f>H5*5%</f>
        <v>1.0269999999999999</v>
      </c>
      <c r="R5" s="26">
        <f>G5*5%</f>
        <v>1.4880000000000002</v>
      </c>
      <c r="S5" s="26"/>
      <c r="T5" s="26"/>
      <c r="U5" s="27">
        <v>3.16</v>
      </c>
      <c r="V5" s="27">
        <v>25.71</v>
      </c>
      <c r="W5" s="155"/>
      <c r="X5" s="155"/>
      <c r="Y5" s="416"/>
      <c r="Z5" s="143"/>
      <c r="AA5" s="27">
        <v>6.06</v>
      </c>
      <c r="AB5" s="27">
        <v>49.31</v>
      </c>
      <c r="AC5" s="75">
        <f>N5+V5+AB5</f>
        <v>150.05000000000001</v>
      </c>
      <c r="AD5" s="161"/>
      <c r="AE5" s="483"/>
      <c r="AF5" s="126"/>
      <c r="AG5" s="126"/>
      <c r="AH5" s="126"/>
    </row>
    <row r="6" spans="1:34" s="48" customFormat="1">
      <c r="A6" s="68"/>
      <c r="B6" s="68"/>
      <c r="C6" s="69"/>
      <c r="D6" s="71"/>
      <c r="E6" s="71"/>
      <c r="F6" s="71"/>
      <c r="G6" s="72"/>
      <c r="H6" s="73"/>
      <c r="I6" s="73"/>
      <c r="J6" s="73"/>
      <c r="K6" s="73"/>
      <c r="L6" s="73"/>
      <c r="M6" s="72"/>
      <c r="N6" s="72"/>
      <c r="O6" s="72"/>
      <c r="P6" s="72"/>
      <c r="Q6" s="72"/>
      <c r="R6" s="72"/>
      <c r="S6" s="72"/>
      <c r="T6" s="72"/>
      <c r="U6" s="73"/>
      <c r="V6" s="73"/>
      <c r="W6" s="73"/>
      <c r="X6" s="73"/>
      <c r="Y6" s="73"/>
      <c r="Z6" s="73"/>
      <c r="AA6" s="73"/>
      <c r="AB6" s="73"/>
      <c r="AC6" s="73"/>
      <c r="AD6" s="73"/>
      <c r="AF6" s="126"/>
      <c r="AG6" s="126"/>
      <c r="AH6" s="126"/>
    </row>
    <row r="7" spans="1:34" s="212" customFormat="1">
      <c r="A7" s="207"/>
      <c r="B7" s="207"/>
      <c r="C7" s="208"/>
      <c r="D7" s="209"/>
      <c r="E7" s="209"/>
      <c r="F7" s="209"/>
      <c r="G7" s="210"/>
      <c r="H7" s="211"/>
      <c r="I7" s="211"/>
      <c r="J7" s="211"/>
      <c r="K7" s="211"/>
      <c r="L7" s="211"/>
      <c r="M7" s="210"/>
      <c r="N7" s="210"/>
      <c r="O7" s="210"/>
      <c r="P7" s="210"/>
      <c r="Q7" s="210"/>
      <c r="R7" s="210"/>
      <c r="S7" s="210"/>
      <c r="T7" s="210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F7" s="213"/>
      <c r="AG7" s="213"/>
      <c r="AH7" s="213"/>
    </row>
    <row r="8" spans="1:34" s="48" customFormat="1" ht="13.5" thickBot="1">
      <c r="A8" s="68"/>
      <c r="B8" s="68"/>
      <c r="C8" s="69"/>
      <c r="D8" s="71"/>
      <c r="E8" s="71"/>
      <c r="F8" s="71"/>
      <c r="G8" s="72"/>
      <c r="H8" s="73"/>
      <c r="I8" s="73"/>
      <c r="J8" s="73"/>
      <c r="K8" s="73"/>
      <c r="L8" s="73"/>
      <c r="M8" s="72"/>
      <c r="N8" s="72"/>
      <c r="O8" s="72"/>
      <c r="P8" s="72"/>
      <c r="Q8" s="72"/>
      <c r="R8" s="72"/>
      <c r="S8" s="72"/>
      <c r="T8" s="72"/>
      <c r="U8" s="73"/>
      <c r="V8" s="73"/>
      <c r="W8" s="73"/>
      <c r="X8" s="73"/>
      <c r="Y8" s="73"/>
      <c r="Z8" s="73"/>
      <c r="AA8" s="73"/>
      <c r="AB8" s="73"/>
      <c r="AC8" s="73"/>
      <c r="AD8" s="73"/>
      <c r="AF8" s="126"/>
      <c r="AG8" s="126"/>
      <c r="AH8" s="126"/>
    </row>
    <row r="9" spans="1:34" s="48" customFormat="1">
      <c r="A9" s="412" t="s">
        <v>36</v>
      </c>
      <c r="B9" s="63" t="s">
        <v>201</v>
      </c>
      <c r="C9" s="64">
        <v>38707</v>
      </c>
      <c r="D9" s="39" t="s">
        <v>11</v>
      </c>
      <c r="E9" s="508"/>
      <c r="F9" s="498" t="s">
        <v>18</v>
      </c>
      <c r="G9" s="40">
        <v>32.4</v>
      </c>
      <c r="H9" s="41">
        <v>24</v>
      </c>
      <c r="I9" s="41"/>
      <c r="J9" s="41"/>
      <c r="K9" s="41"/>
      <c r="L9" s="41"/>
      <c r="M9" s="40">
        <v>8.4</v>
      </c>
      <c r="N9" s="40">
        <v>56.32</v>
      </c>
      <c r="O9" s="40"/>
      <c r="P9" s="40"/>
      <c r="Q9" s="40"/>
      <c r="R9" s="40"/>
      <c r="S9" s="40"/>
      <c r="T9" s="40"/>
      <c r="U9" s="41">
        <v>2.64</v>
      </c>
      <c r="V9" s="41">
        <v>17.7</v>
      </c>
      <c r="W9" s="154"/>
      <c r="X9" s="154"/>
      <c r="Y9" s="415" t="s">
        <v>17</v>
      </c>
      <c r="Z9" s="142"/>
      <c r="AA9" s="41">
        <v>5.76</v>
      </c>
      <c r="AB9" s="41">
        <v>38.619999999999997</v>
      </c>
      <c r="AC9" s="74">
        <f>N9+V9+AB9</f>
        <v>112.63999999999999</v>
      </c>
      <c r="AD9" s="160"/>
      <c r="AE9" s="487">
        <v>281.62</v>
      </c>
      <c r="AF9" s="126"/>
      <c r="AG9" s="126"/>
      <c r="AH9" s="126"/>
    </row>
    <row r="10" spans="1:34" s="48" customFormat="1" ht="15.75" customHeight="1" thickBot="1">
      <c r="A10" s="414"/>
      <c r="B10" s="57" t="s">
        <v>201</v>
      </c>
      <c r="C10" s="58">
        <v>42065</v>
      </c>
      <c r="D10" s="28" t="s">
        <v>11</v>
      </c>
      <c r="E10" s="52"/>
      <c r="F10" s="499"/>
      <c r="G10" s="26">
        <v>68.28</v>
      </c>
      <c r="H10" s="27">
        <v>38.28</v>
      </c>
      <c r="I10" s="27"/>
      <c r="J10" s="27"/>
      <c r="K10" s="27"/>
      <c r="L10" s="27"/>
      <c r="M10" s="26">
        <v>30</v>
      </c>
      <c r="N10" s="26">
        <v>84.49</v>
      </c>
      <c r="O10" s="26"/>
      <c r="P10" s="26"/>
      <c r="Q10" s="26"/>
      <c r="R10" s="26"/>
      <c r="S10" s="26"/>
      <c r="T10" s="26"/>
      <c r="U10" s="27">
        <v>15.66</v>
      </c>
      <c r="V10" s="27">
        <v>44.1</v>
      </c>
      <c r="W10" s="155"/>
      <c r="X10" s="155"/>
      <c r="Y10" s="416"/>
      <c r="Z10" s="143"/>
      <c r="AA10" s="27">
        <v>14.34</v>
      </c>
      <c r="AB10" s="27">
        <v>40.39</v>
      </c>
      <c r="AC10" s="75">
        <f>N10+V10+AB10</f>
        <v>168.98000000000002</v>
      </c>
      <c r="AD10" s="161"/>
      <c r="AE10" s="488"/>
      <c r="AF10" s="126"/>
      <c r="AG10" s="126"/>
      <c r="AH10" s="126"/>
    </row>
    <row r="11" spans="1:34" s="48" customFormat="1">
      <c r="A11" s="68"/>
      <c r="B11" s="68"/>
      <c r="C11" s="69"/>
      <c r="D11" s="71"/>
      <c r="E11" s="71"/>
      <c r="F11" s="71"/>
      <c r="G11" s="72"/>
      <c r="H11" s="73"/>
      <c r="I11" s="73"/>
      <c r="J11" s="73"/>
      <c r="K11" s="73"/>
      <c r="L11" s="73"/>
      <c r="M11" s="72"/>
      <c r="N11" s="72"/>
      <c r="O11" s="72"/>
      <c r="P11" s="72"/>
      <c r="Q11" s="72"/>
      <c r="R11" s="72"/>
      <c r="S11" s="72"/>
      <c r="T11" s="72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F11" s="126"/>
      <c r="AG11" s="126"/>
      <c r="AH11" s="126"/>
    </row>
    <row r="12" spans="1:34" s="212" customFormat="1">
      <c r="A12" s="207"/>
      <c r="B12" s="207"/>
      <c r="C12" s="208"/>
      <c r="D12" s="209"/>
      <c r="E12" s="209"/>
      <c r="F12" s="209"/>
      <c r="G12" s="210"/>
      <c r="H12" s="211"/>
      <c r="I12" s="211"/>
      <c r="J12" s="211"/>
      <c r="K12" s="211"/>
      <c r="L12" s="211"/>
      <c r="M12" s="210"/>
      <c r="N12" s="210"/>
      <c r="O12" s="210"/>
      <c r="P12" s="210"/>
      <c r="Q12" s="210"/>
      <c r="R12" s="210"/>
      <c r="S12" s="210"/>
      <c r="T12" s="210"/>
      <c r="U12" s="211"/>
      <c r="V12" s="211"/>
      <c r="W12" s="211"/>
      <c r="X12" s="211"/>
      <c r="Y12" s="211"/>
      <c r="Z12" s="211"/>
      <c r="AA12" s="211"/>
      <c r="AB12" s="211"/>
      <c r="AC12" s="211"/>
      <c r="AD12" s="211"/>
      <c r="AF12" s="213"/>
      <c r="AG12" s="213"/>
      <c r="AH12" s="213"/>
    </row>
    <row r="13" spans="1:34" s="48" customFormat="1" ht="13.5" thickBot="1">
      <c r="A13" s="68"/>
      <c r="B13" s="68"/>
      <c r="C13" s="69"/>
      <c r="D13" s="71"/>
      <c r="E13" s="71"/>
      <c r="F13" s="71"/>
      <c r="G13" s="72"/>
      <c r="H13" s="73"/>
      <c r="I13" s="73"/>
      <c r="J13" s="73"/>
      <c r="K13" s="73"/>
      <c r="L13" s="73"/>
      <c r="M13" s="72"/>
      <c r="N13" s="72"/>
      <c r="O13" s="72"/>
      <c r="P13" s="72"/>
      <c r="Q13" s="72"/>
      <c r="R13" s="72"/>
      <c r="S13" s="72"/>
      <c r="T13" s="72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F13" s="126"/>
      <c r="AG13" s="126"/>
      <c r="AH13" s="126"/>
    </row>
    <row r="14" spans="1:34" s="48" customFormat="1" ht="12.75" customHeight="1">
      <c r="A14" s="468" t="s">
        <v>37</v>
      </c>
      <c r="B14" s="63" t="s">
        <v>201</v>
      </c>
      <c r="C14" s="471">
        <v>42212</v>
      </c>
      <c r="D14" s="39" t="s">
        <v>10</v>
      </c>
      <c r="E14" s="508"/>
      <c r="F14" s="500" t="s">
        <v>12</v>
      </c>
      <c r="G14" s="40">
        <v>1002.0799999999999</v>
      </c>
      <c r="H14" s="41">
        <v>82.36</v>
      </c>
      <c r="I14" s="41"/>
      <c r="J14" s="41"/>
      <c r="K14" s="41"/>
      <c r="L14" s="41"/>
      <c r="M14" s="40"/>
      <c r="N14" s="40"/>
      <c r="O14" s="149"/>
      <c r="P14" s="149"/>
      <c r="Q14" s="492" t="s">
        <v>35</v>
      </c>
      <c r="R14" s="493"/>
      <c r="S14" s="144"/>
      <c r="T14" s="144"/>
      <c r="U14" s="41">
        <v>220.02999999999997</v>
      </c>
      <c r="V14" s="41">
        <v>604.85</v>
      </c>
      <c r="W14" s="41"/>
      <c r="X14" s="41"/>
      <c r="Y14" s="41">
        <v>699.69</v>
      </c>
      <c r="Z14" s="41"/>
      <c r="AA14" s="43"/>
      <c r="AB14" s="41">
        <v>967.54</v>
      </c>
      <c r="AC14" s="74">
        <f>V14+AB14</f>
        <v>1572.3899999999999</v>
      </c>
      <c r="AD14" s="162"/>
      <c r="AE14" s="503">
        <f>AC14+AC15+AC16</f>
        <v>3336.9399999999996</v>
      </c>
      <c r="AF14" s="126"/>
      <c r="AG14" s="126"/>
      <c r="AH14" s="126"/>
    </row>
    <row r="15" spans="1:34" s="48" customFormat="1">
      <c r="A15" s="469"/>
      <c r="B15" s="10" t="s">
        <v>201</v>
      </c>
      <c r="C15" s="472"/>
      <c r="D15" s="19" t="s">
        <v>11</v>
      </c>
      <c r="E15" s="509"/>
      <c r="F15" s="501"/>
      <c r="G15" s="13">
        <v>88</v>
      </c>
      <c r="H15" s="14">
        <v>48.72</v>
      </c>
      <c r="I15" s="14"/>
      <c r="J15" s="14"/>
      <c r="K15" s="14"/>
      <c r="L15" s="14"/>
      <c r="M15" s="13"/>
      <c r="N15" s="15"/>
      <c r="O15" s="150"/>
      <c r="P15" s="150"/>
      <c r="Q15" s="494"/>
      <c r="R15" s="495"/>
      <c r="S15" s="145"/>
      <c r="T15" s="145"/>
      <c r="U15" s="14">
        <v>20.25</v>
      </c>
      <c r="V15" s="14">
        <v>55.67</v>
      </c>
      <c r="W15" s="14"/>
      <c r="X15" s="14"/>
      <c r="Y15" s="14">
        <v>19.03</v>
      </c>
      <c r="Z15" s="14"/>
      <c r="AA15" s="31"/>
      <c r="AB15" s="14">
        <v>26.32</v>
      </c>
      <c r="AC15" s="59">
        <f t="shared" ref="AC15:AC16" si="0">V15+AB15</f>
        <v>81.990000000000009</v>
      </c>
      <c r="AD15" s="163"/>
      <c r="AE15" s="504"/>
      <c r="AF15" s="126"/>
      <c r="AG15" s="126"/>
      <c r="AH15" s="126"/>
    </row>
    <row r="16" spans="1:34" s="48" customFormat="1" ht="13.5" thickBot="1">
      <c r="A16" s="470"/>
      <c r="B16" s="57" t="s">
        <v>201</v>
      </c>
      <c r="C16" s="473"/>
      <c r="D16" s="52" t="s">
        <v>10</v>
      </c>
      <c r="E16" s="52"/>
      <c r="F16" s="502"/>
      <c r="G16" s="26">
        <v>1056.5999999999999</v>
      </c>
      <c r="H16" s="27">
        <v>71.92</v>
      </c>
      <c r="I16" s="27"/>
      <c r="J16" s="27"/>
      <c r="K16" s="27"/>
      <c r="L16" s="27"/>
      <c r="M16" s="26"/>
      <c r="N16" s="54"/>
      <c r="O16" s="151"/>
      <c r="P16" s="151"/>
      <c r="Q16" s="496"/>
      <c r="R16" s="497"/>
      <c r="S16" s="146"/>
      <c r="T16" s="146"/>
      <c r="U16" s="27">
        <v>234.92</v>
      </c>
      <c r="V16" s="27">
        <v>645.78</v>
      </c>
      <c r="W16" s="27"/>
      <c r="X16" s="27"/>
      <c r="Y16" s="27">
        <v>749.76</v>
      </c>
      <c r="Z16" s="27"/>
      <c r="AA16" s="36"/>
      <c r="AB16" s="27">
        <v>1036.78</v>
      </c>
      <c r="AC16" s="75">
        <f t="shared" si="0"/>
        <v>1682.56</v>
      </c>
      <c r="AD16" s="164"/>
      <c r="AE16" s="505"/>
      <c r="AF16" s="126"/>
      <c r="AG16" s="126"/>
      <c r="AH16" s="126"/>
    </row>
    <row r="17" spans="1:34" s="48" customFormat="1">
      <c r="A17" s="68"/>
      <c r="B17" s="68"/>
      <c r="C17" s="69"/>
      <c r="D17" s="71"/>
      <c r="E17" s="71"/>
      <c r="F17" s="71"/>
      <c r="G17" s="72"/>
      <c r="H17" s="73"/>
      <c r="I17" s="73"/>
      <c r="J17" s="73"/>
      <c r="K17" s="73"/>
      <c r="L17" s="73"/>
      <c r="M17" s="72"/>
      <c r="N17" s="72"/>
      <c r="O17" s="72"/>
      <c r="P17" s="72"/>
      <c r="Q17" s="72"/>
      <c r="R17" s="72"/>
      <c r="S17" s="72"/>
      <c r="T17" s="72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F17" s="126"/>
      <c r="AG17" s="126"/>
      <c r="AH17" s="126"/>
    </row>
    <row r="18" spans="1:34" s="212" customFormat="1">
      <c r="A18" s="207"/>
      <c r="B18" s="207"/>
      <c r="C18" s="208"/>
      <c r="D18" s="209"/>
      <c r="E18" s="209"/>
      <c r="F18" s="209"/>
      <c r="G18" s="210"/>
      <c r="H18" s="211"/>
      <c r="I18" s="211"/>
      <c r="J18" s="211"/>
      <c r="K18" s="211"/>
      <c r="L18" s="211"/>
      <c r="M18" s="210"/>
      <c r="N18" s="210"/>
      <c r="O18" s="210"/>
      <c r="P18" s="210"/>
      <c r="Q18" s="210"/>
      <c r="R18" s="210"/>
      <c r="S18" s="210"/>
      <c r="T18" s="210"/>
      <c r="U18" s="211"/>
      <c r="V18" s="211"/>
      <c r="W18" s="211"/>
      <c r="X18" s="211"/>
      <c r="Y18" s="211"/>
      <c r="Z18" s="211"/>
      <c r="AA18" s="211"/>
      <c r="AB18" s="211"/>
      <c r="AC18" s="211"/>
      <c r="AD18" s="211"/>
      <c r="AF18" s="213"/>
      <c r="AG18" s="213"/>
      <c r="AH18" s="213"/>
    </row>
    <row r="19" spans="1:34" s="48" customFormat="1" ht="13.5" thickBot="1">
      <c r="A19" s="68"/>
      <c r="B19" s="68"/>
      <c r="C19" s="69"/>
      <c r="D19" s="71"/>
      <c r="E19" s="71"/>
      <c r="F19" s="71"/>
      <c r="G19" s="72"/>
      <c r="H19" s="73"/>
      <c r="I19" s="73"/>
      <c r="J19" s="73"/>
      <c r="K19" s="73"/>
      <c r="L19" s="73"/>
      <c r="M19" s="72"/>
      <c r="N19" s="72"/>
      <c r="O19" s="72"/>
      <c r="P19" s="72"/>
      <c r="Q19" s="72"/>
      <c r="R19" s="72"/>
      <c r="S19" s="72"/>
      <c r="T19" s="72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F19" s="126"/>
      <c r="AG19" s="126"/>
      <c r="AH19" s="126"/>
    </row>
    <row r="20" spans="1:34" s="48" customFormat="1">
      <c r="A20" s="412" t="s">
        <v>21</v>
      </c>
      <c r="B20" s="63" t="s">
        <v>201</v>
      </c>
      <c r="C20" s="64">
        <v>41277</v>
      </c>
      <c r="D20" s="39" t="s">
        <v>11</v>
      </c>
      <c r="E20" s="508"/>
      <c r="F20" s="367" t="s">
        <v>22</v>
      </c>
      <c r="G20" s="40">
        <v>70.599999999999994</v>
      </c>
      <c r="H20" s="41">
        <v>40.799999999999997</v>
      </c>
      <c r="I20" s="41"/>
      <c r="J20" s="41"/>
      <c r="K20" s="41"/>
      <c r="L20" s="41"/>
      <c r="M20" s="40">
        <v>31.34</v>
      </c>
      <c r="N20" s="40">
        <v>84.09</v>
      </c>
      <c r="O20" s="40"/>
      <c r="P20" s="40"/>
      <c r="Q20" s="42"/>
      <c r="R20" s="42"/>
      <c r="S20" s="42"/>
      <c r="T20" s="42"/>
      <c r="U20" s="41">
        <v>11.4</v>
      </c>
      <c r="V20" s="41">
        <v>37.369999999999997</v>
      </c>
      <c r="W20" s="41"/>
      <c r="X20" s="41"/>
      <c r="Y20" s="65" t="s">
        <v>17</v>
      </c>
      <c r="Z20" s="65"/>
      <c r="AA20" s="41">
        <v>18.399999999999999</v>
      </c>
      <c r="AB20" s="41">
        <v>60.32</v>
      </c>
      <c r="AC20" s="74">
        <f>N20+V20+AB20</f>
        <v>181.78</v>
      </c>
      <c r="AD20" s="160"/>
      <c r="AE20" s="506">
        <f>AC20+AC21</f>
        <v>368.82</v>
      </c>
      <c r="AF20" s="126"/>
      <c r="AG20" s="126"/>
      <c r="AH20" s="126"/>
    </row>
    <row r="21" spans="1:34" s="48" customFormat="1" ht="13.5" thickBot="1">
      <c r="A21" s="414"/>
      <c r="B21" s="57" t="s">
        <v>201</v>
      </c>
      <c r="C21" s="58">
        <v>42373</v>
      </c>
      <c r="D21" s="28" t="s">
        <v>11</v>
      </c>
      <c r="E21" s="52"/>
      <c r="F21" s="369"/>
      <c r="G21" s="26">
        <v>75.58</v>
      </c>
      <c r="H21" s="27">
        <v>40.799999999999997</v>
      </c>
      <c r="I21" s="27"/>
      <c r="J21" s="27"/>
      <c r="K21" s="27"/>
      <c r="L21" s="27"/>
      <c r="M21" s="26">
        <v>34.78</v>
      </c>
      <c r="N21" s="26">
        <v>92.19</v>
      </c>
      <c r="O21" s="152"/>
      <c r="P21" s="152"/>
      <c r="Q21" s="474" t="s">
        <v>34</v>
      </c>
      <c r="R21" s="475"/>
      <c r="S21" s="147"/>
      <c r="T21" s="147"/>
      <c r="U21" s="27">
        <v>9.6300000000000008</v>
      </c>
      <c r="V21" s="27">
        <v>25.53</v>
      </c>
      <c r="W21" s="27"/>
      <c r="X21" s="27"/>
      <c r="Y21" s="66" t="s">
        <v>17</v>
      </c>
      <c r="Z21" s="66"/>
      <c r="AA21" s="27">
        <v>25.15</v>
      </c>
      <c r="AB21" s="27">
        <v>69.319999999999993</v>
      </c>
      <c r="AC21" s="75">
        <f>N21+V21+AB21</f>
        <v>187.04</v>
      </c>
      <c r="AD21" s="161"/>
      <c r="AE21" s="507"/>
      <c r="AF21" s="126"/>
      <c r="AG21" s="126"/>
      <c r="AH21" s="126"/>
    </row>
    <row r="22" spans="1:34" s="48" customFormat="1">
      <c r="A22" s="68"/>
      <c r="B22" s="68"/>
      <c r="C22" s="69"/>
      <c r="D22" s="71"/>
      <c r="E22" s="71"/>
      <c r="F22" s="71"/>
      <c r="G22" s="72"/>
      <c r="H22" s="73"/>
      <c r="I22" s="73"/>
      <c r="J22" s="73"/>
      <c r="K22" s="73"/>
      <c r="L22" s="73"/>
      <c r="M22" s="72"/>
      <c r="N22" s="72"/>
      <c r="O22" s="72"/>
      <c r="P22" s="72"/>
      <c r="Q22" s="72"/>
      <c r="R22" s="72"/>
      <c r="S22" s="72"/>
      <c r="T22" s="72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F22" s="126"/>
      <c r="AG22" s="126"/>
      <c r="AH22" s="126"/>
    </row>
    <row r="23" spans="1:34" s="212" customFormat="1">
      <c r="A23" s="207"/>
      <c r="B23" s="207"/>
      <c r="C23" s="208"/>
      <c r="D23" s="209"/>
      <c r="E23" s="209"/>
      <c r="F23" s="209"/>
      <c r="G23" s="210"/>
      <c r="H23" s="211"/>
      <c r="I23" s="211"/>
      <c r="J23" s="211"/>
      <c r="K23" s="211"/>
      <c r="L23" s="211"/>
      <c r="M23" s="210"/>
      <c r="N23" s="210"/>
      <c r="O23" s="210"/>
      <c r="P23" s="210"/>
      <c r="Q23" s="210"/>
      <c r="R23" s="210"/>
      <c r="S23" s="210"/>
      <c r="T23" s="210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F23" s="213"/>
      <c r="AG23" s="213"/>
      <c r="AH23" s="213"/>
    </row>
    <row r="24" spans="1:34" s="48" customFormat="1" ht="13.5" thickBot="1">
      <c r="A24" s="68"/>
      <c r="B24" s="68"/>
      <c r="C24" s="69"/>
      <c r="D24" s="71"/>
      <c r="E24" s="71"/>
      <c r="F24" s="71"/>
      <c r="G24" s="72"/>
      <c r="H24" s="73"/>
      <c r="I24" s="73"/>
      <c r="J24" s="73"/>
      <c r="K24" s="73"/>
      <c r="L24" s="73"/>
      <c r="M24" s="72"/>
      <c r="N24" s="72"/>
      <c r="O24" s="72"/>
      <c r="P24" s="72"/>
      <c r="Q24" s="72"/>
      <c r="R24" s="72"/>
      <c r="S24" s="72"/>
      <c r="T24" s="72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F24" s="126"/>
      <c r="AG24" s="126"/>
      <c r="AH24" s="126"/>
    </row>
    <row r="25" spans="1:34" s="48" customFormat="1">
      <c r="A25" s="412" t="s">
        <v>67</v>
      </c>
      <c r="B25" s="63" t="s">
        <v>201</v>
      </c>
      <c r="C25" s="89">
        <v>36374</v>
      </c>
      <c r="D25" s="39" t="s">
        <v>202</v>
      </c>
      <c r="E25" s="508"/>
      <c r="F25" s="367" t="s">
        <v>53</v>
      </c>
      <c r="G25" s="109">
        <v>62.8</v>
      </c>
      <c r="H25" s="109">
        <v>49.72</v>
      </c>
      <c r="I25" s="331"/>
      <c r="J25" s="331"/>
      <c r="K25" s="331"/>
      <c r="L25" s="331"/>
      <c r="M25" s="476" t="s">
        <v>68</v>
      </c>
      <c r="N25" s="476"/>
      <c r="O25" s="476"/>
      <c r="P25" s="476"/>
      <c r="Q25" s="476"/>
      <c r="R25" s="476"/>
      <c r="S25" s="476"/>
      <c r="T25" s="476"/>
      <c r="U25" s="476"/>
      <c r="V25" s="476"/>
      <c r="W25" s="476"/>
      <c r="X25" s="476"/>
      <c r="Y25" s="476"/>
      <c r="Z25" s="476"/>
      <c r="AA25" s="476"/>
      <c r="AB25" s="476"/>
      <c r="AC25" s="477"/>
      <c r="AD25" s="148"/>
      <c r="AF25" s="126"/>
      <c r="AG25" s="126"/>
      <c r="AH25" s="126"/>
    </row>
    <row r="26" spans="1:34" s="48" customFormat="1">
      <c r="A26" s="413"/>
      <c r="B26" s="10" t="s">
        <v>201</v>
      </c>
      <c r="C26" s="87">
        <v>37768</v>
      </c>
      <c r="D26" s="12" t="s">
        <v>11</v>
      </c>
      <c r="E26" s="509"/>
      <c r="F26" s="368"/>
      <c r="G26" s="107">
        <v>46.36</v>
      </c>
      <c r="H26" s="107">
        <v>27.28</v>
      </c>
      <c r="I26" s="332"/>
      <c r="J26" s="332"/>
      <c r="K26" s="332"/>
      <c r="L26" s="332"/>
      <c r="M26" s="478"/>
      <c r="N26" s="478"/>
      <c r="O26" s="478"/>
      <c r="P26" s="478"/>
      <c r="Q26" s="478"/>
      <c r="R26" s="478"/>
      <c r="S26" s="478"/>
      <c r="T26" s="478"/>
      <c r="U26" s="478"/>
      <c r="V26" s="478"/>
      <c r="W26" s="478"/>
      <c r="X26" s="478"/>
      <c r="Y26" s="478"/>
      <c r="Z26" s="478"/>
      <c r="AA26" s="478"/>
      <c r="AB26" s="478"/>
      <c r="AC26" s="479"/>
      <c r="AD26" s="148"/>
      <c r="AF26" s="126"/>
      <c r="AG26" s="126"/>
      <c r="AH26" s="126"/>
    </row>
    <row r="27" spans="1:34" s="48" customFormat="1">
      <c r="A27" s="413"/>
      <c r="B27" s="10" t="s">
        <v>201</v>
      </c>
      <c r="C27" s="87">
        <v>37820</v>
      </c>
      <c r="D27" s="12" t="s">
        <v>11</v>
      </c>
      <c r="E27" s="509"/>
      <c r="F27" s="368"/>
      <c r="G27" s="107">
        <v>17.61</v>
      </c>
      <c r="H27" s="107">
        <v>20.54</v>
      </c>
      <c r="I27" s="332"/>
      <c r="J27" s="332"/>
      <c r="K27" s="332"/>
      <c r="L27" s="332"/>
      <c r="M27" s="478"/>
      <c r="N27" s="478"/>
      <c r="O27" s="478"/>
      <c r="P27" s="478"/>
      <c r="Q27" s="478"/>
      <c r="R27" s="478"/>
      <c r="S27" s="478"/>
      <c r="T27" s="478"/>
      <c r="U27" s="478"/>
      <c r="V27" s="478"/>
      <c r="W27" s="478"/>
      <c r="X27" s="478"/>
      <c r="Y27" s="478"/>
      <c r="Z27" s="478"/>
      <c r="AA27" s="478"/>
      <c r="AB27" s="478"/>
      <c r="AC27" s="479"/>
      <c r="AD27" s="148"/>
      <c r="AF27" s="126"/>
      <c r="AG27" s="126"/>
      <c r="AH27" s="126"/>
    </row>
    <row r="28" spans="1:34" s="48" customFormat="1">
      <c r="A28" s="413"/>
      <c r="B28" s="10" t="s">
        <v>201</v>
      </c>
      <c r="C28" s="87">
        <v>38625</v>
      </c>
      <c r="D28" s="12" t="s">
        <v>11</v>
      </c>
      <c r="E28" s="509"/>
      <c r="F28" s="368"/>
      <c r="G28" s="107">
        <v>33</v>
      </c>
      <c r="H28" s="93">
        <v>3</v>
      </c>
      <c r="I28" s="333"/>
      <c r="J28" s="333"/>
      <c r="K28" s="333"/>
      <c r="L28" s="333"/>
      <c r="M28" s="478"/>
      <c r="N28" s="478"/>
      <c r="O28" s="478"/>
      <c r="P28" s="478"/>
      <c r="Q28" s="478"/>
      <c r="R28" s="478"/>
      <c r="S28" s="478"/>
      <c r="T28" s="478"/>
      <c r="U28" s="478"/>
      <c r="V28" s="478"/>
      <c r="W28" s="478"/>
      <c r="X28" s="478"/>
      <c r="Y28" s="478"/>
      <c r="Z28" s="478"/>
      <c r="AA28" s="478"/>
      <c r="AB28" s="478"/>
      <c r="AC28" s="479"/>
      <c r="AD28" s="148"/>
      <c r="AF28" s="126"/>
      <c r="AG28" s="126"/>
      <c r="AH28" s="126"/>
    </row>
    <row r="29" spans="1:34" s="48" customFormat="1">
      <c r="A29" s="413"/>
      <c r="B29" s="10" t="s">
        <v>201</v>
      </c>
      <c r="C29" s="87">
        <v>40492</v>
      </c>
      <c r="D29" s="12" t="s">
        <v>60</v>
      </c>
      <c r="E29" s="509"/>
      <c r="F29" s="368"/>
      <c r="G29" s="107">
        <v>70.599999999999994</v>
      </c>
      <c r="H29" s="107">
        <v>41.3</v>
      </c>
      <c r="I29" s="332"/>
      <c r="J29" s="332"/>
      <c r="K29" s="332"/>
      <c r="L29" s="332"/>
      <c r="M29" s="478"/>
      <c r="N29" s="478"/>
      <c r="O29" s="478"/>
      <c r="P29" s="478"/>
      <c r="Q29" s="478"/>
      <c r="R29" s="478"/>
      <c r="S29" s="478"/>
      <c r="T29" s="478"/>
      <c r="U29" s="478"/>
      <c r="V29" s="478"/>
      <c r="W29" s="478"/>
      <c r="X29" s="478"/>
      <c r="Y29" s="478"/>
      <c r="Z29" s="478"/>
      <c r="AA29" s="478"/>
      <c r="AB29" s="478"/>
      <c r="AC29" s="479"/>
      <c r="AD29" s="148"/>
      <c r="AF29" s="126"/>
      <c r="AG29" s="126"/>
      <c r="AH29" s="126"/>
    </row>
    <row r="30" spans="1:34" s="48" customFormat="1">
      <c r="A30" s="413"/>
      <c r="B30" s="10" t="s">
        <v>201</v>
      </c>
      <c r="C30" s="87">
        <v>40799</v>
      </c>
      <c r="D30" s="12" t="s">
        <v>11</v>
      </c>
      <c r="E30" s="509"/>
      <c r="F30" s="368"/>
      <c r="G30" s="107">
        <v>40.44</v>
      </c>
      <c r="H30" s="107">
        <v>29.7</v>
      </c>
      <c r="I30" s="332"/>
      <c r="J30" s="332"/>
      <c r="K30" s="332"/>
      <c r="L30" s="332"/>
      <c r="M30" s="478"/>
      <c r="N30" s="478"/>
      <c r="O30" s="478"/>
      <c r="P30" s="478"/>
      <c r="Q30" s="478"/>
      <c r="R30" s="478"/>
      <c r="S30" s="478"/>
      <c r="T30" s="478"/>
      <c r="U30" s="478"/>
      <c r="V30" s="478"/>
      <c r="W30" s="478"/>
      <c r="X30" s="478"/>
      <c r="Y30" s="478"/>
      <c r="Z30" s="478"/>
      <c r="AA30" s="478"/>
      <c r="AB30" s="478"/>
      <c r="AC30" s="479"/>
      <c r="AD30" s="148"/>
      <c r="AF30" s="126"/>
      <c r="AG30" s="126"/>
      <c r="AH30" s="126"/>
    </row>
    <row r="31" spans="1:34" s="48" customFormat="1" ht="13.5" thickBot="1">
      <c r="A31" s="414"/>
      <c r="B31" s="57" t="s">
        <v>201</v>
      </c>
      <c r="C31" s="90">
        <v>42570</v>
      </c>
      <c r="D31" s="91" t="s">
        <v>11</v>
      </c>
      <c r="E31" s="510"/>
      <c r="F31" s="369"/>
      <c r="G31" s="108">
        <v>31</v>
      </c>
      <c r="H31" s="108">
        <v>27.84</v>
      </c>
      <c r="I31" s="334"/>
      <c r="J31" s="334"/>
      <c r="K31" s="334"/>
      <c r="L31" s="334"/>
      <c r="M31" s="480"/>
      <c r="N31" s="480"/>
      <c r="O31" s="480"/>
      <c r="P31" s="480"/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1"/>
      <c r="AD31" s="148"/>
      <c r="AF31" s="126"/>
      <c r="AG31" s="126"/>
      <c r="AH31" s="126"/>
    </row>
    <row r="32" spans="1:34" s="48" customFormat="1">
      <c r="A32" s="68"/>
      <c r="B32" s="68"/>
      <c r="C32" s="69"/>
      <c r="D32" s="71"/>
      <c r="E32" s="71"/>
      <c r="F32" s="71"/>
      <c r="G32" s="72"/>
      <c r="H32" s="73"/>
      <c r="I32" s="73"/>
      <c r="J32" s="73"/>
      <c r="K32" s="73"/>
      <c r="L32" s="73"/>
      <c r="M32" s="72"/>
      <c r="N32" s="72"/>
      <c r="O32" s="72"/>
      <c r="P32" s="72"/>
      <c r="Q32" s="72"/>
      <c r="R32" s="72"/>
      <c r="S32" s="72"/>
      <c r="T32" s="72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F32" s="126"/>
      <c r="AG32" s="126"/>
      <c r="AH32" s="126"/>
    </row>
    <row r="33" spans="1:34" s="212" customFormat="1">
      <c r="A33" s="207"/>
      <c r="B33" s="207"/>
      <c r="C33" s="208"/>
      <c r="D33" s="209"/>
      <c r="E33" s="209"/>
      <c r="F33" s="209"/>
      <c r="G33" s="210"/>
      <c r="H33" s="211"/>
      <c r="I33" s="211"/>
      <c r="J33" s="211"/>
      <c r="K33" s="211"/>
      <c r="L33" s="211"/>
      <c r="M33" s="210"/>
      <c r="N33" s="210"/>
      <c r="O33" s="210"/>
      <c r="P33" s="210"/>
      <c r="Q33" s="210"/>
      <c r="R33" s="210"/>
      <c r="S33" s="210"/>
      <c r="T33" s="210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F33" s="213"/>
      <c r="AG33" s="213"/>
      <c r="AH33" s="213"/>
    </row>
    <row r="34" spans="1:34" s="48" customFormat="1">
      <c r="A34" s="68"/>
      <c r="B34" s="68"/>
      <c r="C34" s="69"/>
      <c r="D34" s="71"/>
      <c r="E34" s="71"/>
      <c r="F34" s="71"/>
      <c r="G34" s="72"/>
      <c r="H34" s="73"/>
      <c r="I34" s="73"/>
      <c r="J34" s="73"/>
      <c r="K34" s="73"/>
      <c r="L34" s="73"/>
      <c r="M34" s="72"/>
      <c r="N34" s="72"/>
      <c r="O34" s="72"/>
      <c r="P34" s="72"/>
      <c r="Q34" s="72"/>
      <c r="R34" s="72"/>
      <c r="S34" s="72"/>
      <c r="T34" s="72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F34" s="126"/>
      <c r="AG34" s="126"/>
      <c r="AH34" s="126"/>
    </row>
    <row r="35" spans="1:34" s="48" customFormat="1">
      <c r="A35" s="76" t="s">
        <v>33</v>
      </c>
      <c r="B35" s="10" t="s">
        <v>201</v>
      </c>
      <c r="C35" s="33">
        <v>38322</v>
      </c>
      <c r="D35" s="12" t="s">
        <v>10</v>
      </c>
      <c r="E35" s="12"/>
      <c r="F35" s="12" t="s">
        <v>18</v>
      </c>
      <c r="G35" s="13">
        <v>123.78</v>
      </c>
      <c r="H35" s="14">
        <v>54</v>
      </c>
      <c r="I35" s="14"/>
      <c r="J35" s="14"/>
      <c r="K35" s="14"/>
      <c r="L35" s="14"/>
      <c r="M35" s="30"/>
      <c r="N35" s="30"/>
      <c r="O35" s="30"/>
      <c r="P35" s="30"/>
      <c r="Q35" s="13"/>
      <c r="R35" s="13"/>
      <c r="S35" s="13"/>
      <c r="T35" s="13"/>
      <c r="U35" s="14">
        <v>9.9700000000000006</v>
      </c>
      <c r="V35" s="14">
        <v>74.3</v>
      </c>
      <c r="W35" s="14"/>
      <c r="X35" s="14"/>
      <c r="Y35" s="14">
        <v>59.81</v>
      </c>
      <c r="Z35" s="14"/>
      <c r="AA35" s="31"/>
      <c r="AB35" s="14">
        <v>224.72</v>
      </c>
      <c r="AC35" s="99">
        <f>V35+AB35</f>
        <v>299.02</v>
      </c>
      <c r="AD35" s="165"/>
      <c r="AF35" s="126"/>
      <c r="AG35" s="126"/>
      <c r="AH35" s="126"/>
    </row>
    <row r="36" spans="1:34" s="48" customFormat="1">
      <c r="A36" s="68"/>
      <c r="B36" s="68"/>
      <c r="C36" s="69"/>
      <c r="D36" s="71"/>
      <c r="E36" s="71"/>
      <c r="F36" s="71"/>
      <c r="G36" s="72"/>
      <c r="H36" s="73"/>
      <c r="I36" s="73"/>
      <c r="J36" s="73"/>
      <c r="K36" s="73"/>
      <c r="L36" s="73"/>
      <c r="M36" s="72"/>
      <c r="N36" s="72"/>
      <c r="O36" s="72"/>
      <c r="P36" s="72"/>
      <c r="Q36" s="72"/>
      <c r="R36" s="72"/>
      <c r="S36" s="72"/>
      <c r="T36" s="72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F36" s="126"/>
      <c r="AG36" s="126"/>
      <c r="AH36" s="126"/>
    </row>
    <row r="37" spans="1:34" s="212" customFormat="1">
      <c r="A37" s="207"/>
      <c r="B37" s="207"/>
      <c r="C37" s="208"/>
      <c r="D37" s="209"/>
      <c r="E37" s="209"/>
      <c r="F37" s="209"/>
      <c r="G37" s="210"/>
      <c r="H37" s="211"/>
      <c r="I37" s="211"/>
      <c r="J37" s="211"/>
      <c r="K37" s="211"/>
      <c r="L37" s="211"/>
      <c r="M37" s="210"/>
      <c r="N37" s="210"/>
      <c r="O37" s="210"/>
      <c r="P37" s="210"/>
      <c r="Q37" s="210"/>
      <c r="R37" s="210"/>
      <c r="S37" s="210"/>
      <c r="T37" s="210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F37" s="213"/>
      <c r="AG37" s="213"/>
      <c r="AH37" s="213"/>
    </row>
    <row r="38" spans="1:34" s="48" customFormat="1" ht="13.5" thickBot="1">
      <c r="A38" s="68"/>
      <c r="B38" s="68"/>
      <c r="C38" s="69"/>
      <c r="D38" s="71"/>
      <c r="E38" s="71"/>
      <c r="F38" s="71"/>
      <c r="G38" s="72"/>
      <c r="H38" s="73"/>
      <c r="I38" s="73"/>
      <c r="J38" s="73"/>
      <c r="K38" s="73"/>
      <c r="L38" s="73"/>
      <c r="M38" s="72"/>
      <c r="N38" s="72"/>
      <c r="O38" s="72"/>
      <c r="P38" s="72"/>
      <c r="Q38" s="72"/>
      <c r="R38" s="72"/>
      <c r="S38" s="72"/>
      <c r="T38" s="72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F38" s="126"/>
      <c r="AG38" s="126"/>
      <c r="AH38" s="126"/>
    </row>
    <row r="39" spans="1:34" s="48" customFormat="1">
      <c r="A39" s="417" t="s">
        <v>40</v>
      </c>
      <c r="B39" s="63" t="s">
        <v>201</v>
      </c>
      <c r="C39" s="64">
        <v>36364</v>
      </c>
      <c r="D39" s="39" t="s">
        <v>11</v>
      </c>
      <c r="E39" s="508"/>
      <c r="F39" s="367" t="s">
        <v>26</v>
      </c>
      <c r="G39" s="40"/>
      <c r="H39" s="41"/>
      <c r="I39" s="41"/>
      <c r="J39" s="41"/>
      <c r="K39" s="41"/>
      <c r="L39" s="41"/>
      <c r="M39" s="40"/>
      <c r="N39" s="40"/>
      <c r="O39" s="40"/>
      <c r="P39" s="40"/>
      <c r="Q39" s="40"/>
      <c r="R39" s="40"/>
      <c r="S39" s="40"/>
      <c r="T39" s="40"/>
      <c r="U39" s="41"/>
      <c r="V39" s="41"/>
      <c r="W39" s="41"/>
      <c r="X39" s="41"/>
      <c r="Y39" s="41"/>
      <c r="Z39" s="41"/>
      <c r="AA39" s="41"/>
      <c r="AB39" s="41"/>
      <c r="AC39" s="74"/>
      <c r="AD39" s="160"/>
      <c r="AE39" s="487"/>
      <c r="AF39" s="126"/>
      <c r="AG39" s="126"/>
      <c r="AH39" s="126"/>
    </row>
    <row r="40" spans="1:34" s="48" customFormat="1" ht="15.75" customHeight="1" thickBot="1">
      <c r="A40" s="418"/>
      <c r="B40" s="57" t="s">
        <v>201</v>
      </c>
      <c r="C40" s="58">
        <v>39680</v>
      </c>
      <c r="D40" s="28" t="s">
        <v>39</v>
      </c>
      <c r="E40" s="52"/>
      <c r="F40" s="369"/>
      <c r="G40" s="26"/>
      <c r="H40" s="27"/>
      <c r="I40" s="27"/>
      <c r="J40" s="27"/>
      <c r="K40" s="27"/>
      <c r="L40" s="27"/>
      <c r="M40" s="26"/>
      <c r="N40" s="26"/>
      <c r="O40" s="26"/>
      <c r="P40" s="26"/>
      <c r="Q40" s="26"/>
      <c r="R40" s="26"/>
      <c r="S40" s="26"/>
      <c r="T40" s="26"/>
      <c r="U40" s="27"/>
      <c r="V40" s="27"/>
      <c r="W40" s="27"/>
      <c r="X40" s="27"/>
      <c r="Y40" s="27"/>
      <c r="Z40" s="27"/>
      <c r="AA40" s="27"/>
      <c r="AB40" s="27"/>
      <c r="AC40" s="75"/>
      <c r="AD40" s="161"/>
      <c r="AE40" s="488"/>
      <c r="AF40" s="126"/>
      <c r="AG40" s="126"/>
      <c r="AH40" s="126"/>
    </row>
    <row r="41" spans="1:34" s="48" customFormat="1">
      <c r="A41" s="68"/>
      <c r="B41" s="68"/>
      <c r="C41" s="69"/>
      <c r="D41" s="71"/>
      <c r="E41" s="71"/>
      <c r="F41" s="71"/>
      <c r="G41" s="72"/>
      <c r="H41" s="73"/>
      <c r="I41" s="73"/>
      <c r="J41" s="73"/>
      <c r="K41" s="73"/>
      <c r="L41" s="73"/>
      <c r="M41" s="72"/>
      <c r="N41" s="72"/>
      <c r="O41" s="72"/>
      <c r="P41" s="72"/>
      <c r="Q41" s="72"/>
      <c r="R41" s="72"/>
      <c r="S41" s="72"/>
      <c r="T41" s="72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F41" s="126"/>
      <c r="AG41" s="126"/>
      <c r="AH41" s="126"/>
    </row>
    <row r="42" spans="1:34" s="212" customFormat="1">
      <c r="A42" s="207"/>
      <c r="B42" s="207"/>
      <c r="C42" s="208"/>
      <c r="D42" s="209"/>
      <c r="E42" s="209"/>
      <c r="F42" s="209"/>
      <c r="G42" s="210"/>
      <c r="H42" s="211"/>
      <c r="I42" s="211"/>
      <c r="J42" s="211"/>
      <c r="K42" s="211"/>
      <c r="L42" s="211"/>
      <c r="M42" s="210"/>
      <c r="N42" s="210"/>
      <c r="O42" s="210"/>
      <c r="P42" s="210"/>
      <c r="Q42" s="210"/>
      <c r="R42" s="210"/>
      <c r="S42" s="210"/>
      <c r="T42" s="210"/>
      <c r="U42" s="211"/>
      <c r="V42" s="211"/>
      <c r="W42" s="211"/>
      <c r="X42" s="211"/>
      <c r="Y42" s="211"/>
      <c r="Z42" s="211"/>
      <c r="AA42" s="211"/>
      <c r="AB42" s="211"/>
      <c r="AC42" s="211"/>
      <c r="AD42" s="211"/>
      <c r="AF42" s="213"/>
      <c r="AG42" s="213"/>
      <c r="AH42" s="213"/>
    </row>
    <row r="43" spans="1:34" s="48" customFormat="1" ht="13.5" thickBot="1">
      <c r="A43" s="68"/>
      <c r="B43" s="105"/>
      <c r="C43" s="106"/>
      <c r="D43" s="100"/>
      <c r="E43" s="100"/>
      <c r="F43" s="100"/>
      <c r="G43" s="102"/>
      <c r="H43" s="103"/>
      <c r="I43" s="103"/>
      <c r="J43" s="103"/>
      <c r="K43" s="103"/>
      <c r="L43" s="103"/>
      <c r="M43" s="102"/>
      <c r="N43" s="102"/>
      <c r="O43" s="102"/>
      <c r="P43" s="102"/>
      <c r="Q43" s="102"/>
      <c r="R43" s="102"/>
      <c r="S43" s="102"/>
      <c r="T43" s="102"/>
      <c r="U43" s="103"/>
      <c r="V43" s="103"/>
      <c r="W43" s="103"/>
      <c r="X43" s="103"/>
      <c r="Y43" s="103"/>
      <c r="Z43" s="103"/>
      <c r="AA43" s="103"/>
      <c r="AB43" s="103"/>
      <c r="AC43" s="103"/>
      <c r="AD43" s="73"/>
      <c r="AF43" s="126"/>
      <c r="AG43" s="126"/>
      <c r="AH43" s="126"/>
    </row>
    <row r="44" spans="1:34" s="48" customFormat="1">
      <c r="A44" s="525" t="s">
        <v>44</v>
      </c>
      <c r="B44" s="10" t="s">
        <v>201</v>
      </c>
      <c r="C44" s="194">
        <v>36101</v>
      </c>
      <c r="D44" s="19" t="s">
        <v>226</v>
      </c>
      <c r="E44" s="526"/>
      <c r="F44" s="527" t="s">
        <v>83</v>
      </c>
      <c r="G44" s="15">
        <v>89.555392516507709</v>
      </c>
      <c r="H44" s="20">
        <v>19.2</v>
      </c>
      <c r="I44" s="20"/>
      <c r="J44" s="20"/>
      <c r="K44" s="20"/>
      <c r="L44" s="20"/>
      <c r="M44" s="15">
        <v>70.36</v>
      </c>
      <c r="N44" s="186">
        <v>2034</v>
      </c>
      <c r="O44" s="197"/>
      <c r="P44" s="197"/>
      <c r="Q44" s="15"/>
      <c r="R44" s="15"/>
      <c r="S44" s="15"/>
      <c r="T44" s="186"/>
      <c r="U44" s="528"/>
      <c r="V44" s="528"/>
      <c r="W44" s="20">
        <v>21.23</v>
      </c>
      <c r="X44" s="529">
        <v>614</v>
      </c>
      <c r="Y44" s="530" t="s">
        <v>66</v>
      </c>
      <c r="Z44" s="531"/>
      <c r="AA44" s="312">
        <v>70.36</v>
      </c>
      <c r="AB44" s="20">
        <v>4069</v>
      </c>
      <c r="AC44" s="45">
        <f>AB44</f>
        <v>4069</v>
      </c>
      <c r="AD44" s="379">
        <v>46085</v>
      </c>
      <c r="AE44" s="532">
        <f>SUM(AC44:AC53)</f>
        <v>21116.061738230877</v>
      </c>
      <c r="AF44" s="126"/>
      <c r="AG44" s="126"/>
      <c r="AH44" s="126"/>
    </row>
    <row r="45" spans="1:34" s="48" customFormat="1" ht="15" customHeight="1">
      <c r="A45" s="533"/>
      <c r="B45" s="10" t="s">
        <v>201</v>
      </c>
      <c r="C45" s="67" t="s">
        <v>201</v>
      </c>
      <c r="D45" s="12" t="s">
        <v>243</v>
      </c>
      <c r="E45" s="526"/>
      <c r="F45" s="527"/>
      <c r="G45" s="13">
        <v>102.71</v>
      </c>
      <c r="H45" s="14">
        <v>17.899999999999999</v>
      </c>
      <c r="I45" s="14"/>
      <c r="J45" s="14"/>
      <c r="K45" s="14"/>
      <c r="L45" s="14"/>
      <c r="M45" s="13">
        <v>84.81</v>
      </c>
      <c r="N45" s="187">
        <v>2091</v>
      </c>
      <c r="O45" s="192"/>
      <c r="P45" s="192"/>
      <c r="Q45" s="13"/>
      <c r="R45" s="13"/>
      <c r="S45" s="13">
        <v>13.17</v>
      </c>
      <c r="T45" s="187">
        <v>325</v>
      </c>
      <c r="U45" s="534"/>
      <c r="V45" s="534"/>
      <c r="W45" s="14">
        <v>28.94</v>
      </c>
      <c r="X45" s="535">
        <v>713</v>
      </c>
      <c r="Y45" s="530"/>
      <c r="Z45" s="531"/>
      <c r="AA45" s="310">
        <v>84.81</v>
      </c>
      <c r="AB45" s="14">
        <v>4182</v>
      </c>
      <c r="AC45" s="44">
        <f t="shared" ref="AC45:AC48" si="1">AB45</f>
        <v>4182</v>
      </c>
      <c r="AD45" s="380"/>
      <c r="AE45" s="536"/>
      <c r="AF45" s="126"/>
      <c r="AG45" s="126"/>
      <c r="AH45" s="126"/>
    </row>
    <row r="46" spans="1:34" s="48" customFormat="1" ht="15" customHeight="1">
      <c r="A46" s="533"/>
      <c r="B46" s="10" t="s">
        <v>201</v>
      </c>
      <c r="C46" s="67" t="s">
        <v>201</v>
      </c>
      <c r="D46" s="12" t="s">
        <v>244</v>
      </c>
      <c r="E46" s="526"/>
      <c r="F46" s="527"/>
      <c r="G46" s="13">
        <v>90.98</v>
      </c>
      <c r="H46" s="14">
        <v>17.899999999999999</v>
      </c>
      <c r="I46" s="14"/>
      <c r="J46" s="14"/>
      <c r="K46" s="14"/>
      <c r="L46" s="14"/>
      <c r="M46" s="13">
        <v>73.069999999999993</v>
      </c>
      <c r="N46" s="187">
        <v>1801</v>
      </c>
      <c r="O46" s="192"/>
      <c r="P46" s="192"/>
      <c r="Q46" s="13"/>
      <c r="R46" s="13"/>
      <c r="S46" s="13">
        <v>13.17</v>
      </c>
      <c r="T46" s="187">
        <v>325</v>
      </c>
      <c r="U46" s="534"/>
      <c r="V46" s="534"/>
      <c r="W46" s="14">
        <v>24.24</v>
      </c>
      <c r="X46" s="535">
        <v>598</v>
      </c>
      <c r="Y46" s="530"/>
      <c r="Z46" s="531"/>
      <c r="AA46" s="310">
        <v>73.069999999999993</v>
      </c>
      <c r="AB46" s="14">
        <v>3603</v>
      </c>
      <c r="AC46" s="44">
        <f t="shared" si="1"/>
        <v>3603</v>
      </c>
      <c r="AD46" s="380"/>
      <c r="AE46" s="536"/>
      <c r="AF46" s="126"/>
      <c r="AG46" s="126"/>
      <c r="AH46" s="126"/>
    </row>
    <row r="47" spans="1:34" s="48" customFormat="1" ht="15" customHeight="1">
      <c r="A47" s="533"/>
      <c r="B47" s="10" t="s">
        <v>201</v>
      </c>
      <c r="C47" s="67">
        <v>36384</v>
      </c>
      <c r="D47" s="12" t="s">
        <v>11</v>
      </c>
      <c r="E47" s="526"/>
      <c r="F47" s="527"/>
      <c r="G47" s="13">
        <v>25.52</v>
      </c>
      <c r="H47" s="14">
        <v>19.2</v>
      </c>
      <c r="I47" s="14"/>
      <c r="J47" s="14"/>
      <c r="K47" s="14"/>
      <c r="L47" s="14"/>
      <c r="M47" s="13">
        <v>6.32</v>
      </c>
      <c r="N47" s="187">
        <v>156</v>
      </c>
      <c r="O47" s="192"/>
      <c r="P47" s="192"/>
      <c r="Q47" s="13"/>
      <c r="R47" s="13"/>
      <c r="S47" s="13"/>
      <c r="T47" s="187"/>
      <c r="U47" s="534"/>
      <c r="V47" s="534"/>
      <c r="W47" s="14">
        <v>2.5299999999999998</v>
      </c>
      <c r="X47" s="535">
        <v>62</v>
      </c>
      <c r="Y47" s="530"/>
      <c r="Z47" s="531"/>
      <c r="AA47" s="310">
        <v>6.32</v>
      </c>
      <c r="AB47" s="14">
        <v>312</v>
      </c>
      <c r="AC47" s="44">
        <f t="shared" si="1"/>
        <v>312</v>
      </c>
      <c r="AD47" s="380"/>
      <c r="AE47" s="536"/>
      <c r="AF47" s="126"/>
      <c r="AG47" s="126"/>
      <c r="AH47" s="126"/>
    </row>
    <row r="48" spans="1:34" s="48" customFormat="1" ht="15" customHeight="1" thickBot="1">
      <c r="A48" s="533"/>
      <c r="B48" s="10" t="s">
        <v>201</v>
      </c>
      <c r="C48" s="537">
        <v>39070</v>
      </c>
      <c r="D48" s="538" t="s">
        <v>11</v>
      </c>
      <c r="E48" s="526"/>
      <c r="F48" s="527"/>
      <c r="G48" s="13">
        <v>41.1</v>
      </c>
      <c r="H48" s="14">
        <v>32</v>
      </c>
      <c r="I48" s="14"/>
      <c r="J48" s="14"/>
      <c r="K48" s="14"/>
      <c r="L48" s="14"/>
      <c r="M48" s="13">
        <v>9.1</v>
      </c>
      <c r="N48" s="187">
        <v>262</v>
      </c>
      <c r="O48" s="192"/>
      <c r="P48" s="192"/>
      <c r="Q48" s="13"/>
      <c r="R48" s="13"/>
      <c r="S48" s="13">
        <v>3.14</v>
      </c>
      <c r="T48" s="187">
        <v>32</v>
      </c>
      <c r="U48" s="534"/>
      <c r="V48" s="534"/>
      <c r="W48" s="14">
        <v>3.64</v>
      </c>
      <c r="X48" s="535">
        <v>38</v>
      </c>
      <c r="Y48" s="530"/>
      <c r="Z48" s="531"/>
      <c r="AA48" s="310">
        <v>9.1</v>
      </c>
      <c r="AB48" s="14">
        <v>356</v>
      </c>
      <c r="AC48" s="44">
        <f t="shared" si="1"/>
        <v>356</v>
      </c>
      <c r="AD48" s="381"/>
      <c r="AE48" s="536"/>
      <c r="AF48" s="126"/>
      <c r="AG48" s="126"/>
      <c r="AH48" s="126"/>
    </row>
    <row r="49" spans="1:37" s="48" customFormat="1" ht="12.75" customHeight="1" thickBot="1">
      <c r="A49" s="533"/>
      <c r="B49" s="10" t="s">
        <v>201</v>
      </c>
      <c r="C49" s="539">
        <v>39477</v>
      </c>
      <c r="D49" s="19" t="s">
        <v>69</v>
      </c>
      <c r="E49" s="526"/>
      <c r="F49" s="527"/>
      <c r="G49" s="110" t="s">
        <v>58</v>
      </c>
      <c r="H49" s="111" t="s">
        <v>58</v>
      </c>
      <c r="I49" s="111"/>
      <c r="J49" s="111"/>
      <c r="K49" s="111"/>
      <c r="L49" s="111"/>
      <c r="M49" s="110" t="s">
        <v>58</v>
      </c>
      <c r="N49" s="110" t="s">
        <v>58</v>
      </c>
      <c r="O49" s="110"/>
      <c r="P49" s="110"/>
      <c r="Q49" s="110" t="s">
        <v>58</v>
      </c>
      <c r="R49" s="110" t="s">
        <v>58</v>
      </c>
      <c r="S49" s="110"/>
      <c r="T49" s="110"/>
      <c r="U49" s="111" t="s">
        <v>58</v>
      </c>
      <c r="V49" s="111" t="s">
        <v>58</v>
      </c>
      <c r="W49" s="156"/>
      <c r="X49" s="540"/>
      <c r="Y49" s="530"/>
      <c r="Z49" s="531"/>
      <c r="AA49" s="541" t="s">
        <v>58</v>
      </c>
      <c r="AB49" s="111" t="s">
        <v>58</v>
      </c>
      <c r="AC49" s="112" t="s">
        <v>58</v>
      </c>
      <c r="AD49" s="542"/>
      <c r="AE49" s="536"/>
      <c r="AF49" s="126"/>
      <c r="AG49" s="126"/>
      <c r="AH49" s="126"/>
    </row>
    <row r="50" spans="1:37" s="48" customFormat="1" ht="15" customHeight="1">
      <c r="A50" s="533"/>
      <c r="B50" s="10" t="s">
        <v>201</v>
      </c>
      <c r="C50" s="87">
        <v>40785</v>
      </c>
      <c r="D50" s="12" t="s">
        <v>41</v>
      </c>
      <c r="E50" s="526"/>
      <c r="F50" s="527"/>
      <c r="G50" s="13">
        <v>52.396000000000001</v>
      </c>
      <c r="H50" s="13">
        <v>36.200000000000003</v>
      </c>
      <c r="I50" s="13"/>
      <c r="J50" s="13"/>
      <c r="K50" s="13"/>
      <c r="L50" s="13"/>
      <c r="M50" s="13">
        <v>16.195999999999998</v>
      </c>
      <c r="N50" s="187">
        <v>104</v>
      </c>
      <c r="O50" s="192"/>
      <c r="P50" s="192"/>
      <c r="Q50" s="13"/>
      <c r="R50" s="13"/>
      <c r="S50" s="13">
        <v>2.65</v>
      </c>
      <c r="T50" s="187">
        <v>17</v>
      </c>
      <c r="U50" s="13">
        <v>4.4159999999999995</v>
      </c>
      <c r="V50" s="187">
        <v>48</v>
      </c>
      <c r="W50" s="13">
        <v>3.9259999999999997</v>
      </c>
      <c r="X50" s="535">
        <v>25</v>
      </c>
      <c r="Y50" s="530"/>
      <c r="Z50" s="531"/>
      <c r="AA50" s="543">
        <v>16.195999999999998</v>
      </c>
      <c r="AB50" s="187">
        <v>208.9374213756754</v>
      </c>
      <c r="AC50" s="44">
        <f t="shared" ref="AC50:AC52" si="2">AB50</f>
        <v>208.9374213756754</v>
      </c>
      <c r="AD50" s="379">
        <v>46086</v>
      </c>
      <c r="AE50" s="536"/>
      <c r="AF50" s="126"/>
      <c r="AG50" s="126"/>
      <c r="AH50" s="126"/>
    </row>
    <row r="51" spans="1:37" s="48" customFormat="1" ht="15" customHeight="1">
      <c r="A51" s="533"/>
      <c r="B51" s="10" t="s">
        <v>201</v>
      </c>
      <c r="C51" s="87">
        <v>41372</v>
      </c>
      <c r="D51" s="12" t="s">
        <v>42</v>
      </c>
      <c r="E51" s="526"/>
      <c r="F51" s="527"/>
      <c r="G51" s="14">
        <v>51.896000000000001</v>
      </c>
      <c r="H51" s="14">
        <v>23.2</v>
      </c>
      <c r="I51" s="14"/>
      <c r="J51" s="14"/>
      <c r="K51" s="14"/>
      <c r="L51" s="14"/>
      <c r="M51" s="14">
        <v>28.696000000000002</v>
      </c>
      <c r="N51" s="86">
        <v>160</v>
      </c>
      <c r="O51" s="192"/>
      <c r="P51" s="192"/>
      <c r="Q51" s="14"/>
      <c r="R51" s="14"/>
      <c r="S51" s="14">
        <v>2.15</v>
      </c>
      <c r="T51" s="86">
        <v>12</v>
      </c>
      <c r="U51" s="14">
        <v>4.4159999999999995</v>
      </c>
      <c r="V51" s="86">
        <v>25</v>
      </c>
      <c r="W51" s="14">
        <v>7.306</v>
      </c>
      <c r="X51" s="204">
        <v>41</v>
      </c>
      <c r="Y51" s="530"/>
      <c r="Z51" s="531"/>
      <c r="AA51" s="310">
        <v>28.696000000000002</v>
      </c>
      <c r="AB51" s="86">
        <v>320.85429835188717</v>
      </c>
      <c r="AC51" s="44">
        <f t="shared" si="2"/>
        <v>320.85429835188717</v>
      </c>
      <c r="AD51" s="380"/>
      <c r="AE51" s="536"/>
      <c r="AF51" s="126"/>
      <c r="AG51" s="126"/>
      <c r="AH51" s="126"/>
    </row>
    <row r="52" spans="1:37" s="48" customFormat="1" ht="15" customHeight="1" thickBot="1">
      <c r="A52" s="533"/>
      <c r="B52" s="10" t="s">
        <v>201</v>
      </c>
      <c r="C52" s="87">
        <v>41373</v>
      </c>
      <c r="D52" s="12" t="s">
        <v>70</v>
      </c>
      <c r="E52" s="526"/>
      <c r="F52" s="527"/>
      <c r="G52" s="13">
        <v>837.03840000000002</v>
      </c>
      <c r="H52" s="13">
        <v>184.08</v>
      </c>
      <c r="I52" s="14"/>
      <c r="J52" s="14"/>
      <c r="K52" s="14"/>
      <c r="L52" s="14"/>
      <c r="M52" s="13">
        <v>652.95839999999998</v>
      </c>
      <c r="N52" s="187">
        <v>4414</v>
      </c>
      <c r="O52" s="192"/>
      <c r="P52" s="192"/>
      <c r="Q52" s="13"/>
      <c r="R52" s="13"/>
      <c r="S52" s="13">
        <v>10.41</v>
      </c>
      <c r="T52" s="187">
        <v>58</v>
      </c>
      <c r="U52" s="13">
        <v>94.618400000000008</v>
      </c>
      <c r="V52" s="187">
        <v>529</v>
      </c>
      <c r="W52" s="13">
        <v>154.11240000000001</v>
      </c>
      <c r="X52" s="535">
        <v>862</v>
      </c>
      <c r="Y52" s="530"/>
      <c r="Z52" s="531"/>
      <c r="AA52" s="543">
        <v>652.95839999999998</v>
      </c>
      <c r="AB52" s="187">
        <v>8064.2700185033154</v>
      </c>
      <c r="AC52" s="44">
        <f t="shared" si="2"/>
        <v>8064.2700185033154</v>
      </c>
      <c r="AD52" s="381"/>
      <c r="AE52" s="536"/>
      <c r="AF52" s="126"/>
      <c r="AG52" s="126"/>
      <c r="AH52" s="126"/>
    </row>
    <row r="53" spans="1:37" s="48" customFormat="1" ht="15.75" customHeight="1" thickBot="1">
      <c r="A53" s="544"/>
      <c r="B53" s="572" t="s">
        <v>201</v>
      </c>
      <c r="C53" s="90">
        <v>43164</v>
      </c>
      <c r="D53" s="91" t="s">
        <v>43</v>
      </c>
      <c r="E53" s="545"/>
      <c r="F53" s="546"/>
      <c r="G53" s="113" t="s">
        <v>58</v>
      </c>
      <c r="H53" s="113" t="s">
        <v>58</v>
      </c>
      <c r="I53" s="113"/>
      <c r="J53" s="113"/>
      <c r="K53" s="113"/>
      <c r="L53" s="113"/>
      <c r="M53" s="113" t="s">
        <v>58</v>
      </c>
      <c r="N53" s="113" t="s">
        <v>58</v>
      </c>
      <c r="O53" s="113"/>
      <c r="P53" s="113"/>
      <c r="Q53" s="113" t="s">
        <v>58</v>
      </c>
      <c r="R53" s="113" t="s">
        <v>58</v>
      </c>
      <c r="S53" s="113"/>
      <c r="T53" s="113"/>
      <c r="U53" s="113" t="s">
        <v>58</v>
      </c>
      <c r="V53" s="113" t="s">
        <v>58</v>
      </c>
      <c r="W53" s="157"/>
      <c r="X53" s="547"/>
      <c r="Y53" s="548"/>
      <c r="Z53" s="549"/>
      <c r="AA53" s="550" t="s">
        <v>58</v>
      </c>
      <c r="AB53" s="113" t="s">
        <v>58</v>
      </c>
      <c r="AC53" s="356" t="s">
        <v>58</v>
      </c>
      <c r="AD53" s="551"/>
      <c r="AE53" s="552"/>
      <c r="AF53" s="126"/>
      <c r="AG53" s="126"/>
      <c r="AH53" s="126"/>
    </row>
    <row r="54" spans="1:37" s="48" customFormat="1">
      <c r="A54" s="68"/>
      <c r="B54" s="68"/>
      <c r="C54" s="69"/>
      <c r="D54" s="71"/>
      <c r="E54" s="71"/>
      <c r="F54" s="71"/>
      <c r="G54" s="72"/>
      <c r="H54" s="73"/>
      <c r="I54" s="73"/>
      <c r="J54" s="73"/>
      <c r="K54" s="73"/>
      <c r="L54" s="73"/>
      <c r="M54" s="72"/>
      <c r="N54" s="72"/>
      <c r="O54" s="72"/>
      <c r="P54" s="72"/>
      <c r="Q54" s="72"/>
      <c r="R54" s="72"/>
      <c r="S54" s="72"/>
      <c r="T54" s="72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F54" s="126"/>
      <c r="AG54" s="126"/>
      <c r="AH54" s="126"/>
    </row>
    <row r="55" spans="1:37" s="212" customFormat="1">
      <c r="A55" s="207"/>
      <c r="B55" s="207"/>
      <c r="C55" s="208"/>
      <c r="D55" s="209"/>
      <c r="E55" s="209"/>
      <c r="F55" s="209"/>
      <c r="G55" s="210"/>
      <c r="H55" s="211"/>
      <c r="I55" s="211"/>
      <c r="J55" s="211"/>
      <c r="K55" s="211"/>
      <c r="L55" s="211"/>
      <c r="M55" s="210"/>
      <c r="N55" s="210"/>
      <c r="O55" s="210"/>
      <c r="P55" s="210"/>
      <c r="Q55" s="210"/>
      <c r="R55" s="210"/>
      <c r="S55" s="210"/>
      <c r="T55" s="210"/>
      <c r="U55" s="211"/>
      <c r="V55" s="211"/>
      <c r="W55" s="211"/>
      <c r="X55" s="211"/>
      <c r="Y55" s="211"/>
      <c r="Z55" s="211"/>
      <c r="AA55" s="211"/>
      <c r="AB55" s="211"/>
      <c r="AC55" s="211"/>
      <c r="AD55" s="211"/>
      <c r="AF55" s="213"/>
      <c r="AG55" s="213"/>
      <c r="AH55" s="213"/>
    </row>
    <row r="56" spans="1:37" s="48" customFormat="1" ht="13.5" thickBot="1">
      <c r="A56" s="68"/>
      <c r="B56" s="68"/>
      <c r="C56" s="69"/>
      <c r="D56" s="71"/>
      <c r="E56" s="71"/>
      <c r="F56" s="71"/>
      <c r="G56" s="72"/>
      <c r="H56" s="73"/>
      <c r="I56" s="73"/>
      <c r="J56" s="73"/>
      <c r="K56" s="73"/>
      <c r="L56" s="73"/>
      <c r="M56" s="72"/>
      <c r="N56" s="72"/>
      <c r="O56" s="72"/>
      <c r="P56" s="72"/>
      <c r="Q56" s="72"/>
      <c r="R56" s="72"/>
      <c r="S56" s="72"/>
      <c r="T56" s="72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F56" s="126"/>
      <c r="AG56" s="126"/>
      <c r="AH56" s="126"/>
    </row>
    <row r="57" spans="1:37" s="48" customFormat="1">
      <c r="A57" s="412" t="s">
        <v>29</v>
      </c>
      <c r="B57" s="63" t="s">
        <v>201</v>
      </c>
      <c r="C57" s="64">
        <v>36040</v>
      </c>
      <c r="D57" s="39" t="s">
        <v>28</v>
      </c>
      <c r="E57" s="508"/>
      <c r="F57" s="367" t="s">
        <v>30</v>
      </c>
      <c r="G57" s="40">
        <f>43300/340.75</f>
        <v>127.07263389581804</v>
      </c>
      <c r="H57" s="41">
        <f>20000/340.75</f>
        <v>58.694057226705795</v>
      </c>
      <c r="I57" s="41"/>
      <c r="J57" s="41"/>
      <c r="K57" s="41"/>
      <c r="L57" s="41"/>
      <c r="M57" s="42"/>
      <c r="N57" s="42"/>
      <c r="O57" s="153"/>
      <c r="P57" s="153"/>
      <c r="Q57" s="114">
        <f>H57*5%</f>
        <v>2.9347028613352899</v>
      </c>
      <c r="R57" s="114">
        <f>G57*5%</f>
        <v>6.3536316947909022</v>
      </c>
      <c r="S57" s="114"/>
      <c r="T57" s="114"/>
      <c r="U57" s="41">
        <v>8.4900953778429926</v>
      </c>
      <c r="V57" s="41">
        <v>149.41</v>
      </c>
      <c r="W57" s="41"/>
      <c r="X57" s="41"/>
      <c r="Y57" s="41">
        <f>G57-H57-U57</f>
        <v>59.888481291269258</v>
      </c>
      <c r="Z57" s="41"/>
      <c r="AA57" s="43"/>
      <c r="AB57" s="41">
        <v>537.08000000000004</v>
      </c>
      <c r="AC57" s="74">
        <f>V57+AB57</f>
        <v>686.49</v>
      </c>
      <c r="AD57" s="160"/>
      <c r="AE57" s="83"/>
      <c r="AF57" s="126"/>
      <c r="AG57" s="126"/>
      <c r="AH57" s="126"/>
    </row>
    <row r="58" spans="1:37" s="48" customFormat="1">
      <c r="A58" s="413"/>
      <c r="B58" s="10" t="s">
        <v>201</v>
      </c>
      <c r="C58" s="67">
        <v>37440</v>
      </c>
      <c r="D58" s="12" t="s">
        <v>31</v>
      </c>
      <c r="E58" s="509"/>
      <c r="F58" s="368"/>
      <c r="G58" s="13">
        <v>32.600000000000009</v>
      </c>
      <c r="H58" s="14">
        <v>62.92</v>
      </c>
      <c r="I58" s="14"/>
      <c r="J58" s="14"/>
      <c r="K58" s="14"/>
      <c r="L58" s="14"/>
      <c r="M58" s="30"/>
      <c r="N58" s="30"/>
      <c r="O58" s="30"/>
      <c r="P58" s="30"/>
      <c r="Q58" s="30"/>
      <c r="R58" s="30"/>
      <c r="S58" s="30"/>
      <c r="T58" s="30"/>
      <c r="U58" s="31"/>
      <c r="V58" s="31"/>
      <c r="W58" s="31"/>
      <c r="X58" s="31"/>
      <c r="Y58" s="31"/>
      <c r="Z58" s="31"/>
      <c r="AA58" s="31"/>
      <c r="AB58" s="31"/>
      <c r="AC58" s="81"/>
      <c r="AD58" s="166"/>
      <c r="AE58" s="84"/>
      <c r="AF58" s="126"/>
      <c r="AG58" s="126"/>
      <c r="AH58" s="126"/>
    </row>
    <row r="59" spans="1:37" s="48" customFormat="1">
      <c r="A59" s="413"/>
      <c r="B59" s="10" t="s">
        <v>201</v>
      </c>
      <c r="C59" s="67">
        <v>37448</v>
      </c>
      <c r="D59" s="12" t="s">
        <v>38</v>
      </c>
      <c r="E59" s="509"/>
      <c r="F59" s="368"/>
      <c r="G59" s="13">
        <v>17.61</v>
      </c>
      <c r="H59" s="14">
        <v>20.54</v>
      </c>
      <c r="I59" s="14"/>
      <c r="J59" s="14"/>
      <c r="K59" s="14"/>
      <c r="L59" s="14"/>
      <c r="M59" s="30"/>
      <c r="N59" s="30"/>
      <c r="O59" s="30"/>
      <c r="P59" s="30"/>
      <c r="Q59" s="30"/>
      <c r="R59" s="30"/>
      <c r="S59" s="30"/>
      <c r="T59" s="30"/>
      <c r="U59" s="31"/>
      <c r="V59" s="31"/>
      <c r="W59" s="31"/>
      <c r="X59" s="31"/>
      <c r="Y59" s="31"/>
      <c r="Z59" s="31"/>
      <c r="AA59" s="31"/>
      <c r="AB59" s="31"/>
      <c r="AC59" s="81"/>
      <c r="AD59" s="166"/>
      <c r="AE59" s="285">
        <v>949.5</v>
      </c>
      <c r="AF59" s="126"/>
      <c r="AG59" s="126"/>
      <c r="AH59" s="126"/>
    </row>
    <row r="60" spans="1:37" s="48" customFormat="1">
      <c r="A60" s="413"/>
      <c r="B60" s="10" t="s">
        <v>201</v>
      </c>
      <c r="C60" s="77">
        <v>37701</v>
      </c>
      <c r="D60" s="78" t="s">
        <v>38</v>
      </c>
      <c r="E60" s="509"/>
      <c r="F60" s="368"/>
      <c r="G60" s="13">
        <v>17.61</v>
      </c>
      <c r="H60" s="14">
        <v>20.54</v>
      </c>
      <c r="I60" s="38"/>
      <c r="J60" s="38"/>
      <c r="K60" s="38"/>
      <c r="L60" s="38"/>
      <c r="M60" s="79"/>
      <c r="N60" s="79"/>
      <c r="O60" s="79"/>
      <c r="P60" s="79"/>
      <c r="Q60" s="30"/>
      <c r="R60" s="30"/>
      <c r="S60" s="79"/>
      <c r="T60" s="79"/>
      <c r="U60" s="80"/>
      <c r="V60" s="80"/>
      <c r="W60" s="80"/>
      <c r="X60" s="80"/>
      <c r="Y60" s="80"/>
      <c r="Z60" s="80"/>
      <c r="AA60" s="80"/>
      <c r="AB60" s="80"/>
      <c r="AC60" s="82"/>
      <c r="AD60" s="166"/>
      <c r="AE60" s="84"/>
      <c r="AF60" s="126"/>
      <c r="AG60" s="126"/>
      <c r="AH60" s="126"/>
    </row>
    <row r="61" spans="1:37" s="48" customFormat="1" ht="13.5" thickBot="1">
      <c r="A61" s="414"/>
      <c r="B61" s="57" t="s">
        <v>201</v>
      </c>
      <c r="C61" s="58">
        <v>39430</v>
      </c>
      <c r="D61" s="28" t="s">
        <v>10</v>
      </c>
      <c r="E61" s="52"/>
      <c r="F61" s="369"/>
      <c r="G61" s="26">
        <v>177.6</v>
      </c>
      <c r="H61" s="27">
        <v>80.7</v>
      </c>
      <c r="I61" s="27"/>
      <c r="J61" s="27"/>
      <c r="K61" s="27"/>
      <c r="L61" s="27"/>
      <c r="M61" s="34"/>
      <c r="N61" s="34"/>
      <c r="O61" s="34"/>
      <c r="P61" s="34"/>
      <c r="Q61" s="26">
        <f t="shared" ref="Q61" si="3">H61*5%</f>
        <v>4.0350000000000001</v>
      </c>
      <c r="R61" s="54">
        <f t="shared" ref="R61" si="4">G61*5%</f>
        <v>8.8800000000000008</v>
      </c>
      <c r="S61" s="54"/>
      <c r="T61" s="54"/>
      <c r="U61" s="27">
        <v>16.28</v>
      </c>
      <c r="V61" s="27">
        <v>44.19</v>
      </c>
      <c r="W61" s="27"/>
      <c r="X61" s="27"/>
      <c r="Y61" s="27">
        <v>80.62</v>
      </c>
      <c r="Z61" s="27"/>
      <c r="AA61" s="36"/>
      <c r="AB61" s="27">
        <v>218.82</v>
      </c>
      <c r="AC61" s="75">
        <f>V61+AB61</f>
        <v>263.01</v>
      </c>
      <c r="AD61" s="161"/>
      <c r="AE61" s="85"/>
      <c r="AF61" s="126"/>
      <c r="AG61" s="126"/>
      <c r="AH61" s="126"/>
    </row>
    <row r="62" spans="1:37" s="48" customFormat="1">
      <c r="A62" s="68"/>
      <c r="B62" s="68"/>
      <c r="C62" s="69"/>
      <c r="D62" s="71"/>
      <c r="E62" s="71"/>
      <c r="F62" s="71"/>
      <c r="G62" s="72"/>
      <c r="H62" s="73"/>
      <c r="I62" s="73"/>
      <c r="J62" s="73"/>
      <c r="K62" s="73"/>
      <c r="L62" s="73"/>
      <c r="M62" s="72"/>
      <c r="N62" s="72"/>
      <c r="O62" s="72"/>
      <c r="P62" s="72"/>
      <c r="Q62" s="72"/>
      <c r="R62" s="72"/>
      <c r="S62" s="72"/>
      <c r="T62" s="72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F62" s="126"/>
      <c r="AG62" s="126"/>
      <c r="AH62" s="126"/>
    </row>
    <row r="63" spans="1:37" s="212" customFormat="1">
      <c r="A63" s="207"/>
      <c r="B63" s="207"/>
      <c r="C63" s="208"/>
      <c r="D63" s="209"/>
      <c r="E63" s="209"/>
      <c r="F63" s="209"/>
      <c r="G63" s="210"/>
      <c r="H63" s="211"/>
      <c r="I63" s="211"/>
      <c r="J63" s="211"/>
      <c r="K63" s="211"/>
      <c r="L63" s="211"/>
      <c r="M63" s="210"/>
      <c r="N63" s="210"/>
      <c r="O63" s="210"/>
      <c r="P63" s="210"/>
      <c r="Q63" s="210"/>
      <c r="R63" s="210"/>
      <c r="S63" s="210"/>
      <c r="T63" s="210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F63" s="213"/>
      <c r="AG63" s="213"/>
      <c r="AH63" s="213"/>
    </row>
    <row r="64" spans="1:37" s="48" customFormat="1" ht="13.5" thickBot="1">
      <c r="A64" s="68"/>
      <c r="B64" s="68"/>
      <c r="C64" s="69"/>
      <c r="D64" s="70"/>
      <c r="E64" s="358"/>
      <c r="F64" s="70"/>
      <c r="G64" s="219"/>
      <c r="H64" s="219"/>
      <c r="I64" s="229"/>
      <c r="J64" s="229"/>
      <c r="K64" s="229"/>
      <c r="L64" s="229"/>
      <c r="M64" s="71"/>
      <c r="N64" s="71"/>
      <c r="O64" s="70"/>
      <c r="P64" s="70"/>
      <c r="Q64" s="220"/>
      <c r="R64" s="70"/>
      <c r="S64" s="70"/>
      <c r="T64" s="70"/>
      <c r="U64" s="70"/>
      <c r="V64" s="70"/>
      <c r="W64" s="220"/>
      <c r="X64" s="70"/>
      <c r="Y64" s="220"/>
      <c r="Z64" s="70"/>
      <c r="AA64" s="220"/>
      <c r="AB64" s="101"/>
      <c r="AC64" s="221"/>
      <c r="AD64" s="101"/>
      <c r="AE64" s="221"/>
      <c r="AF64" s="126"/>
      <c r="AG64" s="126"/>
      <c r="AH64" s="126"/>
      <c r="AI64" s="126"/>
      <c r="AJ64" s="126"/>
      <c r="AK64" s="126"/>
    </row>
    <row r="65" spans="1:37" s="48" customFormat="1" ht="12.75" customHeight="1">
      <c r="A65" s="388" t="s">
        <v>25</v>
      </c>
      <c r="B65" s="63" t="s">
        <v>201</v>
      </c>
      <c r="C65" s="64">
        <v>36563</v>
      </c>
      <c r="D65" s="223" t="s">
        <v>175</v>
      </c>
      <c r="E65" s="511"/>
      <c r="F65" s="367" t="s">
        <v>85</v>
      </c>
      <c r="G65" s="41">
        <v>42.112986060161411</v>
      </c>
      <c r="H65" s="41">
        <v>18.94644167278063</v>
      </c>
      <c r="I65" s="41"/>
      <c r="J65" s="41"/>
      <c r="K65" s="41"/>
      <c r="L65" s="41"/>
      <c r="M65" s="225">
        <v>23.166544387380778</v>
      </c>
      <c r="N65" s="88">
        <v>511.08251393607441</v>
      </c>
      <c r="O65" s="241"/>
      <c r="P65" s="241"/>
      <c r="Q65" s="241"/>
      <c r="R65" s="241"/>
      <c r="S65" s="225">
        <v>0.29347028613352899</v>
      </c>
      <c r="T65" s="88">
        <v>6</v>
      </c>
      <c r="U65" s="241"/>
      <c r="V65" s="241"/>
      <c r="W65" s="41">
        <v>8.9722670579603818</v>
      </c>
      <c r="X65" s="88">
        <v>197.85973888677518</v>
      </c>
      <c r="Y65" s="391" t="s">
        <v>152</v>
      </c>
      <c r="Z65" s="392"/>
      <c r="AA65" s="41">
        <v>23.166544387380778</v>
      </c>
      <c r="AB65" s="226">
        <v>1022.1650278721488</v>
      </c>
      <c r="AC65" s="202">
        <f t="shared" ref="AC65:AC70" si="5">Z65+AB65</f>
        <v>1022.1650278721488</v>
      </c>
      <c r="AD65" s="379">
        <v>46028</v>
      </c>
      <c r="AE65" s="489">
        <f>AC65+AC66+AC67+AC68+AC69+AC70</f>
        <v>7673.893299422336</v>
      </c>
      <c r="AF65" s="419">
        <f>AE65+AE71</f>
        <v>101977.97329942233</v>
      </c>
      <c r="AG65" s="126"/>
      <c r="AH65" s="126" t="s">
        <v>177</v>
      </c>
      <c r="AI65" s="126"/>
      <c r="AJ65" s="126"/>
      <c r="AK65" s="126"/>
    </row>
    <row r="66" spans="1:37" s="48" customFormat="1" ht="15.75" customHeight="1">
      <c r="A66" s="389"/>
      <c r="B66" s="10" t="s">
        <v>201</v>
      </c>
      <c r="C66" s="67">
        <v>36563</v>
      </c>
      <c r="D66" s="296" t="s">
        <v>175</v>
      </c>
      <c r="E66" s="512"/>
      <c r="F66" s="368"/>
      <c r="G66" s="13">
        <v>93.61702127659575</v>
      </c>
      <c r="H66" s="14">
        <v>18.94644167278063</v>
      </c>
      <c r="I66" s="14"/>
      <c r="J66" s="14"/>
      <c r="K66" s="14"/>
      <c r="L66" s="14"/>
      <c r="M66" s="14">
        <v>74.670579603815114</v>
      </c>
      <c r="N66" s="86">
        <v>1647.066522037404</v>
      </c>
      <c r="O66" s="180"/>
      <c r="P66" s="180"/>
      <c r="Q66" s="180"/>
      <c r="R66" s="180"/>
      <c r="S66" s="14">
        <v>0.29347028613352899</v>
      </c>
      <c r="T66" s="86">
        <v>6</v>
      </c>
      <c r="U66" s="180"/>
      <c r="V66" s="180"/>
      <c r="W66" s="14">
        <v>32.149082905355833</v>
      </c>
      <c r="X66" s="86">
        <v>709.16283224189817</v>
      </c>
      <c r="Y66" s="393"/>
      <c r="Z66" s="394"/>
      <c r="AA66" s="14">
        <v>74.670579603815114</v>
      </c>
      <c r="AB66" s="86">
        <v>3294.1330440748079</v>
      </c>
      <c r="AC66" s="204">
        <f t="shared" si="5"/>
        <v>3294.1330440748079</v>
      </c>
      <c r="AD66" s="380"/>
      <c r="AE66" s="490"/>
      <c r="AF66" s="420"/>
      <c r="AG66" s="126"/>
      <c r="AH66" s="126" t="s">
        <v>176</v>
      </c>
      <c r="AI66" s="126"/>
      <c r="AJ66" s="126"/>
      <c r="AK66" s="126"/>
    </row>
    <row r="67" spans="1:37" s="48" customFormat="1" ht="12.75" customHeight="1">
      <c r="A67" s="389"/>
      <c r="B67" s="10" t="s">
        <v>201</v>
      </c>
      <c r="C67" s="67">
        <v>36977</v>
      </c>
      <c r="D67" s="305" t="s">
        <v>11</v>
      </c>
      <c r="E67" s="513"/>
      <c r="F67" s="368"/>
      <c r="G67" s="14">
        <v>40.205429200293473</v>
      </c>
      <c r="H67" s="14">
        <v>18.934702861335289</v>
      </c>
      <c r="I67" s="14"/>
      <c r="J67" s="14"/>
      <c r="K67" s="14"/>
      <c r="L67" s="14"/>
      <c r="M67" s="244">
        <v>21.27072633895818</v>
      </c>
      <c r="N67" s="86">
        <v>399.39880686884476</v>
      </c>
      <c r="O67" s="180"/>
      <c r="P67" s="180"/>
      <c r="Q67" s="180"/>
      <c r="R67" s="180"/>
      <c r="S67" s="244"/>
      <c r="T67" s="86"/>
      <c r="U67" s="180"/>
      <c r="V67" s="180"/>
      <c r="W67" s="14">
        <v>7.4283198826118859</v>
      </c>
      <c r="X67" s="86">
        <v>139.51730771205996</v>
      </c>
      <c r="Y67" s="393"/>
      <c r="Z67" s="394"/>
      <c r="AA67" s="14">
        <v>21.27072633895818</v>
      </c>
      <c r="AB67" s="86">
        <v>798.79761373768952</v>
      </c>
      <c r="AC67" s="204">
        <f t="shared" si="5"/>
        <v>798.79761373768952</v>
      </c>
      <c r="AD67" s="380"/>
      <c r="AE67" s="490"/>
      <c r="AF67" s="420"/>
      <c r="AG67" s="126"/>
      <c r="AH67" s="126" t="s">
        <v>178</v>
      </c>
      <c r="AI67" s="126"/>
      <c r="AJ67" s="126"/>
      <c r="AK67" s="126"/>
    </row>
    <row r="68" spans="1:37" s="48" customFormat="1" ht="15.75" customHeight="1" thickBot="1">
      <c r="A68" s="389"/>
      <c r="B68" s="10" t="s">
        <v>201</v>
      </c>
      <c r="C68" s="67">
        <v>36978</v>
      </c>
      <c r="D68" s="296" t="s">
        <v>11</v>
      </c>
      <c r="E68" s="512"/>
      <c r="F68" s="368"/>
      <c r="G68" s="13">
        <v>40.205429200293473</v>
      </c>
      <c r="H68" s="14">
        <v>18.934702861335289</v>
      </c>
      <c r="I68" s="14"/>
      <c r="J68" s="14"/>
      <c r="K68" s="14"/>
      <c r="L68" s="14"/>
      <c r="M68" s="14">
        <v>21.27072633895818</v>
      </c>
      <c r="N68" s="86">
        <v>399.39880686884476</v>
      </c>
      <c r="O68" s="180"/>
      <c r="P68" s="180"/>
      <c r="Q68" s="180"/>
      <c r="R68" s="180"/>
      <c r="S68" s="14"/>
      <c r="T68" s="86"/>
      <c r="U68" s="180"/>
      <c r="V68" s="180"/>
      <c r="W68" s="14">
        <v>7.4283198826118859</v>
      </c>
      <c r="X68" s="86">
        <v>139.51730771205996</v>
      </c>
      <c r="Y68" s="393"/>
      <c r="Z68" s="394"/>
      <c r="AA68" s="14">
        <v>21.27072633895818</v>
      </c>
      <c r="AB68" s="86">
        <v>798.79761373768952</v>
      </c>
      <c r="AC68" s="204">
        <f t="shared" si="5"/>
        <v>798.79761373768952</v>
      </c>
      <c r="AD68" s="381"/>
      <c r="AE68" s="490"/>
      <c r="AF68" s="420"/>
      <c r="AG68" s="126"/>
      <c r="AH68" s="126" t="s">
        <v>178</v>
      </c>
      <c r="AI68" s="126"/>
      <c r="AJ68" s="126"/>
      <c r="AK68" s="126"/>
    </row>
    <row r="69" spans="1:37" s="48" customFormat="1" ht="12.75" customHeight="1">
      <c r="A69" s="389"/>
      <c r="B69" s="10" t="s">
        <v>201</v>
      </c>
      <c r="C69" s="67">
        <v>38029</v>
      </c>
      <c r="D69" s="305" t="s">
        <v>11</v>
      </c>
      <c r="E69" s="513"/>
      <c r="F69" s="368"/>
      <c r="G69" s="14">
        <v>45.92</v>
      </c>
      <c r="H69" s="14">
        <v>26.12</v>
      </c>
      <c r="I69" s="14"/>
      <c r="J69" s="14"/>
      <c r="K69" s="14"/>
      <c r="L69" s="14"/>
      <c r="M69" s="244">
        <v>19.8</v>
      </c>
      <c r="N69" s="86">
        <v>270</v>
      </c>
      <c r="O69" s="180"/>
      <c r="P69" s="180"/>
      <c r="Q69" s="180"/>
      <c r="R69" s="180"/>
      <c r="S69" s="244">
        <v>2.5299999999999998</v>
      </c>
      <c r="T69" s="86">
        <v>35</v>
      </c>
      <c r="U69" s="180"/>
      <c r="V69" s="180"/>
      <c r="W69" s="14">
        <v>7.92</v>
      </c>
      <c r="X69" s="86">
        <v>108</v>
      </c>
      <c r="Y69" s="393"/>
      <c r="Z69" s="394"/>
      <c r="AA69" s="14">
        <v>19.8</v>
      </c>
      <c r="AB69" s="86">
        <v>760</v>
      </c>
      <c r="AC69" s="204">
        <f t="shared" si="5"/>
        <v>760</v>
      </c>
      <c r="AD69" s="379">
        <v>45670</v>
      </c>
      <c r="AE69" s="490"/>
      <c r="AF69" s="420"/>
      <c r="AG69" s="126"/>
      <c r="AH69" s="126" t="s">
        <v>174</v>
      </c>
      <c r="AI69" s="126"/>
      <c r="AJ69" s="126"/>
      <c r="AK69" s="126"/>
    </row>
    <row r="70" spans="1:37" s="48" customFormat="1" ht="15.75" customHeight="1" thickBot="1">
      <c r="A70" s="389"/>
      <c r="B70" s="57" t="s">
        <v>201</v>
      </c>
      <c r="C70" s="58">
        <v>38029</v>
      </c>
      <c r="D70" s="227" t="s">
        <v>11</v>
      </c>
      <c r="E70" s="512"/>
      <c r="F70" s="368"/>
      <c r="G70" s="26">
        <v>45.92</v>
      </c>
      <c r="H70" s="27">
        <v>26.12</v>
      </c>
      <c r="I70" s="27"/>
      <c r="J70" s="27"/>
      <c r="K70" s="27"/>
      <c r="L70" s="27"/>
      <c r="M70" s="27">
        <v>19.8</v>
      </c>
      <c r="N70" s="190">
        <v>270</v>
      </c>
      <c r="O70" s="181"/>
      <c r="P70" s="181"/>
      <c r="Q70" s="181"/>
      <c r="R70" s="181"/>
      <c r="S70" s="27">
        <v>2.5299999999999998</v>
      </c>
      <c r="T70" s="190">
        <v>35</v>
      </c>
      <c r="U70" s="181"/>
      <c r="V70" s="181"/>
      <c r="W70" s="155">
        <v>7.92</v>
      </c>
      <c r="X70" s="228">
        <v>108</v>
      </c>
      <c r="Y70" s="393"/>
      <c r="Z70" s="394"/>
      <c r="AA70" s="155">
        <v>19.8</v>
      </c>
      <c r="AB70" s="190">
        <v>1000</v>
      </c>
      <c r="AC70" s="203">
        <f t="shared" si="5"/>
        <v>1000</v>
      </c>
      <c r="AD70" s="381"/>
      <c r="AE70" s="491"/>
      <c r="AF70" s="420"/>
      <c r="AG70" s="126"/>
      <c r="AH70" s="126" t="s">
        <v>174</v>
      </c>
      <c r="AI70" s="126"/>
      <c r="AJ70" s="126"/>
      <c r="AK70" s="126"/>
    </row>
    <row r="71" spans="1:37" s="48" customFormat="1" ht="15" customHeight="1">
      <c r="A71" s="389"/>
      <c r="B71" s="63" t="s">
        <v>201</v>
      </c>
      <c r="C71" s="382">
        <v>38988</v>
      </c>
      <c r="D71" s="39" t="s">
        <v>139</v>
      </c>
      <c r="E71" s="509"/>
      <c r="F71" s="368"/>
      <c r="G71" s="40">
        <v>1422.08</v>
      </c>
      <c r="H71" s="41">
        <v>110</v>
      </c>
      <c r="I71" s="41"/>
      <c r="J71" s="41"/>
      <c r="K71" s="41"/>
      <c r="L71" s="41"/>
      <c r="M71" s="40">
        <v>12818.95</v>
      </c>
      <c r="N71" s="224">
        <v>19263</v>
      </c>
      <c r="O71" s="241"/>
      <c r="P71" s="241"/>
      <c r="Q71" s="241"/>
      <c r="R71" s="241"/>
      <c r="S71" s="40">
        <v>27.56</v>
      </c>
      <c r="T71" s="40">
        <v>289</v>
      </c>
      <c r="U71" s="245"/>
      <c r="V71" s="307"/>
      <c r="W71" s="41">
        <v>518.98</v>
      </c>
      <c r="X71" s="88">
        <v>5439</v>
      </c>
      <c r="Y71" s="393"/>
      <c r="Z71" s="394"/>
      <c r="AA71" s="41">
        <v>1312.08</v>
      </c>
      <c r="AB71" s="88">
        <v>33039</v>
      </c>
      <c r="AC71" s="249">
        <f>N71+V71+AB71</f>
        <v>52302</v>
      </c>
      <c r="AD71" s="379">
        <v>46047</v>
      </c>
      <c r="AE71" s="385">
        <f>AC71+AC72+AC73</f>
        <v>94304.08</v>
      </c>
      <c r="AF71" s="420"/>
      <c r="AG71" s="126"/>
      <c r="AH71" s="126" t="s">
        <v>179</v>
      </c>
    </row>
    <row r="72" spans="1:37" s="48" customFormat="1" ht="15" customHeight="1">
      <c r="A72" s="389"/>
      <c r="B72" s="10" t="s">
        <v>201</v>
      </c>
      <c r="C72" s="383"/>
      <c r="D72" s="12" t="s">
        <v>139</v>
      </c>
      <c r="E72" s="509"/>
      <c r="F72" s="368"/>
      <c r="G72" s="13">
        <v>1295.28</v>
      </c>
      <c r="H72" s="14">
        <v>110</v>
      </c>
      <c r="I72" s="14"/>
      <c r="J72" s="14"/>
      <c r="K72" s="14"/>
      <c r="L72" s="14"/>
      <c r="M72" s="13">
        <v>13599</v>
      </c>
      <c r="N72" s="186">
        <v>13599</v>
      </c>
      <c r="O72" s="179"/>
      <c r="P72" s="179"/>
      <c r="Q72" s="180"/>
      <c r="R72" s="180"/>
      <c r="S72" s="13">
        <v>27.56</v>
      </c>
      <c r="T72" s="13">
        <v>289</v>
      </c>
      <c r="U72" s="182"/>
      <c r="V72" s="308"/>
      <c r="W72" s="14">
        <v>469.36</v>
      </c>
      <c r="X72" s="86">
        <v>4928</v>
      </c>
      <c r="Y72" s="393"/>
      <c r="Z72" s="394"/>
      <c r="AA72" s="14">
        <v>1185.28</v>
      </c>
      <c r="AB72" s="86">
        <v>26043</v>
      </c>
      <c r="AC72" s="306">
        <f>N72+V72+AB72</f>
        <v>39642</v>
      </c>
      <c r="AD72" s="397"/>
      <c r="AE72" s="386"/>
      <c r="AF72" s="420"/>
      <c r="AG72" s="126"/>
      <c r="AH72" s="126" t="s">
        <v>180</v>
      </c>
    </row>
    <row r="73" spans="1:37" s="48" customFormat="1" ht="15.75" customHeight="1" thickBot="1">
      <c r="A73" s="390"/>
      <c r="B73" s="57" t="s">
        <v>201</v>
      </c>
      <c r="C73" s="384"/>
      <c r="D73" s="28" t="s">
        <v>11</v>
      </c>
      <c r="E73" s="52"/>
      <c r="F73" s="369"/>
      <c r="G73" s="26">
        <v>143.19999999999999</v>
      </c>
      <c r="H73" s="27">
        <v>44</v>
      </c>
      <c r="I73" s="27"/>
      <c r="J73" s="27"/>
      <c r="K73" s="27"/>
      <c r="L73" s="27"/>
      <c r="M73" s="26">
        <v>99.2</v>
      </c>
      <c r="N73" s="188">
        <v>277.08</v>
      </c>
      <c r="O73" s="181"/>
      <c r="P73" s="181"/>
      <c r="Q73" s="181"/>
      <c r="R73" s="181"/>
      <c r="S73" s="26">
        <v>2.64</v>
      </c>
      <c r="T73" s="26">
        <v>28</v>
      </c>
      <c r="U73" s="183"/>
      <c r="V73" s="309"/>
      <c r="W73" s="27">
        <v>40.08</v>
      </c>
      <c r="X73" s="190">
        <v>421</v>
      </c>
      <c r="Y73" s="395"/>
      <c r="Z73" s="396"/>
      <c r="AA73" s="27">
        <v>99.2</v>
      </c>
      <c r="AB73" s="190">
        <v>2083</v>
      </c>
      <c r="AC73" s="251">
        <f>N73+V73+AB73</f>
        <v>2360.08</v>
      </c>
      <c r="AD73" s="398"/>
      <c r="AE73" s="387"/>
      <c r="AF73" s="421"/>
      <c r="AG73" s="126"/>
      <c r="AH73" s="126" t="s">
        <v>181</v>
      </c>
    </row>
    <row r="74" spans="1:37" s="48" customFormat="1">
      <c r="A74" s="68"/>
      <c r="B74" s="68"/>
      <c r="C74" s="69"/>
      <c r="D74" s="71"/>
      <c r="E74" s="71"/>
      <c r="F74" s="71"/>
      <c r="G74" s="72"/>
      <c r="H74" s="73"/>
      <c r="I74" s="73"/>
      <c r="J74" s="73"/>
      <c r="K74" s="73"/>
      <c r="L74" s="73"/>
      <c r="M74" s="72"/>
      <c r="N74" s="72"/>
      <c r="O74" s="72"/>
      <c r="P74" s="72"/>
      <c r="Q74" s="72"/>
      <c r="R74" s="72"/>
      <c r="S74" s="230"/>
      <c r="T74" s="230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F74" s="126"/>
      <c r="AG74" s="126"/>
      <c r="AH74" s="126"/>
    </row>
    <row r="75" spans="1:37" s="212" customFormat="1">
      <c r="A75" s="207"/>
      <c r="B75" s="207"/>
      <c r="C75" s="208"/>
      <c r="D75" s="209"/>
      <c r="E75" s="209"/>
      <c r="F75" s="209"/>
      <c r="G75" s="210"/>
      <c r="H75" s="211"/>
      <c r="I75" s="211"/>
      <c r="J75" s="211"/>
      <c r="K75" s="211"/>
      <c r="L75" s="211"/>
      <c r="M75" s="210"/>
      <c r="N75" s="210"/>
      <c r="O75" s="210"/>
      <c r="P75" s="210"/>
      <c r="Q75" s="210"/>
      <c r="R75" s="210"/>
      <c r="S75" s="275"/>
      <c r="T75" s="275"/>
      <c r="U75" s="291"/>
      <c r="V75" s="291"/>
      <c r="W75" s="291"/>
      <c r="X75" s="291"/>
      <c r="Y75" s="291"/>
      <c r="Z75" s="291"/>
      <c r="AA75" s="291"/>
      <c r="AB75" s="291"/>
      <c r="AC75" s="291"/>
      <c r="AD75" s="291"/>
      <c r="AF75" s="213"/>
      <c r="AG75" s="213"/>
      <c r="AH75" s="213"/>
    </row>
    <row r="76" spans="1:37" s="48" customFormat="1" ht="13.5" thickBot="1">
      <c r="A76" s="68"/>
      <c r="B76" s="68"/>
      <c r="C76" s="69"/>
      <c r="D76" s="71"/>
      <c r="E76" s="71"/>
      <c r="F76" s="71"/>
      <c r="G76" s="72"/>
      <c r="H76" s="73"/>
      <c r="I76" s="73"/>
      <c r="J76" s="73"/>
      <c r="K76" s="73"/>
      <c r="L76" s="73"/>
      <c r="M76" s="72"/>
      <c r="N76" s="72"/>
      <c r="O76" s="72"/>
      <c r="P76" s="72"/>
      <c r="Q76" s="72"/>
      <c r="R76" s="72"/>
      <c r="S76" s="72"/>
      <c r="T76" s="72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F76" s="126"/>
      <c r="AG76" s="126"/>
      <c r="AH76" s="126"/>
    </row>
    <row r="77" spans="1:37" s="48" customFormat="1" ht="12.75" customHeight="1" thickBot="1">
      <c r="A77" s="422" t="s">
        <v>23</v>
      </c>
      <c r="B77" s="276" t="s">
        <v>201</v>
      </c>
      <c r="C77" s="258">
        <v>43510</v>
      </c>
      <c r="D77" s="265" t="s">
        <v>11</v>
      </c>
      <c r="E77" s="514"/>
      <c r="F77" s="367" t="s">
        <v>24</v>
      </c>
      <c r="G77" s="40">
        <v>136.15199999999999</v>
      </c>
      <c r="H77" s="41">
        <v>20.3</v>
      </c>
      <c r="I77" s="41"/>
      <c r="J77" s="41"/>
      <c r="K77" s="41"/>
      <c r="L77" s="41"/>
      <c r="M77" s="42"/>
      <c r="N77" s="42"/>
      <c r="O77" s="42"/>
      <c r="P77" s="42"/>
      <c r="Q77" s="42"/>
      <c r="R77" s="42"/>
      <c r="S77" s="41"/>
      <c r="T77" s="88"/>
      <c r="U77" s="41">
        <v>21.552</v>
      </c>
      <c r="V77" s="88">
        <v>78</v>
      </c>
      <c r="W77" s="41">
        <v>40.274999999999999</v>
      </c>
      <c r="X77" s="88">
        <v>146</v>
      </c>
      <c r="Y77" s="41">
        <v>54.024999999999991</v>
      </c>
      <c r="Z77" s="88">
        <v>98.427262579187911</v>
      </c>
      <c r="AA77" s="41">
        <v>61.826999999999998</v>
      </c>
      <c r="AB77" s="88">
        <v>223.92079786529786</v>
      </c>
      <c r="AC77" s="249">
        <f>N77+V77+AB77</f>
        <v>301.92079786529786</v>
      </c>
      <c r="AD77" s="379">
        <v>46055</v>
      </c>
      <c r="AE77" s="327">
        <f>AC77</f>
        <v>301.92079786529786</v>
      </c>
      <c r="AF77" s="419">
        <f>AE77+AE78</f>
        <v>1592.7131246820934</v>
      </c>
      <c r="AG77" s="126"/>
      <c r="AH77" s="126"/>
    </row>
    <row r="78" spans="1:37" s="48" customFormat="1" ht="15" customHeight="1">
      <c r="A78" s="486"/>
      <c r="B78" s="323" t="s">
        <v>201</v>
      </c>
      <c r="C78" s="255">
        <v>43532</v>
      </c>
      <c r="D78" s="266" t="s">
        <v>139</v>
      </c>
      <c r="E78" s="515"/>
      <c r="F78" s="368"/>
      <c r="G78" s="40">
        <v>685.50400000000002</v>
      </c>
      <c r="H78" s="41">
        <v>275</v>
      </c>
      <c r="I78" s="41"/>
      <c r="J78" s="41"/>
      <c r="K78" s="41"/>
      <c r="L78" s="41"/>
      <c r="M78" s="42"/>
      <c r="N78" s="42"/>
      <c r="O78" s="42"/>
      <c r="P78" s="42"/>
      <c r="Q78" s="42"/>
      <c r="R78" s="42"/>
      <c r="S78" s="41">
        <v>4</v>
      </c>
      <c r="T78" s="88">
        <v>14</v>
      </c>
      <c r="U78" s="41">
        <v>65.903999999999996</v>
      </c>
      <c r="V78" s="88">
        <v>237</v>
      </c>
      <c r="W78" s="41">
        <v>123.57000000000001</v>
      </c>
      <c r="X78" s="88">
        <v>445</v>
      </c>
      <c r="Y78" s="41">
        <v>217.03000000000003</v>
      </c>
      <c r="Z78" s="88">
        <v>392.99313246567726</v>
      </c>
      <c r="AA78" s="41">
        <v>193.47399999999999</v>
      </c>
      <c r="AB78" s="88">
        <v>696.47021535760393</v>
      </c>
      <c r="AC78" s="249">
        <f>N78+V78+AB78</f>
        <v>933.47021535760393</v>
      </c>
      <c r="AD78" s="397"/>
      <c r="AE78" s="484">
        <f>AC78+AC79</f>
        <v>1290.7923268167956</v>
      </c>
      <c r="AF78" s="420"/>
      <c r="AG78" s="126"/>
      <c r="AH78" s="126"/>
    </row>
    <row r="79" spans="1:37" s="48" customFormat="1" ht="15.75" customHeight="1" thickBot="1">
      <c r="A79" s="423"/>
      <c r="B79" s="324"/>
      <c r="C79" s="325"/>
      <c r="D79" s="326" t="s">
        <v>189</v>
      </c>
      <c r="E79" s="516"/>
      <c r="F79" s="369"/>
      <c r="G79" s="26">
        <v>131.46</v>
      </c>
      <c r="H79" s="267" t="s">
        <v>150</v>
      </c>
      <c r="I79" s="267"/>
      <c r="J79" s="267"/>
      <c r="K79" s="267"/>
      <c r="L79" s="267"/>
      <c r="M79" s="34"/>
      <c r="N79" s="34"/>
      <c r="O79" s="34"/>
      <c r="P79" s="34"/>
      <c r="Q79" s="34"/>
      <c r="R79" s="34"/>
      <c r="S79" s="27">
        <v>2.5</v>
      </c>
      <c r="T79" s="190">
        <v>9</v>
      </c>
      <c r="U79" s="27">
        <v>24.96</v>
      </c>
      <c r="V79" s="190">
        <v>90</v>
      </c>
      <c r="W79" s="27">
        <v>46.800000000000004</v>
      </c>
      <c r="X79" s="190">
        <v>168</v>
      </c>
      <c r="Y79" s="27">
        <v>57.2</v>
      </c>
      <c r="Z79" s="190">
        <v>103.57649715263658</v>
      </c>
      <c r="AA79" s="27">
        <v>74.260000000000005</v>
      </c>
      <c r="AB79" s="190">
        <v>267.32211145919177</v>
      </c>
      <c r="AC79" s="251">
        <f>V79+AB79</f>
        <v>357.32211145919177</v>
      </c>
      <c r="AD79" s="398"/>
      <c r="AE79" s="485"/>
      <c r="AF79" s="421"/>
      <c r="AG79" s="126"/>
      <c r="AH79" s="126"/>
    </row>
    <row r="80" spans="1:37" s="48" customFormat="1">
      <c r="A80" s="68"/>
      <c r="B80" s="68"/>
      <c r="C80" s="69"/>
      <c r="D80" s="71"/>
      <c r="E80" s="71"/>
      <c r="F80" s="71"/>
      <c r="G80" s="72"/>
      <c r="H80" s="73"/>
      <c r="I80" s="73"/>
      <c r="J80" s="73"/>
      <c r="K80" s="73"/>
      <c r="L80" s="73"/>
      <c r="M80" s="72"/>
      <c r="N80" s="72"/>
      <c r="O80" s="72"/>
      <c r="P80" s="72"/>
      <c r="Q80" s="72"/>
      <c r="R80" s="72"/>
      <c r="S80" s="72"/>
      <c r="T80" s="72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F80" s="126"/>
      <c r="AG80" s="126"/>
      <c r="AH80" s="126"/>
    </row>
    <row r="81" spans="1:34" s="212" customFormat="1">
      <c r="A81" s="207"/>
      <c r="B81" s="207"/>
      <c r="C81" s="208"/>
      <c r="D81" s="209"/>
      <c r="E81" s="209"/>
      <c r="F81" s="209"/>
      <c r="G81" s="210"/>
      <c r="H81" s="211"/>
      <c r="I81" s="211"/>
      <c r="J81" s="211"/>
      <c r="K81" s="211"/>
      <c r="L81" s="211"/>
      <c r="M81" s="210"/>
      <c r="N81" s="210"/>
      <c r="O81" s="210"/>
      <c r="P81" s="210"/>
      <c r="Q81" s="210"/>
      <c r="R81" s="210"/>
      <c r="S81" s="210"/>
      <c r="T81" s="210"/>
      <c r="U81" s="211"/>
      <c r="V81" s="211"/>
      <c r="W81" s="211"/>
      <c r="X81" s="211"/>
      <c r="Y81" s="211"/>
      <c r="Z81" s="211"/>
      <c r="AA81" s="211"/>
      <c r="AB81" s="211"/>
      <c r="AC81" s="211"/>
      <c r="AD81" s="211"/>
      <c r="AF81" s="213"/>
      <c r="AG81" s="213"/>
      <c r="AH81" s="213"/>
    </row>
    <row r="82" spans="1:34" s="48" customFormat="1" ht="13.5" thickBot="1">
      <c r="A82" s="68"/>
      <c r="B82" s="105"/>
      <c r="C82" s="106"/>
      <c r="D82" s="100"/>
      <c r="E82" s="71"/>
      <c r="F82" s="71"/>
      <c r="G82" s="72"/>
      <c r="H82" s="73"/>
      <c r="I82" s="73"/>
      <c r="J82" s="73"/>
      <c r="K82" s="73"/>
      <c r="L82" s="73"/>
      <c r="M82" s="72"/>
      <c r="N82" s="72"/>
      <c r="O82" s="72"/>
      <c r="P82" s="72"/>
      <c r="Q82" s="72"/>
      <c r="R82" s="72"/>
      <c r="S82" s="72"/>
      <c r="T82" s="72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F82" s="126"/>
      <c r="AG82" s="126"/>
      <c r="AH82" s="126"/>
    </row>
    <row r="83" spans="1:34" s="48" customFormat="1" ht="15" customHeight="1">
      <c r="A83" s="405" t="s">
        <v>222</v>
      </c>
      <c r="B83" s="10" t="s">
        <v>201</v>
      </c>
      <c r="C83" s="553">
        <v>44620</v>
      </c>
      <c r="D83" s="554" t="s">
        <v>139</v>
      </c>
      <c r="E83" s="367"/>
      <c r="F83" s="399" t="s">
        <v>161</v>
      </c>
      <c r="G83" s="40">
        <v>1526.2</v>
      </c>
      <c r="H83" s="41">
        <v>236.84</v>
      </c>
      <c r="I83" s="555"/>
      <c r="J83" s="555"/>
      <c r="K83" s="555"/>
      <c r="L83" s="555"/>
      <c r="M83" s="555"/>
      <c r="N83" s="556"/>
      <c r="O83" s="41">
        <v>1289.3600000000001</v>
      </c>
      <c r="P83" s="88">
        <v>3410</v>
      </c>
      <c r="Q83" s="42"/>
      <c r="R83" s="42"/>
      <c r="S83" s="242">
        <v>5</v>
      </c>
      <c r="T83" s="243">
        <v>13</v>
      </c>
      <c r="U83" s="242">
        <v>181.36</v>
      </c>
      <c r="V83" s="243">
        <v>480</v>
      </c>
      <c r="W83" s="242">
        <v>481.36</v>
      </c>
      <c r="X83" s="243">
        <v>1273</v>
      </c>
      <c r="Y83" s="391" t="s">
        <v>227</v>
      </c>
      <c r="Z83" s="392"/>
      <c r="AA83" s="242">
        <v>1289.3600000000001</v>
      </c>
      <c r="AB83" s="243">
        <v>6820.5831283174984</v>
      </c>
      <c r="AC83" s="249">
        <f>N83+V83+AB83</f>
        <v>7300.5831283174984</v>
      </c>
      <c r="AD83" s="379">
        <v>46124</v>
      </c>
      <c r="AE83" s="402">
        <f>SUM(AC83:AC86)</f>
        <v>8183.6206345894498</v>
      </c>
      <c r="AF83" s="126"/>
      <c r="AG83" s="126"/>
      <c r="AH83" s="126" t="s">
        <v>228</v>
      </c>
    </row>
    <row r="84" spans="1:34" s="48" customFormat="1" ht="15" customHeight="1">
      <c r="A84" s="406"/>
      <c r="B84" s="10" t="s">
        <v>201</v>
      </c>
      <c r="C84" s="557">
        <v>44620</v>
      </c>
      <c r="D84" s="538" t="s">
        <v>11</v>
      </c>
      <c r="E84" s="368"/>
      <c r="F84" s="400"/>
      <c r="G84" s="13">
        <v>96.736000000000004</v>
      </c>
      <c r="H84" s="14">
        <v>44.64</v>
      </c>
      <c r="I84" s="534"/>
      <c r="J84" s="534"/>
      <c r="K84" s="534"/>
      <c r="L84" s="534"/>
      <c r="M84" s="534"/>
      <c r="N84" s="558"/>
      <c r="O84" s="14">
        <v>52.096000000000004</v>
      </c>
      <c r="P84" s="86">
        <v>138</v>
      </c>
      <c r="Q84" s="30"/>
      <c r="R84" s="30"/>
      <c r="S84" s="244">
        <v>1</v>
      </c>
      <c r="T84" s="86">
        <v>3</v>
      </c>
      <c r="U84" s="244">
        <v>6.4960000000000004</v>
      </c>
      <c r="V84" s="86">
        <v>17</v>
      </c>
      <c r="W84" s="244">
        <v>18.304000000000002</v>
      </c>
      <c r="X84" s="86">
        <v>48</v>
      </c>
      <c r="Y84" s="393"/>
      <c r="Z84" s="394"/>
      <c r="AA84" s="244">
        <v>52.096000000000004</v>
      </c>
      <c r="AB84" s="86">
        <v>275.58253602781872</v>
      </c>
      <c r="AC84" s="559">
        <f>N84+V84+AB84</f>
        <v>292.58253602781872</v>
      </c>
      <c r="AD84" s="380"/>
      <c r="AE84" s="403"/>
      <c r="AF84" s="126"/>
      <c r="AG84" s="126"/>
      <c r="AH84" s="126" t="s">
        <v>229</v>
      </c>
    </row>
    <row r="85" spans="1:34" s="48" customFormat="1" ht="15" customHeight="1">
      <c r="A85" s="406"/>
      <c r="B85" s="10" t="s">
        <v>201</v>
      </c>
      <c r="C85" s="557">
        <v>44620</v>
      </c>
      <c r="D85" s="560" t="s">
        <v>11</v>
      </c>
      <c r="E85" s="368"/>
      <c r="F85" s="400"/>
      <c r="G85" s="13">
        <v>100.736</v>
      </c>
      <c r="H85" s="14">
        <v>44.64</v>
      </c>
      <c r="I85" s="534"/>
      <c r="J85" s="534"/>
      <c r="K85" s="534"/>
      <c r="L85" s="534"/>
      <c r="M85" s="534"/>
      <c r="N85" s="558"/>
      <c r="O85" s="14">
        <v>56.096000000000004</v>
      </c>
      <c r="P85" s="86">
        <v>148</v>
      </c>
      <c r="Q85" s="30"/>
      <c r="R85" s="30"/>
      <c r="S85" s="244">
        <v>1</v>
      </c>
      <c r="T85" s="86">
        <v>3</v>
      </c>
      <c r="U85" s="244">
        <v>6.4960000000000004</v>
      </c>
      <c r="V85" s="86">
        <v>17</v>
      </c>
      <c r="W85" s="244">
        <v>18.304000000000002</v>
      </c>
      <c r="X85" s="86">
        <v>48</v>
      </c>
      <c r="Y85" s="393"/>
      <c r="Z85" s="394"/>
      <c r="AA85" s="244">
        <v>56.096000000000004</v>
      </c>
      <c r="AB85" s="86">
        <v>296.74212878179748</v>
      </c>
      <c r="AC85" s="250">
        <f>N85+V85+AB85</f>
        <v>313.74212878179748</v>
      </c>
      <c r="AD85" s="380"/>
      <c r="AE85" s="403"/>
      <c r="AF85" s="126"/>
      <c r="AG85" s="126"/>
      <c r="AH85" s="126" t="s">
        <v>230</v>
      </c>
    </row>
    <row r="86" spans="1:34" s="48" customFormat="1" ht="15.75" customHeight="1" thickBot="1">
      <c r="A86" s="407"/>
      <c r="B86" s="57" t="s">
        <v>201</v>
      </c>
      <c r="C86" s="561">
        <v>44620</v>
      </c>
      <c r="D86" s="562" t="s">
        <v>11</v>
      </c>
      <c r="E86" s="369"/>
      <c r="F86" s="401"/>
      <c r="G86" s="26">
        <v>93.736000000000004</v>
      </c>
      <c r="H86" s="27">
        <v>44.64</v>
      </c>
      <c r="I86" s="563"/>
      <c r="J86" s="563"/>
      <c r="K86" s="563"/>
      <c r="L86" s="563"/>
      <c r="M86" s="563"/>
      <c r="N86" s="564"/>
      <c r="O86" s="27">
        <v>49.096000000000004</v>
      </c>
      <c r="P86" s="190">
        <v>130</v>
      </c>
      <c r="Q86" s="34"/>
      <c r="R86" s="34"/>
      <c r="S86" s="246">
        <v>1</v>
      </c>
      <c r="T86" s="190">
        <v>3</v>
      </c>
      <c r="U86" s="246">
        <v>6.4960000000000004</v>
      </c>
      <c r="V86" s="190">
        <v>17</v>
      </c>
      <c r="W86" s="246">
        <v>18.304000000000002</v>
      </c>
      <c r="X86" s="190">
        <v>48</v>
      </c>
      <c r="Y86" s="395"/>
      <c r="Z86" s="396"/>
      <c r="AA86" s="246">
        <v>49.096000000000004</v>
      </c>
      <c r="AB86" s="190">
        <v>259.71284146233467</v>
      </c>
      <c r="AC86" s="251">
        <f>N86+V86+AB86</f>
        <v>276.71284146233467</v>
      </c>
      <c r="AD86" s="381"/>
      <c r="AE86" s="404"/>
      <c r="AF86" s="126"/>
      <c r="AG86" s="126"/>
      <c r="AH86" s="126" t="s">
        <v>231</v>
      </c>
    </row>
    <row r="87" spans="1:34" s="48" customFormat="1">
      <c r="A87" s="68"/>
      <c r="B87" s="68"/>
      <c r="C87" s="69"/>
      <c r="D87" s="71"/>
      <c r="E87" s="71"/>
      <c r="F87" s="71"/>
      <c r="G87" s="72"/>
      <c r="H87" s="73"/>
      <c r="I87" s="73"/>
      <c r="J87" s="73"/>
      <c r="K87" s="73"/>
      <c r="L87" s="73"/>
      <c r="M87" s="72"/>
      <c r="N87" s="72"/>
      <c r="O87" s="72"/>
      <c r="P87" s="72"/>
      <c r="Q87" s="72"/>
      <c r="R87" s="72"/>
      <c r="S87" s="72"/>
      <c r="T87" s="72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F87" s="126"/>
      <c r="AG87" s="126"/>
      <c r="AH87" s="126"/>
    </row>
    <row r="88" spans="1:34" s="212" customFormat="1">
      <c r="A88" s="207"/>
      <c r="B88" s="207"/>
      <c r="C88" s="208"/>
      <c r="D88" s="209"/>
      <c r="E88" s="209"/>
      <c r="F88" s="209"/>
      <c r="G88" s="210"/>
      <c r="H88" s="211"/>
      <c r="I88" s="211"/>
      <c r="J88" s="211"/>
      <c r="K88" s="211"/>
      <c r="L88" s="211"/>
      <c r="M88" s="210"/>
      <c r="N88" s="210"/>
      <c r="O88" s="210"/>
      <c r="P88" s="210"/>
      <c r="Q88" s="210"/>
      <c r="R88" s="210"/>
      <c r="S88" s="210"/>
      <c r="T88" s="210"/>
      <c r="U88" s="211"/>
      <c r="V88" s="211"/>
      <c r="W88" s="211"/>
      <c r="X88" s="211"/>
      <c r="Y88" s="211"/>
      <c r="Z88" s="211"/>
      <c r="AA88" s="211"/>
      <c r="AB88" s="211"/>
      <c r="AC88" s="211"/>
      <c r="AD88" s="211"/>
      <c r="AF88" s="213"/>
      <c r="AG88" s="213"/>
      <c r="AH88" s="213"/>
    </row>
    <row r="89" spans="1:34" s="48" customFormat="1" ht="13.5" thickBot="1">
      <c r="A89" s="68"/>
      <c r="B89" s="68"/>
      <c r="C89" s="69"/>
      <c r="D89" s="71"/>
      <c r="E89" s="71"/>
      <c r="F89" s="71"/>
      <c r="G89" s="72"/>
      <c r="H89" s="73"/>
      <c r="I89" s="73"/>
      <c r="J89" s="73"/>
      <c r="K89" s="73"/>
      <c r="L89" s="73"/>
      <c r="M89" s="72"/>
      <c r="N89" s="72"/>
      <c r="O89" s="72"/>
      <c r="P89" s="72"/>
      <c r="Q89" s="72"/>
      <c r="R89" s="72"/>
      <c r="S89" s="72"/>
      <c r="T89" s="72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F89" s="126"/>
      <c r="AG89" s="126"/>
      <c r="AH89" s="126"/>
    </row>
    <row r="90" spans="1:34" s="48" customFormat="1">
      <c r="A90" s="417" t="s">
        <v>118</v>
      </c>
      <c r="B90" s="63" t="s">
        <v>201</v>
      </c>
      <c r="C90" s="64">
        <v>38324</v>
      </c>
      <c r="D90" s="39" t="s">
        <v>10</v>
      </c>
      <c r="E90" s="508"/>
      <c r="F90" s="399" t="s">
        <v>120</v>
      </c>
      <c r="G90" s="40">
        <v>137.91</v>
      </c>
      <c r="H90" s="41">
        <v>67.209999999999994</v>
      </c>
      <c r="I90" s="41"/>
      <c r="J90" s="41"/>
      <c r="K90" s="41"/>
      <c r="L90" s="41"/>
      <c r="M90" s="42"/>
      <c r="N90" s="42"/>
      <c r="O90" s="42"/>
      <c r="P90" s="42"/>
      <c r="Q90" s="40">
        <f>H90*9%</f>
        <v>6.0488999999999988</v>
      </c>
      <c r="R90" s="40">
        <f>G90*9%</f>
        <v>12.411899999999999</v>
      </c>
      <c r="S90" s="40"/>
      <c r="T90" s="40"/>
      <c r="U90" s="41">
        <v>7.37</v>
      </c>
      <c r="V90" s="41">
        <v>56.55</v>
      </c>
      <c r="W90" s="41"/>
      <c r="X90" s="41"/>
      <c r="Y90" s="41">
        <v>63.34</v>
      </c>
      <c r="Z90" s="41"/>
      <c r="AA90" s="43"/>
      <c r="AB90" s="41">
        <v>245.02</v>
      </c>
      <c r="AC90" s="74">
        <f t="shared" ref="AC90:AC98" si="6">N90+V90+AB90</f>
        <v>301.57</v>
      </c>
      <c r="AD90" s="160"/>
      <c r="AE90" s="402">
        <v>1712.23</v>
      </c>
      <c r="AF90" s="126"/>
      <c r="AG90" s="126"/>
      <c r="AH90" s="126"/>
    </row>
    <row r="91" spans="1:34" s="48" customFormat="1">
      <c r="A91" s="436"/>
      <c r="B91" s="10" t="s">
        <v>201</v>
      </c>
      <c r="C91" s="67">
        <v>38516</v>
      </c>
      <c r="D91" s="12" t="s">
        <v>11</v>
      </c>
      <c r="E91" s="509"/>
      <c r="F91" s="400"/>
      <c r="G91" s="13">
        <v>24</v>
      </c>
      <c r="H91" s="14">
        <v>24</v>
      </c>
      <c r="I91" s="14"/>
      <c r="J91" s="14"/>
      <c r="K91" s="14"/>
      <c r="L91" s="14"/>
      <c r="M91" s="30"/>
      <c r="N91" s="30"/>
      <c r="O91" s="30"/>
      <c r="P91" s="30"/>
      <c r="Q91" s="13">
        <f t="shared" ref="Q91:Q97" si="7">H91*9%</f>
        <v>2.16</v>
      </c>
      <c r="R91" s="13">
        <f t="shared" ref="R91:R98" si="8">G91*9%</f>
        <v>2.16</v>
      </c>
      <c r="S91" s="13"/>
      <c r="T91" s="13"/>
      <c r="U91" s="31"/>
      <c r="V91" s="31"/>
      <c r="W91" s="31"/>
      <c r="X91" s="31"/>
      <c r="Y91" s="31"/>
      <c r="Z91" s="31"/>
      <c r="AA91" s="31"/>
      <c r="AB91" s="31"/>
      <c r="AC91" s="81">
        <f t="shared" si="6"/>
        <v>0</v>
      </c>
      <c r="AD91" s="166"/>
      <c r="AE91" s="434"/>
      <c r="AF91" s="126"/>
      <c r="AG91" s="126"/>
      <c r="AH91" s="126"/>
    </row>
    <row r="92" spans="1:34" s="48" customFormat="1">
      <c r="A92" s="436"/>
      <c r="B92" s="10" t="s">
        <v>201</v>
      </c>
      <c r="C92" s="67">
        <v>38666</v>
      </c>
      <c r="D92" s="138" t="s">
        <v>203</v>
      </c>
      <c r="E92" s="517"/>
      <c r="F92" s="400"/>
      <c r="G92" s="13">
        <v>147.6</v>
      </c>
      <c r="H92" s="14">
        <v>36</v>
      </c>
      <c r="I92" s="14"/>
      <c r="J92" s="14"/>
      <c r="K92" s="14"/>
      <c r="L92" s="14"/>
      <c r="M92" s="30"/>
      <c r="N92" s="30"/>
      <c r="O92" s="30"/>
      <c r="P92" s="30"/>
      <c r="Q92" s="13">
        <f t="shared" si="7"/>
        <v>3.2399999999999998</v>
      </c>
      <c r="R92" s="13">
        <f t="shared" si="8"/>
        <v>13.283999999999999</v>
      </c>
      <c r="S92" s="13"/>
      <c r="T92" s="13"/>
      <c r="U92" s="14">
        <v>7.04</v>
      </c>
      <c r="V92" s="14">
        <v>49.29</v>
      </c>
      <c r="W92" s="14"/>
      <c r="X92" s="14"/>
      <c r="Y92" s="14">
        <v>104.56</v>
      </c>
      <c r="Z92" s="14"/>
      <c r="AA92" s="31"/>
      <c r="AB92" s="14">
        <v>369.19</v>
      </c>
      <c r="AC92" s="139">
        <f t="shared" si="6"/>
        <v>418.48</v>
      </c>
      <c r="AD92" s="167"/>
      <c r="AE92" s="434"/>
      <c r="AF92" s="126"/>
      <c r="AG92" s="126"/>
      <c r="AH92" s="126"/>
    </row>
    <row r="93" spans="1:34" s="48" customFormat="1">
      <c r="A93" s="436"/>
      <c r="B93" s="10" t="s">
        <v>201</v>
      </c>
      <c r="C93" s="67">
        <v>38666</v>
      </c>
      <c r="D93" s="138" t="s">
        <v>203</v>
      </c>
      <c r="E93" s="517"/>
      <c r="F93" s="400"/>
      <c r="G93" s="13">
        <v>147.6</v>
      </c>
      <c r="H93" s="14">
        <v>36</v>
      </c>
      <c r="I93" s="14"/>
      <c r="J93" s="14"/>
      <c r="K93" s="14"/>
      <c r="L93" s="14"/>
      <c r="M93" s="30"/>
      <c r="N93" s="30"/>
      <c r="O93" s="30"/>
      <c r="P93" s="30"/>
      <c r="Q93" s="13">
        <f t="shared" si="7"/>
        <v>3.2399999999999998</v>
      </c>
      <c r="R93" s="13">
        <f t="shared" si="8"/>
        <v>13.283999999999999</v>
      </c>
      <c r="S93" s="13"/>
      <c r="T93" s="13"/>
      <c r="U93" s="14">
        <v>7.04</v>
      </c>
      <c r="V93" s="14">
        <v>49.29</v>
      </c>
      <c r="W93" s="14"/>
      <c r="X93" s="14"/>
      <c r="Y93" s="14">
        <v>104.56</v>
      </c>
      <c r="Z93" s="14"/>
      <c r="AA93" s="31"/>
      <c r="AB93" s="14">
        <v>369.19</v>
      </c>
      <c r="AC93" s="139">
        <f t="shared" si="6"/>
        <v>418.48</v>
      </c>
      <c r="AD93" s="167"/>
      <c r="AE93" s="434"/>
      <c r="AF93" s="126"/>
      <c r="AG93" s="126"/>
      <c r="AH93" s="126"/>
    </row>
    <row r="94" spans="1:34" s="48" customFormat="1">
      <c r="A94" s="436"/>
      <c r="B94" s="10" t="s">
        <v>201</v>
      </c>
      <c r="C94" s="67">
        <v>38666</v>
      </c>
      <c r="D94" s="12" t="s">
        <v>204</v>
      </c>
      <c r="E94" s="509"/>
      <c r="F94" s="400"/>
      <c r="G94" s="13">
        <v>131.6</v>
      </c>
      <c r="H94" s="14">
        <v>36</v>
      </c>
      <c r="I94" s="14"/>
      <c r="J94" s="14"/>
      <c r="K94" s="14"/>
      <c r="L94" s="14"/>
      <c r="M94" s="30"/>
      <c r="N94" s="30"/>
      <c r="O94" s="30"/>
      <c r="P94" s="30"/>
      <c r="Q94" s="13">
        <f t="shared" si="7"/>
        <v>3.2399999999999998</v>
      </c>
      <c r="R94" s="13">
        <f t="shared" si="8"/>
        <v>11.843999999999999</v>
      </c>
      <c r="S94" s="13"/>
      <c r="T94" s="13"/>
      <c r="U94" s="14">
        <v>5.28</v>
      </c>
      <c r="V94" s="14">
        <v>36.97</v>
      </c>
      <c r="W94" s="14"/>
      <c r="X94" s="14"/>
      <c r="Y94" s="14">
        <v>90.32</v>
      </c>
      <c r="Z94" s="14"/>
      <c r="AA94" s="31"/>
      <c r="AB94" s="14">
        <v>318.91000000000003</v>
      </c>
      <c r="AC94" s="139">
        <f t="shared" si="6"/>
        <v>355.88</v>
      </c>
      <c r="AD94" s="167"/>
      <c r="AE94" s="434"/>
      <c r="AF94" s="126"/>
      <c r="AG94" s="126"/>
      <c r="AH94" s="126"/>
    </row>
    <row r="95" spans="1:34" s="48" customFormat="1">
      <c r="A95" s="436"/>
      <c r="B95" s="10" t="s">
        <v>201</v>
      </c>
      <c r="C95" s="67">
        <v>38679</v>
      </c>
      <c r="D95" s="12" t="s">
        <v>119</v>
      </c>
      <c r="E95" s="509"/>
      <c r="F95" s="400"/>
      <c r="G95" s="13">
        <v>69.8</v>
      </c>
      <c r="H95" s="14">
        <v>40</v>
      </c>
      <c r="I95" s="14"/>
      <c r="J95" s="14"/>
      <c r="K95" s="14"/>
      <c r="L95" s="14"/>
      <c r="M95" s="30"/>
      <c r="N95" s="30"/>
      <c r="O95" s="30"/>
      <c r="P95" s="30"/>
      <c r="Q95" s="13">
        <f t="shared" si="7"/>
        <v>3.5999999999999996</v>
      </c>
      <c r="R95" s="13">
        <f t="shared" si="8"/>
        <v>6.2819999999999991</v>
      </c>
      <c r="S95" s="13"/>
      <c r="T95" s="13"/>
      <c r="U95" s="14">
        <v>4.4000000000000004</v>
      </c>
      <c r="V95" s="14">
        <v>30.81</v>
      </c>
      <c r="W95" s="14"/>
      <c r="X95" s="14"/>
      <c r="Y95" s="14">
        <v>25.4</v>
      </c>
      <c r="Z95" s="14"/>
      <c r="AA95" s="31"/>
      <c r="AB95" s="14">
        <v>89.69</v>
      </c>
      <c r="AC95" s="139">
        <f t="shared" si="6"/>
        <v>120.5</v>
      </c>
      <c r="AD95" s="167"/>
      <c r="AE95" s="434"/>
      <c r="AF95" s="126"/>
      <c r="AG95" s="126"/>
      <c r="AH95" s="126"/>
    </row>
    <row r="96" spans="1:34" s="48" customFormat="1">
      <c r="A96" s="436"/>
      <c r="B96" s="10" t="s">
        <v>201</v>
      </c>
      <c r="C96" s="67">
        <v>40791</v>
      </c>
      <c r="D96" s="12" t="s">
        <v>205</v>
      </c>
      <c r="E96" s="509"/>
      <c r="F96" s="400"/>
      <c r="G96" s="13">
        <v>39.44</v>
      </c>
      <c r="H96" s="14">
        <v>29.2</v>
      </c>
      <c r="I96" s="14"/>
      <c r="J96" s="14"/>
      <c r="K96" s="14"/>
      <c r="L96" s="14"/>
      <c r="M96" s="30"/>
      <c r="N96" s="30"/>
      <c r="O96" s="30"/>
      <c r="P96" s="30"/>
      <c r="Q96" s="13">
        <f t="shared" si="7"/>
        <v>2.6279999999999997</v>
      </c>
      <c r="R96" s="13">
        <f t="shared" si="8"/>
        <v>3.5495999999999999</v>
      </c>
      <c r="S96" s="13"/>
      <c r="T96" s="13"/>
      <c r="U96" s="14">
        <v>5.98</v>
      </c>
      <c r="V96" s="14">
        <v>23.09</v>
      </c>
      <c r="W96" s="14"/>
      <c r="X96" s="14"/>
      <c r="Y96" s="14">
        <v>4.26</v>
      </c>
      <c r="Z96" s="14"/>
      <c r="AA96" s="31"/>
      <c r="AB96" s="14">
        <v>8.2899999999999991</v>
      </c>
      <c r="AC96" s="139">
        <f t="shared" si="6"/>
        <v>31.38</v>
      </c>
      <c r="AD96" s="167"/>
      <c r="AE96" s="434"/>
      <c r="AF96" s="126"/>
      <c r="AG96" s="126"/>
      <c r="AH96" s="126"/>
    </row>
    <row r="97" spans="1:35" s="48" customFormat="1">
      <c r="A97" s="436"/>
      <c r="B97" s="10" t="s">
        <v>201</v>
      </c>
      <c r="C97" s="67">
        <v>40871</v>
      </c>
      <c r="D97" s="12" t="s">
        <v>206</v>
      </c>
      <c r="E97" s="509"/>
      <c r="F97" s="400"/>
      <c r="G97" s="13">
        <v>41.76</v>
      </c>
      <c r="H97" s="14">
        <v>40.799999999999997</v>
      </c>
      <c r="I97" s="14"/>
      <c r="J97" s="14"/>
      <c r="K97" s="14"/>
      <c r="L97" s="14"/>
      <c r="M97" s="30"/>
      <c r="N97" s="30"/>
      <c r="O97" s="30"/>
      <c r="P97" s="30"/>
      <c r="Q97" s="13">
        <f t="shared" si="7"/>
        <v>3.6719999999999997</v>
      </c>
      <c r="R97" s="13">
        <f t="shared" si="8"/>
        <v>3.7583999999999995</v>
      </c>
      <c r="S97" s="13"/>
      <c r="T97" s="13"/>
      <c r="U97" s="14">
        <v>0.96</v>
      </c>
      <c r="V97" s="14">
        <v>3.65</v>
      </c>
      <c r="W97" s="14"/>
      <c r="X97" s="14"/>
      <c r="Y97" s="31"/>
      <c r="Z97" s="31"/>
      <c r="AA97" s="31"/>
      <c r="AB97" s="31"/>
      <c r="AC97" s="139">
        <f t="shared" si="6"/>
        <v>3.65</v>
      </c>
      <c r="AD97" s="167"/>
      <c r="AE97" s="434"/>
      <c r="AF97" s="126"/>
      <c r="AG97" s="126"/>
      <c r="AH97" s="126"/>
    </row>
    <row r="98" spans="1:35" s="48" customFormat="1" ht="13.5" thickBot="1">
      <c r="A98" s="418"/>
      <c r="B98" s="57" t="s">
        <v>201</v>
      </c>
      <c r="C98" s="58">
        <v>42135</v>
      </c>
      <c r="D98" s="28" t="s">
        <v>11</v>
      </c>
      <c r="E98" s="52"/>
      <c r="F98" s="401"/>
      <c r="G98" s="26">
        <v>78.88</v>
      </c>
      <c r="H98" s="27">
        <v>47.56</v>
      </c>
      <c r="I98" s="27"/>
      <c r="J98" s="27"/>
      <c r="K98" s="27"/>
      <c r="L98" s="27"/>
      <c r="M98" s="34"/>
      <c r="N98" s="34"/>
      <c r="O98" s="34"/>
      <c r="P98" s="34"/>
      <c r="Q98" s="140" t="s">
        <v>121</v>
      </c>
      <c r="R98" s="26">
        <f t="shared" si="8"/>
        <v>7.0991999999999997</v>
      </c>
      <c r="S98" s="26"/>
      <c r="T98" s="26"/>
      <c r="U98" s="27">
        <v>11.8</v>
      </c>
      <c r="V98" s="27">
        <v>34</v>
      </c>
      <c r="W98" s="27"/>
      <c r="X98" s="27"/>
      <c r="Y98" s="27">
        <v>19.52</v>
      </c>
      <c r="Z98" s="27"/>
      <c r="AA98" s="36"/>
      <c r="AB98" s="27">
        <v>28.29</v>
      </c>
      <c r="AC98" s="75">
        <f t="shared" si="6"/>
        <v>62.29</v>
      </c>
      <c r="AD98" s="161"/>
      <c r="AE98" s="435"/>
      <c r="AF98" s="126"/>
      <c r="AG98" s="126"/>
      <c r="AH98" s="126"/>
    </row>
    <row r="99" spans="1:35" s="48" customFormat="1">
      <c r="A99" s="68"/>
      <c r="B99" s="68"/>
      <c r="C99" s="69"/>
      <c r="D99" s="71"/>
      <c r="E99" s="71"/>
      <c r="F99" s="71"/>
      <c r="G99" s="72"/>
      <c r="H99" s="73"/>
      <c r="I99" s="73"/>
      <c r="J99" s="73"/>
      <c r="K99" s="73"/>
      <c r="L99" s="73"/>
      <c r="M99" s="72"/>
      <c r="N99" s="72"/>
      <c r="O99" s="72"/>
      <c r="P99" s="72"/>
      <c r="Q99" s="72"/>
      <c r="R99" s="72"/>
      <c r="S99" s="72"/>
      <c r="T99" s="72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F99" s="126"/>
      <c r="AG99" s="126"/>
      <c r="AH99" s="126"/>
    </row>
    <row r="100" spans="1:35" s="212" customFormat="1">
      <c r="A100" s="207"/>
      <c r="B100" s="207"/>
      <c r="C100" s="208"/>
      <c r="D100" s="209"/>
      <c r="E100" s="209"/>
      <c r="F100" s="209"/>
      <c r="G100" s="210"/>
      <c r="H100" s="211"/>
      <c r="I100" s="211"/>
      <c r="J100" s="211"/>
      <c r="K100" s="211"/>
      <c r="L100" s="211"/>
      <c r="M100" s="210"/>
      <c r="N100" s="210"/>
      <c r="O100" s="210"/>
      <c r="P100" s="210"/>
      <c r="Q100" s="210"/>
      <c r="R100" s="210"/>
      <c r="S100" s="210"/>
      <c r="T100" s="210"/>
      <c r="U100" s="211"/>
      <c r="V100" s="211"/>
      <c r="W100" s="211"/>
      <c r="X100" s="211"/>
      <c r="Y100" s="211"/>
      <c r="Z100" s="211"/>
      <c r="AA100" s="211"/>
      <c r="AB100" s="211"/>
      <c r="AC100" s="211"/>
      <c r="AD100" s="211"/>
      <c r="AF100" s="213"/>
      <c r="AG100" s="213"/>
      <c r="AH100" s="213"/>
    </row>
    <row r="101" spans="1:35" s="48" customFormat="1" ht="13.5" thickBot="1">
      <c r="A101" s="68"/>
      <c r="B101" s="68"/>
      <c r="C101" s="69"/>
      <c r="D101" s="71"/>
      <c r="E101" s="71"/>
      <c r="F101" s="71"/>
      <c r="G101" s="72"/>
      <c r="H101" s="73"/>
      <c r="I101" s="73"/>
      <c r="J101" s="73"/>
      <c r="K101" s="73"/>
      <c r="L101" s="73"/>
      <c r="M101" s="72"/>
      <c r="N101" s="72"/>
      <c r="O101" s="72"/>
      <c r="P101" s="72"/>
      <c r="Q101" s="72"/>
      <c r="R101" s="72"/>
      <c r="S101" s="72"/>
      <c r="T101" s="72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F101" s="126"/>
      <c r="AG101" s="126"/>
      <c r="AH101" s="126"/>
    </row>
    <row r="102" spans="1:35" s="48" customFormat="1" ht="15" customHeight="1" thickBot="1">
      <c r="A102" s="405" t="s">
        <v>162</v>
      </c>
      <c r="B102" s="63" t="s">
        <v>201</v>
      </c>
      <c r="C102" s="64">
        <v>39087</v>
      </c>
      <c r="D102" s="39" t="s">
        <v>11</v>
      </c>
      <c r="E102" s="508"/>
      <c r="F102" s="399" t="s">
        <v>161</v>
      </c>
      <c r="G102" s="40">
        <v>41.6</v>
      </c>
      <c r="H102" s="41">
        <v>32</v>
      </c>
      <c r="I102" s="41"/>
      <c r="J102" s="41"/>
      <c r="K102" s="41"/>
      <c r="L102" s="41"/>
      <c r="M102" s="41">
        <v>9.6</v>
      </c>
      <c r="N102" s="88">
        <v>193</v>
      </c>
      <c r="O102" s="42"/>
      <c r="P102" s="42"/>
      <c r="Q102" s="42"/>
      <c r="R102" s="42"/>
      <c r="S102" s="242">
        <v>3.64</v>
      </c>
      <c r="T102" s="243">
        <v>37</v>
      </c>
      <c r="U102" s="245"/>
      <c r="V102" s="245"/>
      <c r="W102" s="242">
        <v>3.84</v>
      </c>
      <c r="X102" s="243">
        <v>39</v>
      </c>
      <c r="Y102" s="391" t="s">
        <v>66</v>
      </c>
      <c r="Z102" s="392"/>
      <c r="AA102" s="242">
        <v>9.6000000000000014</v>
      </c>
      <c r="AB102" s="243">
        <v>192.95000896746393</v>
      </c>
      <c r="AC102" s="292">
        <f>AB102</f>
        <v>192.95000896746393</v>
      </c>
      <c r="AD102" s="293">
        <v>46017</v>
      </c>
      <c r="AE102" s="402">
        <f>SUM(AC102:AC109)</f>
        <v>25288.710427853413</v>
      </c>
      <c r="AF102" s="126"/>
      <c r="AG102" s="126"/>
      <c r="AH102" s="126" t="s">
        <v>163</v>
      </c>
    </row>
    <row r="103" spans="1:35" s="48" customFormat="1" ht="15" customHeight="1">
      <c r="A103" s="406"/>
      <c r="B103" s="10" t="s">
        <v>201</v>
      </c>
      <c r="C103" s="67">
        <v>39416</v>
      </c>
      <c r="D103" s="12" t="s">
        <v>207</v>
      </c>
      <c r="E103" s="509"/>
      <c r="F103" s="400"/>
      <c r="G103" s="13">
        <v>360.32</v>
      </c>
      <c r="H103" s="14">
        <v>40</v>
      </c>
      <c r="I103" s="14"/>
      <c r="J103" s="14"/>
      <c r="K103" s="14"/>
      <c r="L103" s="14"/>
      <c r="M103" s="14">
        <v>320.32</v>
      </c>
      <c r="N103" s="86">
        <v>2916</v>
      </c>
      <c r="O103" s="30"/>
      <c r="P103" s="30"/>
      <c r="Q103" s="30"/>
      <c r="R103" s="30"/>
      <c r="S103" s="244">
        <v>12.88</v>
      </c>
      <c r="T103" s="86">
        <v>117</v>
      </c>
      <c r="U103" s="182"/>
      <c r="V103" s="182"/>
      <c r="W103" s="244">
        <v>124.56</v>
      </c>
      <c r="X103" s="86">
        <v>1134</v>
      </c>
      <c r="Y103" s="393"/>
      <c r="Z103" s="394"/>
      <c r="AA103" s="244">
        <v>320.32</v>
      </c>
      <c r="AB103" s="86">
        <v>5831.9637082995787</v>
      </c>
      <c r="AC103" s="204">
        <f t="shared" ref="AC103:AC109" si="9">AB103</f>
        <v>5831.9637082995787</v>
      </c>
      <c r="AD103" s="379">
        <v>46018</v>
      </c>
      <c r="AE103" s="403"/>
      <c r="AF103" s="126"/>
      <c r="AG103" s="126"/>
      <c r="AH103" s="126" t="s">
        <v>164</v>
      </c>
    </row>
    <row r="104" spans="1:35" s="48" customFormat="1" ht="15" customHeight="1" thickBot="1">
      <c r="A104" s="406"/>
      <c r="B104" s="10" t="s">
        <v>201</v>
      </c>
      <c r="C104" s="67">
        <v>39416</v>
      </c>
      <c r="D104" s="138" t="s">
        <v>208</v>
      </c>
      <c r="E104" s="517"/>
      <c r="F104" s="400"/>
      <c r="G104" s="13">
        <v>335.32</v>
      </c>
      <c r="H104" s="14">
        <v>40</v>
      </c>
      <c r="I104" s="14"/>
      <c r="J104" s="14"/>
      <c r="K104" s="14"/>
      <c r="L104" s="14"/>
      <c r="M104" s="14">
        <v>295.32</v>
      </c>
      <c r="N104" s="86">
        <v>2688</v>
      </c>
      <c r="O104" s="30"/>
      <c r="P104" s="30"/>
      <c r="Q104" s="30"/>
      <c r="R104" s="30"/>
      <c r="S104" s="244">
        <v>12.88</v>
      </c>
      <c r="T104" s="86">
        <v>117</v>
      </c>
      <c r="U104" s="182"/>
      <c r="V104" s="182"/>
      <c r="W104" s="244">
        <v>114.56</v>
      </c>
      <c r="X104" s="86">
        <v>1043</v>
      </c>
      <c r="Y104" s="393"/>
      <c r="Z104" s="394"/>
      <c r="AA104" s="244">
        <v>295.32</v>
      </c>
      <c r="AB104" s="86">
        <v>5376.7967105863718</v>
      </c>
      <c r="AC104" s="204">
        <f t="shared" si="9"/>
        <v>5376.7967105863718</v>
      </c>
      <c r="AD104" s="381"/>
      <c r="AE104" s="403"/>
      <c r="AF104" s="126"/>
      <c r="AG104" s="126"/>
      <c r="AH104" s="126" t="s">
        <v>165</v>
      </c>
      <c r="AI104" s="126"/>
    </row>
    <row r="105" spans="1:35" s="48" customFormat="1" ht="15" customHeight="1" thickBot="1">
      <c r="A105" s="406"/>
      <c r="B105" s="10" t="s">
        <v>201</v>
      </c>
      <c r="C105" s="67">
        <v>39825</v>
      </c>
      <c r="D105" s="138" t="s">
        <v>166</v>
      </c>
      <c r="E105" s="517"/>
      <c r="F105" s="400"/>
      <c r="G105" s="13">
        <v>613.22</v>
      </c>
      <c r="H105" s="14">
        <v>110</v>
      </c>
      <c r="I105" s="14"/>
      <c r="J105" s="14"/>
      <c r="K105" s="14"/>
      <c r="L105" s="14"/>
      <c r="M105" s="14">
        <v>3236.34</v>
      </c>
      <c r="N105" s="86">
        <v>7458</v>
      </c>
      <c r="O105" s="30"/>
      <c r="P105" s="30"/>
      <c r="Q105" s="30"/>
      <c r="R105" s="30"/>
      <c r="S105" s="244">
        <v>28.34</v>
      </c>
      <c r="T105" s="86">
        <v>225</v>
      </c>
      <c r="U105" s="182"/>
      <c r="V105" s="182"/>
      <c r="W105" s="244">
        <v>170.91</v>
      </c>
      <c r="X105" s="86">
        <v>1360</v>
      </c>
      <c r="Y105" s="393"/>
      <c r="Z105" s="394"/>
      <c r="AA105" s="244">
        <v>503.22</v>
      </c>
      <c r="AB105" s="86">
        <v>11497</v>
      </c>
      <c r="AC105" s="204">
        <f t="shared" si="9"/>
        <v>11497</v>
      </c>
      <c r="AD105" s="294">
        <v>46020</v>
      </c>
      <c r="AE105" s="403"/>
      <c r="AF105" s="126"/>
      <c r="AG105" s="126"/>
      <c r="AH105" s="126" t="s">
        <v>167</v>
      </c>
    </row>
    <row r="106" spans="1:35" s="48" customFormat="1" ht="15" customHeight="1">
      <c r="A106" s="406"/>
      <c r="B106" s="10" t="s">
        <v>201</v>
      </c>
      <c r="C106" s="67">
        <v>43096</v>
      </c>
      <c r="D106" s="138" t="s">
        <v>11</v>
      </c>
      <c r="E106" s="517"/>
      <c r="F106" s="400"/>
      <c r="G106" s="13">
        <v>138.316</v>
      </c>
      <c r="H106" s="14">
        <v>35</v>
      </c>
      <c r="I106" s="14"/>
      <c r="J106" s="14"/>
      <c r="K106" s="14"/>
      <c r="L106" s="14"/>
      <c r="M106" s="14">
        <v>103.316</v>
      </c>
      <c r="N106" s="86">
        <v>402.37895506937656</v>
      </c>
      <c r="O106" s="30"/>
      <c r="P106" s="30"/>
      <c r="Q106" s="30"/>
      <c r="R106" s="30"/>
      <c r="S106" s="244"/>
      <c r="T106" s="86"/>
      <c r="U106" s="14">
        <v>15.335999999999999</v>
      </c>
      <c r="V106" s="86">
        <v>59.741513460745615</v>
      </c>
      <c r="W106" s="244">
        <v>31.905000000000005</v>
      </c>
      <c r="X106" s="86">
        <v>124.27325257707898</v>
      </c>
      <c r="Y106" s="393"/>
      <c r="Z106" s="394"/>
      <c r="AA106" s="244">
        <v>103.316</v>
      </c>
      <c r="AB106" s="86">
        <v>805</v>
      </c>
      <c r="AC106" s="204">
        <f t="shared" si="9"/>
        <v>805</v>
      </c>
      <c r="AD106" s="379">
        <v>46021</v>
      </c>
      <c r="AE106" s="403"/>
      <c r="AF106" s="126"/>
      <c r="AG106" s="126"/>
      <c r="AH106" s="126" t="s">
        <v>168</v>
      </c>
    </row>
    <row r="107" spans="1:35" s="48" customFormat="1" ht="15" customHeight="1">
      <c r="A107" s="406"/>
      <c r="B107" s="10" t="s">
        <v>201</v>
      </c>
      <c r="C107" s="67">
        <v>43755</v>
      </c>
      <c r="D107" s="138" t="s">
        <v>11</v>
      </c>
      <c r="E107" s="517"/>
      <c r="F107" s="400"/>
      <c r="G107" s="13">
        <v>81.103999999999999</v>
      </c>
      <c r="H107" s="14">
        <v>19.5</v>
      </c>
      <c r="I107" s="14"/>
      <c r="J107" s="14"/>
      <c r="K107" s="14"/>
      <c r="L107" s="14"/>
      <c r="M107" s="14">
        <v>61.603999999999999</v>
      </c>
      <c r="N107" s="86">
        <v>210.13389235429864</v>
      </c>
      <c r="O107" s="30"/>
      <c r="P107" s="30"/>
      <c r="Q107" s="30"/>
      <c r="R107" s="30"/>
      <c r="S107" s="244">
        <v>0.5</v>
      </c>
      <c r="T107" s="86">
        <v>2</v>
      </c>
      <c r="U107" s="14">
        <v>10.703999999999999</v>
      </c>
      <c r="V107" s="86">
        <v>36.50053000310055</v>
      </c>
      <c r="W107" s="244">
        <v>20.295000000000002</v>
      </c>
      <c r="X107" s="86">
        <v>68.90754262267582</v>
      </c>
      <c r="Y107" s="393"/>
      <c r="Z107" s="394"/>
      <c r="AA107" s="244">
        <v>61.603999999999999</v>
      </c>
      <c r="AB107" s="86">
        <v>420</v>
      </c>
      <c r="AC107" s="204">
        <f t="shared" si="9"/>
        <v>420</v>
      </c>
      <c r="AD107" s="380"/>
      <c r="AE107" s="403"/>
      <c r="AF107" s="126"/>
      <c r="AG107" s="126"/>
      <c r="AH107" s="126" t="s">
        <v>169</v>
      </c>
    </row>
    <row r="108" spans="1:35" s="48" customFormat="1" ht="15" customHeight="1">
      <c r="A108" s="406"/>
      <c r="B108" s="10" t="s">
        <v>201</v>
      </c>
      <c r="C108" s="67">
        <v>44027</v>
      </c>
      <c r="D108" s="12" t="s">
        <v>11</v>
      </c>
      <c r="E108" s="509"/>
      <c r="F108" s="400"/>
      <c r="G108" s="13">
        <v>162.00800000000001</v>
      </c>
      <c r="H108" s="14">
        <v>77</v>
      </c>
      <c r="I108" s="14"/>
      <c r="J108" s="14"/>
      <c r="K108" s="14"/>
      <c r="L108" s="14"/>
      <c r="M108" s="14">
        <v>85.00800000000001</v>
      </c>
      <c r="N108" s="86">
        <v>274.6933667095492</v>
      </c>
      <c r="O108" s="30"/>
      <c r="P108" s="30"/>
      <c r="Q108" s="30"/>
      <c r="R108" s="30"/>
      <c r="S108" s="244"/>
      <c r="T108" s="86"/>
      <c r="U108" s="14">
        <v>9.4079999999999995</v>
      </c>
      <c r="V108" s="86">
        <v>30.406594291693441</v>
      </c>
      <c r="W108" s="244">
        <v>21.240000000000002</v>
      </c>
      <c r="X108" s="86">
        <v>68.632950345968979</v>
      </c>
      <c r="Y108" s="393"/>
      <c r="Z108" s="394"/>
      <c r="AA108" s="244">
        <v>85.00800000000001</v>
      </c>
      <c r="AB108" s="86">
        <v>549</v>
      </c>
      <c r="AC108" s="204">
        <f t="shared" si="9"/>
        <v>549</v>
      </c>
      <c r="AD108" s="380"/>
      <c r="AE108" s="403"/>
      <c r="AF108" s="126"/>
      <c r="AG108" s="126"/>
      <c r="AH108" s="126" t="s">
        <v>170</v>
      </c>
    </row>
    <row r="109" spans="1:35" s="48" customFormat="1" ht="15.75" customHeight="1" thickBot="1">
      <c r="A109" s="407"/>
      <c r="B109" s="57" t="s">
        <v>201</v>
      </c>
      <c r="C109" s="58">
        <v>44481</v>
      </c>
      <c r="D109" s="28" t="s">
        <v>11</v>
      </c>
      <c r="E109" s="52"/>
      <c r="F109" s="401"/>
      <c r="G109" s="26">
        <v>185.28799999999998</v>
      </c>
      <c r="H109" s="27">
        <v>80.36</v>
      </c>
      <c r="I109" s="27"/>
      <c r="J109" s="27"/>
      <c r="K109" s="27"/>
      <c r="L109" s="27"/>
      <c r="M109" s="27">
        <v>104.92799999999998</v>
      </c>
      <c r="N109" s="190">
        <v>307.91713139370029</v>
      </c>
      <c r="O109" s="34"/>
      <c r="P109" s="34"/>
      <c r="Q109" s="34"/>
      <c r="R109" s="34"/>
      <c r="S109" s="246"/>
      <c r="T109" s="190"/>
      <c r="U109" s="27">
        <v>8.4479999999999986</v>
      </c>
      <c r="V109" s="190">
        <v>24.796528736078962</v>
      </c>
      <c r="W109" s="246">
        <v>29.628000000000004</v>
      </c>
      <c r="X109" s="190">
        <v>62.328789391043472</v>
      </c>
      <c r="Y109" s="395"/>
      <c r="Z109" s="396"/>
      <c r="AA109" s="246">
        <v>104.92799999999998</v>
      </c>
      <c r="AB109" s="190">
        <v>616</v>
      </c>
      <c r="AC109" s="203">
        <f t="shared" si="9"/>
        <v>616</v>
      </c>
      <c r="AD109" s="381"/>
      <c r="AE109" s="404"/>
      <c r="AF109" s="126"/>
      <c r="AG109" s="126"/>
      <c r="AH109" s="126" t="s">
        <v>171</v>
      </c>
    </row>
    <row r="110" spans="1:35" s="48" customFormat="1">
      <c r="A110" s="68"/>
      <c r="B110" s="68"/>
      <c r="C110" s="69"/>
      <c r="D110" s="71"/>
      <c r="E110" s="71"/>
      <c r="F110" s="71"/>
      <c r="G110" s="72"/>
      <c r="H110" s="73"/>
      <c r="I110" s="73"/>
      <c r="J110" s="73"/>
      <c r="K110" s="73"/>
      <c r="L110" s="73"/>
      <c r="M110" s="72"/>
      <c r="N110" s="72"/>
      <c r="O110" s="72"/>
      <c r="P110" s="72"/>
      <c r="Q110" s="72"/>
      <c r="R110" s="72"/>
      <c r="S110" s="72"/>
      <c r="T110" s="72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F110" s="126"/>
      <c r="AG110" s="126"/>
      <c r="AH110" s="126"/>
    </row>
    <row r="111" spans="1:35" s="212" customFormat="1">
      <c r="A111" s="207"/>
      <c r="B111" s="207"/>
      <c r="C111" s="208"/>
      <c r="D111" s="209"/>
      <c r="E111" s="209"/>
      <c r="F111" s="209"/>
      <c r="G111" s="210"/>
      <c r="H111" s="211"/>
      <c r="I111" s="211"/>
      <c r="J111" s="211"/>
      <c r="K111" s="211"/>
      <c r="L111" s="211"/>
      <c r="M111" s="210"/>
      <c r="N111" s="210"/>
      <c r="O111" s="210"/>
      <c r="P111" s="210"/>
      <c r="Q111" s="210"/>
      <c r="R111" s="210"/>
      <c r="S111" s="210"/>
      <c r="T111" s="210"/>
      <c r="U111" s="211"/>
      <c r="V111" s="211"/>
      <c r="W111" s="211"/>
      <c r="X111" s="211"/>
      <c r="Y111" s="211"/>
      <c r="Z111" s="211"/>
      <c r="AA111" s="211"/>
      <c r="AB111" s="211"/>
      <c r="AC111" s="211"/>
      <c r="AD111" s="211"/>
      <c r="AF111" s="213"/>
      <c r="AG111" s="213"/>
      <c r="AH111" s="213"/>
    </row>
    <row r="112" spans="1:35" s="48" customFormat="1" ht="13.5" thickBot="1">
      <c r="A112" s="105"/>
      <c r="B112" s="105"/>
      <c r="C112" s="106"/>
      <c r="D112" s="100"/>
      <c r="E112" s="100"/>
      <c r="F112" s="100"/>
      <c r="G112" s="102"/>
      <c r="H112" s="103"/>
      <c r="I112" s="103"/>
      <c r="J112" s="103"/>
      <c r="K112" s="103"/>
      <c r="L112" s="103"/>
      <c r="M112" s="102"/>
      <c r="N112" s="102"/>
      <c r="O112" s="102"/>
      <c r="P112" s="102"/>
      <c r="Q112" s="102"/>
      <c r="R112" s="102"/>
      <c r="S112" s="102"/>
      <c r="T112" s="102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103"/>
      <c r="AF112" s="126"/>
      <c r="AG112" s="126"/>
      <c r="AH112" s="126"/>
    </row>
    <row r="113" spans="1:37" s="48" customFormat="1" ht="13.5" customHeight="1" thickBot="1">
      <c r="A113" s="351" t="s">
        <v>122</v>
      </c>
      <c r="B113" s="350" t="s">
        <v>201</v>
      </c>
      <c r="C113" s="174">
        <v>36056</v>
      </c>
      <c r="D113" s="175" t="s">
        <v>123</v>
      </c>
      <c r="E113" s="175"/>
      <c r="F113" s="176" t="s">
        <v>86</v>
      </c>
      <c r="G113" s="177">
        <v>96.26</v>
      </c>
      <c r="H113" s="178">
        <v>30.16</v>
      </c>
      <c r="I113" s="178"/>
      <c r="J113" s="178"/>
      <c r="K113" s="178"/>
      <c r="L113" s="178"/>
      <c r="M113" s="177">
        <v>66.099999999999994</v>
      </c>
      <c r="N113" s="177">
        <v>1204.6099999999999</v>
      </c>
      <c r="O113" s="177"/>
      <c r="P113" s="177"/>
      <c r="Q113" s="177"/>
      <c r="R113" s="177"/>
      <c r="S113" s="178">
        <v>4.91</v>
      </c>
      <c r="T113" s="189">
        <v>89.48</v>
      </c>
      <c r="U113" s="184"/>
      <c r="V113" s="184"/>
      <c r="W113" s="178"/>
      <c r="X113" s="189"/>
      <c r="Y113" s="408" t="s">
        <v>66</v>
      </c>
      <c r="Z113" s="409"/>
      <c r="AA113" s="178">
        <v>61.19</v>
      </c>
      <c r="AB113" s="178">
        <v>1115.1300000000001</v>
      </c>
      <c r="AC113" s="352">
        <f>N113+V113+AB113</f>
        <v>2319.7399999999998</v>
      </c>
      <c r="AD113" s="353">
        <v>45574</v>
      </c>
      <c r="AF113" s="126"/>
      <c r="AG113" s="126"/>
      <c r="AH113" s="126"/>
    </row>
    <row r="114" spans="1:37" s="48" customFormat="1">
      <c r="A114" s="68"/>
      <c r="B114" s="68"/>
      <c r="C114" s="69"/>
      <c r="D114" s="71"/>
      <c r="E114" s="71"/>
      <c r="F114" s="71"/>
      <c r="G114" s="72"/>
      <c r="H114" s="73"/>
      <c r="I114" s="73"/>
      <c r="J114" s="73"/>
      <c r="K114" s="73"/>
      <c r="L114" s="73"/>
      <c r="M114" s="72"/>
      <c r="N114" s="72"/>
      <c r="O114" s="72"/>
      <c r="P114" s="72"/>
      <c r="Q114" s="72"/>
      <c r="R114" s="72"/>
      <c r="S114" s="72"/>
      <c r="T114" s="72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F114" s="126"/>
      <c r="AG114" s="126"/>
      <c r="AH114" s="126"/>
    </row>
    <row r="115" spans="1:37" s="212" customFormat="1">
      <c r="A115" s="207"/>
      <c r="B115" s="207"/>
      <c r="C115" s="208"/>
      <c r="D115" s="209"/>
      <c r="E115" s="209"/>
      <c r="F115" s="209"/>
      <c r="G115" s="210"/>
      <c r="H115" s="211"/>
      <c r="I115" s="211"/>
      <c r="J115" s="211"/>
      <c r="K115" s="211"/>
      <c r="L115" s="211"/>
      <c r="M115" s="210"/>
      <c r="N115" s="210"/>
      <c r="O115" s="210"/>
      <c r="P115" s="210"/>
      <c r="Q115" s="210"/>
      <c r="R115" s="210"/>
      <c r="S115" s="210"/>
      <c r="T115" s="210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F115" s="213"/>
      <c r="AG115" s="213"/>
      <c r="AH115" s="213"/>
    </row>
    <row r="116" spans="1:37" s="48" customFormat="1" ht="13.5" thickBot="1">
      <c r="A116" s="68"/>
      <c r="B116" s="105"/>
      <c r="C116" s="69"/>
      <c r="D116" s="358"/>
      <c r="E116" s="358"/>
      <c r="F116" s="358"/>
      <c r="G116" s="229"/>
      <c r="H116" s="229"/>
      <c r="I116" s="229"/>
      <c r="J116" s="229"/>
      <c r="K116" s="229"/>
      <c r="L116" s="229"/>
      <c r="M116" s="71"/>
      <c r="N116" s="71"/>
      <c r="O116" s="358"/>
      <c r="P116" s="358"/>
      <c r="Q116" s="220"/>
      <c r="R116" s="358"/>
      <c r="S116" s="358"/>
      <c r="T116" s="358"/>
      <c r="U116" s="358"/>
      <c r="V116" s="358"/>
      <c r="W116" s="220"/>
      <c r="X116" s="358"/>
      <c r="Y116" s="220"/>
      <c r="Z116" s="358"/>
      <c r="AA116" s="220"/>
      <c r="AB116" s="358"/>
      <c r="AC116" s="220"/>
      <c r="AD116" s="358"/>
      <c r="AE116" s="220"/>
      <c r="AF116" s="126"/>
      <c r="AG116" s="126"/>
      <c r="AH116" s="126"/>
      <c r="AI116" s="126"/>
      <c r="AJ116" s="126"/>
      <c r="AK116" s="126"/>
    </row>
    <row r="117" spans="1:37" s="48" customFormat="1" ht="12.75" customHeight="1">
      <c r="A117" s="428" t="s">
        <v>223</v>
      </c>
      <c r="B117" s="49" t="s">
        <v>201</v>
      </c>
      <c r="C117" s="64">
        <v>40469</v>
      </c>
      <c r="D117" s="223" t="s">
        <v>11</v>
      </c>
      <c r="E117" s="565"/>
      <c r="F117" s="431" t="s">
        <v>87</v>
      </c>
      <c r="G117" s="41">
        <v>142.35599999999999</v>
      </c>
      <c r="H117" s="41">
        <v>112.1</v>
      </c>
      <c r="I117" s="41"/>
      <c r="J117" s="41"/>
      <c r="K117" s="41"/>
      <c r="L117" s="41"/>
      <c r="M117" s="241"/>
      <c r="N117" s="241"/>
      <c r="O117" s="225">
        <v>30.256</v>
      </c>
      <c r="P117" s="88">
        <v>220</v>
      </c>
      <c r="Q117" s="241"/>
      <c r="R117" s="241"/>
      <c r="S117" s="225">
        <v>1</v>
      </c>
      <c r="T117" s="88">
        <v>7</v>
      </c>
      <c r="U117" s="225">
        <v>4.1559999999999997</v>
      </c>
      <c r="V117" s="88">
        <v>30</v>
      </c>
      <c r="W117" s="41">
        <v>11.682000000000007</v>
      </c>
      <c r="X117" s="280">
        <v>85</v>
      </c>
      <c r="Y117" s="370" t="s">
        <v>17</v>
      </c>
      <c r="Z117" s="371"/>
      <c r="AA117" s="281">
        <v>30.256</v>
      </c>
      <c r="AB117" s="226">
        <v>440.4821763135858</v>
      </c>
      <c r="AC117" s="202">
        <f>Z117+AB117</f>
        <v>440.4821763135858</v>
      </c>
      <c r="AD117" s="379">
        <v>46090</v>
      </c>
      <c r="AE117" s="376">
        <f>AC117+AC118+AC119</f>
        <v>1109.2846102340723</v>
      </c>
      <c r="AF117" s="126"/>
      <c r="AG117" s="126"/>
      <c r="AH117" s="126" t="s">
        <v>232</v>
      </c>
      <c r="AI117" s="126"/>
      <c r="AJ117" s="126"/>
      <c r="AK117" s="126"/>
    </row>
    <row r="118" spans="1:37" s="48" customFormat="1" ht="15.75" customHeight="1">
      <c r="A118" s="429"/>
      <c r="B118" s="10" t="s">
        <v>201</v>
      </c>
      <c r="C118" s="67">
        <v>40469</v>
      </c>
      <c r="D118" s="296" t="s">
        <v>233</v>
      </c>
      <c r="E118" s="566"/>
      <c r="F118" s="432"/>
      <c r="G118" s="13">
        <v>48.095999999999997</v>
      </c>
      <c r="H118" s="13">
        <v>23.2</v>
      </c>
      <c r="I118" s="13"/>
      <c r="J118" s="13"/>
      <c r="K118" s="13"/>
      <c r="L118" s="13"/>
      <c r="M118" s="180"/>
      <c r="N118" s="180"/>
      <c r="O118" s="14">
        <v>24.895999999999997</v>
      </c>
      <c r="P118" s="86">
        <v>181</v>
      </c>
      <c r="Q118" s="180"/>
      <c r="R118" s="180"/>
      <c r="S118" s="14">
        <v>1</v>
      </c>
      <c r="T118" s="86">
        <v>7</v>
      </c>
      <c r="U118" s="14">
        <v>3.2960000000000003</v>
      </c>
      <c r="V118" s="86">
        <v>24</v>
      </c>
      <c r="W118" s="14">
        <v>9.2700000000000014</v>
      </c>
      <c r="X118" s="204">
        <v>67</v>
      </c>
      <c r="Y118" s="372"/>
      <c r="Z118" s="373"/>
      <c r="AA118" s="314">
        <v>24.895999999999997</v>
      </c>
      <c r="AB118" s="315">
        <v>362.45889590906404</v>
      </c>
      <c r="AC118" s="316">
        <f>Z118+AB118</f>
        <v>362.45889590906404</v>
      </c>
      <c r="AD118" s="380"/>
      <c r="AE118" s="377"/>
      <c r="AF118" s="126"/>
      <c r="AG118" s="126"/>
      <c r="AH118" s="126" t="s">
        <v>234</v>
      </c>
      <c r="AI118" s="126"/>
      <c r="AJ118" s="126"/>
      <c r="AK118" s="126"/>
    </row>
    <row r="119" spans="1:37" s="48" customFormat="1" ht="15" customHeight="1" thickBot="1">
      <c r="A119" s="430"/>
      <c r="B119" s="572" t="s">
        <v>201</v>
      </c>
      <c r="C119" s="295">
        <v>40840</v>
      </c>
      <c r="D119" s="52" t="s">
        <v>11</v>
      </c>
      <c r="E119" s="567"/>
      <c r="F119" s="433"/>
      <c r="G119" s="54">
        <v>75.596000000000018</v>
      </c>
      <c r="H119" s="155">
        <v>52.6</v>
      </c>
      <c r="I119" s="155"/>
      <c r="J119" s="155"/>
      <c r="K119" s="155"/>
      <c r="L119" s="155"/>
      <c r="M119" s="298"/>
      <c r="N119" s="298"/>
      <c r="O119" s="54">
        <v>22.996000000000016</v>
      </c>
      <c r="P119" s="297">
        <v>153</v>
      </c>
      <c r="Q119" s="298"/>
      <c r="R119" s="298"/>
      <c r="S119" s="54">
        <v>1</v>
      </c>
      <c r="T119" s="297">
        <v>7</v>
      </c>
      <c r="U119" s="54">
        <v>7.6159999999999997</v>
      </c>
      <c r="V119" s="297">
        <v>51</v>
      </c>
      <c r="W119" s="155">
        <v>6.370000000000001</v>
      </c>
      <c r="X119" s="253">
        <v>42</v>
      </c>
      <c r="Y119" s="374"/>
      <c r="Z119" s="375"/>
      <c r="AA119" s="346">
        <v>22.996000000000016</v>
      </c>
      <c r="AB119" s="347">
        <v>306.34353801142248</v>
      </c>
      <c r="AC119" s="317">
        <f>Z119+AB119</f>
        <v>306.34353801142248</v>
      </c>
      <c r="AD119" s="381"/>
      <c r="AE119" s="378"/>
      <c r="AF119" s="126"/>
      <c r="AG119" s="126"/>
      <c r="AH119" s="126" t="s">
        <v>235</v>
      </c>
    </row>
    <row r="120" spans="1:37" s="48" customFormat="1">
      <c r="A120" s="68"/>
      <c r="B120" s="68"/>
      <c r="C120" s="69"/>
      <c r="D120" s="71"/>
      <c r="E120" s="71"/>
      <c r="F120" s="71"/>
      <c r="G120" s="72"/>
      <c r="H120" s="73"/>
      <c r="I120" s="73"/>
      <c r="J120" s="73"/>
      <c r="K120" s="73"/>
      <c r="L120" s="73"/>
      <c r="M120" s="72"/>
      <c r="N120" s="72"/>
      <c r="O120" s="72"/>
      <c r="P120" s="72"/>
      <c r="Q120" s="72"/>
      <c r="R120" s="72"/>
      <c r="S120" s="72"/>
      <c r="T120" s="72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F120" s="126"/>
      <c r="AG120" s="126"/>
      <c r="AH120" s="126"/>
    </row>
    <row r="121" spans="1:37" s="212" customFormat="1">
      <c r="A121" s="207"/>
      <c r="B121" s="207"/>
      <c r="C121" s="208"/>
      <c r="D121" s="209"/>
      <c r="E121" s="209"/>
      <c r="F121" s="209"/>
      <c r="G121" s="210"/>
      <c r="H121" s="211"/>
      <c r="I121" s="211"/>
      <c r="J121" s="211"/>
      <c r="K121" s="211"/>
      <c r="L121" s="211"/>
      <c r="M121" s="210"/>
      <c r="N121" s="210"/>
      <c r="O121" s="210"/>
      <c r="P121" s="210"/>
      <c r="Q121" s="210"/>
      <c r="R121" s="210"/>
      <c r="S121" s="210"/>
      <c r="T121" s="210"/>
      <c r="U121" s="211"/>
      <c r="V121" s="211"/>
      <c r="W121" s="211"/>
      <c r="X121" s="211"/>
      <c r="Y121" s="211"/>
      <c r="Z121" s="211"/>
      <c r="AA121" s="211"/>
      <c r="AB121" s="211"/>
      <c r="AC121" s="211"/>
      <c r="AD121" s="211"/>
      <c r="AF121" s="213"/>
      <c r="AG121" s="213"/>
      <c r="AH121" s="213"/>
    </row>
    <row r="122" spans="1:37" s="48" customFormat="1" ht="13.5" thickBot="1">
      <c r="A122" s="68"/>
      <c r="B122" s="105"/>
      <c r="C122" s="106"/>
      <c r="D122" s="100"/>
      <c r="E122" s="100"/>
      <c r="F122" s="100"/>
      <c r="G122" s="102"/>
      <c r="H122" s="103"/>
      <c r="I122" s="103"/>
      <c r="J122" s="103"/>
      <c r="K122" s="103"/>
      <c r="L122" s="103"/>
      <c r="M122" s="102"/>
      <c r="N122" s="102"/>
      <c r="O122" s="102"/>
      <c r="P122" s="102"/>
      <c r="Q122" s="102"/>
      <c r="R122" s="102"/>
      <c r="S122" s="102"/>
      <c r="T122" s="102"/>
      <c r="U122" s="103"/>
      <c r="V122" s="103"/>
      <c r="W122" s="103"/>
      <c r="X122" s="103"/>
      <c r="Y122" s="103"/>
      <c r="Z122" s="103"/>
      <c r="AA122" s="103"/>
      <c r="AB122" s="103"/>
      <c r="AC122" s="103"/>
      <c r="AD122" s="73"/>
      <c r="AF122" s="126"/>
      <c r="AG122" s="126"/>
      <c r="AH122" s="126"/>
    </row>
    <row r="123" spans="1:37" s="48" customFormat="1" ht="13.5" customHeight="1" thickBot="1">
      <c r="A123" s="410" t="s">
        <v>130</v>
      </c>
      <c r="B123" s="350" t="s">
        <v>201</v>
      </c>
      <c r="C123" s="191">
        <v>38652</v>
      </c>
      <c r="D123" s="52" t="s">
        <v>42</v>
      </c>
      <c r="E123" s="71"/>
      <c r="F123" s="432" t="s">
        <v>86</v>
      </c>
      <c r="G123" s="196">
        <v>24.65</v>
      </c>
      <c r="H123" s="178">
        <v>31.5</v>
      </c>
      <c r="I123" s="178"/>
      <c r="J123" s="178"/>
      <c r="K123" s="178"/>
      <c r="L123" s="178"/>
      <c r="M123" s="199"/>
      <c r="N123" s="199"/>
      <c r="O123" s="199"/>
      <c r="P123" s="199"/>
      <c r="Q123" s="177"/>
      <c r="R123" s="177"/>
      <c r="S123" s="177">
        <v>2.4500000000000002</v>
      </c>
      <c r="T123" s="185">
        <v>24</v>
      </c>
      <c r="U123" s="199"/>
      <c r="V123" s="199"/>
      <c r="W123" s="200">
        <v>-2.1599999999999997</v>
      </c>
      <c r="X123" s="201">
        <v>-11</v>
      </c>
      <c r="Y123" s="200">
        <v>-7.1400000000000023</v>
      </c>
      <c r="Z123" s="201">
        <v>-35</v>
      </c>
      <c r="AA123" s="178">
        <v>0.29000000000000048</v>
      </c>
      <c r="AB123" s="178">
        <v>3</v>
      </c>
      <c r="AC123" s="205">
        <f t="shared" ref="AC123:AC124" si="10">Z123+AB123</f>
        <v>-32</v>
      </c>
      <c r="AD123" s="379">
        <v>45809</v>
      </c>
      <c r="AE123" s="376">
        <f>AC123+AC124</f>
        <v>132</v>
      </c>
      <c r="AF123" s="126"/>
      <c r="AG123" s="126"/>
      <c r="AH123" s="126"/>
    </row>
    <row r="124" spans="1:37" s="48" customFormat="1" ht="13.5" customHeight="1" thickBot="1">
      <c r="A124" s="411"/>
      <c r="B124" s="350" t="s">
        <v>201</v>
      </c>
      <c r="C124" s="191">
        <v>38652</v>
      </c>
      <c r="D124" s="52" t="s">
        <v>42</v>
      </c>
      <c r="E124" s="100"/>
      <c r="F124" s="433"/>
      <c r="G124" s="196">
        <v>52.65</v>
      </c>
      <c r="H124" s="178">
        <v>31.5</v>
      </c>
      <c r="I124" s="178"/>
      <c r="J124" s="178"/>
      <c r="K124" s="178"/>
      <c r="L124" s="178"/>
      <c r="M124" s="199"/>
      <c r="N124" s="199"/>
      <c r="O124" s="199"/>
      <c r="P124" s="199"/>
      <c r="Q124" s="177"/>
      <c r="R124" s="177"/>
      <c r="S124" s="177">
        <v>2.8900000000000006</v>
      </c>
      <c r="T124" s="185">
        <v>28</v>
      </c>
      <c r="U124" s="199"/>
      <c r="V124" s="199"/>
      <c r="W124" s="178">
        <v>9.2159999999999993</v>
      </c>
      <c r="X124" s="189">
        <v>46</v>
      </c>
      <c r="Y124" s="178">
        <v>9.0439999999999987</v>
      </c>
      <c r="Z124" s="189">
        <v>45</v>
      </c>
      <c r="AA124" s="178">
        <v>12.106</v>
      </c>
      <c r="AB124" s="178">
        <v>119</v>
      </c>
      <c r="AC124" s="206">
        <f t="shared" si="10"/>
        <v>164</v>
      </c>
      <c r="AD124" s="381"/>
      <c r="AE124" s="378"/>
      <c r="AF124" s="126"/>
      <c r="AG124" s="126"/>
      <c r="AH124" s="126"/>
    </row>
    <row r="125" spans="1:37" s="48" customFormat="1">
      <c r="A125" s="68"/>
      <c r="B125" s="68"/>
      <c r="C125" s="69"/>
      <c r="D125" s="71"/>
      <c r="E125" s="71"/>
      <c r="F125" s="71"/>
      <c r="G125" s="72"/>
      <c r="H125" s="73"/>
      <c r="I125" s="73"/>
      <c r="J125" s="73"/>
      <c r="K125" s="73"/>
      <c r="L125" s="73"/>
      <c r="M125" s="72"/>
      <c r="N125" s="72"/>
      <c r="O125" s="72"/>
      <c r="P125" s="72"/>
      <c r="Q125" s="72"/>
      <c r="R125" s="72"/>
      <c r="S125" s="72"/>
      <c r="T125" s="72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F125" s="126"/>
      <c r="AG125" s="126"/>
      <c r="AH125" s="126"/>
    </row>
    <row r="126" spans="1:37" s="212" customFormat="1">
      <c r="A126" s="207"/>
      <c r="B126" s="207"/>
      <c r="C126" s="208"/>
      <c r="D126" s="209"/>
      <c r="E126" s="209"/>
      <c r="F126" s="209"/>
      <c r="G126" s="210"/>
      <c r="H126" s="211"/>
      <c r="I126" s="211"/>
      <c r="J126" s="211"/>
      <c r="K126" s="211"/>
      <c r="L126" s="211"/>
      <c r="M126" s="210"/>
      <c r="N126" s="210"/>
      <c r="O126" s="210"/>
      <c r="P126" s="210"/>
      <c r="Q126" s="210"/>
      <c r="R126" s="210"/>
      <c r="S126" s="210"/>
      <c r="T126" s="210"/>
      <c r="U126" s="211"/>
      <c r="V126" s="211"/>
      <c r="W126" s="211"/>
      <c r="X126" s="211"/>
      <c r="Y126" s="211"/>
      <c r="Z126" s="211"/>
      <c r="AA126" s="211"/>
      <c r="AB126" s="211"/>
      <c r="AC126" s="211"/>
      <c r="AD126" s="211"/>
      <c r="AG126" s="213"/>
      <c r="AH126" s="213"/>
    </row>
    <row r="127" spans="1:37" s="48" customFormat="1" ht="13.5" thickBot="1">
      <c r="A127" s="68"/>
      <c r="B127" s="68"/>
      <c r="C127" s="69"/>
      <c r="D127" s="71"/>
      <c r="E127" s="71"/>
      <c r="F127" s="71"/>
      <c r="G127" s="72"/>
      <c r="H127" s="73"/>
      <c r="I127" s="73"/>
      <c r="J127" s="73"/>
      <c r="K127" s="73"/>
      <c r="L127" s="73"/>
      <c r="M127" s="72"/>
      <c r="N127" s="72"/>
      <c r="O127" s="72"/>
      <c r="P127" s="72"/>
      <c r="Q127" s="72"/>
      <c r="R127" s="72"/>
      <c r="S127" s="72"/>
      <c r="T127" s="72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F127" s="126"/>
      <c r="AG127" s="126"/>
      <c r="AH127" s="126"/>
    </row>
    <row r="128" spans="1:37" s="48" customFormat="1" ht="15" customHeight="1">
      <c r="A128" s="405" t="s">
        <v>156</v>
      </c>
      <c r="B128" s="63" t="s">
        <v>201</v>
      </c>
      <c r="C128" s="64">
        <v>37581</v>
      </c>
      <c r="D128" s="39" t="s">
        <v>129</v>
      </c>
      <c r="E128" s="508"/>
      <c r="F128" s="399" t="s">
        <v>86</v>
      </c>
      <c r="G128" s="40">
        <v>512.66999999999985</v>
      </c>
      <c r="H128" s="41">
        <v>107.43</v>
      </c>
      <c r="I128" s="41"/>
      <c r="J128" s="41"/>
      <c r="K128" s="41"/>
      <c r="L128" s="41"/>
      <c r="M128" s="41">
        <v>1750.67</v>
      </c>
      <c r="N128" s="88">
        <v>7345</v>
      </c>
      <c r="O128" s="42"/>
      <c r="P128" s="42"/>
      <c r="Q128" s="42"/>
      <c r="R128" s="42"/>
      <c r="S128" s="242">
        <v>36.139499999999998</v>
      </c>
      <c r="T128" s="243">
        <v>551</v>
      </c>
      <c r="U128" s="245"/>
      <c r="V128" s="245"/>
      <c r="W128" s="242">
        <v>147.63999999999996</v>
      </c>
      <c r="X128" s="243">
        <v>2250</v>
      </c>
      <c r="Y128" s="391" t="s">
        <v>66</v>
      </c>
      <c r="Z128" s="392"/>
      <c r="AA128" s="242">
        <v>405.23999999999984</v>
      </c>
      <c r="AB128" s="243">
        <v>10460.033730764097</v>
      </c>
      <c r="AC128" s="249">
        <f>N128+V128+AB128</f>
        <v>17805.033730764095</v>
      </c>
      <c r="AD128" s="379">
        <v>46013</v>
      </c>
      <c r="AE128" s="402">
        <f>SUM(AC128:AC131)</f>
        <v>20929.813057651401</v>
      </c>
      <c r="AF128" s="126"/>
      <c r="AG128" s="126"/>
      <c r="AH128" s="126" t="s">
        <v>157</v>
      </c>
    </row>
    <row r="129" spans="1:41" s="48" customFormat="1" ht="15" customHeight="1">
      <c r="A129" s="406"/>
      <c r="B129" s="10" t="s">
        <v>201</v>
      </c>
      <c r="C129" s="67">
        <v>37895</v>
      </c>
      <c r="D129" s="12" t="s">
        <v>11</v>
      </c>
      <c r="E129" s="509"/>
      <c r="F129" s="400"/>
      <c r="G129" s="13">
        <v>23.79</v>
      </c>
      <c r="H129" s="14">
        <v>27.28</v>
      </c>
      <c r="I129" s="14"/>
      <c r="J129" s="14"/>
      <c r="K129" s="14"/>
      <c r="L129" s="14"/>
      <c r="M129" s="14"/>
      <c r="N129" s="86"/>
      <c r="O129" s="30"/>
      <c r="P129" s="30"/>
      <c r="Q129" s="30"/>
      <c r="R129" s="30"/>
      <c r="S129" s="244">
        <v>3.9000000000002366E-3</v>
      </c>
      <c r="T129" s="86"/>
      <c r="U129" s="182"/>
      <c r="V129" s="182"/>
      <c r="W129" s="286">
        <v>-1.3960000000000008</v>
      </c>
      <c r="X129" s="86"/>
      <c r="Y129" s="393"/>
      <c r="Z129" s="394"/>
      <c r="AA129" s="286">
        <v>-3.490000000000002</v>
      </c>
      <c r="AB129" s="287">
        <v>-22</v>
      </c>
      <c r="AC129" s="288">
        <f>N129+V129+AB129</f>
        <v>-22</v>
      </c>
      <c r="AD129" s="380"/>
      <c r="AE129" s="403"/>
      <c r="AF129" s="126"/>
      <c r="AG129" s="126"/>
      <c r="AH129" s="126" t="s">
        <v>158</v>
      </c>
    </row>
    <row r="130" spans="1:41" s="48" customFormat="1" ht="15" customHeight="1">
      <c r="A130" s="406"/>
      <c r="B130" s="10" t="s">
        <v>201</v>
      </c>
      <c r="C130" s="67">
        <v>38437</v>
      </c>
      <c r="D130" s="12" t="s">
        <v>209</v>
      </c>
      <c r="E130" s="509"/>
      <c r="F130" s="400"/>
      <c r="G130" s="13">
        <v>96.649999999999991</v>
      </c>
      <c r="H130" s="14">
        <v>95.57</v>
      </c>
      <c r="I130" s="14"/>
      <c r="J130" s="14"/>
      <c r="K130" s="14"/>
      <c r="L130" s="14"/>
      <c r="M130" s="14">
        <v>1.0799999999999983</v>
      </c>
      <c r="N130" s="86">
        <v>13</v>
      </c>
      <c r="O130" s="30"/>
      <c r="P130" s="30"/>
      <c r="Q130" s="30"/>
      <c r="R130" s="30"/>
      <c r="S130" s="244">
        <v>6.1856999999999998</v>
      </c>
      <c r="T130" s="86">
        <v>74</v>
      </c>
      <c r="U130" s="182"/>
      <c r="V130" s="182"/>
      <c r="W130" s="286">
        <v>-4.1199999999999992</v>
      </c>
      <c r="X130" s="287">
        <v>-25</v>
      </c>
      <c r="Y130" s="393"/>
      <c r="Z130" s="394"/>
      <c r="AA130" s="244">
        <v>1.0799999999999983</v>
      </c>
      <c r="AB130" s="86">
        <v>25.898510208485177</v>
      </c>
      <c r="AC130" s="250">
        <f>N130+V130+AB130</f>
        <v>38.898510208485177</v>
      </c>
      <c r="AD130" s="380"/>
      <c r="AE130" s="403"/>
      <c r="AF130" s="126"/>
      <c r="AG130" s="126"/>
      <c r="AH130" s="126" t="s">
        <v>159</v>
      </c>
    </row>
    <row r="131" spans="1:41" s="48" customFormat="1" ht="15.75" customHeight="1" thickBot="1">
      <c r="A131" s="407"/>
      <c r="B131" s="57" t="s">
        <v>201</v>
      </c>
      <c r="C131" s="58">
        <v>38437</v>
      </c>
      <c r="D131" s="28" t="s">
        <v>210</v>
      </c>
      <c r="E131" s="52"/>
      <c r="F131" s="401"/>
      <c r="G131" s="26">
        <v>145.68</v>
      </c>
      <c r="H131" s="27">
        <v>59.28</v>
      </c>
      <c r="I131" s="27"/>
      <c r="J131" s="27"/>
      <c r="K131" s="27"/>
      <c r="L131" s="27"/>
      <c r="M131" s="27">
        <v>86.4</v>
      </c>
      <c r="N131" s="190">
        <v>1036</v>
      </c>
      <c r="O131" s="34"/>
      <c r="P131" s="34"/>
      <c r="Q131" s="34"/>
      <c r="R131" s="34"/>
      <c r="S131" s="246">
        <v>19.801599999999997</v>
      </c>
      <c r="T131" s="190">
        <v>237</v>
      </c>
      <c r="U131" s="183"/>
      <c r="V131" s="183"/>
      <c r="W131" s="246">
        <v>26.840000000000003</v>
      </c>
      <c r="X131" s="190">
        <v>322</v>
      </c>
      <c r="Y131" s="395"/>
      <c r="Z131" s="396"/>
      <c r="AA131" s="246">
        <v>86.4</v>
      </c>
      <c r="AB131" s="190">
        <v>2071.8808166788203</v>
      </c>
      <c r="AC131" s="251">
        <f>N131+V131+AB131</f>
        <v>3107.8808166788203</v>
      </c>
      <c r="AD131" s="381"/>
      <c r="AE131" s="404"/>
      <c r="AF131" s="126"/>
      <c r="AG131" s="126"/>
      <c r="AH131" s="126" t="s">
        <v>160</v>
      </c>
    </row>
    <row r="132" spans="1:41" s="48" customFormat="1">
      <c r="A132" s="68"/>
      <c r="B132" s="68"/>
      <c r="C132" s="69"/>
      <c r="D132" s="71"/>
      <c r="E132" s="71"/>
      <c r="F132" s="71"/>
      <c r="G132" s="72"/>
      <c r="H132" s="73"/>
      <c r="I132" s="73"/>
      <c r="J132" s="73"/>
      <c r="K132" s="73"/>
      <c r="L132" s="73"/>
      <c r="M132" s="72"/>
      <c r="N132" s="72"/>
      <c r="O132" s="72"/>
      <c r="P132" s="72"/>
      <c r="Q132" s="72"/>
      <c r="R132" s="72"/>
      <c r="S132" s="72"/>
      <c r="T132" s="72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F132" s="126"/>
      <c r="AG132" s="126"/>
      <c r="AH132" s="126"/>
    </row>
    <row r="133" spans="1:41" s="212" customFormat="1">
      <c r="A133" s="207"/>
      <c r="B133" s="207"/>
      <c r="C133" s="208"/>
      <c r="D133" s="209"/>
      <c r="E133" s="209"/>
      <c r="F133" s="209"/>
      <c r="G133" s="210"/>
      <c r="H133" s="211"/>
      <c r="I133" s="211"/>
      <c r="J133" s="211"/>
      <c r="K133" s="211"/>
      <c r="L133" s="211"/>
      <c r="M133" s="210"/>
      <c r="N133" s="210"/>
      <c r="O133" s="210"/>
      <c r="P133" s="210"/>
      <c r="Q133" s="210"/>
      <c r="R133" s="210"/>
      <c r="S133" s="210"/>
      <c r="T133" s="210"/>
      <c r="U133" s="211"/>
      <c r="V133" s="211"/>
      <c r="W133" s="211"/>
      <c r="X133" s="211"/>
      <c r="Y133" s="211"/>
      <c r="Z133" s="211"/>
      <c r="AA133" s="211"/>
      <c r="AB133" s="211"/>
      <c r="AC133" s="211"/>
      <c r="AD133" s="211"/>
      <c r="AF133" s="213"/>
      <c r="AG133" s="213"/>
      <c r="AH133" s="213"/>
    </row>
    <row r="134" spans="1:41" s="48" customFormat="1" ht="13.5" thickBot="1">
      <c r="A134" s="68"/>
      <c r="B134" s="68"/>
      <c r="C134" s="69"/>
      <c r="D134" s="349"/>
      <c r="E134" s="358"/>
      <c r="F134" s="70"/>
      <c r="G134" s="219"/>
      <c r="H134" s="219"/>
      <c r="I134" s="229"/>
      <c r="J134" s="229"/>
      <c r="K134" s="229"/>
      <c r="L134" s="229"/>
      <c r="M134" s="71"/>
      <c r="N134" s="71"/>
      <c r="O134" s="70"/>
      <c r="P134" s="70"/>
      <c r="Q134" s="220"/>
      <c r="R134" s="70"/>
      <c r="S134" s="70"/>
      <c r="T134" s="70"/>
      <c r="U134" s="70"/>
      <c r="V134" s="70"/>
      <c r="W134" s="220"/>
      <c r="X134" s="70"/>
      <c r="Y134" s="220"/>
      <c r="Z134" s="70"/>
      <c r="AA134" s="220"/>
      <c r="AB134" s="101"/>
      <c r="AC134" s="221"/>
      <c r="AD134" s="101"/>
      <c r="AE134" s="220"/>
      <c r="AF134" s="126"/>
      <c r="AG134" s="126"/>
      <c r="AH134" s="126"/>
      <c r="AI134" s="126"/>
      <c r="AJ134" s="126"/>
      <c r="AK134" s="126"/>
    </row>
    <row r="135" spans="1:41" s="48" customFormat="1" ht="12.75" customHeight="1" thickBot="1">
      <c r="A135" s="328" t="s">
        <v>135</v>
      </c>
      <c r="B135" s="276" t="s">
        <v>201</v>
      </c>
      <c r="C135" s="174">
        <v>37614</v>
      </c>
      <c r="D135" s="329" t="s">
        <v>190</v>
      </c>
      <c r="E135" s="329"/>
      <c r="F135" s="330" t="s">
        <v>191</v>
      </c>
      <c r="G135" s="178">
        <v>681.6</v>
      </c>
      <c r="H135" s="178">
        <v>107.44</v>
      </c>
      <c r="I135" s="339">
        <v>39953</v>
      </c>
      <c r="J135" s="178">
        <v>41.33</v>
      </c>
      <c r="K135" s="178">
        <v>119.9</v>
      </c>
      <c r="L135" s="178">
        <v>469</v>
      </c>
      <c r="M135" s="177">
        <v>3410.01</v>
      </c>
      <c r="N135" s="185">
        <v>22161</v>
      </c>
      <c r="O135" s="279"/>
      <c r="P135" s="279"/>
      <c r="Q135" s="279"/>
      <c r="R135" s="279"/>
      <c r="S135" s="338">
        <v>17.739999999999998</v>
      </c>
      <c r="T135" s="189">
        <v>273</v>
      </c>
      <c r="U135" s="279"/>
      <c r="V135" s="279"/>
      <c r="W135" s="178">
        <v>225.91</v>
      </c>
      <c r="X135" s="189">
        <v>3472</v>
      </c>
      <c r="Y135" s="408" t="s">
        <v>66</v>
      </c>
      <c r="Z135" s="409"/>
      <c r="AA135" s="178">
        <v>574.16</v>
      </c>
      <c r="AB135" s="206">
        <v>31454</v>
      </c>
      <c r="AC135" s="341">
        <f>Z135+AB135</f>
        <v>31454</v>
      </c>
      <c r="AD135" s="340">
        <v>46055</v>
      </c>
      <c r="AE135" s="220"/>
      <c r="AF135" s="126"/>
      <c r="AG135" s="126"/>
      <c r="AH135" s="126" t="s">
        <v>198</v>
      </c>
      <c r="AI135" s="126"/>
      <c r="AJ135" s="126"/>
      <c r="AK135" s="126"/>
    </row>
    <row r="136" spans="1:41" s="48" customFormat="1">
      <c r="A136" s="68"/>
      <c r="B136" s="68"/>
      <c r="C136" s="69"/>
      <c r="D136" s="349"/>
      <c r="E136" s="358"/>
      <c r="F136" s="70"/>
      <c r="G136" s="229"/>
      <c r="H136" s="229"/>
      <c r="I136" s="229"/>
      <c r="J136" s="229"/>
      <c r="K136" s="229"/>
      <c r="L136" s="229"/>
      <c r="M136" s="71"/>
      <c r="N136" s="71"/>
      <c r="O136" s="70"/>
      <c r="P136" s="72"/>
      <c r="Q136" s="230"/>
      <c r="R136" s="72"/>
      <c r="S136" s="72"/>
      <c r="T136" s="72"/>
      <c r="U136" s="72"/>
      <c r="V136" s="72"/>
      <c r="W136" s="222"/>
      <c r="X136" s="73"/>
      <c r="Y136" s="222"/>
      <c r="Z136" s="73"/>
      <c r="AA136" s="222"/>
      <c r="AB136" s="73"/>
      <c r="AC136" s="222"/>
      <c r="AD136" s="73"/>
      <c r="AE136" s="220"/>
      <c r="AF136" s="126"/>
      <c r="AG136" s="222"/>
      <c r="AH136" s="222"/>
      <c r="AI136" s="73"/>
      <c r="AJ136" s="222"/>
    </row>
    <row r="137" spans="1:41" s="240" customFormat="1">
      <c r="A137" s="231"/>
      <c r="B137" s="231"/>
      <c r="C137" s="232"/>
      <c r="D137" s="233"/>
      <c r="E137" s="233"/>
      <c r="F137" s="233"/>
      <c r="G137" s="234"/>
      <c r="H137" s="234"/>
      <c r="I137" s="234"/>
      <c r="J137" s="234"/>
      <c r="K137" s="234"/>
      <c r="L137" s="234"/>
      <c r="M137" s="235"/>
      <c r="N137" s="235"/>
      <c r="O137" s="233"/>
      <c r="P137" s="236"/>
      <c r="Q137" s="238"/>
      <c r="R137" s="236"/>
      <c r="S137" s="236"/>
      <c r="T137" s="236"/>
      <c r="U137" s="236"/>
      <c r="V137" s="236"/>
      <c r="W137" s="239"/>
      <c r="X137" s="237"/>
      <c r="Y137" s="239"/>
      <c r="Z137" s="237"/>
      <c r="AA137" s="239"/>
      <c r="AB137" s="237"/>
      <c r="AC137" s="239"/>
      <c r="AD137" s="237"/>
      <c r="AE137" s="237"/>
      <c r="AF137" s="237"/>
      <c r="AG137" s="239"/>
      <c r="AH137" s="239"/>
      <c r="AI137" s="237"/>
      <c r="AJ137" s="239"/>
    </row>
    <row r="138" spans="1:41" s="48" customFormat="1">
      <c r="A138" s="68"/>
      <c r="B138" s="68"/>
      <c r="C138" s="69"/>
      <c r="D138" s="71"/>
      <c r="E138" s="71"/>
      <c r="F138" s="71"/>
      <c r="G138" s="72"/>
      <c r="H138" s="73"/>
      <c r="I138" s="73"/>
      <c r="J138" s="73"/>
      <c r="K138" s="73"/>
      <c r="L138" s="73"/>
      <c r="M138" s="72"/>
      <c r="N138" s="72"/>
      <c r="O138" s="72"/>
      <c r="P138" s="72"/>
      <c r="Q138" s="72"/>
      <c r="R138" s="72"/>
      <c r="S138" s="72"/>
      <c r="T138" s="72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F138" s="126"/>
      <c r="AG138" s="126"/>
      <c r="AH138" s="126"/>
    </row>
    <row r="139" spans="1:41" s="48" customFormat="1">
      <c r="A139" s="214" t="s">
        <v>131</v>
      </c>
      <c r="B139" s="10" t="s">
        <v>201</v>
      </c>
      <c r="C139" s="33">
        <v>36755</v>
      </c>
      <c r="D139" s="12" t="s">
        <v>11</v>
      </c>
      <c r="E139" s="12"/>
      <c r="F139" s="12" t="s">
        <v>18</v>
      </c>
      <c r="G139" s="13">
        <v>5361.7</v>
      </c>
      <c r="H139" s="14">
        <v>69.180000000000007</v>
      </c>
      <c r="I139" s="14"/>
      <c r="J139" s="14"/>
      <c r="K139" s="14"/>
      <c r="L139" s="14"/>
      <c r="M139" s="180"/>
      <c r="N139" s="180"/>
      <c r="O139" s="13">
        <v>5292.53</v>
      </c>
      <c r="P139" s="187">
        <v>93810</v>
      </c>
      <c r="Q139" s="13"/>
      <c r="R139" s="215"/>
      <c r="S139" s="13">
        <v>4.97</v>
      </c>
      <c r="T139" s="187">
        <v>88</v>
      </c>
      <c r="U139" s="180"/>
      <c r="V139" s="180"/>
      <c r="W139" s="14">
        <v>2381.64</v>
      </c>
      <c r="X139" s="86">
        <v>42214</v>
      </c>
      <c r="Y139" s="192"/>
      <c r="Z139" s="192"/>
      <c r="AA139" s="14">
        <v>10585.05</v>
      </c>
      <c r="AB139" s="86">
        <v>187619</v>
      </c>
      <c r="AC139" s="216">
        <f>AB139</f>
        <v>187619</v>
      </c>
      <c r="AD139" s="217">
        <v>45885</v>
      </c>
      <c r="AF139" s="126"/>
      <c r="AG139" s="126"/>
      <c r="AH139" s="289"/>
      <c r="AI139" s="222"/>
      <c r="AJ139" s="222"/>
      <c r="AK139" s="222"/>
      <c r="AL139" s="222"/>
      <c r="AM139" s="222"/>
      <c r="AN139" s="222"/>
      <c r="AO139" s="222"/>
    </row>
    <row r="140" spans="1:41" s="48" customFormat="1">
      <c r="A140" s="68"/>
      <c r="B140" s="68"/>
      <c r="C140" s="69"/>
      <c r="D140" s="71"/>
      <c r="E140" s="71"/>
      <c r="F140" s="71"/>
      <c r="G140" s="72"/>
      <c r="H140" s="73"/>
      <c r="I140" s="73"/>
      <c r="J140" s="73"/>
      <c r="K140" s="73"/>
      <c r="L140" s="73"/>
      <c r="M140" s="72"/>
      <c r="N140" s="72"/>
      <c r="O140" s="72"/>
      <c r="P140" s="72"/>
      <c r="Q140" s="72"/>
      <c r="R140" s="72"/>
      <c r="S140" s="72"/>
      <c r="T140" s="72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F140" s="126"/>
      <c r="AG140" s="126"/>
      <c r="AH140" s="289"/>
      <c r="AI140" s="222"/>
      <c r="AJ140" s="222"/>
      <c r="AK140" s="222"/>
      <c r="AL140" s="222"/>
      <c r="AM140" s="222"/>
      <c r="AN140" s="222"/>
      <c r="AO140" s="222"/>
    </row>
    <row r="141" spans="1:41" s="212" customFormat="1">
      <c r="A141" s="207"/>
      <c r="B141" s="207"/>
      <c r="C141" s="208"/>
      <c r="D141" s="209"/>
      <c r="E141" s="209"/>
      <c r="F141" s="209"/>
      <c r="G141" s="210"/>
      <c r="H141" s="211"/>
      <c r="I141" s="211"/>
      <c r="J141" s="211"/>
      <c r="K141" s="211"/>
      <c r="L141" s="211"/>
      <c r="M141" s="210"/>
      <c r="N141" s="210"/>
      <c r="O141" s="210"/>
      <c r="P141" s="210"/>
      <c r="Q141" s="210"/>
      <c r="R141" s="210"/>
      <c r="S141" s="210"/>
      <c r="T141" s="210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F141" s="213"/>
      <c r="AG141" s="213"/>
      <c r="AH141" s="290"/>
      <c r="AI141" s="291"/>
      <c r="AJ141" s="291"/>
      <c r="AK141" s="291"/>
      <c r="AL141" s="291"/>
      <c r="AM141" s="291"/>
      <c r="AN141" s="291"/>
      <c r="AO141" s="291"/>
    </row>
    <row r="142" spans="1:41" s="48" customFormat="1">
      <c r="A142" s="68"/>
      <c r="B142" s="68"/>
      <c r="C142" s="69"/>
      <c r="D142" s="71"/>
      <c r="E142" s="71"/>
      <c r="F142" s="71"/>
      <c r="G142" s="72"/>
      <c r="H142" s="73"/>
      <c r="I142" s="73"/>
      <c r="J142" s="73"/>
      <c r="K142" s="73"/>
      <c r="L142" s="73"/>
      <c r="M142" s="72"/>
      <c r="N142" s="72"/>
      <c r="O142" s="72"/>
      <c r="P142" s="72"/>
      <c r="Q142" s="72"/>
      <c r="R142" s="72"/>
      <c r="S142" s="72"/>
      <c r="T142" s="72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F142" s="126"/>
      <c r="AG142" s="126"/>
      <c r="AH142" s="289"/>
      <c r="AI142" s="222"/>
      <c r="AJ142" s="222"/>
      <c r="AK142" s="222"/>
      <c r="AL142" s="222"/>
      <c r="AM142" s="222"/>
      <c r="AN142" s="222"/>
      <c r="AO142" s="222"/>
    </row>
    <row r="143" spans="1:41" s="48" customFormat="1">
      <c r="A143" s="214" t="s">
        <v>134</v>
      </c>
      <c r="B143" s="10" t="s">
        <v>201</v>
      </c>
      <c r="C143" s="33">
        <v>36867</v>
      </c>
      <c r="D143" s="12" t="s">
        <v>128</v>
      </c>
      <c r="E143" s="12"/>
      <c r="F143" s="12" t="s">
        <v>86</v>
      </c>
      <c r="G143" s="13">
        <v>564.23</v>
      </c>
      <c r="H143" s="14">
        <v>29.35</v>
      </c>
      <c r="I143" s="14"/>
      <c r="J143" s="14"/>
      <c r="K143" s="14"/>
      <c r="L143" s="14"/>
      <c r="M143" s="180"/>
      <c r="N143" s="180"/>
      <c r="O143" s="180"/>
      <c r="P143" s="180"/>
      <c r="Q143" s="13"/>
      <c r="R143" s="215"/>
      <c r="S143" s="13"/>
      <c r="T143" s="187"/>
      <c r="U143" s="180"/>
      <c r="V143" s="180"/>
      <c r="W143" s="14">
        <v>234.08584005869406</v>
      </c>
      <c r="X143" s="86">
        <v>3950</v>
      </c>
      <c r="Y143" s="14">
        <v>282.55392516507703</v>
      </c>
      <c r="Z143" s="86">
        <v>2483</v>
      </c>
      <c r="AA143" s="14">
        <v>252.32501834189287</v>
      </c>
      <c r="AB143" s="86">
        <v>4370</v>
      </c>
      <c r="AC143" s="216">
        <f>Z143+AB143</f>
        <v>6853</v>
      </c>
      <c r="AD143" s="217">
        <v>45886</v>
      </c>
      <c r="AF143" s="126"/>
      <c r="AG143" s="126"/>
      <c r="AH143" s="126"/>
    </row>
    <row r="144" spans="1:41" s="48" customFormat="1">
      <c r="A144" s="68"/>
      <c r="B144" s="68"/>
      <c r="C144" s="69"/>
      <c r="D144" s="71"/>
      <c r="E144" s="71"/>
      <c r="F144" s="71"/>
      <c r="G144" s="72"/>
      <c r="H144" s="73"/>
      <c r="I144" s="73"/>
      <c r="J144" s="73"/>
      <c r="K144" s="73"/>
      <c r="L144" s="73"/>
      <c r="M144" s="72"/>
      <c r="N144" s="72"/>
      <c r="O144" s="72"/>
      <c r="P144" s="72"/>
      <c r="Q144" s="72"/>
      <c r="R144" s="72"/>
      <c r="S144" s="72"/>
      <c r="T144" s="72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F144" s="126"/>
      <c r="AG144" s="126"/>
      <c r="AH144" s="126"/>
    </row>
    <row r="145" spans="1:34" s="212" customFormat="1">
      <c r="A145" s="207"/>
      <c r="B145" s="207"/>
      <c r="C145" s="208"/>
      <c r="D145" s="209"/>
      <c r="E145" s="209"/>
      <c r="F145" s="209"/>
      <c r="G145" s="210"/>
      <c r="H145" s="211"/>
      <c r="I145" s="211"/>
      <c r="J145" s="211"/>
      <c r="K145" s="211"/>
      <c r="L145" s="211"/>
      <c r="M145" s="210"/>
      <c r="N145" s="210"/>
      <c r="O145" s="210"/>
      <c r="P145" s="210"/>
      <c r="Q145" s="210"/>
      <c r="R145" s="210"/>
      <c r="S145" s="210"/>
      <c r="T145" s="210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F145" s="213"/>
      <c r="AG145" s="213"/>
      <c r="AH145" s="213"/>
    </row>
    <row r="146" spans="1:34" s="48" customFormat="1" ht="13.5" thickBot="1">
      <c r="A146" s="68"/>
      <c r="B146" s="105"/>
      <c r="C146" s="106"/>
      <c r="D146" s="100"/>
      <c r="E146" s="100"/>
      <c r="F146" s="100"/>
      <c r="G146" s="102"/>
      <c r="H146" s="103"/>
      <c r="I146" s="103"/>
      <c r="J146" s="103"/>
      <c r="K146" s="103"/>
      <c r="L146" s="103"/>
      <c r="M146" s="102"/>
      <c r="N146" s="102"/>
      <c r="O146" s="102"/>
      <c r="P146" s="102"/>
      <c r="Q146" s="102"/>
      <c r="R146" s="102"/>
      <c r="S146" s="102"/>
      <c r="T146" s="102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73"/>
      <c r="AF146" s="126"/>
      <c r="AG146" s="126"/>
      <c r="AH146" s="126"/>
    </row>
    <row r="147" spans="1:34" s="48" customFormat="1" ht="15.75" customHeight="1" thickBot="1">
      <c r="A147" s="463" t="s">
        <v>147</v>
      </c>
      <c r="B147" s="276" t="s">
        <v>201</v>
      </c>
      <c r="C147" s="258">
        <v>43382</v>
      </c>
      <c r="D147" s="265" t="s">
        <v>11</v>
      </c>
      <c r="E147" s="518"/>
      <c r="F147" s="460" t="s">
        <v>87</v>
      </c>
      <c r="G147" s="196">
        <v>73.116</v>
      </c>
      <c r="H147" s="178">
        <v>20.2</v>
      </c>
      <c r="I147" s="178"/>
      <c r="J147" s="178"/>
      <c r="K147" s="178"/>
      <c r="L147" s="178"/>
      <c r="M147" s="178">
        <v>52.915999999999997</v>
      </c>
      <c r="N147" s="189">
        <v>173</v>
      </c>
      <c r="O147" s="199"/>
      <c r="P147" s="199"/>
      <c r="Q147" s="199"/>
      <c r="R147" s="199"/>
      <c r="S147" s="178"/>
      <c r="T147" s="189"/>
      <c r="U147" s="178">
        <v>0.216</v>
      </c>
      <c r="V147" s="189">
        <v>1</v>
      </c>
      <c r="W147" s="178">
        <v>23.715</v>
      </c>
      <c r="X147" s="189">
        <v>77</v>
      </c>
      <c r="Y147" s="391" t="s">
        <v>152</v>
      </c>
      <c r="Z147" s="392"/>
      <c r="AA147" s="178">
        <v>52.915999999999997</v>
      </c>
      <c r="AB147" s="189">
        <v>345</v>
      </c>
      <c r="AC147" s="262">
        <f>Z147+AB147</f>
        <v>345</v>
      </c>
      <c r="AD147" s="379">
        <v>46000</v>
      </c>
      <c r="AE147" s="263">
        <f>AC147</f>
        <v>345</v>
      </c>
      <c r="AF147" s="419">
        <f>AE147+AE148+AE150+AE151+AE153+AE154+AE156+AE157</f>
        <v>19576</v>
      </c>
      <c r="AG147" s="126"/>
      <c r="AH147" s="126"/>
    </row>
    <row r="148" spans="1:34" s="48" customFormat="1" ht="15" customHeight="1">
      <c r="A148" s="464"/>
      <c r="B148" s="257" t="s">
        <v>201</v>
      </c>
      <c r="C148" s="255">
        <v>43537</v>
      </c>
      <c r="D148" s="266" t="s">
        <v>211</v>
      </c>
      <c r="E148" s="519"/>
      <c r="F148" s="461"/>
      <c r="G148" s="193">
        <v>328.97200000000004</v>
      </c>
      <c r="H148" s="20">
        <v>45</v>
      </c>
      <c r="I148" s="20"/>
      <c r="J148" s="20"/>
      <c r="K148" s="20"/>
      <c r="L148" s="20"/>
      <c r="M148" s="259">
        <v>283.97200000000004</v>
      </c>
      <c r="N148" s="260">
        <v>900</v>
      </c>
      <c r="O148" s="197"/>
      <c r="P148" s="197"/>
      <c r="Q148" s="197"/>
      <c r="R148" s="197"/>
      <c r="S148" s="259"/>
      <c r="T148" s="260"/>
      <c r="U148" s="259">
        <v>54.671999999999997</v>
      </c>
      <c r="V148" s="260">
        <v>173</v>
      </c>
      <c r="W148" s="259">
        <v>103.185</v>
      </c>
      <c r="X148" s="260">
        <v>327</v>
      </c>
      <c r="Y148" s="393"/>
      <c r="Z148" s="394"/>
      <c r="AA148" s="259">
        <v>283.97200000000004</v>
      </c>
      <c r="AB148" s="260">
        <v>1799</v>
      </c>
      <c r="AC148" s="261">
        <f>Z148+AB148</f>
        <v>1799</v>
      </c>
      <c r="AD148" s="380"/>
      <c r="AE148" s="376">
        <f>AC148+AC149</f>
        <v>2613</v>
      </c>
      <c r="AF148" s="420"/>
      <c r="AG148" s="126"/>
      <c r="AH148" s="126"/>
    </row>
    <row r="149" spans="1:34" s="48" customFormat="1" ht="15" customHeight="1" thickBot="1">
      <c r="A149" s="464"/>
      <c r="B149" s="264"/>
      <c r="C149" s="58"/>
      <c r="D149" s="28" t="s">
        <v>212</v>
      </c>
      <c r="E149" s="71"/>
      <c r="F149" s="461"/>
      <c r="G149" s="195">
        <v>128.47999999999999</v>
      </c>
      <c r="H149" s="267" t="s">
        <v>150</v>
      </c>
      <c r="I149" s="267"/>
      <c r="J149" s="267"/>
      <c r="K149" s="267"/>
      <c r="L149" s="267"/>
      <c r="M149" s="268">
        <v>128.47999999999999</v>
      </c>
      <c r="N149" s="269">
        <v>407</v>
      </c>
      <c r="O149" s="198"/>
      <c r="P149" s="198"/>
      <c r="Q149" s="198"/>
      <c r="R149" s="198"/>
      <c r="S149" s="268">
        <v>0.5</v>
      </c>
      <c r="T149" s="269">
        <v>2</v>
      </c>
      <c r="U149" s="268">
        <v>24.479999999999997</v>
      </c>
      <c r="V149" s="269">
        <v>78</v>
      </c>
      <c r="W149" s="268">
        <v>46.575000000000003</v>
      </c>
      <c r="X149" s="269">
        <v>148</v>
      </c>
      <c r="Y149" s="393"/>
      <c r="Z149" s="394"/>
      <c r="AA149" s="268">
        <v>128.47999999999999</v>
      </c>
      <c r="AB149" s="268">
        <v>814</v>
      </c>
      <c r="AC149" s="272">
        <f t="shared" ref="AC149:AC157" si="11">Z149+AB149</f>
        <v>814</v>
      </c>
      <c r="AD149" s="380"/>
      <c r="AE149" s="378"/>
      <c r="AF149" s="420"/>
      <c r="AG149" s="126"/>
      <c r="AH149" s="126"/>
    </row>
    <row r="150" spans="1:34" s="48" customFormat="1" ht="15" customHeight="1" thickBot="1">
      <c r="A150" s="464"/>
      <c r="B150" s="276" t="s">
        <v>201</v>
      </c>
      <c r="C150" s="174">
        <v>43539</v>
      </c>
      <c r="D150" s="176" t="s">
        <v>207</v>
      </c>
      <c r="E150" s="71"/>
      <c r="F150" s="461"/>
      <c r="G150" s="196">
        <v>388.49199999999996</v>
      </c>
      <c r="H150" s="178">
        <v>45</v>
      </c>
      <c r="I150" s="178"/>
      <c r="J150" s="178"/>
      <c r="K150" s="178"/>
      <c r="L150" s="178"/>
      <c r="M150" s="270">
        <v>343.49199999999996</v>
      </c>
      <c r="N150" s="271">
        <v>1088</v>
      </c>
      <c r="O150" s="199"/>
      <c r="P150" s="199"/>
      <c r="Q150" s="199"/>
      <c r="R150" s="199"/>
      <c r="S150" s="270"/>
      <c r="T150" s="271"/>
      <c r="U150" s="270">
        <v>66.191999999999993</v>
      </c>
      <c r="V150" s="271">
        <v>210</v>
      </c>
      <c r="W150" s="270">
        <v>124.78500000000001</v>
      </c>
      <c r="X150" s="271">
        <v>395</v>
      </c>
      <c r="Y150" s="393"/>
      <c r="Z150" s="394"/>
      <c r="AA150" s="270">
        <v>343.49199999999996</v>
      </c>
      <c r="AB150" s="270">
        <v>2176</v>
      </c>
      <c r="AC150" s="273">
        <f t="shared" si="11"/>
        <v>2176</v>
      </c>
      <c r="AD150" s="380"/>
      <c r="AE150" s="263">
        <f>AC150</f>
        <v>2176</v>
      </c>
      <c r="AF150" s="420"/>
      <c r="AG150" s="126"/>
      <c r="AH150" s="126"/>
    </row>
    <row r="151" spans="1:34" s="48" customFormat="1" ht="15" customHeight="1">
      <c r="A151" s="464"/>
      <c r="B151" s="257" t="s">
        <v>201</v>
      </c>
      <c r="C151" s="194">
        <v>43568</v>
      </c>
      <c r="D151" s="266" t="s">
        <v>211</v>
      </c>
      <c r="E151" s="519"/>
      <c r="F151" s="461"/>
      <c r="G151" s="193">
        <v>382.17200000000003</v>
      </c>
      <c r="H151" s="20">
        <v>30.000000000000004</v>
      </c>
      <c r="I151" s="20"/>
      <c r="J151" s="20"/>
      <c r="K151" s="20"/>
      <c r="L151" s="20"/>
      <c r="M151" s="259">
        <v>352.17200000000003</v>
      </c>
      <c r="N151" s="260">
        <v>1109.2686815656591</v>
      </c>
      <c r="O151" s="197"/>
      <c r="P151" s="197"/>
      <c r="Q151" s="197"/>
      <c r="R151" s="197"/>
      <c r="S151" s="259"/>
      <c r="T151" s="260"/>
      <c r="U151" s="259">
        <v>67.872</v>
      </c>
      <c r="V151" s="260">
        <v>213.77762278973583</v>
      </c>
      <c r="W151" s="259">
        <v>127.935</v>
      </c>
      <c r="X151" s="260">
        <v>402.98672550049832</v>
      </c>
      <c r="Y151" s="393"/>
      <c r="Z151" s="394"/>
      <c r="AA151" s="259">
        <v>352.17200000000003</v>
      </c>
      <c r="AB151" s="259">
        <v>2219</v>
      </c>
      <c r="AC151" s="261">
        <f t="shared" si="11"/>
        <v>2219</v>
      </c>
      <c r="AD151" s="380"/>
      <c r="AE151" s="376">
        <f>AC151+AC152</f>
        <v>2716</v>
      </c>
      <c r="AF151" s="420"/>
      <c r="AG151" s="126"/>
      <c r="AH151" s="126" t="s">
        <v>151</v>
      </c>
    </row>
    <row r="152" spans="1:34" s="48" customFormat="1" ht="15" customHeight="1" thickBot="1">
      <c r="A152" s="464"/>
      <c r="B152" s="264"/>
      <c r="C152" s="58"/>
      <c r="D152" s="28" t="s">
        <v>212</v>
      </c>
      <c r="E152" s="71"/>
      <c r="F152" s="461"/>
      <c r="G152" s="195">
        <v>78.88</v>
      </c>
      <c r="H152" s="267" t="s">
        <v>150</v>
      </c>
      <c r="I152" s="267"/>
      <c r="J152" s="267"/>
      <c r="K152" s="267"/>
      <c r="L152" s="267"/>
      <c r="M152" s="268">
        <v>78.88</v>
      </c>
      <c r="N152" s="269">
        <v>248.45703382428707</v>
      </c>
      <c r="O152" s="198"/>
      <c r="P152" s="198"/>
      <c r="Q152" s="198"/>
      <c r="R152" s="198"/>
      <c r="S152" s="268">
        <v>0.5</v>
      </c>
      <c r="T152" s="269">
        <v>2</v>
      </c>
      <c r="U152" s="268">
        <v>14.879999999999999</v>
      </c>
      <c r="V152" s="269">
        <v>46.869176766041988</v>
      </c>
      <c r="W152" s="268">
        <v>28.574999999999999</v>
      </c>
      <c r="X152" s="269">
        <v>90.021577417572516</v>
      </c>
      <c r="Y152" s="393"/>
      <c r="Z152" s="394"/>
      <c r="AA152" s="268">
        <v>78.88</v>
      </c>
      <c r="AB152" s="268">
        <v>497</v>
      </c>
      <c r="AC152" s="272">
        <f t="shared" si="11"/>
        <v>497</v>
      </c>
      <c r="AD152" s="380"/>
      <c r="AE152" s="378"/>
      <c r="AF152" s="420"/>
      <c r="AG152" s="126"/>
      <c r="AH152" s="126"/>
    </row>
    <row r="153" spans="1:34" s="48" customFormat="1" ht="15" customHeight="1" thickBot="1">
      <c r="A153" s="464"/>
      <c r="B153" s="276" t="s">
        <v>201</v>
      </c>
      <c r="C153" s="174">
        <v>43568</v>
      </c>
      <c r="D153" s="176" t="s">
        <v>148</v>
      </c>
      <c r="E153" s="71"/>
      <c r="F153" s="461"/>
      <c r="G153" s="196">
        <v>576.10400000000004</v>
      </c>
      <c r="H153" s="178">
        <v>45</v>
      </c>
      <c r="I153" s="178"/>
      <c r="J153" s="178"/>
      <c r="K153" s="178"/>
      <c r="L153" s="178"/>
      <c r="M153" s="270">
        <v>531.10400000000004</v>
      </c>
      <c r="N153" s="271">
        <v>1672.8642325567814</v>
      </c>
      <c r="O153" s="199"/>
      <c r="P153" s="199"/>
      <c r="Q153" s="199"/>
      <c r="R153" s="199"/>
      <c r="S153" s="270"/>
      <c r="T153" s="271"/>
      <c r="U153" s="270">
        <v>102.504</v>
      </c>
      <c r="V153" s="271">
        <v>322.8555523198458</v>
      </c>
      <c r="W153" s="270">
        <v>192.87</v>
      </c>
      <c r="X153" s="271">
        <v>607.50390610662112</v>
      </c>
      <c r="Y153" s="393"/>
      <c r="Z153" s="394"/>
      <c r="AA153" s="270">
        <v>531.10400000000004</v>
      </c>
      <c r="AB153" s="270">
        <v>3346</v>
      </c>
      <c r="AC153" s="273">
        <f t="shared" si="11"/>
        <v>3346</v>
      </c>
      <c r="AD153" s="380"/>
      <c r="AE153" s="263">
        <f>AC153</f>
        <v>3346</v>
      </c>
      <c r="AF153" s="420"/>
      <c r="AG153" s="126"/>
      <c r="AH153" s="126"/>
    </row>
    <row r="154" spans="1:34" s="48" customFormat="1" ht="15" customHeight="1">
      <c r="A154" s="464"/>
      <c r="B154" s="257" t="s">
        <v>201</v>
      </c>
      <c r="C154" s="194">
        <v>43568</v>
      </c>
      <c r="D154" s="19" t="s">
        <v>207</v>
      </c>
      <c r="E154" s="71"/>
      <c r="F154" s="461"/>
      <c r="G154" s="193">
        <v>485.21199999999999</v>
      </c>
      <c r="H154" s="20">
        <v>45</v>
      </c>
      <c r="I154" s="20"/>
      <c r="J154" s="20"/>
      <c r="K154" s="20"/>
      <c r="L154" s="20"/>
      <c r="M154" s="259">
        <v>440.21199999999999</v>
      </c>
      <c r="N154" s="260">
        <v>1386.5779774314078</v>
      </c>
      <c r="O154" s="197"/>
      <c r="P154" s="197"/>
      <c r="Q154" s="197"/>
      <c r="R154" s="197"/>
      <c r="S154" s="259"/>
      <c r="T154" s="260"/>
      <c r="U154" s="259">
        <v>84.911999999999992</v>
      </c>
      <c r="V154" s="260">
        <v>267.45038973149366</v>
      </c>
      <c r="W154" s="259">
        <v>159.88500000000002</v>
      </c>
      <c r="X154" s="260">
        <v>503.62316351629374</v>
      </c>
      <c r="Y154" s="393"/>
      <c r="Z154" s="394"/>
      <c r="AA154" s="259">
        <v>440.21199999999999</v>
      </c>
      <c r="AB154" s="259">
        <v>2773</v>
      </c>
      <c r="AC154" s="261">
        <f t="shared" si="11"/>
        <v>2773</v>
      </c>
      <c r="AD154" s="380"/>
      <c r="AE154" s="376">
        <f>AC154+AC155</f>
        <v>3317</v>
      </c>
      <c r="AF154" s="420"/>
      <c r="AG154" s="126"/>
      <c r="AH154" s="126"/>
    </row>
    <row r="155" spans="1:34" s="48" customFormat="1" ht="15" customHeight="1" thickBot="1">
      <c r="A155" s="464"/>
      <c r="B155" s="264"/>
      <c r="C155" s="58"/>
      <c r="D155" s="28" t="s">
        <v>213</v>
      </c>
      <c r="E155" s="71"/>
      <c r="F155" s="461"/>
      <c r="G155" s="195">
        <v>86.32</v>
      </c>
      <c r="H155" s="267" t="s">
        <v>150</v>
      </c>
      <c r="I155" s="267"/>
      <c r="J155" s="267"/>
      <c r="K155" s="267"/>
      <c r="L155" s="267"/>
      <c r="M155" s="268">
        <v>86.32</v>
      </c>
      <c r="N155" s="269">
        <v>271.8916222073081</v>
      </c>
      <c r="O155" s="198"/>
      <c r="P155" s="198"/>
      <c r="Q155" s="198"/>
      <c r="R155" s="198"/>
      <c r="S155" s="268">
        <v>0.5</v>
      </c>
      <c r="T155" s="269">
        <v>2</v>
      </c>
      <c r="U155" s="268">
        <v>16.32</v>
      </c>
      <c r="V155" s="269">
        <v>51.404903549852513</v>
      </c>
      <c r="W155" s="268">
        <v>31.275000000000002</v>
      </c>
      <c r="X155" s="269">
        <v>98.52606513721733</v>
      </c>
      <c r="Y155" s="393"/>
      <c r="Z155" s="394"/>
      <c r="AA155" s="268">
        <v>86.32</v>
      </c>
      <c r="AB155" s="268">
        <v>544</v>
      </c>
      <c r="AC155" s="272">
        <f t="shared" si="11"/>
        <v>544</v>
      </c>
      <c r="AD155" s="380"/>
      <c r="AE155" s="378"/>
      <c r="AF155" s="420"/>
      <c r="AG155" s="126"/>
      <c r="AH155" s="126"/>
    </row>
    <row r="156" spans="1:34" s="48" customFormat="1" ht="15" customHeight="1">
      <c r="A156" s="464"/>
      <c r="B156" s="63" t="s">
        <v>201</v>
      </c>
      <c r="C156" s="194">
        <v>43568</v>
      </c>
      <c r="D156" s="19" t="s">
        <v>207</v>
      </c>
      <c r="E156" s="71"/>
      <c r="F156" s="461"/>
      <c r="G156" s="193">
        <v>491.41199999999998</v>
      </c>
      <c r="H156" s="20">
        <v>45</v>
      </c>
      <c r="I156" s="20"/>
      <c r="J156" s="20"/>
      <c r="K156" s="20"/>
      <c r="L156" s="20"/>
      <c r="M156" s="259">
        <v>446.41199999999998</v>
      </c>
      <c r="N156" s="260">
        <v>1406.1068010839249</v>
      </c>
      <c r="O156" s="197"/>
      <c r="P156" s="197"/>
      <c r="Q156" s="197"/>
      <c r="R156" s="197"/>
      <c r="S156" s="259"/>
      <c r="T156" s="260"/>
      <c r="U156" s="259">
        <v>86.111999999999995</v>
      </c>
      <c r="V156" s="260">
        <v>271.23016205133581</v>
      </c>
      <c r="W156" s="259">
        <v>162.13500000000002</v>
      </c>
      <c r="X156" s="260">
        <v>510.7102366159977</v>
      </c>
      <c r="Y156" s="393"/>
      <c r="Z156" s="394"/>
      <c r="AA156" s="259">
        <v>446.41199999999998</v>
      </c>
      <c r="AB156" s="259">
        <v>2818</v>
      </c>
      <c r="AC156" s="261">
        <f t="shared" si="11"/>
        <v>2818</v>
      </c>
      <c r="AD156" s="380"/>
      <c r="AE156" s="274">
        <f t="shared" ref="AE156:AE157" si="12">AC156</f>
        <v>2818</v>
      </c>
      <c r="AF156" s="420"/>
      <c r="AG156" s="126"/>
      <c r="AH156" s="126"/>
    </row>
    <row r="157" spans="1:34" s="48" customFormat="1" ht="15.75" customHeight="1" thickBot="1">
      <c r="A157" s="465"/>
      <c r="B157" s="57" t="s">
        <v>201</v>
      </c>
      <c r="C157" s="58">
        <v>44210</v>
      </c>
      <c r="D157" s="28" t="s">
        <v>149</v>
      </c>
      <c r="E157" s="100"/>
      <c r="F157" s="462"/>
      <c r="G157" s="256">
        <v>472.10400000000004</v>
      </c>
      <c r="H157" s="155">
        <v>69.44</v>
      </c>
      <c r="I157" s="155"/>
      <c r="J157" s="155"/>
      <c r="K157" s="155"/>
      <c r="L157" s="155"/>
      <c r="M157" s="155">
        <v>402.66400000000004</v>
      </c>
      <c r="N157" s="228">
        <v>1122</v>
      </c>
      <c r="O157" s="252"/>
      <c r="P157" s="252"/>
      <c r="Q157" s="252"/>
      <c r="R157" s="252"/>
      <c r="S157" s="155"/>
      <c r="T157" s="228"/>
      <c r="U157" s="155">
        <v>72.504000000000005</v>
      </c>
      <c r="V157" s="228">
        <v>202</v>
      </c>
      <c r="W157" s="155">
        <v>147.67200000000003</v>
      </c>
      <c r="X157" s="228">
        <v>412</v>
      </c>
      <c r="Y157" s="395"/>
      <c r="Z157" s="396"/>
      <c r="AA157" s="155">
        <v>402.66400000000004</v>
      </c>
      <c r="AB157" s="155">
        <v>2245</v>
      </c>
      <c r="AC157" s="253">
        <f t="shared" si="11"/>
        <v>2245</v>
      </c>
      <c r="AD157" s="381"/>
      <c r="AE157" s="254">
        <f t="shared" si="12"/>
        <v>2245</v>
      </c>
      <c r="AF157" s="421"/>
      <c r="AG157" s="126"/>
      <c r="AH157" s="126"/>
    </row>
    <row r="158" spans="1:34" s="48" customFormat="1">
      <c r="A158" s="68"/>
      <c r="B158" s="68"/>
      <c r="C158" s="69"/>
      <c r="D158" s="71"/>
      <c r="E158" s="71"/>
      <c r="F158" s="71"/>
      <c r="G158" s="72"/>
      <c r="H158" s="73"/>
      <c r="I158" s="73"/>
      <c r="J158" s="73"/>
      <c r="K158" s="73"/>
      <c r="L158" s="73"/>
      <c r="M158" s="72"/>
      <c r="N158" s="72"/>
      <c r="O158" s="230"/>
      <c r="P158" s="72"/>
      <c r="Q158" s="72"/>
      <c r="R158" s="72"/>
      <c r="S158" s="72"/>
      <c r="T158" s="72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F158" s="126"/>
      <c r="AG158" s="126"/>
      <c r="AH158" s="126"/>
    </row>
    <row r="159" spans="1:34" s="212" customFormat="1">
      <c r="A159" s="207"/>
      <c r="B159" s="207"/>
      <c r="C159" s="208"/>
      <c r="D159" s="209"/>
      <c r="E159" s="209"/>
      <c r="F159" s="209"/>
      <c r="G159" s="210"/>
      <c r="H159" s="211"/>
      <c r="I159" s="211"/>
      <c r="J159" s="211"/>
      <c r="K159" s="211"/>
      <c r="L159" s="211"/>
      <c r="M159" s="210"/>
      <c r="N159" s="210"/>
      <c r="O159" s="275"/>
      <c r="P159" s="210"/>
      <c r="Q159" s="210"/>
      <c r="R159" s="210"/>
      <c r="S159" s="210"/>
      <c r="T159" s="210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F159" s="213"/>
      <c r="AG159" s="213"/>
      <c r="AH159" s="213"/>
    </row>
    <row r="160" spans="1:34" s="48" customFormat="1" ht="13.5" thickBot="1">
      <c r="A160" s="68"/>
      <c r="B160" s="68"/>
      <c r="C160" s="69"/>
      <c r="D160" s="71"/>
      <c r="E160" s="71"/>
      <c r="F160" s="71"/>
      <c r="G160" s="72"/>
      <c r="H160" s="73"/>
      <c r="I160" s="73"/>
      <c r="J160" s="73"/>
      <c r="K160" s="73"/>
      <c r="L160" s="73"/>
      <c r="M160" s="72"/>
      <c r="N160" s="72"/>
      <c r="O160" s="72"/>
      <c r="P160" s="72"/>
      <c r="Q160" s="72"/>
      <c r="R160" s="72"/>
      <c r="S160" s="72"/>
      <c r="T160" s="72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F160" s="126"/>
      <c r="AG160" s="126"/>
      <c r="AH160" s="126"/>
    </row>
    <row r="161" spans="1:37" s="48" customFormat="1" ht="15" customHeight="1">
      <c r="A161" s="417" t="s">
        <v>142</v>
      </c>
      <c r="B161" s="63" t="s">
        <v>201</v>
      </c>
      <c r="C161" s="64">
        <v>36751</v>
      </c>
      <c r="D161" s="39" t="s">
        <v>143</v>
      </c>
      <c r="E161" s="508"/>
      <c r="F161" s="399" t="s">
        <v>18</v>
      </c>
      <c r="G161" s="40">
        <v>92.60748349229641</v>
      </c>
      <c r="H161" s="41">
        <v>47.330887747615556</v>
      </c>
      <c r="I161" s="41"/>
      <c r="J161" s="41"/>
      <c r="K161" s="41"/>
      <c r="L161" s="41"/>
      <c r="M161" s="41">
        <v>45.276595744680854</v>
      </c>
      <c r="N161" s="88"/>
      <c r="O161" s="42"/>
      <c r="P161" s="42"/>
      <c r="Q161" s="42"/>
      <c r="R161" s="42"/>
      <c r="S161" s="242">
        <v>0</v>
      </c>
      <c r="T161" s="243"/>
      <c r="U161" s="245"/>
      <c r="V161" s="245"/>
      <c r="W161" s="242">
        <v>13.582978723404254</v>
      </c>
      <c r="X161" s="243"/>
      <c r="Y161" s="391" t="s">
        <v>66</v>
      </c>
      <c r="Z161" s="392"/>
      <c r="AA161" s="242">
        <v>45.276595744680854</v>
      </c>
      <c r="AB161" s="247"/>
      <c r="AC161" s="249">
        <f t="shared" ref="AC161:AC166" si="13">N161+V161+AB161</f>
        <v>0</v>
      </c>
      <c r="AD161" s="379">
        <v>45998</v>
      </c>
      <c r="AE161" s="402">
        <f>SUM(AC161:AC166)</f>
        <v>5345</v>
      </c>
      <c r="AF161" s="126"/>
      <c r="AG161" s="126"/>
      <c r="AH161" s="126"/>
    </row>
    <row r="162" spans="1:37" s="48" customFormat="1" ht="15" customHeight="1">
      <c r="A162" s="436"/>
      <c r="B162" s="10" t="s">
        <v>201</v>
      </c>
      <c r="C162" s="67">
        <v>36751</v>
      </c>
      <c r="D162" s="12" t="s">
        <v>144</v>
      </c>
      <c r="E162" s="509"/>
      <c r="F162" s="400"/>
      <c r="G162" s="13">
        <v>103.90608950843728</v>
      </c>
      <c r="H162" s="14">
        <v>47.330887747615556</v>
      </c>
      <c r="I162" s="14"/>
      <c r="J162" s="14"/>
      <c r="K162" s="14"/>
      <c r="L162" s="14"/>
      <c r="M162" s="14">
        <v>56.57520176082172</v>
      </c>
      <c r="N162" s="86"/>
      <c r="O162" s="30"/>
      <c r="P162" s="30"/>
      <c r="Q162" s="30"/>
      <c r="R162" s="30"/>
      <c r="S162" s="244">
        <v>0</v>
      </c>
      <c r="T162" s="86"/>
      <c r="U162" s="182"/>
      <c r="V162" s="182"/>
      <c r="W162" s="244">
        <v>16.972560528246515</v>
      </c>
      <c r="X162" s="86"/>
      <c r="Y162" s="393"/>
      <c r="Z162" s="394"/>
      <c r="AA162" s="244">
        <v>56.57520176082172</v>
      </c>
      <c r="AB162" s="248"/>
      <c r="AC162" s="250">
        <f t="shared" si="13"/>
        <v>0</v>
      </c>
      <c r="AD162" s="380"/>
      <c r="AE162" s="403"/>
      <c r="AF162" s="126"/>
      <c r="AG162" s="126"/>
      <c r="AH162" s="126"/>
    </row>
    <row r="163" spans="1:37" s="48" customFormat="1" ht="15" customHeight="1">
      <c r="A163" s="436"/>
      <c r="B163" s="10" t="s">
        <v>201</v>
      </c>
      <c r="C163" s="67">
        <v>36751</v>
      </c>
      <c r="D163" s="138" t="s">
        <v>144</v>
      </c>
      <c r="E163" s="517"/>
      <c r="F163" s="400"/>
      <c r="G163" s="13">
        <v>92.60748349229641</v>
      </c>
      <c r="H163" s="14">
        <v>47.330887747615556</v>
      </c>
      <c r="I163" s="14"/>
      <c r="J163" s="14"/>
      <c r="K163" s="14"/>
      <c r="L163" s="14"/>
      <c r="M163" s="14">
        <v>45.276595744680854</v>
      </c>
      <c r="N163" s="86"/>
      <c r="O163" s="30"/>
      <c r="P163" s="30"/>
      <c r="Q163" s="30"/>
      <c r="R163" s="30"/>
      <c r="S163" s="244">
        <v>0</v>
      </c>
      <c r="T163" s="86"/>
      <c r="U163" s="182"/>
      <c r="V163" s="182"/>
      <c r="W163" s="244">
        <v>13.582978723404254</v>
      </c>
      <c r="X163" s="86"/>
      <c r="Y163" s="393"/>
      <c r="Z163" s="394"/>
      <c r="AA163" s="244">
        <v>45.276595744680854</v>
      </c>
      <c r="AB163" s="248"/>
      <c r="AC163" s="250">
        <f t="shared" si="13"/>
        <v>0</v>
      </c>
      <c r="AD163" s="380"/>
      <c r="AE163" s="403"/>
      <c r="AF163" s="126"/>
      <c r="AG163" s="126"/>
      <c r="AH163" s="126" t="s">
        <v>145</v>
      </c>
      <c r="AI163" s="126" t="s">
        <v>146</v>
      </c>
    </row>
    <row r="164" spans="1:37" s="48" customFormat="1" ht="15" customHeight="1">
      <c r="A164" s="436"/>
      <c r="B164" s="10" t="s">
        <v>201</v>
      </c>
      <c r="C164" s="67">
        <v>36752</v>
      </c>
      <c r="D164" s="138" t="s">
        <v>11</v>
      </c>
      <c r="E164" s="517"/>
      <c r="F164" s="400"/>
      <c r="G164" s="13">
        <v>18.94644167278063</v>
      </c>
      <c r="H164" s="14">
        <v>18.94644167278063</v>
      </c>
      <c r="I164" s="14"/>
      <c r="J164" s="14"/>
      <c r="K164" s="14"/>
      <c r="L164" s="14"/>
      <c r="M164" s="14">
        <v>0</v>
      </c>
      <c r="N164" s="86"/>
      <c r="O164" s="30"/>
      <c r="P164" s="30"/>
      <c r="Q164" s="30"/>
      <c r="R164" s="30"/>
      <c r="S164" s="244">
        <v>0.29347028613352899</v>
      </c>
      <c r="T164" s="86"/>
      <c r="U164" s="182"/>
      <c r="V164" s="182"/>
      <c r="W164" s="244">
        <v>-8.8041085840058694E-2</v>
      </c>
      <c r="X164" s="86"/>
      <c r="Y164" s="393"/>
      <c r="Z164" s="394"/>
      <c r="AA164" s="244">
        <v>0</v>
      </c>
      <c r="AB164" s="248"/>
      <c r="AC164" s="250">
        <f t="shared" si="13"/>
        <v>0</v>
      </c>
      <c r="AD164" s="380"/>
      <c r="AE164" s="403"/>
      <c r="AF164" s="126"/>
      <c r="AG164" s="126"/>
      <c r="AH164" s="126"/>
    </row>
    <row r="165" spans="1:37" s="48" customFormat="1" ht="15" customHeight="1">
      <c r="A165" s="436"/>
      <c r="B165" s="10" t="s">
        <v>201</v>
      </c>
      <c r="C165" s="67">
        <v>36855</v>
      </c>
      <c r="D165" s="12" t="s">
        <v>11</v>
      </c>
      <c r="E165" s="509"/>
      <c r="F165" s="400"/>
      <c r="G165" s="13">
        <v>13.206162876008804</v>
      </c>
      <c r="H165" s="14">
        <v>13.077035950110051</v>
      </c>
      <c r="I165" s="14"/>
      <c r="J165" s="14"/>
      <c r="K165" s="14"/>
      <c r="L165" s="14"/>
      <c r="M165" s="14">
        <v>0.12912692589875274</v>
      </c>
      <c r="N165" s="86"/>
      <c r="O165" s="30"/>
      <c r="P165" s="30"/>
      <c r="Q165" s="30"/>
      <c r="R165" s="30"/>
      <c r="S165" s="244">
        <v>0</v>
      </c>
      <c r="T165" s="86"/>
      <c r="U165" s="182"/>
      <c r="V165" s="182"/>
      <c r="W165" s="244">
        <v>3.8738077769625824E-2</v>
      </c>
      <c r="X165" s="86"/>
      <c r="Y165" s="393"/>
      <c r="Z165" s="394"/>
      <c r="AA165" s="244">
        <v>0.12912692589875274</v>
      </c>
      <c r="AB165" s="248">
        <v>5343</v>
      </c>
      <c r="AC165" s="250">
        <f t="shared" si="13"/>
        <v>5343</v>
      </c>
      <c r="AD165" s="380"/>
      <c r="AE165" s="403"/>
      <c r="AF165" s="126"/>
      <c r="AG165" s="126"/>
      <c r="AH165" s="126"/>
    </row>
    <row r="166" spans="1:37" s="48" customFormat="1" ht="15.75" customHeight="1" thickBot="1">
      <c r="A166" s="418"/>
      <c r="B166" s="57" t="s">
        <v>201</v>
      </c>
      <c r="C166" s="58">
        <v>36949</v>
      </c>
      <c r="D166" s="28" t="s">
        <v>11</v>
      </c>
      <c r="E166" s="52"/>
      <c r="F166" s="401"/>
      <c r="G166" s="26">
        <v>13.176815847395451</v>
      </c>
      <c r="H166" s="27">
        <v>13.077035950110051</v>
      </c>
      <c r="I166" s="27"/>
      <c r="J166" s="27"/>
      <c r="K166" s="27"/>
      <c r="L166" s="27"/>
      <c r="M166" s="27">
        <v>9.9779897285399849E-2</v>
      </c>
      <c r="N166" s="190"/>
      <c r="O166" s="34"/>
      <c r="P166" s="34"/>
      <c r="Q166" s="34"/>
      <c r="R166" s="34"/>
      <c r="S166" s="246">
        <v>0.29347028613352899</v>
      </c>
      <c r="T166" s="190"/>
      <c r="U166" s="183"/>
      <c r="V166" s="183"/>
      <c r="W166" s="246">
        <v>-5.810711665443874E-2</v>
      </c>
      <c r="X166" s="190"/>
      <c r="Y166" s="395"/>
      <c r="Z166" s="396"/>
      <c r="AA166" s="246">
        <v>9.9779897285399849E-2</v>
      </c>
      <c r="AB166" s="190">
        <v>2</v>
      </c>
      <c r="AC166" s="251">
        <f t="shared" si="13"/>
        <v>2</v>
      </c>
      <c r="AD166" s="381"/>
      <c r="AE166" s="404"/>
      <c r="AF166" s="126"/>
      <c r="AG166" s="126"/>
      <c r="AH166" s="126"/>
    </row>
    <row r="167" spans="1:37" s="48" customFormat="1">
      <c r="A167" s="68"/>
      <c r="B167" s="68"/>
      <c r="C167" s="69"/>
      <c r="D167" s="71"/>
      <c r="E167" s="71"/>
      <c r="F167" s="71"/>
      <c r="G167" s="72"/>
      <c r="H167" s="73"/>
      <c r="I167" s="73"/>
      <c r="J167" s="73"/>
      <c r="K167" s="73"/>
      <c r="L167" s="73"/>
      <c r="M167" s="72"/>
      <c r="N167" s="72"/>
      <c r="O167" s="72"/>
      <c r="P167" s="72"/>
      <c r="Q167" s="72"/>
      <c r="R167" s="72"/>
      <c r="S167" s="72"/>
      <c r="T167" s="72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F167" s="126"/>
      <c r="AG167" s="126"/>
      <c r="AH167" s="126"/>
    </row>
    <row r="168" spans="1:37" s="212" customFormat="1">
      <c r="A168" s="207"/>
      <c r="B168" s="207"/>
      <c r="C168" s="208"/>
      <c r="D168" s="209"/>
      <c r="E168" s="209"/>
      <c r="F168" s="209"/>
      <c r="G168" s="210"/>
      <c r="H168" s="211"/>
      <c r="I168" s="211"/>
      <c r="J168" s="211"/>
      <c r="K168" s="211"/>
      <c r="L168" s="211"/>
      <c r="M168" s="210"/>
      <c r="N168" s="210"/>
      <c r="O168" s="210"/>
      <c r="P168" s="210"/>
      <c r="Q168" s="210"/>
      <c r="R168" s="210"/>
      <c r="S168" s="210"/>
      <c r="T168" s="210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F168" s="213"/>
      <c r="AG168" s="213"/>
      <c r="AH168" s="213"/>
    </row>
    <row r="169" spans="1:37" s="48" customFormat="1">
      <c r="A169" s="68"/>
      <c r="B169" s="68"/>
      <c r="C169" s="69"/>
      <c r="D169" s="71"/>
      <c r="E169" s="71"/>
      <c r="F169" s="71"/>
      <c r="G169" s="72"/>
      <c r="H169" s="73"/>
      <c r="I169" s="73"/>
      <c r="J169" s="73"/>
      <c r="K169" s="73"/>
      <c r="L169" s="73"/>
      <c r="M169" s="72"/>
      <c r="N169" s="72"/>
      <c r="O169" s="72"/>
      <c r="P169" s="72"/>
      <c r="Q169" s="72"/>
      <c r="R169" s="72"/>
      <c r="S169" s="72"/>
      <c r="T169" s="72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F169" s="126"/>
      <c r="AG169" s="126"/>
      <c r="AH169" s="126"/>
    </row>
    <row r="170" spans="1:37" s="48" customFormat="1">
      <c r="A170" s="214" t="s">
        <v>137</v>
      </c>
      <c r="B170" s="10" t="s">
        <v>201</v>
      </c>
      <c r="C170" s="33">
        <v>36992</v>
      </c>
      <c r="D170" s="12" t="s">
        <v>190</v>
      </c>
      <c r="E170" s="12"/>
      <c r="F170" s="12" t="s">
        <v>18</v>
      </c>
      <c r="G170" s="13">
        <v>619.19000000000005</v>
      </c>
      <c r="H170" s="14">
        <v>29.64</v>
      </c>
      <c r="I170" s="14"/>
      <c r="J170" s="14"/>
      <c r="K170" s="14"/>
      <c r="L170" s="14"/>
      <c r="M170" s="180"/>
      <c r="N170" s="180"/>
      <c r="O170" s="180"/>
      <c r="P170" s="180"/>
      <c r="Q170" s="13"/>
      <c r="R170" s="215"/>
      <c r="S170" s="13">
        <v>16.02</v>
      </c>
      <c r="T170" s="187">
        <v>261</v>
      </c>
      <c r="U170" s="180"/>
      <c r="V170" s="180"/>
      <c r="W170" s="14">
        <v>172.12</v>
      </c>
      <c r="X170" s="86">
        <v>2801</v>
      </c>
      <c r="Y170" s="14">
        <v>401.41</v>
      </c>
      <c r="Z170" s="86">
        <v>3300</v>
      </c>
      <c r="AA170" s="14">
        <v>188.14</v>
      </c>
      <c r="AB170" s="86">
        <v>3062</v>
      </c>
      <c r="AC170" s="216">
        <f>Z170+AB170</f>
        <v>6362</v>
      </c>
      <c r="AD170" s="217">
        <v>45990</v>
      </c>
      <c r="AF170" s="126"/>
      <c r="AG170" s="126"/>
      <c r="AH170" s="126"/>
    </row>
    <row r="171" spans="1:37" s="48" customFormat="1">
      <c r="A171" s="68"/>
      <c r="B171" s="68"/>
      <c r="C171" s="69"/>
      <c r="D171" s="71"/>
      <c r="E171" s="71"/>
      <c r="F171" s="71"/>
      <c r="G171" s="72"/>
      <c r="H171" s="73"/>
      <c r="I171" s="73"/>
      <c r="J171" s="73"/>
      <c r="K171" s="73"/>
      <c r="L171" s="73"/>
      <c r="M171" s="72"/>
      <c r="N171" s="72"/>
      <c r="O171" s="72"/>
      <c r="P171" s="72"/>
      <c r="Q171" s="72"/>
      <c r="R171" s="72"/>
      <c r="S171" s="72"/>
      <c r="T171" s="72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F171" s="126"/>
      <c r="AG171" s="126"/>
      <c r="AH171" s="126"/>
    </row>
    <row r="172" spans="1:37" s="212" customFormat="1">
      <c r="A172" s="207"/>
      <c r="B172" s="207"/>
      <c r="C172" s="208"/>
      <c r="D172" s="209"/>
      <c r="E172" s="209"/>
      <c r="F172" s="209"/>
      <c r="G172" s="210"/>
      <c r="H172" s="211"/>
      <c r="I172" s="211"/>
      <c r="J172" s="211"/>
      <c r="K172" s="211"/>
      <c r="L172" s="211"/>
      <c r="M172" s="210"/>
      <c r="N172" s="210"/>
      <c r="O172" s="210"/>
      <c r="P172" s="210"/>
      <c r="Q172" s="210"/>
      <c r="R172" s="210"/>
      <c r="S172" s="210"/>
      <c r="T172" s="210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F172" s="213"/>
      <c r="AG172" s="213"/>
      <c r="AH172" s="213"/>
    </row>
    <row r="173" spans="1:37" s="48" customFormat="1" ht="13.5" thickBot="1">
      <c r="A173" s="68"/>
      <c r="B173" s="68"/>
      <c r="C173" s="69"/>
      <c r="D173" s="349"/>
      <c r="E173" s="358"/>
      <c r="F173" s="70"/>
      <c r="G173" s="219"/>
      <c r="H173" s="219"/>
      <c r="I173" s="229"/>
      <c r="J173" s="229"/>
      <c r="K173" s="229"/>
      <c r="L173" s="229"/>
      <c r="M173" s="71"/>
      <c r="N173" s="71"/>
      <c r="O173" s="70"/>
      <c r="P173" s="70"/>
      <c r="Q173" s="220"/>
      <c r="R173" s="70"/>
      <c r="S173" s="70"/>
      <c r="T173" s="70"/>
      <c r="U173" s="70"/>
      <c r="V173" s="70"/>
      <c r="W173" s="220"/>
      <c r="X173" s="70"/>
      <c r="Y173" s="220"/>
      <c r="Z173" s="70"/>
      <c r="AA173" s="220"/>
      <c r="AB173" s="101"/>
      <c r="AC173" s="221"/>
      <c r="AD173" s="101"/>
      <c r="AE173" s="221"/>
      <c r="AF173" s="126"/>
      <c r="AG173" s="126"/>
      <c r="AH173" s="126"/>
      <c r="AI173" s="126"/>
      <c r="AJ173" s="126"/>
      <c r="AK173" s="126"/>
    </row>
    <row r="174" spans="1:37" s="48" customFormat="1" ht="12.75" customHeight="1">
      <c r="A174" s="422" t="s">
        <v>138</v>
      </c>
      <c r="B174" s="63" t="s">
        <v>201</v>
      </c>
      <c r="C174" s="64">
        <v>37053</v>
      </c>
      <c r="D174" s="223" t="s">
        <v>139</v>
      </c>
      <c r="E174" s="511"/>
      <c r="F174" s="367" t="s">
        <v>83</v>
      </c>
      <c r="G174" s="41">
        <v>511.97</v>
      </c>
      <c r="H174" s="41">
        <v>61.63</v>
      </c>
      <c r="I174" s="41"/>
      <c r="J174" s="41"/>
      <c r="K174" s="41"/>
      <c r="L174" s="41"/>
      <c r="M174" s="241"/>
      <c r="N174" s="241"/>
      <c r="O174" s="241"/>
      <c r="P174" s="241"/>
      <c r="Q174" s="241"/>
      <c r="R174" s="241"/>
      <c r="S174" s="225">
        <v>18.28</v>
      </c>
      <c r="T174" s="88">
        <v>306</v>
      </c>
      <c r="U174" s="241"/>
      <c r="V174" s="241"/>
      <c r="W174" s="41">
        <v>131.32</v>
      </c>
      <c r="X174" s="88">
        <v>2195</v>
      </c>
      <c r="Y174" s="41">
        <v>300.74</v>
      </c>
      <c r="Z174" s="88">
        <v>2540</v>
      </c>
      <c r="AA174" s="41">
        <v>149.61000000000001</v>
      </c>
      <c r="AB174" s="226">
        <v>2501</v>
      </c>
      <c r="AC174" s="202">
        <f>Z174+AB174</f>
        <v>5041</v>
      </c>
      <c r="AD174" s="424">
        <v>45994</v>
      </c>
      <c r="AE174" s="426">
        <f>AC174+AC175</f>
        <v>8238</v>
      </c>
      <c r="AF174" s="126"/>
      <c r="AG174" s="126"/>
      <c r="AH174" s="126" t="s">
        <v>141</v>
      </c>
      <c r="AI174" s="126"/>
      <c r="AJ174" s="126"/>
      <c r="AK174" s="126"/>
    </row>
    <row r="175" spans="1:37" s="48" customFormat="1" ht="15.75" customHeight="1" thickBot="1">
      <c r="A175" s="423"/>
      <c r="B175" s="57" t="s">
        <v>201</v>
      </c>
      <c r="C175" s="58">
        <v>37153</v>
      </c>
      <c r="D175" s="227" t="s">
        <v>140</v>
      </c>
      <c r="E175" s="520"/>
      <c r="F175" s="369"/>
      <c r="G175" s="26">
        <v>250.48</v>
      </c>
      <c r="H175" s="27">
        <v>61.63</v>
      </c>
      <c r="I175" s="27"/>
      <c r="J175" s="27"/>
      <c r="K175" s="27"/>
      <c r="L175" s="27"/>
      <c r="M175" s="181"/>
      <c r="N175" s="181"/>
      <c r="O175" s="181"/>
      <c r="P175" s="181"/>
      <c r="Q175" s="181"/>
      <c r="R175" s="181"/>
      <c r="S175" s="27">
        <v>16.05</v>
      </c>
      <c r="T175" s="190">
        <v>250</v>
      </c>
      <c r="U175" s="181"/>
      <c r="V175" s="181"/>
      <c r="W175" s="155">
        <v>54.45</v>
      </c>
      <c r="X175" s="228">
        <v>847</v>
      </c>
      <c r="Y175" s="155">
        <v>118.34</v>
      </c>
      <c r="Z175" s="228">
        <v>2100</v>
      </c>
      <c r="AA175" s="155">
        <v>70.510000000000005</v>
      </c>
      <c r="AB175" s="190">
        <v>1097</v>
      </c>
      <c r="AC175" s="190">
        <f>Z175+AB175</f>
        <v>3197</v>
      </c>
      <c r="AD175" s="425"/>
      <c r="AE175" s="427"/>
      <c r="AF175" s="126"/>
      <c r="AG175" s="126"/>
      <c r="AH175" s="126"/>
      <c r="AI175" s="126"/>
      <c r="AJ175" s="126"/>
      <c r="AK175" s="126"/>
    </row>
    <row r="176" spans="1:37" s="48" customFormat="1">
      <c r="A176" s="68"/>
      <c r="B176" s="68"/>
      <c r="C176" s="69"/>
      <c r="D176" s="349"/>
      <c r="E176" s="358"/>
      <c r="F176" s="70"/>
      <c r="G176" s="229"/>
      <c r="H176" s="229"/>
      <c r="I176" s="229"/>
      <c r="J176" s="229"/>
      <c r="K176" s="229"/>
      <c r="L176" s="229"/>
      <c r="M176" s="71"/>
      <c r="N176" s="71"/>
      <c r="O176" s="70"/>
      <c r="P176" s="72"/>
      <c r="Q176" s="230"/>
      <c r="R176" s="72"/>
      <c r="S176" s="72"/>
      <c r="T176" s="72"/>
      <c r="U176" s="72"/>
      <c r="V176" s="72"/>
      <c r="W176" s="222"/>
      <c r="X176" s="73"/>
      <c r="Y176" s="222"/>
      <c r="Z176" s="73"/>
      <c r="AA176" s="222"/>
      <c r="AB176" s="73"/>
      <c r="AC176" s="222"/>
      <c r="AD176" s="73"/>
      <c r="AE176" s="222"/>
      <c r="AF176" s="126"/>
      <c r="AG176" s="222"/>
      <c r="AH176" s="222"/>
      <c r="AI176" s="73"/>
      <c r="AJ176" s="222"/>
    </row>
    <row r="177" spans="1:37" s="212" customFormat="1">
      <c r="A177" s="207"/>
      <c r="B177" s="207"/>
      <c r="C177" s="208"/>
      <c r="D177" s="209"/>
      <c r="E177" s="209"/>
      <c r="F177" s="209"/>
      <c r="G177" s="210"/>
      <c r="H177" s="211"/>
      <c r="I177" s="211"/>
      <c r="J177" s="211"/>
      <c r="K177" s="211"/>
      <c r="L177" s="211"/>
      <c r="M177" s="210"/>
      <c r="N177" s="210"/>
      <c r="O177" s="210"/>
      <c r="P177" s="210"/>
      <c r="Q177" s="210"/>
      <c r="R177" s="210"/>
      <c r="S177" s="210"/>
      <c r="T177" s="210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F177" s="213"/>
      <c r="AG177" s="213"/>
      <c r="AH177" s="213"/>
    </row>
    <row r="178" spans="1:37" s="48" customFormat="1" ht="13.5" thickBot="1">
      <c r="A178" s="68"/>
      <c r="B178" s="105"/>
      <c r="C178" s="69"/>
      <c r="D178" s="349"/>
      <c r="E178" s="358"/>
      <c r="F178" s="70"/>
      <c r="G178" s="219"/>
      <c r="H178" s="219"/>
      <c r="I178" s="229"/>
      <c r="J178" s="229"/>
      <c r="K178" s="229"/>
      <c r="L178" s="229"/>
      <c r="M178" s="71"/>
      <c r="N178" s="71"/>
      <c r="O178" s="70"/>
      <c r="P178" s="70"/>
      <c r="Q178" s="220"/>
      <c r="R178" s="70"/>
      <c r="S178" s="70"/>
      <c r="T178" s="70"/>
      <c r="U178" s="70"/>
      <c r="V178" s="70"/>
      <c r="W178" s="220"/>
      <c r="X178" s="70"/>
      <c r="Y178" s="220"/>
      <c r="Z178" s="70"/>
      <c r="AA178" s="220"/>
      <c r="AB178" s="101"/>
      <c r="AC178" s="221"/>
      <c r="AD178" s="101"/>
      <c r="AE178" s="221"/>
      <c r="AF178" s="126"/>
      <c r="AG178" s="126"/>
      <c r="AH178" s="126"/>
      <c r="AI178" s="126"/>
      <c r="AJ178" s="126"/>
      <c r="AK178" s="126"/>
    </row>
    <row r="179" spans="1:37" s="48" customFormat="1" ht="12.75" customHeight="1">
      <c r="A179" s="428" t="s">
        <v>153</v>
      </c>
      <c r="B179" s="257" t="s">
        <v>201</v>
      </c>
      <c r="C179" s="64">
        <v>43290</v>
      </c>
      <c r="D179" s="223" t="s">
        <v>214</v>
      </c>
      <c r="E179" s="521"/>
      <c r="F179" s="431" t="s">
        <v>85</v>
      </c>
      <c r="G179" s="41">
        <v>411.73200000000003</v>
      </c>
      <c r="H179" s="41">
        <v>38.76</v>
      </c>
      <c r="I179" s="41"/>
      <c r="J179" s="41"/>
      <c r="K179" s="41"/>
      <c r="L179" s="41"/>
      <c r="M179" s="225">
        <v>372.97200000000004</v>
      </c>
      <c r="N179" s="88">
        <v>1384</v>
      </c>
      <c r="O179" s="241"/>
      <c r="P179" s="241"/>
      <c r="Q179" s="241"/>
      <c r="R179" s="241"/>
      <c r="S179" s="225">
        <v>2.5</v>
      </c>
      <c r="T179" s="88">
        <v>9</v>
      </c>
      <c r="U179" s="225">
        <v>66.192000000000007</v>
      </c>
      <c r="V179" s="88">
        <v>246</v>
      </c>
      <c r="W179" s="41">
        <v>129.61800000000002</v>
      </c>
      <c r="X179" s="280">
        <v>481</v>
      </c>
      <c r="Y179" s="370" t="s">
        <v>66</v>
      </c>
      <c r="Z179" s="371"/>
      <c r="AA179" s="281">
        <v>372.97200000000004</v>
      </c>
      <c r="AB179" s="226">
        <v>2768.9903592273608</v>
      </c>
      <c r="AC179" s="202">
        <f>Z179+AB179</f>
        <v>2768.9903592273608</v>
      </c>
      <c r="AD179" s="379">
        <v>46009</v>
      </c>
      <c r="AE179" s="426">
        <f>AC179+AC180</f>
        <v>4081.8724391844798</v>
      </c>
      <c r="AF179" s="419">
        <f>AE179+AE181</f>
        <v>5863.8724391844798</v>
      </c>
      <c r="AG179" s="126"/>
      <c r="AH179" s="126" t="s">
        <v>154</v>
      </c>
      <c r="AI179" s="126"/>
      <c r="AJ179" s="126"/>
      <c r="AK179" s="126"/>
    </row>
    <row r="180" spans="1:37" s="48" customFormat="1" ht="15.75" customHeight="1" thickBot="1">
      <c r="A180" s="429"/>
      <c r="B180" s="278"/>
      <c r="C180" s="58"/>
      <c r="D180" s="227" t="s">
        <v>215</v>
      </c>
      <c r="E180" s="522"/>
      <c r="F180" s="432"/>
      <c r="G180" s="26">
        <v>176.83999999999997</v>
      </c>
      <c r="H180" s="267" t="s">
        <v>150</v>
      </c>
      <c r="I180" s="267"/>
      <c r="J180" s="267"/>
      <c r="K180" s="267"/>
      <c r="L180" s="267"/>
      <c r="M180" s="27">
        <v>176.83999999999997</v>
      </c>
      <c r="N180" s="190">
        <v>656</v>
      </c>
      <c r="O180" s="181"/>
      <c r="P180" s="181"/>
      <c r="Q180" s="181"/>
      <c r="R180" s="181"/>
      <c r="S180" s="27">
        <v>2</v>
      </c>
      <c r="T180" s="190">
        <v>7</v>
      </c>
      <c r="U180" s="27">
        <v>33.840000000000003</v>
      </c>
      <c r="V180" s="190">
        <v>126</v>
      </c>
      <c r="W180" s="155">
        <v>63.45</v>
      </c>
      <c r="X180" s="253">
        <v>236</v>
      </c>
      <c r="Y180" s="372"/>
      <c r="Z180" s="373"/>
      <c r="AA180" s="282">
        <v>176.83999999999997</v>
      </c>
      <c r="AB180" s="190">
        <v>1312.8820799571192</v>
      </c>
      <c r="AC180" s="203">
        <f>Z180+AB180</f>
        <v>1312.8820799571192</v>
      </c>
      <c r="AD180" s="380"/>
      <c r="AE180" s="427"/>
      <c r="AF180" s="420"/>
      <c r="AG180" s="126"/>
      <c r="AH180" s="126"/>
      <c r="AI180" s="126"/>
      <c r="AJ180" s="126"/>
      <c r="AK180" s="126"/>
    </row>
    <row r="181" spans="1:37" s="48" customFormat="1" ht="15" customHeight="1" thickBot="1">
      <c r="A181" s="430"/>
      <c r="B181" s="276" t="s">
        <v>201</v>
      </c>
      <c r="C181" s="277">
        <v>44238</v>
      </c>
      <c r="D181" s="176" t="s">
        <v>216</v>
      </c>
      <c r="E181" s="100"/>
      <c r="F181" s="433"/>
      <c r="G181" s="177">
        <v>315.012</v>
      </c>
      <c r="H181" s="178">
        <v>27.36</v>
      </c>
      <c r="I181" s="178"/>
      <c r="J181" s="178"/>
      <c r="K181" s="178"/>
      <c r="L181" s="178"/>
      <c r="M181" s="177">
        <v>287.65199999999999</v>
      </c>
      <c r="N181" s="185">
        <v>881</v>
      </c>
      <c r="O181" s="279"/>
      <c r="P181" s="279"/>
      <c r="Q181" s="279"/>
      <c r="R181" s="279"/>
      <c r="S181" s="177">
        <v>2.5</v>
      </c>
      <c r="T181" s="185">
        <v>8</v>
      </c>
      <c r="U181" s="177">
        <v>51.072000000000003</v>
      </c>
      <c r="V181" s="185">
        <v>158</v>
      </c>
      <c r="W181" s="178">
        <v>97.433599999999998</v>
      </c>
      <c r="X181" s="206">
        <v>302</v>
      </c>
      <c r="Y181" s="374"/>
      <c r="Z181" s="375"/>
      <c r="AA181" s="283">
        <v>287.65199999999999</v>
      </c>
      <c r="AB181" s="189">
        <v>1782</v>
      </c>
      <c r="AC181" s="299">
        <f>Z181+AB181</f>
        <v>1782</v>
      </c>
      <c r="AD181" s="381"/>
      <c r="AE181" s="284">
        <f>AC181</f>
        <v>1782</v>
      </c>
      <c r="AF181" s="421"/>
      <c r="AG181" s="126"/>
      <c r="AH181" s="126" t="s">
        <v>155</v>
      </c>
    </row>
    <row r="182" spans="1:37" s="48" customFormat="1">
      <c r="A182" s="68"/>
      <c r="B182" s="68"/>
      <c r="C182" s="69"/>
      <c r="D182" s="71"/>
      <c r="E182" s="71"/>
      <c r="F182" s="71"/>
      <c r="G182" s="72"/>
      <c r="H182" s="73"/>
      <c r="I182" s="73"/>
      <c r="J182" s="73"/>
      <c r="K182" s="73"/>
      <c r="L182" s="73"/>
      <c r="M182" s="72"/>
      <c r="N182" s="72"/>
      <c r="O182" s="72"/>
      <c r="P182" s="72"/>
      <c r="Q182" s="72"/>
      <c r="R182" s="72"/>
      <c r="S182" s="72"/>
      <c r="T182" s="72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F182" s="126"/>
      <c r="AG182" s="126"/>
      <c r="AH182" s="126"/>
    </row>
    <row r="183" spans="1:37" s="212" customFormat="1">
      <c r="A183" s="207"/>
      <c r="B183" s="207"/>
      <c r="C183" s="208"/>
      <c r="D183" s="209"/>
      <c r="E183" s="209"/>
      <c r="F183" s="209"/>
      <c r="G183" s="210"/>
      <c r="H183" s="211"/>
      <c r="I183" s="211"/>
      <c r="J183" s="211"/>
      <c r="K183" s="211"/>
      <c r="L183" s="211"/>
      <c r="M183" s="210"/>
      <c r="N183" s="210"/>
      <c r="O183" s="210"/>
      <c r="P183" s="210"/>
      <c r="Q183" s="210"/>
      <c r="R183" s="210"/>
      <c r="S183" s="210"/>
      <c r="T183" s="210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F183" s="213"/>
      <c r="AG183" s="213"/>
      <c r="AH183" s="213"/>
    </row>
    <row r="184" spans="1:37" s="48" customFormat="1" ht="13.5" thickBot="1">
      <c r="A184" s="68"/>
      <c r="B184" s="68"/>
      <c r="C184" s="69"/>
      <c r="D184" s="349"/>
      <c r="E184" s="358"/>
      <c r="F184" s="70"/>
      <c r="G184" s="219"/>
      <c r="H184" s="219"/>
      <c r="I184" s="229"/>
      <c r="J184" s="229"/>
      <c r="K184" s="229"/>
      <c r="L184" s="229"/>
      <c r="M184" s="71"/>
      <c r="N184" s="71"/>
      <c r="O184" s="70"/>
      <c r="P184" s="70"/>
      <c r="Q184" s="220"/>
      <c r="R184" s="70"/>
      <c r="S184" s="70"/>
      <c r="T184" s="70"/>
      <c r="U184" s="70"/>
      <c r="V184" s="70"/>
      <c r="W184" s="220"/>
      <c r="X184" s="70"/>
      <c r="Y184" s="220"/>
      <c r="Z184" s="70"/>
      <c r="AA184" s="220"/>
      <c r="AB184" s="101"/>
      <c r="AC184" s="221"/>
      <c r="AD184" s="101"/>
      <c r="AE184" s="221"/>
      <c r="AF184" s="126"/>
      <c r="AG184" s="126"/>
      <c r="AH184" s="126"/>
      <c r="AI184" s="126"/>
      <c r="AJ184" s="126"/>
      <c r="AK184" s="126"/>
    </row>
    <row r="185" spans="1:37" s="48" customFormat="1" ht="12.75" customHeight="1">
      <c r="A185" s="428" t="s">
        <v>172</v>
      </c>
      <c r="B185" s="63" t="s">
        <v>201</v>
      </c>
      <c r="C185" s="64">
        <v>38218</v>
      </c>
      <c r="D185" s="223" t="s">
        <v>11</v>
      </c>
      <c r="E185" s="521"/>
      <c r="F185" s="431" t="s">
        <v>83</v>
      </c>
      <c r="G185" s="41">
        <v>43.07</v>
      </c>
      <c r="H185" s="41">
        <v>20.54</v>
      </c>
      <c r="I185" s="41"/>
      <c r="J185" s="41"/>
      <c r="K185" s="41"/>
      <c r="L185" s="41"/>
      <c r="M185" s="225">
        <v>22.53</v>
      </c>
      <c r="N185" s="88">
        <v>293</v>
      </c>
      <c r="O185" s="241"/>
      <c r="P185" s="241"/>
      <c r="Q185" s="241"/>
      <c r="R185" s="241"/>
      <c r="S185" s="225">
        <v>1.68</v>
      </c>
      <c r="T185" s="88">
        <v>22</v>
      </c>
      <c r="U185" s="241"/>
      <c r="V185" s="241"/>
      <c r="W185" s="41">
        <v>9.41</v>
      </c>
      <c r="X185" s="280">
        <v>122</v>
      </c>
      <c r="Y185" s="370" t="s">
        <v>66</v>
      </c>
      <c r="Z185" s="371"/>
      <c r="AA185" s="281">
        <v>22.53</v>
      </c>
      <c r="AB185" s="226">
        <v>586</v>
      </c>
      <c r="AC185" s="202">
        <f>Z185+AB185</f>
        <v>586</v>
      </c>
      <c r="AD185" s="379">
        <v>46024</v>
      </c>
      <c r="AE185" s="376">
        <f>AC185+AC186+AC187</f>
        <v>510</v>
      </c>
      <c r="AF185" s="126"/>
      <c r="AG185" s="126"/>
      <c r="AH185" s="126" t="s">
        <v>173</v>
      </c>
      <c r="AI185" s="126"/>
      <c r="AJ185" s="126"/>
      <c r="AK185" s="126"/>
    </row>
    <row r="186" spans="1:37" s="48" customFormat="1" ht="15.75" customHeight="1">
      <c r="A186" s="429"/>
      <c r="B186" s="10" t="s">
        <v>201</v>
      </c>
      <c r="C186" s="67">
        <v>38218</v>
      </c>
      <c r="D186" s="296" t="s">
        <v>11</v>
      </c>
      <c r="E186" s="522"/>
      <c r="F186" s="432"/>
      <c r="G186" s="13">
        <v>17.61</v>
      </c>
      <c r="H186" s="13">
        <v>20.54</v>
      </c>
      <c r="I186" s="13"/>
      <c r="J186" s="13"/>
      <c r="K186" s="13"/>
      <c r="L186" s="13"/>
      <c r="M186" s="14"/>
      <c r="N186" s="86"/>
      <c r="O186" s="180"/>
      <c r="P186" s="180"/>
      <c r="Q186" s="180"/>
      <c r="R186" s="180"/>
      <c r="S186" s="14">
        <v>1.68</v>
      </c>
      <c r="T186" s="86">
        <v>22</v>
      </c>
      <c r="U186" s="180"/>
      <c r="V186" s="180"/>
      <c r="W186" s="14"/>
      <c r="X186" s="204"/>
      <c r="Y186" s="372"/>
      <c r="Z186" s="373"/>
      <c r="AA186" s="301">
        <v>-2.93</v>
      </c>
      <c r="AB186" s="287">
        <v>-38</v>
      </c>
      <c r="AC186" s="302">
        <f>Z186+AB186</f>
        <v>-38</v>
      </c>
      <c r="AD186" s="380"/>
      <c r="AE186" s="377"/>
      <c r="AF186" s="126"/>
      <c r="AG186" s="126"/>
      <c r="AH186" s="126"/>
      <c r="AI186" s="126"/>
      <c r="AJ186" s="126"/>
      <c r="AK186" s="126"/>
    </row>
    <row r="187" spans="1:37" s="48" customFormat="1" ht="15" customHeight="1" thickBot="1">
      <c r="A187" s="430"/>
      <c r="B187" s="57" t="s">
        <v>201</v>
      </c>
      <c r="C187" s="295">
        <v>38218</v>
      </c>
      <c r="D187" s="52" t="s">
        <v>11</v>
      </c>
      <c r="E187" s="100"/>
      <c r="F187" s="433"/>
      <c r="G187" s="54">
        <v>17.61</v>
      </c>
      <c r="H187" s="155">
        <v>20.54</v>
      </c>
      <c r="I187" s="155"/>
      <c r="J187" s="155"/>
      <c r="K187" s="155"/>
      <c r="L187" s="155"/>
      <c r="M187" s="54"/>
      <c r="N187" s="297"/>
      <c r="O187" s="298"/>
      <c r="P187" s="298"/>
      <c r="Q187" s="298"/>
      <c r="R187" s="298"/>
      <c r="S187" s="54">
        <v>1.68</v>
      </c>
      <c r="T187" s="297">
        <v>22</v>
      </c>
      <c r="U187" s="298"/>
      <c r="V187" s="298"/>
      <c r="W187" s="155"/>
      <c r="X187" s="253"/>
      <c r="Y187" s="374"/>
      <c r="Z187" s="375"/>
      <c r="AA187" s="303">
        <v>-2.93</v>
      </c>
      <c r="AB187" s="304">
        <v>-38</v>
      </c>
      <c r="AC187" s="300">
        <f>Z187+AB187</f>
        <v>-38</v>
      </c>
      <c r="AD187" s="381"/>
      <c r="AE187" s="378"/>
      <c r="AF187" s="126"/>
      <c r="AG187" s="126"/>
      <c r="AH187" s="126"/>
    </row>
    <row r="188" spans="1:37" s="48" customFormat="1">
      <c r="A188" s="68"/>
      <c r="B188" s="68"/>
      <c r="C188" s="69"/>
      <c r="D188" s="71"/>
      <c r="E188" s="71"/>
      <c r="F188" s="71"/>
      <c r="G188" s="72"/>
      <c r="H188" s="73"/>
      <c r="I188" s="73"/>
      <c r="J188" s="73"/>
      <c r="K188" s="73"/>
      <c r="L188" s="73"/>
      <c r="M188" s="72"/>
      <c r="N188" s="72"/>
      <c r="O188" s="72"/>
      <c r="P188" s="72"/>
      <c r="Q188" s="72"/>
      <c r="R188" s="72"/>
      <c r="S188" s="72"/>
      <c r="T188" s="72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F188" s="126"/>
      <c r="AG188" s="126"/>
      <c r="AH188" s="126"/>
    </row>
    <row r="189" spans="1:37" s="212" customFormat="1">
      <c r="A189" s="207"/>
      <c r="B189" s="207"/>
      <c r="C189" s="208"/>
      <c r="D189" s="209"/>
      <c r="E189" s="209"/>
      <c r="F189" s="209"/>
      <c r="G189" s="210"/>
      <c r="H189" s="211"/>
      <c r="I189" s="211"/>
      <c r="J189" s="211"/>
      <c r="K189" s="211"/>
      <c r="L189" s="211"/>
      <c r="M189" s="210"/>
      <c r="N189" s="210"/>
      <c r="O189" s="210"/>
      <c r="P189" s="210"/>
      <c r="Q189" s="210"/>
      <c r="R189" s="210"/>
      <c r="S189" s="210"/>
      <c r="T189" s="210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F189" s="213"/>
      <c r="AG189" s="213"/>
      <c r="AH189" s="213"/>
    </row>
    <row r="190" spans="1:37" s="48" customFormat="1" ht="13.5" thickBot="1">
      <c r="A190" s="68"/>
      <c r="B190" s="318"/>
      <c r="C190" s="319"/>
      <c r="D190" s="320"/>
      <c r="E190" s="320"/>
      <c r="F190" s="320"/>
      <c r="G190" s="219"/>
      <c r="H190" s="219"/>
      <c r="I190" s="219"/>
      <c r="J190" s="219"/>
      <c r="K190" s="219"/>
      <c r="L190" s="219"/>
      <c r="M190" s="100"/>
      <c r="N190" s="100"/>
      <c r="O190" s="101"/>
      <c r="P190" s="101"/>
      <c r="Q190" s="221"/>
      <c r="R190" s="101"/>
      <c r="S190" s="101"/>
      <c r="T190" s="101"/>
      <c r="U190" s="101"/>
      <c r="V190" s="101"/>
      <c r="W190" s="221"/>
      <c r="X190" s="101"/>
      <c r="Y190" s="221"/>
      <c r="Z190" s="101"/>
      <c r="AA190" s="221"/>
      <c r="AB190" s="101"/>
      <c r="AC190" s="221"/>
      <c r="AD190" s="101"/>
      <c r="AE190" s="221"/>
      <c r="AF190" s="126"/>
      <c r="AG190" s="126"/>
      <c r="AH190" s="126"/>
      <c r="AI190" s="126"/>
      <c r="AJ190" s="126"/>
      <c r="AK190" s="126"/>
    </row>
    <row r="191" spans="1:37" s="48" customFormat="1" ht="12.75" customHeight="1">
      <c r="A191" s="364" t="s">
        <v>182</v>
      </c>
      <c r="B191" s="63" t="s">
        <v>201</v>
      </c>
      <c r="C191" s="64">
        <v>36360</v>
      </c>
      <c r="D191" s="223" t="s">
        <v>128</v>
      </c>
      <c r="E191" s="511"/>
      <c r="F191" s="367" t="s">
        <v>86</v>
      </c>
      <c r="G191" s="20">
        <v>488.78943506969921</v>
      </c>
      <c r="H191" s="20">
        <v>30.732208363903155</v>
      </c>
      <c r="I191" s="20"/>
      <c r="J191" s="20"/>
      <c r="K191" s="20"/>
      <c r="L191" s="20"/>
      <c r="M191" s="15">
        <v>458.05722670579604</v>
      </c>
      <c r="N191" s="186">
        <v>11422</v>
      </c>
      <c r="O191" s="179"/>
      <c r="P191" s="179"/>
      <c r="Q191" s="179"/>
      <c r="R191" s="179"/>
      <c r="S191" s="311">
        <v>20.114453411592077</v>
      </c>
      <c r="T191" s="104">
        <v>499</v>
      </c>
      <c r="U191" s="179"/>
      <c r="V191" s="179"/>
      <c r="W191" s="20">
        <v>175.61379310344827</v>
      </c>
      <c r="X191" s="202">
        <v>4354</v>
      </c>
      <c r="Y191" s="370" t="s">
        <v>66</v>
      </c>
      <c r="Z191" s="371"/>
      <c r="AA191" s="312">
        <v>458.05722670579604</v>
      </c>
      <c r="AB191" s="226">
        <v>22779.3353150814</v>
      </c>
      <c r="AC191" s="202">
        <f t="shared" ref="AC191:AC196" si="14">Z191+AB191</f>
        <v>22779.3353150814</v>
      </c>
      <c r="AD191" s="379">
        <v>46051</v>
      </c>
      <c r="AE191" s="376">
        <f>AC191+AC192+AC193+AC194+AC195+AC196</f>
        <v>27393.207350361241</v>
      </c>
      <c r="AF191" s="126"/>
      <c r="AG191" s="126"/>
      <c r="AH191" s="126" t="s">
        <v>183</v>
      </c>
      <c r="AI191" s="126"/>
      <c r="AJ191" s="126"/>
      <c r="AK191" s="126"/>
    </row>
    <row r="192" spans="1:37" s="48" customFormat="1" ht="15.75" customHeight="1">
      <c r="A192" s="365"/>
      <c r="B192" s="10" t="s">
        <v>201</v>
      </c>
      <c r="C192" s="67">
        <v>36369</v>
      </c>
      <c r="D192" s="296" t="s">
        <v>11</v>
      </c>
      <c r="E192" s="512"/>
      <c r="F192" s="368"/>
      <c r="G192" s="13">
        <v>39.266324284666176</v>
      </c>
      <c r="H192" s="14">
        <v>17.021276595744681</v>
      </c>
      <c r="I192" s="14"/>
      <c r="J192" s="14"/>
      <c r="K192" s="14"/>
      <c r="L192" s="14"/>
      <c r="M192" s="13">
        <v>22.245047688921495</v>
      </c>
      <c r="N192" s="187">
        <v>582</v>
      </c>
      <c r="O192" s="180"/>
      <c r="P192" s="180"/>
      <c r="Q192" s="180"/>
      <c r="R192" s="180"/>
      <c r="S192" s="14">
        <v>1.7138664710198093</v>
      </c>
      <c r="T192" s="86">
        <v>42</v>
      </c>
      <c r="U192" s="180"/>
      <c r="V192" s="180"/>
      <c r="W192" s="14">
        <v>8.7806309611151878</v>
      </c>
      <c r="X192" s="204">
        <v>218</v>
      </c>
      <c r="Y192" s="372"/>
      <c r="Z192" s="373"/>
      <c r="AA192" s="310">
        <v>22.245047688921495</v>
      </c>
      <c r="AB192" s="86">
        <v>1133.6903409605106</v>
      </c>
      <c r="AC192" s="204">
        <f t="shared" si="14"/>
        <v>1133.6903409605106</v>
      </c>
      <c r="AD192" s="380"/>
      <c r="AE192" s="377"/>
      <c r="AF192" s="126"/>
      <c r="AG192" s="126"/>
      <c r="AH192" s="126" t="s">
        <v>184</v>
      </c>
      <c r="AI192" s="126"/>
      <c r="AJ192" s="126"/>
      <c r="AK192" s="126"/>
    </row>
    <row r="193" spans="1:37" s="48" customFormat="1" ht="12.75" customHeight="1">
      <c r="A193" s="365"/>
      <c r="B193" s="10" t="s">
        <v>201</v>
      </c>
      <c r="C193" s="67">
        <v>36369</v>
      </c>
      <c r="D193" s="305" t="s">
        <v>11</v>
      </c>
      <c r="E193" s="513"/>
      <c r="F193" s="368"/>
      <c r="G193" s="14">
        <v>41.878209831254587</v>
      </c>
      <c r="H193" s="14">
        <v>18.934702861335289</v>
      </c>
      <c r="I193" s="14"/>
      <c r="J193" s="14"/>
      <c r="K193" s="14"/>
      <c r="L193" s="14"/>
      <c r="M193" s="244">
        <v>22.943506969919294</v>
      </c>
      <c r="N193" s="86">
        <v>586</v>
      </c>
      <c r="O193" s="180"/>
      <c r="P193" s="180"/>
      <c r="Q193" s="180"/>
      <c r="R193" s="180"/>
      <c r="S193" s="244">
        <v>0.29347028613352899</v>
      </c>
      <c r="T193" s="86">
        <v>7</v>
      </c>
      <c r="U193" s="180"/>
      <c r="V193" s="180"/>
      <c r="W193" s="14">
        <v>9.0600146735143081</v>
      </c>
      <c r="X193" s="204">
        <v>225</v>
      </c>
      <c r="Y193" s="372"/>
      <c r="Z193" s="373"/>
      <c r="AA193" s="310">
        <v>22.943506969919294</v>
      </c>
      <c r="AB193" s="86">
        <v>1154.4787979703933</v>
      </c>
      <c r="AC193" s="204">
        <f t="shared" si="14"/>
        <v>1154.4787979703933</v>
      </c>
      <c r="AD193" s="380"/>
      <c r="AE193" s="377"/>
      <c r="AF193" s="126"/>
      <c r="AG193" s="126"/>
      <c r="AH193" s="126" t="s">
        <v>185</v>
      </c>
      <c r="AI193" s="126"/>
      <c r="AJ193" s="126"/>
      <c r="AK193" s="126"/>
    </row>
    <row r="194" spans="1:37" s="48" customFormat="1" ht="15.75" customHeight="1">
      <c r="A194" s="365"/>
      <c r="B194" s="10" t="s">
        <v>201</v>
      </c>
      <c r="C194" s="67">
        <v>37116</v>
      </c>
      <c r="D194" s="296" t="s">
        <v>11</v>
      </c>
      <c r="E194" s="512"/>
      <c r="F194" s="368"/>
      <c r="G194" s="13">
        <v>31.724137931034484</v>
      </c>
      <c r="H194" s="13">
        <v>13.065297138664711</v>
      </c>
      <c r="I194" s="13"/>
      <c r="J194" s="13"/>
      <c r="K194" s="13"/>
      <c r="L194" s="13"/>
      <c r="M194" s="14">
        <v>18.658840792369773</v>
      </c>
      <c r="N194" s="86">
        <v>377</v>
      </c>
      <c r="O194" s="180"/>
      <c r="P194" s="180"/>
      <c r="Q194" s="180"/>
      <c r="R194" s="180"/>
      <c r="S194" s="14">
        <v>0.29347028613352899</v>
      </c>
      <c r="T194" s="86">
        <v>5</v>
      </c>
      <c r="U194" s="180"/>
      <c r="V194" s="180"/>
      <c r="W194" s="14">
        <v>7.4635363169479101</v>
      </c>
      <c r="X194" s="204">
        <v>133</v>
      </c>
      <c r="Y194" s="372"/>
      <c r="Z194" s="373"/>
      <c r="AA194" s="314">
        <v>18.658840792369773</v>
      </c>
      <c r="AB194" s="315">
        <v>709.43184950196428</v>
      </c>
      <c r="AC194" s="316">
        <f t="shared" si="14"/>
        <v>709.43184950196428</v>
      </c>
      <c r="AD194" s="380"/>
      <c r="AE194" s="377"/>
      <c r="AF194" s="126"/>
      <c r="AG194" s="126"/>
      <c r="AH194" s="126" t="s">
        <v>186</v>
      </c>
      <c r="AI194" s="126"/>
      <c r="AJ194" s="126"/>
      <c r="AK194" s="126"/>
    </row>
    <row r="195" spans="1:37" s="48" customFormat="1" ht="15" customHeight="1" thickBot="1">
      <c r="A195" s="365"/>
      <c r="B195" s="10" t="s">
        <v>201</v>
      </c>
      <c r="C195" s="33">
        <v>37117</v>
      </c>
      <c r="D195" s="12" t="s">
        <v>11</v>
      </c>
      <c r="E195" s="509"/>
      <c r="F195" s="368"/>
      <c r="G195" s="13">
        <v>62.949376375641968</v>
      </c>
      <c r="H195" s="14">
        <v>36.507703595011002</v>
      </c>
      <c r="I195" s="14"/>
      <c r="J195" s="14"/>
      <c r="K195" s="14"/>
      <c r="L195" s="14"/>
      <c r="M195" s="13">
        <v>26.441672780630959</v>
      </c>
      <c r="N195" s="187">
        <v>524</v>
      </c>
      <c r="O195" s="180"/>
      <c r="P195" s="180"/>
      <c r="Q195" s="180"/>
      <c r="R195" s="180"/>
      <c r="S195" s="13">
        <v>2.0689655172413794</v>
      </c>
      <c r="T195" s="187">
        <v>37</v>
      </c>
      <c r="U195" s="180"/>
      <c r="V195" s="180"/>
      <c r="W195" s="14">
        <v>10.459280997798972</v>
      </c>
      <c r="X195" s="204">
        <v>187</v>
      </c>
      <c r="Y195" s="372"/>
      <c r="Z195" s="373"/>
      <c r="AA195" s="314">
        <v>26.441672780630959</v>
      </c>
      <c r="AB195" s="315">
        <v>995.54616912448455</v>
      </c>
      <c r="AC195" s="316">
        <f t="shared" si="14"/>
        <v>995.54616912448455</v>
      </c>
      <c r="AD195" s="381"/>
      <c r="AE195" s="377"/>
      <c r="AF195" s="126"/>
      <c r="AG195" s="126"/>
      <c r="AH195" s="126" t="s">
        <v>187</v>
      </c>
    </row>
    <row r="196" spans="1:37" s="48" customFormat="1" ht="15" customHeight="1" thickBot="1">
      <c r="A196" s="366"/>
      <c r="B196" s="57" t="s">
        <v>201</v>
      </c>
      <c r="C196" s="313">
        <v>39293</v>
      </c>
      <c r="D196" s="28" t="s">
        <v>11</v>
      </c>
      <c r="E196" s="52"/>
      <c r="F196" s="369"/>
      <c r="G196" s="26">
        <v>76.95</v>
      </c>
      <c r="H196" s="27">
        <v>45.5</v>
      </c>
      <c r="I196" s="27"/>
      <c r="J196" s="27"/>
      <c r="K196" s="27"/>
      <c r="L196" s="27"/>
      <c r="M196" s="26">
        <v>31.45</v>
      </c>
      <c r="N196" s="188">
        <v>308</v>
      </c>
      <c r="O196" s="181"/>
      <c r="P196" s="181"/>
      <c r="Q196" s="181"/>
      <c r="R196" s="181"/>
      <c r="S196" s="54">
        <v>3.96</v>
      </c>
      <c r="T196" s="297">
        <v>39</v>
      </c>
      <c r="U196" s="181"/>
      <c r="V196" s="181"/>
      <c r="W196" s="54">
        <v>12.58</v>
      </c>
      <c r="X196" s="321">
        <v>125</v>
      </c>
      <c r="Y196" s="374"/>
      <c r="Z196" s="375"/>
      <c r="AA196" s="256">
        <v>31.450000000000003</v>
      </c>
      <c r="AB196" s="297">
        <v>620.72487772248451</v>
      </c>
      <c r="AC196" s="317">
        <f t="shared" si="14"/>
        <v>620.72487772248451</v>
      </c>
      <c r="AD196" s="322">
        <v>46052</v>
      </c>
      <c r="AE196" s="378"/>
      <c r="AF196" s="126"/>
      <c r="AG196" s="126"/>
      <c r="AH196" s="126" t="s">
        <v>188</v>
      </c>
    </row>
    <row r="197" spans="1:37" s="48" customFormat="1">
      <c r="A197" s="68"/>
      <c r="B197" s="68"/>
      <c r="C197" s="69"/>
      <c r="D197" s="71"/>
      <c r="E197" s="71"/>
      <c r="F197" s="71"/>
      <c r="G197" s="72"/>
      <c r="H197" s="73"/>
      <c r="I197" s="73"/>
      <c r="J197" s="73"/>
      <c r="K197" s="73"/>
      <c r="L197" s="73"/>
      <c r="M197" s="72"/>
      <c r="N197" s="72"/>
      <c r="O197" s="72"/>
      <c r="P197" s="72"/>
      <c r="Q197" s="72"/>
      <c r="R197" s="72"/>
      <c r="S197" s="72"/>
      <c r="T197" s="72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F197" s="126"/>
      <c r="AG197" s="126"/>
      <c r="AH197" s="126"/>
    </row>
    <row r="198" spans="1:37" s="212" customFormat="1">
      <c r="A198" s="207"/>
      <c r="B198" s="207"/>
      <c r="C198" s="208"/>
      <c r="D198" s="209"/>
      <c r="E198" s="209"/>
      <c r="F198" s="209"/>
      <c r="G198" s="210"/>
      <c r="H198" s="211"/>
      <c r="I198" s="211"/>
      <c r="J198" s="211"/>
      <c r="K198" s="211"/>
      <c r="L198" s="211"/>
      <c r="M198" s="210"/>
      <c r="N198" s="210"/>
      <c r="O198" s="210"/>
      <c r="P198" s="210"/>
      <c r="Q198" s="210"/>
      <c r="R198" s="210"/>
      <c r="S198" s="210"/>
      <c r="T198" s="210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F198" s="213"/>
      <c r="AG198" s="213"/>
      <c r="AH198" s="213"/>
    </row>
    <row r="199" spans="1:37" s="48" customFormat="1" ht="13.5" thickBot="1">
      <c r="A199" s="68"/>
      <c r="B199" s="68"/>
      <c r="C199" s="106"/>
      <c r="D199" s="100"/>
      <c r="E199" s="100"/>
      <c r="F199" s="100"/>
      <c r="G199" s="102"/>
      <c r="H199" s="103"/>
      <c r="I199" s="103"/>
      <c r="J199" s="103"/>
      <c r="K199" s="103"/>
      <c r="L199" s="103"/>
      <c r="M199" s="102"/>
      <c r="N199" s="102"/>
      <c r="O199" s="102"/>
      <c r="P199" s="102"/>
      <c r="Q199" s="102"/>
      <c r="R199" s="102"/>
      <c r="S199" s="102"/>
      <c r="T199" s="102"/>
      <c r="U199" s="103"/>
      <c r="V199" s="103"/>
      <c r="W199" s="103"/>
      <c r="X199" s="103"/>
      <c r="Y199" s="103"/>
      <c r="Z199" s="103"/>
      <c r="AA199" s="103"/>
      <c r="AB199" s="103"/>
      <c r="AC199" s="103"/>
      <c r="AD199" s="103"/>
      <c r="AF199" s="126"/>
      <c r="AG199" s="126"/>
      <c r="AH199" s="126"/>
    </row>
    <row r="200" spans="1:37" s="48" customFormat="1" ht="15.75" customHeight="1">
      <c r="A200" s="452" t="s">
        <v>199</v>
      </c>
      <c r="B200" s="63" t="s">
        <v>201</v>
      </c>
      <c r="C200" s="568">
        <v>37025</v>
      </c>
      <c r="D200" s="569" t="s">
        <v>128</v>
      </c>
      <c r="E200" s="523"/>
      <c r="F200" s="455" t="s">
        <v>86</v>
      </c>
      <c r="G200" s="15">
        <v>430.82905355832725</v>
      </c>
      <c r="H200" s="20">
        <v>31.69</v>
      </c>
      <c r="I200" s="20"/>
      <c r="J200" s="20"/>
      <c r="K200" s="20"/>
      <c r="L200" s="20"/>
      <c r="M200" s="15">
        <v>399.13</v>
      </c>
      <c r="N200" s="186">
        <v>7970</v>
      </c>
      <c r="O200" s="179"/>
      <c r="P200" s="179"/>
      <c r="Q200" s="179"/>
      <c r="R200" s="179"/>
      <c r="S200" s="15">
        <v>15.08</v>
      </c>
      <c r="T200" s="186">
        <v>279</v>
      </c>
      <c r="U200" s="179"/>
      <c r="V200" s="179"/>
      <c r="W200" s="20">
        <v>154.19046221570068</v>
      </c>
      <c r="X200" s="202">
        <v>2853</v>
      </c>
      <c r="Y200" s="372" t="s">
        <v>66</v>
      </c>
      <c r="Z200" s="373"/>
      <c r="AA200" s="312">
        <v>399.13426265590607</v>
      </c>
      <c r="AB200" s="104">
        <v>15354</v>
      </c>
      <c r="AC200" s="570">
        <f>Z200+AB200</f>
        <v>15354</v>
      </c>
      <c r="AD200" s="571">
        <v>46057</v>
      </c>
      <c r="AE200" s="457">
        <f>AC200+AC201+AC202+AC203+AC204</f>
        <v>25837.501804670861</v>
      </c>
      <c r="AF200" s="126"/>
      <c r="AG200" s="126"/>
      <c r="AH200" s="126"/>
    </row>
    <row r="201" spans="1:37" s="48" customFormat="1" ht="15" customHeight="1" thickBot="1">
      <c r="A201" s="453"/>
      <c r="B201" s="57" t="s">
        <v>201</v>
      </c>
      <c r="C201" s="342">
        <v>38617</v>
      </c>
      <c r="D201" s="343" t="s">
        <v>11</v>
      </c>
      <c r="E201" s="523"/>
      <c r="F201" s="455"/>
      <c r="G201" s="13">
        <v>48.92</v>
      </c>
      <c r="H201" s="14">
        <v>36</v>
      </c>
      <c r="I201" s="14"/>
      <c r="J201" s="14"/>
      <c r="K201" s="14"/>
      <c r="L201" s="14"/>
      <c r="M201" s="13">
        <v>12.92</v>
      </c>
      <c r="N201" s="187">
        <v>151</v>
      </c>
      <c r="O201" s="180"/>
      <c r="P201" s="180"/>
      <c r="Q201" s="180"/>
      <c r="R201" s="180"/>
      <c r="S201" s="13">
        <v>7.54</v>
      </c>
      <c r="T201" s="187">
        <v>88</v>
      </c>
      <c r="U201" s="180"/>
      <c r="V201" s="180"/>
      <c r="W201" s="14">
        <v>3.58</v>
      </c>
      <c r="X201" s="204">
        <v>42</v>
      </c>
      <c r="Y201" s="372"/>
      <c r="Z201" s="373"/>
      <c r="AA201" s="310">
        <v>12.92</v>
      </c>
      <c r="AB201" s="190">
        <v>301</v>
      </c>
      <c r="AC201" s="348">
        <f>Z201+AB201</f>
        <v>301</v>
      </c>
      <c r="AD201" s="344">
        <v>46058</v>
      </c>
      <c r="AE201" s="458"/>
      <c r="AF201" s="126"/>
      <c r="AG201" s="126"/>
      <c r="AH201" s="345"/>
    </row>
    <row r="202" spans="1:37" s="48" customFormat="1" ht="12.75" customHeight="1">
      <c r="A202" s="453"/>
      <c r="B202" s="63" t="s">
        <v>201</v>
      </c>
      <c r="C202" s="64">
        <v>43369</v>
      </c>
      <c r="D202" s="223" t="s">
        <v>11</v>
      </c>
      <c r="E202" s="524"/>
      <c r="F202" s="455"/>
      <c r="G202" s="41">
        <v>140.4</v>
      </c>
      <c r="H202" s="41">
        <v>65</v>
      </c>
      <c r="I202" s="41"/>
      <c r="J202" s="41"/>
      <c r="K202" s="41"/>
      <c r="L202" s="41"/>
      <c r="M202" s="225">
        <v>75.400000000000006</v>
      </c>
      <c r="N202" s="88">
        <v>281</v>
      </c>
      <c r="O202" s="241"/>
      <c r="P202" s="241"/>
      <c r="Q202" s="241"/>
      <c r="R202" s="241"/>
      <c r="S202" s="225"/>
      <c r="T202" s="88"/>
      <c r="U202" s="225">
        <v>9.84</v>
      </c>
      <c r="V202" s="88">
        <v>37</v>
      </c>
      <c r="W202" s="41">
        <v>20.25</v>
      </c>
      <c r="X202" s="280">
        <v>76</v>
      </c>
      <c r="Y202" s="372"/>
      <c r="Z202" s="373"/>
      <c r="AA202" s="281">
        <v>75.400000000000006</v>
      </c>
      <c r="AB202" s="226">
        <v>562.82421033505841</v>
      </c>
      <c r="AC202" s="202">
        <f>Z202+AB202</f>
        <v>562.82421033505841</v>
      </c>
      <c r="AD202" s="379">
        <v>46058</v>
      </c>
      <c r="AE202" s="458"/>
      <c r="AF202" s="126"/>
      <c r="AG202" s="126"/>
      <c r="AH202" s="345"/>
      <c r="AI202" s="126"/>
      <c r="AJ202" s="126"/>
      <c r="AK202" s="126"/>
    </row>
    <row r="203" spans="1:37" s="48" customFormat="1" ht="15.75" customHeight="1">
      <c r="A203" s="453"/>
      <c r="B203" s="10" t="s">
        <v>201</v>
      </c>
      <c r="C203" s="67">
        <v>43768</v>
      </c>
      <c r="D203" s="296" t="s">
        <v>200</v>
      </c>
      <c r="E203" s="522"/>
      <c r="F203" s="455"/>
      <c r="G203" s="13">
        <v>1382.78</v>
      </c>
      <c r="H203" s="13">
        <v>45.980000000000004</v>
      </c>
      <c r="I203" s="13"/>
      <c r="J203" s="13"/>
      <c r="K203" s="13"/>
      <c r="L203" s="13"/>
      <c r="M203" s="14">
        <v>1336.8</v>
      </c>
      <c r="N203" s="86">
        <v>4772</v>
      </c>
      <c r="O203" s="180"/>
      <c r="P203" s="180"/>
      <c r="Q203" s="180"/>
      <c r="R203" s="180"/>
      <c r="S203" s="14">
        <v>2.5</v>
      </c>
      <c r="T203" s="86">
        <v>9</v>
      </c>
      <c r="U203" s="14">
        <v>253.55999999999997</v>
      </c>
      <c r="V203" s="86">
        <v>875</v>
      </c>
      <c r="W203" s="14">
        <v>478.584</v>
      </c>
      <c r="X203" s="204">
        <v>1652</v>
      </c>
      <c r="Y203" s="372"/>
      <c r="Z203" s="373"/>
      <c r="AA203" s="314">
        <v>1336.8</v>
      </c>
      <c r="AB203" s="315">
        <v>9385.8808501969397</v>
      </c>
      <c r="AC203" s="316">
        <f>Z203+AB203</f>
        <v>9385.8808501969397</v>
      </c>
      <c r="AD203" s="380"/>
      <c r="AE203" s="458"/>
      <c r="AF203" s="126"/>
      <c r="AG203" s="126"/>
      <c r="AH203" s="345"/>
      <c r="AI203" s="126"/>
      <c r="AJ203" s="126"/>
      <c r="AK203" s="126"/>
    </row>
    <row r="204" spans="1:37" s="48" customFormat="1" ht="15" customHeight="1" thickBot="1">
      <c r="A204" s="454"/>
      <c r="B204" s="57" t="s">
        <v>201</v>
      </c>
      <c r="C204" s="295">
        <v>44165</v>
      </c>
      <c r="D204" s="52" t="s">
        <v>11</v>
      </c>
      <c r="E204" s="100"/>
      <c r="F204" s="456"/>
      <c r="G204" s="54">
        <v>75.64</v>
      </c>
      <c r="H204" s="155">
        <v>38.9</v>
      </c>
      <c r="I204" s="155"/>
      <c r="J204" s="155"/>
      <c r="K204" s="155"/>
      <c r="L204" s="155"/>
      <c r="M204" s="54">
        <v>36.74</v>
      </c>
      <c r="N204" s="297">
        <v>117</v>
      </c>
      <c r="O204" s="298"/>
      <c r="P204" s="298"/>
      <c r="Q204" s="298"/>
      <c r="R204" s="298"/>
      <c r="S204" s="54"/>
      <c r="T204" s="297"/>
      <c r="U204" s="54">
        <v>14.639999999999999</v>
      </c>
      <c r="V204" s="297">
        <v>46</v>
      </c>
      <c r="W204" s="155">
        <v>7.9560000000000004</v>
      </c>
      <c r="X204" s="253">
        <v>25</v>
      </c>
      <c r="Y204" s="374"/>
      <c r="Z204" s="375"/>
      <c r="AA204" s="346">
        <v>36.74</v>
      </c>
      <c r="AB204" s="347">
        <v>233.79674413886323</v>
      </c>
      <c r="AC204" s="317">
        <f>Z204+AB204</f>
        <v>233.79674413886323</v>
      </c>
      <c r="AD204" s="381"/>
      <c r="AE204" s="459"/>
      <c r="AF204" s="126"/>
      <c r="AG204" s="126"/>
      <c r="AH204" s="126"/>
    </row>
    <row r="205" spans="1:37" s="48" customFormat="1">
      <c r="A205" s="68"/>
      <c r="B205" s="68"/>
      <c r="C205" s="69"/>
      <c r="D205" s="71"/>
      <c r="E205" s="71"/>
      <c r="F205" s="71"/>
      <c r="G205" s="72"/>
      <c r="H205" s="73"/>
      <c r="I205" s="73"/>
      <c r="J205" s="73"/>
      <c r="K205" s="73"/>
      <c r="L205" s="73"/>
      <c r="M205" s="72"/>
      <c r="N205" s="72"/>
      <c r="O205" s="72"/>
      <c r="P205" s="72"/>
      <c r="Q205" s="72"/>
      <c r="R205" s="72"/>
      <c r="S205" s="72"/>
      <c r="T205" s="72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F205" s="126"/>
      <c r="AG205" s="126"/>
      <c r="AH205" s="126"/>
    </row>
    <row r="206" spans="1:37" s="212" customFormat="1">
      <c r="A206" s="207"/>
      <c r="B206" s="207"/>
      <c r="C206" s="208"/>
      <c r="D206" s="209"/>
      <c r="E206" s="209"/>
      <c r="F206" s="209"/>
      <c r="G206" s="210"/>
      <c r="H206" s="211"/>
      <c r="I206" s="211"/>
      <c r="J206" s="211"/>
      <c r="K206" s="211"/>
      <c r="L206" s="211"/>
      <c r="M206" s="210"/>
      <c r="N206" s="210"/>
      <c r="O206" s="210"/>
      <c r="P206" s="210"/>
      <c r="Q206" s="210"/>
      <c r="R206" s="210"/>
      <c r="S206" s="210"/>
      <c r="T206" s="210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F206" s="213"/>
      <c r="AG206" s="213"/>
      <c r="AH206" s="213"/>
    </row>
    <row r="207" spans="1:37" s="48" customFormat="1" ht="13.5" thickBot="1">
      <c r="A207" s="68"/>
      <c r="B207" s="105"/>
      <c r="C207" s="69"/>
      <c r="D207" s="358"/>
      <c r="E207" s="358"/>
      <c r="F207" s="358"/>
      <c r="G207" s="219"/>
      <c r="H207" s="219"/>
      <c r="I207" s="229"/>
      <c r="J207" s="229"/>
      <c r="K207" s="229"/>
      <c r="L207" s="229"/>
      <c r="M207" s="71"/>
      <c r="N207" s="71"/>
      <c r="O207" s="358"/>
      <c r="P207" s="358"/>
      <c r="Q207" s="220"/>
      <c r="R207" s="358"/>
      <c r="S207" s="358"/>
      <c r="T207" s="358"/>
      <c r="U207" s="358"/>
      <c r="V207" s="358"/>
      <c r="W207" s="220"/>
      <c r="X207" s="358"/>
      <c r="Y207" s="220"/>
      <c r="Z207" s="358"/>
      <c r="AA207" s="220"/>
      <c r="AB207" s="359"/>
      <c r="AC207" s="221"/>
      <c r="AD207" s="359"/>
      <c r="AE207" s="221"/>
      <c r="AF207" s="126"/>
      <c r="AG207" s="126"/>
      <c r="AH207" s="126"/>
      <c r="AI207" s="126"/>
      <c r="AJ207" s="126"/>
      <c r="AK207" s="126"/>
    </row>
    <row r="208" spans="1:37" s="48" customFormat="1" ht="12.75" customHeight="1">
      <c r="A208" s="428" t="s">
        <v>224</v>
      </c>
      <c r="B208" s="49" t="s">
        <v>201</v>
      </c>
      <c r="C208" s="64">
        <v>41844</v>
      </c>
      <c r="D208" s="223" t="s">
        <v>128</v>
      </c>
      <c r="E208" s="565"/>
      <c r="F208" s="431" t="s">
        <v>83</v>
      </c>
      <c r="G208" s="41">
        <v>1864.8624</v>
      </c>
      <c r="H208" s="41">
        <v>88.16</v>
      </c>
      <c r="I208" s="41"/>
      <c r="J208" s="41"/>
      <c r="K208" s="41"/>
      <c r="L208" s="41"/>
      <c r="M208" s="225">
        <v>1776.7023999999999</v>
      </c>
      <c r="N208" s="88">
        <v>9291</v>
      </c>
      <c r="O208" s="241"/>
      <c r="P208" s="241"/>
      <c r="Q208" s="241"/>
      <c r="R208" s="241"/>
      <c r="S208" s="225">
        <v>4.96</v>
      </c>
      <c r="T208" s="88">
        <v>25.169961546853258</v>
      </c>
      <c r="U208" s="225">
        <v>244.10239999999999</v>
      </c>
      <c r="V208" s="88">
        <v>1238.7071801586453</v>
      </c>
      <c r="W208" s="225">
        <v>397.18639999999999</v>
      </c>
      <c r="X208" s="88">
        <v>2015.5760134666614</v>
      </c>
      <c r="Y208" s="370" t="s">
        <v>66</v>
      </c>
      <c r="Z208" s="371"/>
      <c r="AA208" s="225">
        <v>1776.7023999999999</v>
      </c>
      <c r="AB208" s="88">
        <v>18307</v>
      </c>
      <c r="AC208" s="202">
        <f>Z208+AB208</f>
        <v>18307</v>
      </c>
      <c r="AD208" s="379">
        <v>46094</v>
      </c>
      <c r="AE208" s="376">
        <f>AC208+AC209+AC210</f>
        <v>69013</v>
      </c>
      <c r="AF208" s="126"/>
      <c r="AG208" s="126"/>
      <c r="AH208" s="126" t="s">
        <v>236</v>
      </c>
      <c r="AI208" s="126"/>
      <c r="AJ208" s="126"/>
      <c r="AK208" s="126"/>
    </row>
    <row r="209" spans="1:37" s="48" customFormat="1" ht="15.75" customHeight="1">
      <c r="A209" s="429"/>
      <c r="B209" s="10" t="s">
        <v>201</v>
      </c>
      <c r="C209" s="67">
        <v>42352</v>
      </c>
      <c r="D209" s="296" t="s">
        <v>237</v>
      </c>
      <c r="E209" s="566"/>
      <c r="F209" s="432"/>
      <c r="G209" s="13">
        <v>3998.9007999999994</v>
      </c>
      <c r="H209" s="13">
        <v>139.19999999999999</v>
      </c>
      <c r="I209" s="13"/>
      <c r="J209" s="13"/>
      <c r="K209" s="13"/>
      <c r="L209" s="13"/>
      <c r="M209" s="14">
        <v>3859.7007999999996</v>
      </c>
      <c r="N209" s="86">
        <v>18020</v>
      </c>
      <c r="O209" s="180"/>
      <c r="P209" s="180"/>
      <c r="Q209" s="180"/>
      <c r="R209" s="180"/>
      <c r="S209" s="14">
        <v>22.020000000000003</v>
      </c>
      <c r="T209" s="86">
        <v>100.80113530601888</v>
      </c>
      <c r="U209" s="14">
        <v>529.50080000000003</v>
      </c>
      <c r="V209" s="86">
        <v>2423.8965097428268</v>
      </c>
      <c r="W209" s="14">
        <v>1092.5904</v>
      </c>
      <c r="X209" s="86">
        <v>5001.5582390555492</v>
      </c>
      <c r="Y209" s="372"/>
      <c r="Z209" s="373"/>
      <c r="AA209" s="14">
        <v>3859.7007999999996</v>
      </c>
      <c r="AB209" s="86">
        <v>35688</v>
      </c>
      <c r="AC209" s="316">
        <f>Z209+AB209</f>
        <v>35688</v>
      </c>
      <c r="AD209" s="380"/>
      <c r="AE209" s="377"/>
      <c r="AF209" s="126"/>
      <c r="AG209" s="126"/>
      <c r="AH209" s="126" t="s">
        <v>238</v>
      </c>
      <c r="AI209" s="126"/>
      <c r="AJ209" s="126"/>
      <c r="AK209" s="126"/>
    </row>
    <row r="210" spans="1:37" s="48" customFormat="1" ht="15" customHeight="1" thickBot="1">
      <c r="A210" s="430"/>
      <c r="B210" s="572" t="s">
        <v>201</v>
      </c>
      <c r="C210" s="295">
        <v>42573</v>
      </c>
      <c r="D210" s="52" t="s">
        <v>128</v>
      </c>
      <c r="E210" s="567"/>
      <c r="F210" s="433"/>
      <c r="G210" s="54">
        <v>1808.4679999999998</v>
      </c>
      <c r="H210" s="155">
        <v>139.19999999999999</v>
      </c>
      <c r="I210" s="155"/>
      <c r="J210" s="155"/>
      <c r="K210" s="155"/>
      <c r="L210" s="155"/>
      <c r="M210" s="54">
        <v>1669.2679999999998</v>
      </c>
      <c r="N210" s="297">
        <v>7692</v>
      </c>
      <c r="O210" s="298"/>
      <c r="P210" s="298"/>
      <c r="Q210" s="298"/>
      <c r="R210" s="298"/>
      <c r="S210" s="54">
        <v>11.4</v>
      </c>
      <c r="T210" s="297">
        <v>50.029821485604892</v>
      </c>
      <c r="U210" s="54">
        <v>328.96799999999996</v>
      </c>
      <c r="V210" s="297">
        <v>1485.8418123141446</v>
      </c>
      <c r="W210" s="54">
        <v>598.005</v>
      </c>
      <c r="X210" s="297">
        <v>2624.4152233865439</v>
      </c>
      <c r="Y210" s="374"/>
      <c r="Z210" s="375"/>
      <c r="AA210" s="54">
        <v>1669.2679999999998</v>
      </c>
      <c r="AB210" s="297">
        <v>15018</v>
      </c>
      <c r="AC210" s="317">
        <f>Z210+AB210</f>
        <v>15018</v>
      </c>
      <c r="AD210" s="381"/>
      <c r="AE210" s="378"/>
      <c r="AF210" s="126"/>
      <c r="AG210" s="126"/>
      <c r="AH210" s="126" t="s">
        <v>239</v>
      </c>
    </row>
    <row r="211" spans="1:37" s="48" customFormat="1">
      <c r="A211" s="68"/>
      <c r="B211" s="68"/>
      <c r="C211" s="69"/>
      <c r="D211" s="71"/>
      <c r="E211" s="71"/>
      <c r="F211" s="71"/>
      <c r="G211" s="72"/>
      <c r="H211" s="73"/>
      <c r="I211" s="73"/>
      <c r="J211" s="73"/>
      <c r="K211" s="73"/>
      <c r="L211" s="73"/>
      <c r="M211" s="72"/>
      <c r="N211" s="72"/>
      <c r="O211" s="72"/>
      <c r="P211" s="72"/>
      <c r="Q211" s="72"/>
      <c r="R211" s="72"/>
      <c r="S211" s="72"/>
      <c r="T211" s="72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F211" s="126"/>
      <c r="AG211" s="126"/>
      <c r="AH211" s="126"/>
    </row>
    <row r="212" spans="1:37" s="212" customFormat="1">
      <c r="A212" s="207"/>
      <c r="B212" s="207"/>
      <c r="C212" s="208"/>
      <c r="D212" s="209"/>
      <c r="E212" s="209"/>
      <c r="F212" s="209"/>
      <c r="G212" s="210"/>
      <c r="H212" s="211"/>
      <c r="I212" s="211"/>
      <c r="J212" s="211"/>
      <c r="K212" s="211"/>
      <c r="L212" s="211"/>
      <c r="M212" s="210"/>
      <c r="N212" s="210"/>
      <c r="O212" s="210"/>
      <c r="P212" s="210"/>
      <c r="Q212" s="210"/>
      <c r="R212" s="210"/>
      <c r="S212" s="210"/>
      <c r="T212" s="210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F212" s="213"/>
      <c r="AG212" s="213"/>
      <c r="AH212" s="213"/>
    </row>
    <row r="213" spans="1:37" s="48" customFormat="1" ht="13.5" thickBot="1">
      <c r="A213" s="68"/>
      <c r="B213" s="105"/>
      <c r="C213" s="69"/>
      <c r="D213" s="358"/>
      <c r="E213" s="358"/>
      <c r="F213" s="358"/>
      <c r="G213" s="219"/>
      <c r="H213" s="219"/>
      <c r="I213" s="229"/>
      <c r="J213" s="229"/>
      <c r="K213" s="229"/>
      <c r="L213" s="229"/>
      <c r="M213" s="71"/>
      <c r="N213" s="71"/>
      <c r="O213" s="358"/>
      <c r="P213" s="358"/>
      <c r="Q213" s="220"/>
      <c r="R213" s="358"/>
      <c r="S213" s="358"/>
      <c r="T213" s="358"/>
      <c r="U213" s="358"/>
      <c r="V213" s="358"/>
      <c r="W213" s="220"/>
      <c r="X213" s="358"/>
      <c r="Y213" s="220"/>
      <c r="Z213" s="358"/>
      <c r="AA213" s="220"/>
      <c r="AB213" s="359"/>
      <c r="AC213" s="221"/>
      <c r="AD213" s="359"/>
      <c r="AE213" s="221"/>
      <c r="AF213" s="126"/>
      <c r="AG213" s="126"/>
      <c r="AH213" s="126"/>
      <c r="AI213" s="126"/>
      <c r="AJ213" s="126"/>
      <c r="AK213" s="126"/>
    </row>
    <row r="214" spans="1:37" s="48" customFormat="1" ht="12.75" customHeight="1">
      <c r="A214" s="422" t="s">
        <v>225</v>
      </c>
      <c r="B214" s="49" t="s">
        <v>201</v>
      </c>
      <c r="C214" s="64">
        <v>43780</v>
      </c>
      <c r="D214" s="223" t="s">
        <v>128</v>
      </c>
      <c r="E214" s="367"/>
      <c r="F214" s="367" t="s">
        <v>240</v>
      </c>
      <c r="G214" s="41">
        <v>3916.2752</v>
      </c>
      <c r="H214" s="41">
        <v>117.8</v>
      </c>
      <c r="I214" s="41"/>
      <c r="J214" s="41"/>
      <c r="K214" s="41"/>
      <c r="L214" s="41"/>
      <c r="M214" s="225">
        <v>3798.4751999999999</v>
      </c>
      <c r="N214" s="88">
        <v>13107</v>
      </c>
      <c r="O214" s="241"/>
      <c r="P214" s="241"/>
      <c r="Q214" s="241"/>
      <c r="R214" s="241"/>
      <c r="S214" s="241"/>
      <c r="T214" s="241"/>
      <c r="U214" s="225">
        <v>516.75519999999995</v>
      </c>
      <c r="V214" s="88">
        <v>1783</v>
      </c>
      <c r="W214" s="41">
        <v>1474.97</v>
      </c>
      <c r="X214" s="88">
        <v>5089</v>
      </c>
      <c r="Y214" s="391" t="s">
        <v>66</v>
      </c>
      <c r="Z214" s="392"/>
      <c r="AA214" s="41">
        <v>3798.4751999999999</v>
      </c>
      <c r="AB214" s="226">
        <v>26213.568302158561</v>
      </c>
      <c r="AC214" s="202">
        <f>Z214+AB214</f>
        <v>26213.568302158561</v>
      </c>
      <c r="AD214" s="424">
        <v>46106</v>
      </c>
      <c r="AE214" s="426">
        <f>AC214+AC215</f>
        <v>37843.505499169056</v>
      </c>
      <c r="AF214" s="126"/>
      <c r="AG214" s="126"/>
      <c r="AH214" s="126" t="s">
        <v>241</v>
      </c>
      <c r="AI214" s="126"/>
      <c r="AJ214" s="126"/>
      <c r="AK214" s="126"/>
    </row>
    <row r="215" spans="1:37" s="48" customFormat="1" ht="15.75" customHeight="1" thickBot="1">
      <c r="A215" s="423"/>
      <c r="B215" s="57" t="s">
        <v>201</v>
      </c>
      <c r="C215" s="58">
        <v>43780</v>
      </c>
      <c r="D215" s="227" t="s">
        <v>128</v>
      </c>
      <c r="E215" s="369"/>
      <c r="F215" s="369"/>
      <c r="G215" s="26">
        <v>1803.0352</v>
      </c>
      <c r="H215" s="27">
        <v>117.8</v>
      </c>
      <c r="I215" s="27"/>
      <c r="J215" s="27"/>
      <c r="K215" s="27"/>
      <c r="L215" s="27"/>
      <c r="M215" s="27">
        <v>1685.2352000000001</v>
      </c>
      <c r="N215" s="190">
        <v>5815</v>
      </c>
      <c r="O215" s="181"/>
      <c r="P215" s="181"/>
      <c r="Q215" s="181"/>
      <c r="R215" s="181"/>
      <c r="S215" s="181"/>
      <c r="T215" s="181"/>
      <c r="U215" s="27">
        <v>228.27520000000001</v>
      </c>
      <c r="V215" s="190">
        <v>788</v>
      </c>
      <c r="W215" s="155">
        <v>666.32</v>
      </c>
      <c r="X215" s="228">
        <v>2299</v>
      </c>
      <c r="Y215" s="395"/>
      <c r="Z215" s="396"/>
      <c r="AA215" s="155">
        <v>1685.2352000000001</v>
      </c>
      <c r="AB215" s="190">
        <v>11629.937197010491</v>
      </c>
      <c r="AC215" s="190">
        <f>Z215+AB215</f>
        <v>11629.937197010491</v>
      </c>
      <c r="AD215" s="425"/>
      <c r="AE215" s="427"/>
      <c r="AF215" s="126"/>
      <c r="AG215" s="126"/>
      <c r="AH215" s="126" t="s">
        <v>242</v>
      </c>
      <c r="AI215" s="126"/>
      <c r="AJ215" s="126"/>
      <c r="AK215" s="126"/>
    </row>
    <row r="216" spans="1:37" s="48" customFormat="1">
      <c r="A216" s="68"/>
      <c r="B216" s="68"/>
      <c r="C216" s="69"/>
      <c r="D216" s="358"/>
      <c r="E216" s="358"/>
      <c r="F216" s="358"/>
      <c r="G216" s="229"/>
      <c r="H216" s="229"/>
      <c r="I216" s="229"/>
      <c r="J216" s="229"/>
      <c r="K216" s="229"/>
      <c r="L216" s="229"/>
      <c r="M216" s="71"/>
      <c r="N216" s="71"/>
      <c r="O216" s="358"/>
      <c r="P216" s="72"/>
      <c r="Q216" s="230"/>
      <c r="R216" s="72"/>
      <c r="S216" s="72"/>
      <c r="T216" s="72"/>
      <c r="U216" s="72"/>
      <c r="V216" s="72"/>
      <c r="W216" s="222"/>
      <c r="X216" s="73"/>
      <c r="Y216" s="222"/>
      <c r="Z216" s="73"/>
      <c r="AA216" s="222"/>
      <c r="AB216" s="73"/>
      <c r="AC216" s="222"/>
      <c r="AD216" s="73"/>
      <c r="AE216" s="222"/>
      <c r="AF216" s="126"/>
      <c r="AG216" s="222"/>
      <c r="AH216" s="222"/>
      <c r="AI216" s="73"/>
      <c r="AJ216" s="222"/>
    </row>
    <row r="217" spans="1:37" s="212" customFormat="1">
      <c r="A217" s="207"/>
      <c r="B217" s="207"/>
      <c r="C217" s="208"/>
      <c r="D217" s="209"/>
      <c r="E217" s="209"/>
      <c r="F217" s="209"/>
      <c r="G217" s="210"/>
      <c r="H217" s="211"/>
      <c r="I217" s="211"/>
      <c r="J217" s="211"/>
      <c r="K217" s="211"/>
      <c r="L217" s="211"/>
      <c r="M217" s="210"/>
      <c r="N217" s="210"/>
      <c r="O217" s="210"/>
      <c r="P217" s="210"/>
      <c r="Q217" s="210"/>
      <c r="R217" s="210"/>
      <c r="S217" s="210"/>
      <c r="T217" s="210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F217" s="213"/>
      <c r="AG217" s="213"/>
      <c r="AH217" s="213"/>
    </row>
    <row r="218" spans="1:37" s="48" customFormat="1">
      <c r="A218" s="68"/>
      <c r="B218" s="68"/>
      <c r="C218" s="69"/>
      <c r="D218" s="71"/>
      <c r="E218" s="71"/>
      <c r="F218" s="71"/>
      <c r="G218" s="72"/>
      <c r="H218" s="73"/>
      <c r="I218" s="73"/>
      <c r="J218" s="73"/>
      <c r="K218" s="73"/>
      <c r="L218" s="73"/>
      <c r="M218" s="72"/>
      <c r="N218" s="230"/>
      <c r="O218" s="72"/>
      <c r="P218" s="72"/>
      <c r="Q218" s="72"/>
      <c r="R218" s="72"/>
      <c r="S218" s="72"/>
      <c r="T218" s="72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F218" s="126"/>
      <c r="AG218" s="126"/>
      <c r="AH218" s="126"/>
    </row>
    <row r="219" spans="1:37" s="48" customFormat="1">
      <c r="A219" s="68"/>
      <c r="B219" s="68"/>
      <c r="C219" s="69"/>
      <c r="D219" s="71"/>
      <c r="E219" s="71"/>
      <c r="F219" s="71"/>
      <c r="G219" s="72"/>
      <c r="H219" s="73"/>
      <c r="I219" s="73"/>
      <c r="J219" s="73"/>
      <c r="K219" s="73"/>
      <c r="L219" s="73"/>
      <c r="M219" s="72"/>
      <c r="N219" s="72"/>
      <c r="O219" s="72"/>
      <c r="P219" s="72"/>
      <c r="Q219" s="72"/>
      <c r="R219" s="72"/>
      <c r="S219" s="72"/>
      <c r="T219" s="72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F219" s="126"/>
      <c r="AG219" s="126"/>
      <c r="AH219" s="126"/>
    </row>
    <row r="220" spans="1:37" s="48" customFormat="1">
      <c r="A220" s="68"/>
      <c r="B220" s="68"/>
      <c r="C220" s="69"/>
      <c r="D220" s="71"/>
      <c r="E220" s="71"/>
      <c r="F220" s="71"/>
      <c r="G220" s="72"/>
      <c r="H220" s="73"/>
      <c r="I220" s="73"/>
      <c r="J220" s="73"/>
      <c r="K220" s="73"/>
      <c r="L220" s="73"/>
      <c r="M220" s="72"/>
      <c r="N220" s="72"/>
      <c r="O220" s="72"/>
      <c r="P220" s="72"/>
      <c r="Q220" s="72"/>
      <c r="R220" s="72"/>
      <c r="S220" s="72"/>
      <c r="T220" s="72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F220" s="126"/>
      <c r="AG220" s="126"/>
      <c r="AH220" s="126"/>
    </row>
    <row r="221" spans="1:37" s="48" customFormat="1" ht="13.5" thickBot="1">
      <c r="A221" s="68"/>
      <c r="B221" s="68"/>
      <c r="C221" s="69"/>
      <c r="D221" s="71"/>
      <c r="E221" s="71"/>
      <c r="F221" s="71"/>
      <c r="G221" s="72"/>
      <c r="H221" s="73"/>
      <c r="I221" s="73"/>
      <c r="J221" s="73"/>
      <c r="K221" s="73"/>
      <c r="L221" s="73"/>
      <c r="M221" s="72"/>
      <c r="N221" s="72"/>
      <c r="O221" s="72"/>
      <c r="P221" s="72"/>
      <c r="Q221" s="72"/>
      <c r="R221" s="72"/>
      <c r="S221" s="72"/>
      <c r="T221" s="72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F221" s="126"/>
      <c r="AG221" s="126"/>
      <c r="AH221" s="126"/>
    </row>
    <row r="222" spans="1:37" s="48" customFormat="1" ht="21" thickBot="1">
      <c r="A222" s="443" t="s">
        <v>46</v>
      </c>
      <c r="B222" s="444"/>
      <c r="C222" s="444"/>
      <c r="D222" s="444"/>
      <c r="E222" s="444"/>
      <c r="F222" s="444"/>
      <c r="G222" s="444"/>
      <c r="H222" s="444"/>
      <c r="I222" s="444"/>
      <c r="J222" s="444"/>
      <c r="K222" s="444"/>
      <c r="L222" s="444"/>
      <c r="M222" s="444"/>
      <c r="N222" s="444"/>
      <c r="O222" s="444"/>
      <c r="P222" s="444"/>
      <c r="Q222" s="444"/>
      <c r="R222" s="444"/>
      <c r="S222" s="444"/>
      <c r="T222" s="444"/>
      <c r="U222" s="444"/>
      <c r="V222" s="444"/>
      <c r="W222" s="444"/>
      <c r="X222" s="444"/>
      <c r="Y222" s="444"/>
      <c r="Z222" s="444"/>
      <c r="AA222" s="444"/>
      <c r="AB222" s="444"/>
      <c r="AC222" s="445"/>
      <c r="AD222" s="168"/>
      <c r="AF222" s="126"/>
      <c r="AG222" s="126"/>
      <c r="AH222" s="126"/>
    </row>
    <row r="223" spans="1:37" s="48" customFormat="1">
      <c r="A223" s="55">
        <v>1</v>
      </c>
      <c r="B223" s="10" t="s">
        <v>201</v>
      </c>
      <c r="C223" s="67">
        <v>36035</v>
      </c>
      <c r="D223" s="12" t="s">
        <v>11</v>
      </c>
      <c r="E223" s="12"/>
      <c r="F223" s="12" t="s">
        <v>18</v>
      </c>
      <c r="G223" s="13">
        <v>65.53</v>
      </c>
      <c r="H223" s="14">
        <v>24.79</v>
      </c>
      <c r="I223" s="14"/>
      <c r="J223" s="14"/>
      <c r="K223" s="14"/>
      <c r="L223" s="14"/>
      <c r="M223" s="30"/>
      <c r="N223" s="30"/>
      <c r="O223" s="30"/>
      <c r="P223" s="30"/>
      <c r="Q223" s="13"/>
      <c r="R223" s="13"/>
      <c r="S223" s="13"/>
      <c r="T223" s="13"/>
      <c r="U223" s="14">
        <v>7.38</v>
      </c>
      <c r="V223" s="14">
        <v>136.28</v>
      </c>
      <c r="W223" s="14"/>
      <c r="X223" s="14"/>
      <c r="Y223" s="14">
        <v>33.36</v>
      </c>
      <c r="Z223" s="14"/>
      <c r="AA223" s="31"/>
      <c r="AB223" s="14">
        <v>313.91000000000003</v>
      </c>
      <c r="AC223" s="99">
        <f>N223+V223+AB223</f>
        <v>450.19000000000005</v>
      </c>
      <c r="AD223" s="165"/>
      <c r="AF223" s="126"/>
      <c r="AG223" s="126"/>
      <c r="AH223" s="126"/>
    </row>
    <row r="224" spans="1:37" s="48" customFormat="1">
      <c r="A224" s="55">
        <v>2</v>
      </c>
      <c r="B224" s="10" t="s">
        <v>201</v>
      </c>
      <c r="C224" s="67">
        <v>36036</v>
      </c>
      <c r="D224" s="12" t="s">
        <v>10</v>
      </c>
      <c r="E224" s="12"/>
      <c r="F224" s="12" t="s">
        <v>18</v>
      </c>
      <c r="G224" s="13">
        <v>201.03</v>
      </c>
      <c r="H224" s="14">
        <v>34.76</v>
      </c>
      <c r="I224" s="14"/>
      <c r="J224" s="14"/>
      <c r="K224" s="14"/>
      <c r="L224" s="14"/>
      <c r="M224" s="30"/>
      <c r="N224" s="30"/>
      <c r="O224" s="30"/>
      <c r="P224" s="30"/>
      <c r="Q224" s="13">
        <f>H224*5%</f>
        <v>1.738</v>
      </c>
      <c r="R224" s="13">
        <f>G224*5%</f>
        <v>10.051500000000001</v>
      </c>
      <c r="S224" s="13"/>
      <c r="T224" s="13"/>
      <c r="U224" s="14">
        <v>16.559999999999999</v>
      </c>
      <c r="V224" s="14">
        <v>305.79000000000002</v>
      </c>
      <c r="W224" s="14"/>
      <c r="X224" s="14"/>
      <c r="Y224" s="14">
        <v>149.71</v>
      </c>
      <c r="Z224" s="14"/>
      <c r="AA224" s="31"/>
      <c r="AB224" s="14">
        <v>1408.51</v>
      </c>
      <c r="AC224" s="99">
        <f>N224+V224+AB224</f>
        <v>1714.3</v>
      </c>
      <c r="AD224" s="165"/>
      <c r="AF224" s="126"/>
      <c r="AG224" s="127" t="s">
        <v>61</v>
      </c>
      <c r="AH224" s="126"/>
    </row>
    <row r="225" spans="1:34" s="48" customFormat="1">
      <c r="A225" s="55">
        <v>3</v>
      </c>
      <c r="B225" s="10" t="s">
        <v>201</v>
      </c>
      <c r="C225" s="67">
        <v>36038</v>
      </c>
      <c r="D225" s="12" t="s">
        <v>54</v>
      </c>
      <c r="E225" s="12"/>
      <c r="F225" s="12"/>
      <c r="G225" s="13">
        <v>40.21</v>
      </c>
      <c r="H225" s="14">
        <v>18.93</v>
      </c>
      <c r="I225" s="14"/>
      <c r="J225" s="14"/>
      <c r="K225" s="14"/>
      <c r="L225" s="14"/>
      <c r="M225" s="30"/>
      <c r="N225" s="30"/>
      <c r="O225" s="30"/>
      <c r="P225" s="30"/>
      <c r="Q225" s="13"/>
      <c r="R225" s="13"/>
      <c r="S225" s="13"/>
      <c r="T225" s="13"/>
      <c r="U225" s="14">
        <v>2.88</v>
      </c>
      <c r="V225" s="14">
        <v>53.18</v>
      </c>
      <c r="W225" s="14"/>
      <c r="X225" s="14"/>
      <c r="Y225" s="14">
        <v>18.39</v>
      </c>
      <c r="Z225" s="14"/>
      <c r="AA225" s="31"/>
      <c r="AB225" s="14">
        <v>173.05</v>
      </c>
      <c r="AC225" s="99">
        <f>N225+V225+AB225</f>
        <v>226.23000000000002</v>
      </c>
      <c r="AD225" s="165"/>
      <c r="AF225" s="126"/>
      <c r="AG225" s="126" t="s">
        <v>72</v>
      </c>
      <c r="AH225" s="126"/>
    </row>
    <row r="226" spans="1:34" s="48" customFormat="1">
      <c r="A226" s="55">
        <v>4</v>
      </c>
      <c r="B226" s="10" t="s">
        <v>201</v>
      </c>
      <c r="C226" s="67">
        <v>36038</v>
      </c>
      <c r="D226" s="12" t="s">
        <v>10</v>
      </c>
      <c r="E226" s="12"/>
      <c r="F226" s="12" t="s">
        <v>53</v>
      </c>
      <c r="G226" s="13">
        <v>96.35</v>
      </c>
      <c r="H226" s="14">
        <v>29.05</v>
      </c>
      <c r="I226" s="14"/>
      <c r="J226" s="14"/>
      <c r="K226" s="14"/>
      <c r="L226" s="14"/>
      <c r="M226" s="30"/>
      <c r="N226" s="30"/>
      <c r="O226" s="30"/>
      <c r="P226" s="30"/>
      <c r="Q226" s="13"/>
      <c r="R226" s="13"/>
      <c r="S226" s="13"/>
      <c r="T226" s="13"/>
      <c r="U226" s="14">
        <v>8.0500000000000007</v>
      </c>
      <c r="V226" s="14">
        <v>148.65</v>
      </c>
      <c r="W226" s="14"/>
      <c r="X226" s="14"/>
      <c r="Y226" s="14">
        <v>59.24</v>
      </c>
      <c r="Z226" s="14"/>
      <c r="AA226" s="31"/>
      <c r="AB226" s="14">
        <v>557.44000000000005</v>
      </c>
      <c r="AC226" s="99">
        <f>N226+V226+AB226</f>
        <v>706.09</v>
      </c>
      <c r="AD226" s="165"/>
      <c r="AF226" s="126"/>
      <c r="AG226" s="126"/>
      <c r="AH226" s="126"/>
    </row>
    <row r="227" spans="1:34" s="48" customFormat="1">
      <c r="A227" s="55"/>
      <c r="B227" s="55"/>
      <c r="C227" s="67"/>
      <c r="D227" s="12"/>
      <c r="E227" s="12"/>
      <c r="F227" s="12"/>
      <c r="G227" s="13"/>
      <c r="H227" s="14"/>
      <c r="I227" s="14"/>
      <c r="J227" s="14"/>
      <c r="K227" s="14"/>
      <c r="L227" s="14"/>
      <c r="M227" s="13"/>
      <c r="N227" s="13"/>
      <c r="O227" s="13"/>
      <c r="P227" s="13"/>
      <c r="Q227" s="13"/>
      <c r="R227" s="13"/>
      <c r="S227" s="13"/>
      <c r="T227" s="13"/>
      <c r="U227" s="14"/>
      <c r="V227" s="14"/>
      <c r="W227" s="14"/>
      <c r="X227" s="14"/>
      <c r="Y227" s="14"/>
      <c r="Z227" s="14"/>
      <c r="AA227" s="14"/>
      <c r="AB227" s="14"/>
      <c r="AC227" s="14"/>
      <c r="AD227" s="73"/>
      <c r="AF227" s="126"/>
      <c r="AG227" s="126"/>
      <c r="AH227" s="126"/>
    </row>
    <row r="228" spans="1:34" s="48" customFormat="1">
      <c r="A228" s="55"/>
      <c r="B228" s="55"/>
      <c r="C228" s="67"/>
      <c r="D228" s="12"/>
      <c r="E228" s="12"/>
      <c r="F228" s="12"/>
      <c r="G228" s="13"/>
      <c r="H228" s="14"/>
      <c r="I228" s="14"/>
      <c r="J228" s="14"/>
      <c r="K228" s="14"/>
      <c r="L228" s="14"/>
      <c r="M228" s="13"/>
      <c r="N228" s="13"/>
      <c r="O228" s="13"/>
      <c r="P228" s="13"/>
      <c r="Q228" s="13"/>
      <c r="R228" s="13"/>
      <c r="S228" s="13"/>
      <c r="T228" s="13"/>
      <c r="U228" s="14"/>
      <c r="V228" s="14"/>
      <c r="W228" s="14"/>
      <c r="X228" s="14"/>
      <c r="Y228" s="14"/>
      <c r="Z228" s="14"/>
      <c r="AA228" s="14"/>
      <c r="AB228" s="14"/>
      <c r="AC228" s="14"/>
      <c r="AD228" s="73"/>
      <c r="AF228" s="126"/>
      <c r="AG228" s="126"/>
      <c r="AH228" s="126"/>
    </row>
    <row r="229" spans="1:34" s="48" customFormat="1" ht="13.5" thickBot="1">
      <c r="A229" s="55"/>
      <c r="B229" s="55"/>
      <c r="C229" s="67"/>
      <c r="D229" s="12"/>
      <c r="E229" s="12"/>
      <c r="F229" s="12"/>
      <c r="G229" s="13"/>
      <c r="H229" s="14"/>
      <c r="I229" s="14"/>
      <c r="J229" s="14"/>
      <c r="K229" s="14"/>
      <c r="L229" s="14"/>
      <c r="M229" s="13"/>
      <c r="N229" s="13"/>
      <c r="O229" s="13"/>
      <c r="P229" s="13"/>
      <c r="Q229" s="13"/>
      <c r="R229" s="13"/>
      <c r="S229" s="13"/>
      <c r="T229" s="13"/>
      <c r="U229" s="14"/>
      <c r="V229" s="14"/>
      <c r="W229" s="14"/>
      <c r="X229" s="14"/>
      <c r="Y229" s="14"/>
      <c r="Z229" s="14"/>
      <c r="AA229" s="14"/>
      <c r="AB229" s="14"/>
      <c r="AC229" s="14"/>
      <c r="AD229" s="73"/>
      <c r="AF229" s="126"/>
      <c r="AG229" s="126"/>
      <c r="AH229" s="126"/>
    </row>
    <row r="230" spans="1:34" s="16" customFormat="1" ht="21" thickBot="1">
      <c r="A230" s="443" t="s">
        <v>47</v>
      </c>
      <c r="B230" s="444"/>
      <c r="C230" s="444"/>
      <c r="D230" s="444"/>
      <c r="E230" s="444"/>
      <c r="F230" s="444"/>
      <c r="G230" s="444"/>
      <c r="H230" s="444"/>
      <c r="I230" s="444"/>
      <c r="J230" s="444"/>
      <c r="K230" s="444"/>
      <c r="L230" s="444"/>
      <c r="M230" s="444"/>
      <c r="N230" s="444"/>
      <c r="O230" s="444"/>
      <c r="P230" s="444"/>
      <c r="Q230" s="444"/>
      <c r="R230" s="444"/>
      <c r="S230" s="444"/>
      <c r="T230" s="444"/>
      <c r="U230" s="444"/>
      <c r="V230" s="444"/>
      <c r="W230" s="444"/>
      <c r="X230" s="444"/>
      <c r="Y230" s="444"/>
      <c r="Z230" s="444"/>
      <c r="AA230" s="444"/>
      <c r="AB230" s="444"/>
      <c r="AC230" s="445"/>
      <c r="AD230" s="168"/>
      <c r="AF230" s="126"/>
      <c r="AG230" s="118"/>
      <c r="AH230" s="118"/>
    </row>
    <row r="231" spans="1:34" s="16" customFormat="1">
      <c r="A231" s="10">
        <v>5</v>
      </c>
      <c r="B231" s="10" t="s">
        <v>201</v>
      </c>
      <c r="C231" s="11">
        <v>41649</v>
      </c>
      <c r="D231" s="19" t="s">
        <v>55</v>
      </c>
      <c r="E231" s="19"/>
      <c r="F231" s="12" t="s">
        <v>26</v>
      </c>
      <c r="G231" s="13">
        <v>59.86</v>
      </c>
      <c r="H231" s="14">
        <v>34.799999999999997</v>
      </c>
      <c r="I231" s="14"/>
      <c r="J231" s="14"/>
      <c r="K231" s="14"/>
      <c r="L231" s="14"/>
      <c r="M231" s="30"/>
      <c r="N231" s="92"/>
      <c r="O231" s="92"/>
      <c r="P231" s="92"/>
      <c r="Q231" s="13"/>
      <c r="R231" s="13"/>
      <c r="S231" s="13"/>
      <c r="T231" s="13"/>
      <c r="U231" s="14">
        <v>5.18</v>
      </c>
      <c r="V231" s="14">
        <v>16.47</v>
      </c>
      <c r="W231" s="14"/>
      <c r="X231" s="14"/>
      <c r="Y231" s="14">
        <v>19.88</v>
      </c>
      <c r="Z231" s="14"/>
      <c r="AA231" s="31"/>
      <c r="AB231" s="14">
        <v>31.81</v>
      </c>
      <c r="AC231" s="99">
        <f t="shared" ref="AC231:AC236" si="15">N231+V231+AB231</f>
        <v>48.28</v>
      </c>
      <c r="AD231" s="165"/>
      <c r="AF231" s="126"/>
      <c r="AG231" s="118"/>
      <c r="AH231" s="118"/>
    </row>
    <row r="232" spans="1:34" s="16" customFormat="1">
      <c r="A232" s="10">
        <v>6</v>
      </c>
      <c r="B232" s="10" t="s">
        <v>201</v>
      </c>
      <c r="C232" s="11">
        <v>41649</v>
      </c>
      <c r="D232" s="12" t="s">
        <v>11</v>
      </c>
      <c r="E232" s="12"/>
      <c r="F232" s="12"/>
      <c r="G232" s="13">
        <v>90.25</v>
      </c>
      <c r="H232" s="14">
        <v>54.52</v>
      </c>
      <c r="I232" s="14"/>
      <c r="J232" s="14"/>
      <c r="K232" s="14"/>
      <c r="L232" s="14"/>
      <c r="M232" s="30"/>
      <c r="N232" s="92"/>
      <c r="O232" s="92"/>
      <c r="P232" s="92"/>
      <c r="Q232" s="13"/>
      <c r="R232" s="13"/>
      <c r="S232" s="13"/>
      <c r="T232" s="13"/>
      <c r="U232" s="14">
        <v>10.050000000000001</v>
      </c>
      <c r="V232" s="14">
        <v>31.95</v>
      </c>
      <c r="W232" s="14"/>
      <c r="X232" s="14"/>
      <c r="Y232" s="14">
        <v>25.68</v>
      </c>
      <c r="Z232" s="14"/>
      <c r="AA232" s="31"/>
      <c r="AB232" s="14">
        <v>41.09</v>
      </c>
      <c r="AC232" s="99">
        <f t="shared" si="15"/>
        <v>73.040000000000006</v>
      </c>
      <c r="AD232" s="165"/>
      <c r="AF232" s="126"/>
      <c r="AG232" s="118"/>
      <c r="AH232" s="118"/>
    </row>
    <row r="233" spans="1:34" s="16" customFormat="1">
      <c r="A233" s="10">
        <v>7</v>
      </c>
      <c r="B233" s="10" t="s">
        <v>201</v>
      </c>
      <c r="C233" s="11">
        <v>41653</v>
      </c>
      <c r="D233" s="19" t="s">
        <v>11</v>
      </c>
      <c r="E233" s="19"/>
      <c r="F233" s="12"/>
      <c r="G233" s="13">
        <v>41.13</v>
      </c>
      <c r="H233" s="14">
        <v>23.2</v>
      </c>
      <c r="I233" s="14"/>
      <c r="J233" s="14"/>
      <c r="K233" s="14"/>
      <c r="L233" s="14"/>
      <c r="M233" s="30"/>
      <c r="N233" s="92"/>
      <c r="O233" s="92"/>
      <c r="P233" s="92"/>
      <c r="Q233" s="13"/>
      <c r="R233" s="13"/>
      <c r="S233" s="13"/>
      <c r="T233" s="13"/>
      <c r="U233" s="14">
        <v>3.55</v>
      </c>
      <c r="V233" s="14">
        <v>11.29</v>
      </c>
      <c r="W233" s="14"/>
      <c r="X233" s="14"/>
      <c r="Y233" s="14">
        <v>14.38</v>
      </c>
      <c r="Z233" s="14"/>
      <c r="AA233" s="31"/>
      <c r="AB233" s="14">
        <v>23.01</v>
      </c>
      <c r="AC233" s="99">
        <f t="shared" si="15"/>
        <v>34.299999999999997</v>
      </c>
      <c r="AD233" s="165"/>
      <c r="AF233" s="126"/>
      <c r="AG233" s="118"/>
      <c r="AH233" s="118"/>
    </row>
    <row r="234" spans="1:34" s="16" customFormat="1">
      <c r="A234" s="10">
        <v>8</v>
      </c>
      <c r="B234" s="10" t="s">
        <v>201</v>
      </c>
      <c r="C234" s="11">
        <v>41660</v>
      </c>
      <c r="D234" s="19" t="s">
        <v>11</v>
      </c>
      <c r="E234" s="19"/>
      <c r="F234" s="12"/>
      <c r="G234" s="13">
        <v>70.83</v>
      </c>
      <c r="H234" s="14">
        <v>38.479999999999997</v>
      </c>
      <c r="I234" s="14"/>
      <c r="J234" s="14"/>
      <c r="K234" s="14"/>
      <c r="L234" s="14"/>
      <c r="M234" s="30"/>
      <c r="N234" s="92"/>
      <c r="O234" s="92"/>
      <c r="P234" s="92"/>
      <c r="Q234" s="13"/>
      <c r="R234" s="13"/>
      <c r="S234" s="13"/>
      <c r="T234" s="13"/>
      <c r="U234" s="14">
        <v>8.1300000000000008</v>
      </c>
      <c r="V234" s="14">
        <v>25.85</v>
      </c>
      <c r="W234" s="14"/>
      <c r="X234" s="14"/>
      <c r="Y234" s="14">
        <v>24.22</v>
      </c>
      <c r="Z234" s="14"/>
      <c r="AA234" s="31"/>
      <c r="AB234" s="14">
        <v>38.75</v>
      </c>
      <c r="AC234" s="99">
        <f t="shared" si="15"/>
        <v>64.599999999999994</v>
      </c>
      <c r="AD234" s="165"/>
      <c r="AF234" s="126"/>
      <c r="AG234" s="118"/>
      <c r="AH234" s="118"/>
    </row>
    <row r="235" spans="1:34" s="16" customFormat="1">
      <c r="A235" s="10">
        <v>9</v>
      </c>
      <c r="B235" s="10" t="s">
        <v>201</v>
      </c>
      <c r="C235" s="11">
        <v>41670</v>
      </c>
      <c r="D235" s="19" t="s">
        <v>11</v>
      </c>
      <c r="E235" s="19"/>
      <c r="F235" s="12" t="s">
        <v>56</v>
      </c>
      <c r="G235" s="13">
        <v>70.83</v>
      </c>
      <c r="H235" s="14">
        <v>47.63</v>
      </c>
      <c r="I235" s="14"/>
      <c r="J235" s="14"/>
      <c r="K235" s="14"/>
      <c r="L235" s="14"/>
      <c r="M235" s="30"/>
      <c r="N235" s="92"/>
      <c r="O235" s="92"/>
      <c r="P235" s="92"/>
      <c r="Q235" s="13"/>
      <c r="R235" s="13"/>
      <c r="S235" s="13"/>
      <c r="T235" s="13"/>
      <c r="U235" s="14">
        <v>11.34</v>
      </c>
      <c r="V235" s="14">
        <v>36.049999999999997</v>
      </c>
      <c r="W235" s="14"/>
      <c r="X235" s="14"/>
      <c r="Y235" s="14">
        <v>36.29</v>
      </c>
      <c r="Z235" s="14"/>
      <c r="AA235" s="31"/>
      <c r="AB235" s="14">
        <v>58.06</v>
      </c>
      <c r="AC235" s="99">
        <f t="shared" si="15"/>
        <v>94.11</v>
      </c>
      <c r="AD235" s="165"/>
      <c r="AF235" s="126"/>
      <c r="AG235" s="118"/>
      <c r="AH235" s="118"/>
    </row>
    <row r="236" spans="1:34" s="16" customFormat="1">
      <c r="A236" s="10">
        <v>10</v>
      </c>
      <c r="B236" s="10" t="s">
        <v>201</v>
      </c>
      <c r="C236" s="11">
        <v>41670</v>
      </c>
      <c r="D236" s="19" t="s">
        <v>11</v>
      </c>
      <c r="E236" s="19"/>
      <c r="F236" s="12"/>
      <c r="G236" s="13">
        <v>40.159999999999997</v>
      </c>
      <c r="H236" s="14">
        <v>29</v>
      </c>
      <c r="I236" s="14"/>
      <c r="J236" s="14"/>
      <c r="K236" s="14"/>
      <c r="L236" s="14"/>
      <c r="M236" s="30"/>
      <c r="N236" s="92"/>
      <c r="O236" s="92"/>
      <c r="P236" s="92"/>
      <c r="Q236" s="13"/>
      <c r="R236" s="13"/>
      <c r="S236" s="13"/>
      <c r="T236" s="13"/>
      <c r="U236" s="14">
        <v>2.15</v>
      </c>
      <c r="V236" s="14">
        <v>6.84</v>
      </c>
      <c r="W236" s="14"/>
      <c r="X236" s="14"/>
      <c r="Y236" s="14">
        <v>9.01</v>
      </c>
      <c r="Z236" s="14"/>
      <c r="AA236" s="31"/>
      <c r="AB236" s="14">
        <v>14.42</v>
      </c>
      <c r="AC236" s="99">
        <f t="shared" si="15"/>
        <v>21.259999999999998</v>
      </c>
      <c r="AD236" s="165"/>
      <c r="AF236" s="126"/>
      <c r="AG236" s="118"/>
      <c r="AH236" s="118"/>
    </row>
    <row r="237" spans="1:34" s="16" customFormat="1">
      <c r="A237" s="10"/>
      <c r="B237" s="10"/>
      <c r="C237" s="11"/>
      <c r="D237" s="19"/>
      <c r="E237" s="19"/>
      <c r="F237" s="12"/>
      <c r="G237" s="13"/>
      <c r="H237" s="14"/>
      <c r="I237" s="14"/>
      <c r="J237" s="14"/>
      <c r="K237" s="14"/>
      <c r="L237" s="14"/>
      <c r="M237" s="13"/>
      <c r="N237" s="15"/>
      <c r="O237" s="15"/>
      <c r="P237" s="15"/>
      <c r="Q237" s="13"/>
      <c r="R237" s="13"/>
      <c r="S237" s="13"/>
      <c r="T237" s="13"/>
      <c r="U237" s="14"/>
      <c r="V237" s="14"/>
      <c r="W237" s="14"/>
      <c r="X237" s="14"/>
      <c r="Y237" s="14"/>
      <c r="Z237" s="14"/>
      <c r="AA237" s="14"/>
      <c r="AB237" s="14"/>
      <c r="AC237" s="14"/>
      <c r="AD237" s="73"/>
      <c r="AF237" s="126"/>
      <c r="AG237" s="118"/>
      <c r="AH237" s="118"/>
    </row>
    <row r="238" spans="1:34" s="16" customFormat="1">
      <c r="A238" s="10"/>
      <c r="B238" s="10"/>
      <c r="C238" s="11"/>
      <c r="D238" s="19"/>
      <c r="E238" s="19"/>
      <c r="F238" s="12"/>
      <c r="G238" s="13"/>
      <c r="H238" s="14"/>
      <c r="I238" s="14"/>
      <c r="J238" s="14"/>
      <c r="K238" s="14"/>
      <c r="L238" s="14"/>
      <c r="M238" s="13"/>
      <c r="N238" s="15"/>
      <c r="O238" s="15"/>
      <c r="P238" s="15"/>
      <c r="Q238" s="13"/>
      <c r="R238" s="13"/>
      <c r="S238" s="13"/>
      <c r="T238" s="13"/>
      <c r="U238" s="14"/>
      <c r="V238" s="14"/>
      <c r="W238" s="14"/>
      <c r="X238" s="14"/>
      <c r="Y238" s="14"/>
      <c r="Z238" s="14"/>
      <c r="AA238" s="14"/>
      <c r="AB238" s="14"/>
      <c r="AC238" s="14"/>
      <c r="AD238" s="73"/>
      <c r="AF238" s="126"/>
      <c r="AG238" s="118"/>
      <c r="AH238" s="118"/>
    </row>
    <row r="239" spans="1:34" s="16" customFormat="1">
      <c r="A239" s="10"/>
      <c r="B239" s="10"/>
      <c r="C239" s="11"/>
      <c r="D239" s="19"/>
      <c r="E239" s="19"/>
      <c r="F239" s="12"/>
      <c r="G239" s="13"/>
      <c r="H239" s="14"/>
      <c r="I239" s="14"/>
      <c r="J239" s="14"/>
      <c r="K239" s="14"/>
      <c r="L239" s="14"/>
      <c r="M239" s="13"/>
      <c r="N239" s="15"/>
      <c r="O239" s="15"/>
      <c r="P239" s="15"/>
      <c r="Q239" s="13"/>
      <c r="R239" s="13"/>
      <c r="S239" s="13"/>
      <c r="T239" s="13"/>
      <c r="U239" s="14"/>
      <c r="V239" s="14"/>
      <c r="W239" s="14"/>
      <c r="X239" s="14"/>
      <c r="Y239" s="14"/>
      <c r="Z239" s="14"/>
      <c r="AA239" s="14"/>
      <c r="AB239" s="14"/>
      <c r="AC239" s="14"/>
      <c r="AD239" s="73"/>
      <c r="AF239" s="126"/>
      <c r="AG239" s="118"/>
      <c r="AH239" s="118"/>
    </row>
    <row r="240" spans="1:34" s="16" customFormat="1" ht="13.5" thickBot="1">
      <c r="A240" s="10"/>
      <c r="B240" s="10"/>
      <c r="C240" s="11"/>
      <c r="D240" s="19"/>
      <c r="E240" s="19"/>
      <c r="F240" s="12"/>
      <c r="G240" s="13"/>
      <c r="H240" s="14"/>
      <c r="I240" s="14"/>
      <c r="J240" s="14"/>
      <c r="K240" s="14"/>
      <c r="L240" s="14"/>
      <c r="M240" s="13"/>
      <c r="N240" s="15"/>
      <c r="O240" s="15"/>
      <c r="P240" s="15"/>
      <c r="Q240" s="13"/>
      <c r="R240" s="13"/>
      <c r="S240" s="13"/>
      <c r="T240" s="13"/>
      <c r="U240" s="14"/>
      <c r="V240" s="14"/>
      <c r="W240" s="14"/>
      <c r="X240" s="14"/>
      <c r="Y240" s="14"/>
      <c r="Z240" s="14"/>
      <c r="AA240" s="14"/>
      <c r="AB240" s="14"/>
      <c r="AC240" s="14"/>
      <c r="AD240" s="73"/>
      <c r="AF240" s="126"/>
      <c r="AG240" s="118"/>
      <c r="AH240" s="118"/>
    </row>
    <row r="241" spans="1:34" s="16" customFormat="1" ht="21" thickBot="1">
      <c r="A241" s="443" t="s">
        <v>48</v>
      </c>
      <c r="B241" s="444"/>
      <c r="C241" s="444"/>
      <c r="D241" s="444"/>
      <c r="E241" s="444"/>
      <c r="F241" s="444"/>
      <c r="G241" s="444"/>
      <c r="H241" s="444"/>
      <c r="I241" s="444"/>
      <c r="J241" s="444"/>
      <c r="K241" s="444"/>
      <c r="L241" s="444"/>
      <c r="M241" s="444"/>
      <c r="N241" s="444"/>
      <c r="O241" s="444"/>
      <c r="P241" s="444"/>
      <c r="Q241" s="444"/>
      <c r="R241" s="444"/>
      <c r="S241" s="444"/>
      <c r="T241" s="444"/>
      <c r="U241" s="444"/>
      <c r="V241" s="444"/>
      <c r="W241" s="444"/>
      <c r="X241" s="444"/>
      <c r="Y241" s="444"/>
      <c r="Z241" s="444"/>
      <c r="AA241" s="444"/>
      <c r="AB241" s="444"/>
      <c r="AC241" s="445"/>
      <c r="AD241" s="168"/>
      <c r="AE241" s="48"/>
      <c r="AF241" s="126"/>
      <c r="AG241" s="118"/>
      <c r="AH241" s="118"/>
    </row>
    <row r="242" spans="1:34" s="16" customFormat="1">
      <c r="A242" s="10">
        <v>11</v>
      </c>
      <c r="B242" s="10" t="s">
        <v>201</v>
      </c>
      <c r="C242" s="11">
        <v>43486</v>
      </c>
      <c r="D242" s="19" t="s">
        <v>10</v>
      </c>
      <c r="E242" s="19"/>
      <c r="F242" s="12" t="s">
        <v>18</v>
      </c>
      <c r="G242" s="94">
        <v>213.28</v>
      </c>
      <c r="H242" s="130">
        <v>200.88</v>
      </c>
      <c r="I242" s="130"/>
      <c r="J242" s="130"/>
      <c r="K242" s="130"/>
      <c r="L242" s="130"/>
      <c r="M242" s="30"/>
      <c r="N242" s="92"/>
      <c r="O242" s="92"/>
      <c r="P242" s="92"/>
      <c r="Q242" s="30"/>
      <c r="R242" s="30"/>
      <c r="S242" s="30"/>
      <c r="T242" s="30"/>
      <c r="U242" s="130">
        <v>2.4</v>
      </c>
      <c r="V242" s="130"/>
      <c r="W242" s="130"/>
      <c r="X242" s="130"/>
      <c r="Y242" s="130">
        <v>10</v>
      </c>
      <c r="Z242" s="130"/>
      <c r="AA242" s="31"/>
      <c r="AB242" s="130"/>
      <c r="AC242" s="131">
        <f t="shared" ref="AC242:AC286" si="16">N242+V242+AB242</f>
        <v>0</v>
      </c>
      <c r="AD242" s="169"/>
      <c r="AE242" s="47"/>
      <c r="AF242" s="126"/>
      <c r="AG242" s="118"/>
      <c r="AH242" s="118"/>
    </row>
    <row r="243" spans="1:34" s="16" customFormat="1">
      <c r="A243" s="10">
        <v>12</v>
      </c>
      <c r="B243" s="10" t="s">
        <v>201</v>
      </c>
      <c r="C243" s="11">
        <v>43486</v>
      </c>
      <c r="D243" s="12" t="s">
        <v>10</v>
      </c>
      <c r="E243" s="12"/>
      <c r="F243" s="12" t="s">
        <v>18</v>
      </c>
      <c r="G243" s="94">
        <v>213.28</v>
      </c>
      <c r="H243" s="130">
        <v>200.88</v>
      </c>
      <c r="I243" s="130"/>
      <c r="J243" s="130"/>
      <c r="K243" s="130"/>
      <c r="L243" s="130"/>
      <c r="M243" s="30"/>
      <c r="N243" s="92"/>
      <c r="O243" s="92"/>
      <c r="P243" s="92"/>
      <c r="Q243" s="30"/>
      <c r="R243" s="30"/>
      <c r="S243" s="30"/>
      <c r="T243" s="30"/>
      <c r="U243" s="130">
        <v>2.4</v>
      </c>
      <c r="V243" s="130"/>
      <c r="W243" s="130"/>
      <c r="X243" s="130"/>
      <c r="Y243" s="130">
        <v>10</v>
      </c>
      <c r="Z243" s="130"/>
      <c r="AA243" s="31"/>
      <c r="AB243" s="130"/>
      <c r="AC243" s="131">
        <f t="shared" si="16"/>
        <v>0</v>
      </c>
      <c r="AD243" s="169"/>
      <c r="AE243" s="47"/>
      <c r="AF243" s="126"/>
      <c r="AG243" s="118"/>
      <c r="AH243" s="118"/>
    </row>
    <row r="244" spans="1:34" s="16" customFormat="1">
      <c r="A244" s="10">
        <v>13</v>
      </c>
      <c r="B244" s="10" t="s">
        <v>201</v>
      </c>
      <c r="C244" s="11">
        <v>43490</v>
      </c>
      <c r="D244" s="19" t="s">
        <v>10</v>
      </c>
      <c r="E244" s="19"/>
      <c r="F244" s="12" t="s">
        <v>18</v>
      </c>
      <c r="G244" s="13">
        <v>342.24</v>
      </c>
      <c r="H244" s="14">
        <v>62</v>
      </c>
      <c r="I244" s="14"/>
      <c r="J244" s="14"/>
      <c r="K244" s="14"/>
      <c r="L244" s="14"/>
      <c r="M244" s="30"/>
      <c r="N244" s="92"/>
      <c r="O244" s="92"/>
      <c r="P244" s="92"/>
      <c r="Q244" s="30"/>
      <c r="R244" s="30"/>
      <c r="S244" s="30"/>
      <c r="T244" s="30"/>
      <c r="U244" s="14">
        <v>54.24</v>
      </c>
      <c r="V244" s="14">
        <v>117.01</v>
      </c>
      <c r="W244" s="14"/>
      <c r="X244" s="14"/>
      <c r="Y244" s="14">
        <v>226</v>
      </c>
      <c r="Z244" s="14"/>
      <c r="AA244" s="31"/>
      <c r="AB244" s="14">
        <v>245.2</v>
      </c>
      <c r="AC244" s="129">
        <f t="shared" si="16"/>
        <v>362.21</v>
      </c>
      <c r="AD244" s="170"/>
      <c r="AE244" s="47"/>
      <c r="AF244" s="126"/>
      <c r="AG244" s="127" t="s">
        <v>61</v>
      </c>
      <c r="AH244" s="118"/>
    </row>
    <row r="245" spans="1:34" s="16" customFormat="1">
      <c r="A245" s="10">
        <v>14</v>
      </c>
      <c r="B245" s="10" t="s">
        <v>201</v>
      </c>
      <c r="C245" s="11">
        <v>43489</v>
      </c>
      <c r="D245" s="19" t="s">
        <v>57</v>
      </c>
      <c r="E245" s="19"/>
      <c r="F245" s="12"/>
      <c r="G245" s="13">
        <v>76.88</v>
      </c>
      <c r="H245" s="14">
        <v>52.08</v>
      </c>
      <c r="I245" s="14"/>
      <c r="J245" s="14"/>
      <c r="K245" s="14"/>
      <c r="L245" s="14"/>
      <c r="M245" s="30"/>
      <c r="N245" s="92"/>
      <c r="O245" s="92"/>
      <c r="P245" s="92"/>
      <c r="Q245" s="30"/>
      <c r="R245" s="30"/>
      <c r="S245" s="30"/>
      <c r="T245" s="30"/>
      <c r="U245" s="14">
        <v>4.8</v>
      </c>
      <c r="V245" s="14">
        <v>10.35</v>
      </c>
      <c r="W245" s="14"/>
      <c r="X245" s="14"/>
      <c r="Y245" s="14">
        <v>20</v>
      </c>
      <c r="Z245" s="14"/>
      <c r="AA245" s="31"/>
      <c r="AB245" s="14">
        <v>21.7</v>
      </c>
      <c r="AC245" s="129">
        <f t="shared" si="16"/>
        <v>32.049999999999997</v>
      </c>
      <c r="AD245" s="170"/>
      <c r="AE245" s="47"/>
      <c r="AF245" s="126"/>
      <c r="AG245" s="118"/>
      <c r="AH245" s="118"/>
    </row>
    <row r="246" spans="1:34" s="16" customFormat="1">
      <c r="A246" s="10">
        <v>15</v>
      </c>
      <c r="B246" s="10" t="s">
        <v>201</v>
      </c>
      <c r="C246" s="11">
        <v>43495</v>
      </c>
      <c r="D246" s="19" t="s">
        <v>10</v>
      </c>
      <c r="E246" s="19"/>
      <c r="F246" s="12"/>
      <c r="G246" s="13">
        <v>312.48</v>
      </c>
      <c r="H246" s="14">
        <v>117.8</v>
      </c>
      <c r="I246" s="14"/>
      <c r="J246" s="14"/>
      <c r="K246" s="14"/>
      <c r="L246" s="14"/>
      <c r="M246" s="30"/>
      <c r="N246" s="92"/>
      <c r="O246" s="92"/>
      <c r="P246" s="92"/>
      <c r="Q246" s="30"/>
      <c r="R246" s="30"/>
      <c r="S246" s="30"/>
      <c r="T246" s="30"/>
      <c r="U246" s="14">
        <v>37.68</v>
      </c>
      <c r="V246" s="14">
        <v>81.290000000000006</v>
      </c>
      <c r="W246" s="14"/>
      <c r="X246" s="14"/>
      <c r="Y246" s="14">
        <v>157</v>
      </c>
      <c r="Z246" s="14"/>
      <c r="AA246" s="31"/>
      <c r="AB246" s="14">
        <v>172.34</v>
      </c>
      <c r="AC246" s="129">
        <f t="shared" si="16"/>
        <v>253.63</v>
      </c>
      <c r="AD246" s="170"/>
      <c r="AE246" s="47"/>
      <c r="AF246" s="126"/>
      <c r="AG246" s="127" t="s">
        <v>61</v>
      </c>
      <c r="AH246" s="118"/>
    </row>
    <row r="247" spans="1:34" s="16" customFormat="1">
      <c r="A247" s="10">
        <v>16</v>
      </c>
      <c r="B247" s="10" t="s">
        <v>201</v>
      </c>
      <c r="C247" s="11">
        <v>43495</v>
      </c>
      <c r="D247" s="19" t="s">
        <v>10</v>
      </c>
      <c r="E247" s="19"/>
      <c r="F247" s="12"/>
      <c r="G247" s="13">
        <v>558</v>
      </c>
      <c r="H247" s="130">
        <v>150</v>
      </c>
      <c r="I247" s="130"/>
      <c r="J247" s="130"/>
      <c r="K247" s="130"/>
      <c r="L247" s="130"/>
      <c r="M247" s="30"/>
      <c r="N247" s="92"/>
      <c r="O247" s="92"/>
      <c r="P247" s="92"/>
      <c r="Q247" s="30"/>
      <c r="R247" s="30"/>
      <c r="S247" s="30"/>
      <c r="T247" s="30"/>
      <c r="U247" s="14">
        <v>78.97</v>
      </c>
      <c r="V247" s="14"/>
      <c r="W247" s="14"/>
      <c r="X247" s="14"/>
      <c r="Y247" s="14">
        <v>329.03</v>
      </c>
      <c r="Z247" s="14"/>
      <c r="AA247" s="31"/>
      <c r="AB247" s="14"/>
      <c r="AC247" s="44">
        <f t="shared" si="16"/>
        <v>0</v>
      </c>
      <c r="AD247" s="171"/>
      <c r="AE247" s="47"/>
      <c r="AF247" s="126"/>
      <c r="AG247" s="127" t="s">
        <v>61</v>
      </c>
      <c r="AH247" s="118"/>
    </row>
    <row r="248" spans="1:34" s="16" customFormat="1">
      <c r="A248" s="10">
        <v>17</v>
      </c>
      <c r="B248" s="10" t="s">
        <v>201</v>
      </c>
      <c r="C248" s="11">
        <v>43495</v>
      </c>
      <c r="D248" s="19" t="s">
        <v>10</v>
      </c>
      <c r="E248" s="19"/>
      <c r="F248" s="12"/>
      <c r="G248" s="13">
        <v>658.44</v>
      </c>
      <c r="H248" s="14">
        <v>219.48</v>
      </c>
      <c r="I248" s="14"/>
      <c r="J248" s="14"/>
      <c r="K248" s="14"/>
      <c r="L248" s="14"/>
      <c r="M248" s="30"/>
      <c r="N248" s="92"/>
      <c r="O248" s="92"/>
      <c r="P248" s="92"/>
      <c r="Q248" s="30"/>
      <c r="R248" s="30"/>
      <c r="S248" s="30"/>
      <c r="T248" s="30"/>
      <c r="U248" s="14">
        <v>84.96</v>
      </c>
      <c r="V248" s="14">
        <v>175.39</v>
      </c>
      <c r="W248" s="14"/>
      <c r="X248" s="14"/>
      <c r="Y248" s="14">
        <v>354</v>
      </c>
      <c r="Z248" s="14"/>
      <c r="AA248" s="31"/>
      <c r="AB248" s="14">
        <v>367.62</v>
      </c>
      <c r="AC248" s="129">
        <f t="shared" si="16"/>
        <v>543.01</v>
      </c>
      <c r="AD248" s="170"/>
      <c r="AE248" s="47"/>
      <c r="AF248" s="126"/>
      <c r="AG248" s="127" t="s">
        <v>61</v>
      </c>
      <c r="AH248" s="118"/>
    </row>
    <row r="249" spans="1:34" s="16" customFormat="1">
      <c r="A249" s="10">
        <v>18</v>
      </c>
      <c r="B249" s="10" t="s">
        <v>201</v>
      </c>
      <c r="C249" s="11">
        <v>43503</v>
      </c>
      <c r="D249" s="19" t="s">
        <v>10</v>
      </c>
      <c r="E249" s="19"/>
      <c r="F249" s="12"/>
      <c r="G249" s="13">
        <v>679.52</v>
      </c>
      <c r="H249" s="14">
        <v>265.36</v>
      </c>
      <c r="I249" s="14"/>
      <c r="J249" s="14"/>
      <c r="K249" s="14"/>
      <c r="L249" s="14"/>
      <c r="M249" s="30"/>
      <c r="N249" s="92"/>
      <c r="O249" s="92"/>
      <c r="P249" s="92"/>
      <c r="Q249" s="30"/>
      <c r="R249" s="30"/>
      <c r="S249" s="30"/>
      <c r="T249" s="30"/>
      <c r="U249" s="14">
        <v>80.16</v>
      </c>
      <c r="V249" s="14">
        <v>161.63</v>
      </c>
      <c r="W249" s="14"/>
      <c r="X249" s="14"/>
      <c r="Y249" s="14">
        <v>326</v>
      </c>
      <c r="Z249" s="14"/>
      <c r="AA249" s="31"/>
      <c r="AB249" s="14">
        <v>351.64</v>
      </c>
      <c r="AC249" s="129">
        <f t="shared" si="16"/>
        <v>513.27</v>
      </c>
      <c r="AD249" s="170"/>
      <c r="AE249" s="47"/>
      <c r="AF249" s="126"/>
      <c r="AG249" s="127" t="s">
        <v>61</v>
      </c>
      <c r="AH249" s="118"/>
    </row>
    <row r="250" spans="1:34" s="16" customFormat="1">
      <c r="A250" s="10">
        <v>19</v>
      </c>
      <c r="B250" s="10" t="s">
        <v>201</v>
      </c>
      <c r="C250" s="11">
        <v>43509</v>
      </c>
      <c r="D250" s="19" t="s">
        <v>10</v>
      </c>
      <c r="E250" s="19"/>
      <c r="F250" s="12"/>
      <c r="G250" s="13">
        <v>234.36</v>
      </c>
      <c r="H250" s="93">
        <v>3</v>
      </c>
      <c r="I250" s="93"/>
      <c r="J250" s="93"/>
      <c r="K250" s="93"/>
      <c r="L250" s="93"/>
      <c r="M250" s="30"/>
      <c r="N250" s="92"/>
      <c r="O250" s="92"/>
      <c r="P250" s="92"/>
      <c r="Q250" s="30"/>
      <c r="R250" s="30"/>
      <c r="S250" s="30"/>
      <c r="T250" s="30"/>
      <c r="U250" s="14">
        <v>34.08</v>
      </c>
      <c r="V250" s="14"/>
      <c r="W250" s="14"/>
      <c r="X250" s="14"/>
      <c r="Y250" s="94" t="s">
        <v>58</v>
      </c>
      <c r="Z250" s="94"/>
      <c r="AA250" s="31"/>
      <c r="AB250" s="14"/>
      <c r="AC250" s="129">
        <f t="shared" si="16"/>
        <v>0</v>
      </c>
      <c r="AD250" s="170"/>
      <c r="AE250" s="47"/>
      <c r="AF250" s="126"/>
      <c r="AG250" s="118"/>
      <c r="AH250" s="118"/>
    </row>
    <row r="251" spans="1:34" s="16" customFormat="1">
      <c r="A251" s="10">
        <v>20</v>
      </c>
      <c r="B251" s="10" t="s">
        <v>201</v>
      </c>
      <c r="C251" s="11">
        <v>43510</v>
      </c>
      <c r="D251" s="19" t="s">
        <v>59</v>
      </c>
      <c r="E251" s="19"/>
      <c r="F251" s="12" t="s">
        <v>18</v>
      </c>
      <c r="G251" s="13">
        <v>721.68</v>
      </c>
      <c r="H251" s="14">
        <v>55.8</v>
      </c>
      <c r="I251" s="14"/>
      <c r="J251" s="14"/>
      <c r="K251" s="14"/>
      <c r="L251" s="14"/>
      <c r="M251" s="30"/>
      <c r="N251" s="92"/>
      <c r="O251" s="92"/>
      <c r="P251" s="92"/>
      <c r="Q251" s="30"/>
      <c r="R251" s="30"/>
      <c r="S251" s="30"/>
      <c r="T251" s="30"/>
      <c r="U251" s="14">
        <v>128.88</v>
      </c>
      <c r="V251" s="14">
        <v>254.05</v>
      </c>
      <c r="W251" s="14"/>
      <c r="X251" s="14"/>
      <c r="Y251" s="14">
        <v>497</v>
      </c>
      <c r="Z251" s="14"/>
      <c r="AA251" s="31"/>
      <c r="AB251" s="14">
        <v>536.17999999999995</v>
      </c>
      <c r="AC251" s="129">
        <f t="shared" si="16"/>
        <v>790.23</v>
      </c>
      <c r="AD251" s="170"/>
      <c r="AE251" s="47"/>
      <c r="AF251" s="126"/>
      <c r="AG251" s="127" t="s">
        <v>61</v>
      </c>
      <c r="AH251" s="118"/>
    </row>
    <row r="252" spans="1:34" s="16" customFormat="1">
      <c r="A252" s="10">
        <v>21</v>
      </c>
      <c r="B252" s="10" t="s">
        <v>201</v>
      </c>
      <c r="C252" s="11">
        <v>43514</v>
      </c>
      <c r="D252" s="19" t="s">
        <v>10</v>
      </c>
      <c r="E252" s="19"/>
      <c r="F252" s="12"/>
      <c r="G252" s="13">
        <v>225.68</v>
      </c>
      <c r="H252" s="14">
        <v>68.2</v>
      </c>
      <c r="I252" s="14"/>
      <c r="J252" s="14"/>
      <c r="K252" s="14"/>
      <c r="L252" s="14"/>
      <c r="M252" s="30"/>
      <c r="N252" s="92"/>
      <c r="O252" s="92"/>
      <c r="P252" s="92"/>
      <c r="Q252" s="30"/>
      <c r="R252" s="30"/>
      <c r="S252" s="30"/>
      <c r="T252" s="30"/>
      <c r="U252" s="14">
        <v>30.48</v>
      </c>
      <c r="V252" s="14">
        <v>33.97</v>
      </c>
      <c r="W252" s="14"/>
      <c r="X252" s="14"/>
      <c r="Y252" s="14">
        <v>69.52</v>
      </c>
      <c r="Z252" s="14"/>
      <c r="AA252" s="31"/>
      <c r="AB252" s="14">
        <v>74.989999999999995</v>
      </c>
      <c r="AC252" s="129">
        <f t="shared" si="16"/>
        <v>108.96</v>
      </c>
      <c r="AD252" s="170"/>
      <c r="AE252" s="47"/>
      <c r="AF252" s="126"/>
      <c r="AG252" s="118"/>
      <c r="AH252" s="118"/>
    </row>
    <row r="253" spans="1:34" s="16" customFormat="1">
      <c r="A253" s="10">
        <v>22</v>
      </c>
      <c r="B253" s="10" t="s">
        <v>201</v>
      </c>
      <c r="C253" s="11">
        <v>43515</v>
      </c>
      <c r="D253" s="19" t="s">
        <v>10</v>
      </c>
      <c r="E253" s="19"/>
      <c r="F253" s="12" t="s">
        <v>18</v>
      </c>
      <c r="G253" s="13">
        <v>421.6</v>
      </c>
      <c r="H253" s="14">
        <v>105.4</v>
      </c>
      <c r="I253" s="14"/>
      <c r="J253" s="14"/>
      <c r="K253" s="14"/>
      <c r="L253" s="14"/>
      <c r="M253" s="30"/>
      <c r="N253" s="92"/>
      <c r="O253" s="92"/>
      <c r="P253" s="92"/>
      <c r="Q253" s="30"/>
      <c r="R253" s="30"/>
      <c r="S253" s="30"/>
      <c r="T253" s="30"/>
      <c r="U253" s="14">
        <v>61.2</v>
      </c>
      <c r="V253" s="14">
        <v>83.29</v>
      </c>
      <c r="W253" s="14"/>
      <c r="X253" s="14"/>
      <c r="Y253" s="14">
        <v>166</v>
      </c>
      <c r="Z253" s="14"/>
      <c r="AA253" s="31"/>
      <c r="AB253" s="14">
        <v>179.05</v>
      </c>
      <c r="AC253" s="129">
        <f t="shared" si="16"/>
        <v>262.34000000000003</v>
      </c>
      <c r="AD253" s="170"/>
      <c r="AE253" s="47"/>
      <c r="AF253" s="126"/>
      <c r="AG253" s="127" t="s">
        <v>61</v>
      </c>
      <c r="AH253" s="118"/>
    </row>
    <row r="254" spans="1:34" s="16" customFormat="1">
      <c r="A254" s="10">
        <v>23</v>
      </c>
      <c r="B254" s="10" t="s">
        <v>201</v>
      </c>
      <c r="C254" s="11">
        <v>43517</v>
      </c>
      <c r="D254" s="95" t="s">
        <v>217</v>
      </c>
      <c r="E254" s="95"/>
      <c r="F254" s="12" t="s">
        <v>18</v>
      </c>
      <c r="G254" s="13">
        <v>441.44</v>
      </c>
      <c r="H254" s="14">
        <v>117.8</v>
      </c>
      <c r="I254" s="14"/>
      <c r="J254" s="14"/>
      <c r="K254" s="14"/>
      <c r="L254" s="14"/>
      <c r="M254" s="30"/>
      <c r="N254" s="92"/>
      <c r="O254" s="92"/>
      <c r="P254" s="92"/>
      <c r="Q254" s="30"/>
      <c r="R254" s="30"/>
      <c r="S254" s="30"/>
      <c r="T254" s="30"/>
      <c r="U254" s="14">
        <v>62.64</v>
      </c>
      <c r="V254" s="14">
        <v>108.59</v>
      </c>
      <c r="W254" s="14"/>
      <c r="X254" s="14"/>
      <c r="Y254" s="14">
        <v>203</v>
      </c>
      <c r="Z254" s="14"/>
      <c r="AA254" s="31"/>
      <c r="AB254" s="14">
        <v>218.96</v>
      </c>
      <c r="AC254" s="129">
        <f t="shared" si="16"/>
        <v>327.55</v>
      </c>
      <c r="AD254" s="170"/>
      <c r="AE254" s="47"/>
      <c r="AF254" s="126"/>
      <c r="AG254" s="127" t="s">
        <v>61</v>
      </c>
      <c r="AH254" s="118"/>
    </row>
    <row r="255" spans="1:34" s="16" customFormat="1">
      <c r="A255" s="10">
        <v>24</v>
      </c>
      <c r="B255" s="10" t="s">
        <v>201</v>
      </c>
      <c r="C255" s="11">
        <v>43521</v>
      </c>
      <c r="D255" s="19" t="s">
        <v>11</v>
      </c>
      <c r="E255" s="19"/>
      <c r="F255" s="12"/>
      <c r="G255" s="13">
        <v>238.08</v>
      </c>
      <c r="H255" s="14">
        <v>24.2</v>
      </c>
      <c r="I255" s="14"/>
      <c r="J255" s="14"/>
      <c r="K255" s="14"/>
      <c r="L255" s="14"/>
      <c r="M255" s="30"/>
      <c r="N255" s="92"/>
      <c r="O255" s="92"/>
      <c r="P255" s="92"/>
      <c r="Q255" s="30"/>
      <c r="R255" s="30"/>
      <c r="S255" s="30"/>
      <c r="T255" s="30"/>
      <c r="U255" s="14">
        <v>41.4</v>
      </c>
      <c r="V255" s="14">
        <v>85.19</v>
      </c>
      <c r="W255" s="14"/>
      <c r="X255" s="14"/>
      <c r="Y255" s="14">
        <v>165.48</v>
      </c>
      <c r="Z255" s="14"/>
      <c r="AA255" s="31"/>
      <c r="AB255" s="14">
        <v>178.49</v>
      </c>
      <c r="AC255" s="129">
        <f t="shared" si="16"/>
        <v>263.68</v>
      </c>
      <c r="AD255" s="170"/>
      <c r="AE255" s="47"/>
      <c r="AF255" s="126"/>
      <c r="AG255" s="127" t="s">
        <v>61</v>
      </c>
      <c r="AH255" s="118"/>
    </row>
    <row r="256" spans="1:34" s="16" customFormat="1">
      <c r="A256" s="10">
        <v>25</v>
      </c>
      <c r="B256" s="10" t="s">
        <v>201</v>
      </c>
      <c r="C256" s="11">
        <v>43521</v>
      </c>
      <c r="D256" s="95" t="s">
        <v>218</v>
      </c>
      <c r="E256" s="95"/>
      <c r="F256" s="12"/>
      <c r="G256" s="13">
        <v>303.8</v>
      </c>
      <c r="H256" s="14">
        <v>138.83000000000001</v>
      </c>
      <c r="I256" s="14"/>
      <c r="J256" s="14"/>
      <c r="K256" s="14"/>
      <c r="L256" s="14"/>
      <c r="M256" s="30"/>
      <c r="N256" s="92"/>
      <c r="O256" s="92"/>
      <c r="P256" s="92"/>
      <c r="Q256" s="30"/>
      <c r="R256" s="30"/>
      <c r="S256" s="30"/>
      <c r="T256" s="30"/>
      <c r="U256" s="14">
        <v>31.91</v>
      </c>
      <c r="V256" s="14">
        <v>59.17</v>
      </c>
      <c r="W256" s="14"/>
      <c r="X256" s="14"/>
      <c r="Y256" s="14">
        <v>199.41</v>
      </c>
      <c r="Z256" s="14"/>
      <c r="AA256" s="31"/>
      <c r="AB256" s="14">
        <v>215.09</v>
      </c>
      <c r="AC256" s="129">
        <f t="shared" si="16"/>
        <v>274.26</v>
      </c>
      <c r="AD256" s="170"/>
      <c r="AE256" s="47"/>
      <c r="AF256" s="126"/>
      <c r="AG256" s="127" t="s">
        <v>61</v>
      </c>
      <c r="AH256" s="118"/>
    </row>
    <row r="257" spans="1:34" s="16" customFormat="1">
      <c r="A257" s="10">
        <v>26</v>
      </c>
      <c r="B257" s="10" t="s">
        <v>201</v>
      </c>
      <c r="C257" s="11">
        <v>43521</v>
      </c>
      <c r="D257" s="19" t="s">
        <v>11</v>
      </c>
      <c r="E257" s="19"/>
      <c r="F257" s="12" t="s">
        <v>26</v>
      </c>
      <c r="G257" s="13">
        <v>213.28</v>
      </c>
      <c r="H257" s="14">
        <v>24.8</v>
      </c>
      <c r="I257" s="14"/>
      <c r="J257" s="14"/>
      <c r="K257" s="14"/>
      <c r="L257" s="14"/>
      <c r="M257" s="30"/>
      <c r="N257" s="92"/>
      <c r="O257" s="92"/>
      <c r="P257" s="92"/>
      <c r="Q257" s="30"/>
      <c r="R257" s="30"/>
      <c r="S257" s="30"/>
      <c r="T257" s="30"/>
      <c r="U257" s="14">
        <v>36.479999999999997</v>
      </c>
      <c r="V257" s="14">
        <v>48.39</v>
      </c>
      <c r="W257" s="14"/>
      <c r="X257" s="14"/>
      <c r="Y257" s="14">
        <v>94</v>
      </c>
      <c r="Z257" s="14"/>
      <c r="AA257" s="31"/>
      <c r="AB257" s="14">
        <v>101.39</v>
      </c>
      <c r="AC257" s="129">
        <f t="shared" si="16"/>
        <v>149.78</v>
      </c>
      <c r="AD257" s="170"/>
      <c r="AE257" s="47"/>
      <c r="AF257" s="126"/>
      <c r="AG257" s="127" t="s">
        <v>61</v>
      </c>
      <c r="AH257" s="118"/>
    </row>
    <row r="258" spans="1:34" s="16" customFormat="1">
      <c r="A258" s="10">
        <v>27</v>
      </c>
      <c r="B258" s="10" t="s">
        <v>201</v>
      </c>
      <c r="C258" s="11">
        <v>43523</v>
      </c>
      <c r="D258" s="19" t="s">
        <v>60</v>
      </c>
      <c r="E258" s="19"/>
      <c r="F258" s="12" t="s">
        <v>20</v>
      </c>
      <c r="G258" s="13">
        <v>97.96</v>
      </c>
      <c r="H258" s="14">
        <v>55.8</v>
      </c>
      <c r="I258" s="14"/>
      <c r="J258" s="14"/>
      <c r="K258" s="14"/>
      <c r="L258" s="14"/>
      <c r="M258" s="30"/>
      <c r="N258" s="92"/>
      <c r="O258" s="92"/>
      <c r="P258" s="92"/>
      <c r="Q258" s="30"/>
      <c r="R258" s="30"/>
      <c r="S258" s="30"/>
      <c r="T258" s="30"/>
      <c r="U258" s="14">
        <v>8.16</v>
      </c>
      <c r="V258" s="14">
        <v>16.47</v>
      </c>
      <c r="W258" s="14"/>
      <c r="X258" s="14"/>
      <c r="Y258" s="14">
        <v>32</v>
      </c>
      <c r="Z258" s="14"/>
      <c r="AA258" s="31"/>
      <c r="AB258" s="14">
        <v>34.520000000000003</v>
      </c>
      <c r="AC258" s="129">
        <f t="shared" si="16"/>
        <v>50.99</v>
      </c>
      <c r="AD258" s="170"/>
      <c r="AE258" s="47"/>
      <c r="AF258" s="118"/>
      <c r="AG258" s="118"/>
      <c r="AH258" s="118"/>
    </row>
    <row r="259" spans="1:34" s="16" customFormat="1">
      <c r="A259" s="10">
        <v>28</v>
      </c>
      <c r="B259" s="10" t="s">
        <v>201</v>
      </c>
      <c r="C259" s="11">
        <v>43524</v>
      </c>
      <c r="D259" s="19" t="s">
        <v>62</v>
      </c>
      <c r="E259" s="19"/>
      <c r="F259" s="12"/>
      <c r="G259" s="13">
        <v>141.36000000000001</v>
      </c>
      <c r="H259" s="14">
        <v>43.4</v>
      </c>
      <c r="I259" s="14"/>
      <c r="J259" s="14"/>
      <c r="K259" s="14"/>
      <c r="L259" s="14"/>
      <c r="M259" s="30"/>
      <c r="N259" s="92"/>
      <c r="O259" s="92"/>
      <c r="P259" s="92"/>
      <c r="Q259" s="30"/>
      <c r="R259" s="30"/>
      <c r="S259" s="30"/>
      <c r="T259" s="30"/>
      <c r="U259" s="14">
        <v>18.96</v>
      </c>
      <c r="V259" s="14">
        <v>39.520000000000003</v>
      </c>
      <c r="W259" s="14"/>
      <c r="X259" s="14"/>
      <c r="Y259" s="14">
        <f>G259-H259-U259</f>
        <v>79</v>
      </c>
      <c r="Z259" s="14"/>
      <c r="AA259" s="31"/>
      <c r="AB259" s="14">
        <v>82.8</v>
      </c>
      <c r="AC259" s="129">
        <f t="shared" si="16"/>
        <v>122.32</v>
      </c>
      <c r="AD259" s="170"/>
      <c r="AE259" s="47"/>
      <c r="AF259" s="118"/>
      <c r="AG259" s="118"/>
      <c r="AH259" s="118"/>
    </row>
    <row r="260" spans="1:34" s="16" customFormat="1">
      <c r="A260" s="10">
        <v>29</v>
      </c>
      <c r="B260" s="10" t="s">
        <v>201</v>
      </c>
      <c r="C260" s="11">
        <v>43525</v>
      </c>
      <c r="D260" s="19" t="s">
        <v>10</v>
      </c>
      <c r="E260" s="19"/>
      <c r="F260" s="12"/>
      <c r="G260" s="13">
        <v>528.24</v>
      </c>
      <c r="H260" s="14">
        <v>198.4</v>
      </c>
      <c r="I260" s="14"/>
      <c r="J260" s="14"/>
      <c r="K260" s="14"/>
      <c r="L260" s="14"/>
      <c r="M260" s="30"/>
      <c r="N260" s="92"/>
      <c r="O260" s="92"/>
      <c r="P260" s="92"/>
      <c r="Q260" s="30"/>
      <c r="R260" s="30"/>
      <c r="S260" s="30"/>
      <c r="T260" s="30"/>
      <c r="U260" s="14">
        <v>63.84</v>
      </c>
      <c r="V260" s="14">
        <v>103.27</v>
      </c>
      <c r="W260" s="14"/>
      <c r="X260" s="14"/>
      <c r="Y260" s="14">
        <f>G260-H260-U260</f>
        <v>266</v>
      </c>
      <c r="Z260" s="14"/>
      <c r="AA260" s="31"/>
      <c r="AB260" s="14">
        <v>216.4</v>
      </c>
      <c r="AC260" s="129">
        <f t="shared" si="16"/>
        <v>319.67</v>
      </c>
      <c r="AD260" s="170"/>
      <c r="AE260" s="47"/>
      <c r="AF260" s="118"/>
      <c r="AG260" s="127" t="s">
        <v>61</v>
      </c>
      <c r="AH260" s="118"/>
    </row>
    <row r="261" spans="1:34" s="16" customFormat="1">
      <c r="A261" s="10">
        <v>30</v>
      </c>
      <c r="B261" s="10" t="s">
        <v>201</v>
      </c>
      <c r="C261" s="11">
        <v>43529</v>
      </c>
      <c r="D261" s="19" t="s">
        <v>11</v>
      </c>
      <c r="E261" s="19"/>
      <c r="F261" s="12"/>
      <c r="G261" s="13">
        <v>57.04</v>
      </c>
      <c r="H261" s="14">
        <v>29.76</v>
      </c>
      <c r="I261" s="14"/>
      <c r="J261" s="14"/>
      <c r="K261" s="14"/>
      <c r="L261" s="14"/>
      <c r="M261" s="30"/>
      <c r="N261" s="92"/>
      <c r="O261" s="92"/>
      <c r="P261" s="92"/>
      <c r="Q261" s="30"/>
      <c r="R261" s="30"/>
      <c r="S261" s="30"/>
      <c r="T261" s="30"/>
      <c r="U261" s="14">
        <v>5.28</v>
      </c>
      <c r="V261" s="14">
        <v>11.59</v>
      </c>
      <c r="W261" s="14"/>
      <c r="X261" s="14"/>
      <c r="Y261" s="14">
        <f>G261-H261-U261</f>
        <v>21.999999999999996</v>
      </c>
      <c r="Z261" s="14"/>
      <c r="AA261" s="31"/>
      <c r="AB261" s="14">
        <v>24.29</v>
      </c>
      <c r="AC261" s="129">
        <f t="shared" si="16"/>
        <v>35.879999999999995</v>
      </c>
      <c r="AD261" s="170"/>
      <c r="AE261" s="47"/>
      <c r="AF261" s="118"/>
      <c r="AG261" s="118"/>
      <c r="AH261" s="118"/>
    </row>
    <row r="262" spans="1:34" s="16" customFormat="1">
      <c r="A262" s="10">
        <v>31</v>
      </c>
      <c r="B262" s="10" t="s">
        <v>201</v>
      </c>
      <c r="C262" s="11">
        <v>43530</v>
      </c>
      <c r="D262" s="19" t="s">
        <v>11</v>
      </c>
      <c r="E262" s="19"/>
      <c r="F262" s="12"/>
      <c r="G262" s="13">
        <v>97.96</v>
      </c>
      <c r="H262" s="14">
        <v>55.8</v>
      </c>
      <c r="I262" s="14"/>
      <c r="J262" s="14"/>
      <c r="K262" s="14"/>
      <c r="L262" s="14"/>
      <c r="M262" s="30"/>
      <c r="N262" s="92"/>
      <c r="O262" s="92"/>
      <c r="P262" s="92"/>
      <c r="Q262" s="30"/>
      <c r="R262" s="30"/>
      <c r="S262" s="30"/>
      <c r="T262" s="30"/>
      <c r="U262" s="14">
        <v>8.16</v>
      </c>
      <c r="V262" s="14">
        <v>17.940000000000001</v>
      </c>
      <c r="W262" s="14"/>
      <c r="X262" s="14"/>
      <c r="Y262" s="14">
        <f>G262-H262-U262</f>
        <v>34</v>
      </c>
      <c r="Z262" s="14"/>
      <c r="AA262" s="31"/>
      <c r="AB262" s="14">
        <v>37.54</v>
      </c>
      <c r="AC262" s="129">
        <f t="shared" si="16"/>
        <v>55.480000000000004</v>
      </c>
      <c r="AD262" s="170"/>
      <c r="AE262" s="47"/>
      <c r="AF262" s="118"/>
      <c r="AG262" s="118"/>
      <c r="AH262" s="118"/>
    </row>
    <row r="263" spans="1:34" s="16" customFormat="1">
      <c r="A263" s="10">
        <v>32</v>
      </c>
      <c r="B263" s="10" t="s">
        <v>201</v>
      </c>
      <c r="C263" s="11">
        <v>43531</v>
      </c>
      <c r="D263" s="19" t="s">
        <v>11</v>
      </c>
      <c r="E263" s="19"/>
      <c r="F263" s="12"/>
      <c r="G263" s="13">
        <v>58.28</v>
      </c>
      <c r="H263" s="14">
        <v>55.8</v>
      </c>
      <c r="I263" s="14"/>
      <c r="J263" s="14"/>
      <c r="K263" s="14"/>
      <c r="L263" s="14"/>
      <c r="M263" s="30"/>
      <c r="N263" s="92"/>
      <c r="O263" s="92"/>
      <c r="P263" s="92"/>
      <c r="Q263" s="30"/>
      <c r="R263" s="30"/>
      <c r="S263" s="30"/>
      <c r="T263" s="30"/>
      <c r="U263" s="14">
        <v>0.48</v>
      </c>
      <c r="V263" s="14">
        <v>1.05</v>
      </c>
      <c r="W263" s="14"/>
      <c r="X263" s="14"/>
      <c r="Y263" s="14">
        <v>2</v>
      </c>
      <c r="Z263" s="14"/>
      <c r="AA263" s="31"/>
      <c r="AB263" s="14">
        <v>2.21</v>
      </c>
      <c r="AC263" s="129">
        <f t="shared" si="16"/>
        <v>3.26</v>
      </c>
      <c r="AD263" s="170"/>
      <c r="AE263" s="47"/>
      <c r="AF263" s="118"/>
      <c r="AG263" s="118"/>
      <c r="AH263" s="118"/>
    </row>
    <row r="264" spans="1:34" s="16" customFormat="1">
      <c r="A264" s="10">
        <v>33</v>
      </c>
      <c r="B264" s="10" t="s">
        <v>201</v>
      </c>
      <c r="C264" s="11">
        <v>43532</v>
      </c>
      <c r="D264" s="19" t="s">
        <v>11</v>
      </c>
      <c r="E264" s="19"/>
      <c r="F264" s="12"/>
      <c r="G264" s="13">
        <v>31</v>
      </c>
      <c r="H264" s="14">
        <v>24.8</v>
      </c>
      <c r="I264" s="14"/>
      <c r="J264" s="14"/>
      <c r="K264" s="14"/>
      <c r="L264" s="14"/>
      <c r="M264" s="30"/>
      <c r="N264" s="92"/>
      <c r="O264" s="92"/>
      <c r="P264" s="92"/>
      <c r="Q264" s="30"/>
      <c r="R264" s="30"/>
      <c r="S264" s="30"/>
      <c r="T264" s="30"/>
      <c r="U264" s="14">
        <v>1.2</v>
      </c>
      <c r="V264" s="14">
        <v>2.63</v>
      </c>
      <c r="W264" s="14"/>
      <c r="X264" s="14"/>
      <c r="Y264" s="14">
        <v>5</v>
      </c>
      <c r="Z264" s="14"/>
      <c r="AA264" s="31"/>
      <c r="AB264" s="14">
        <v>5.52</v>
      </c>
      <c r="AC264" s="129">
        <f t="shared" si="16"/>
        <v>8.1499999999999986</v>
      </c>
      <c r="AD264" s="170"/>
      <c r="AE264" s="47"/>
      <c r="AF264" s="118"/>
      <c r="AG264" s="118"/>
      <c r="AH264" s="118"/>
    </row>
    <row r="265" spans="1:34" s="16" customFormat="1">
      <c r="A265" s="10">
        <v>34</v>
      </c>
      <c r="B265" s="10" t="s">
        <v>201</v>
      </c>
      <c r="C265" s="11">
        <v>43532</v>
      </c>
      <c r="D265" s="19" t="s">
        <v>11</v>
      </c>
      <c r="E265" s="19"/>
      <c r="F265" s="12"/>
      <c r="G265" s="13">
        <v>44.64</v>
      </c>
      <c r="H265" s="14">
        <v>14.8</v>
      </c>
      <c r="I265" s="14"/>
      <c r="J265" s="14"/>
      <c r="K265" s="14"/>
      <c r="L265" s="14"/>
      <c r="M265" s="30"/>
      <c r="N265" s="92"/>
      <c r="O265" s="92"/>
      <c r="P265" s="92"/>
      <c r="Q265" s="30"/>
      <c r="R265" s="30"/>
      <c r="S265" s="30"/>
      <c r="T265" s="30"/>
      <c r="U265" s="14">
        <v>3.84</v>
      </c>
      <c r="V265" s="14">
        <v>8.43</v>
      </c>
      <c r="W265" s="14"/>
      <c r="X265" s="14"/>
      <c r="Y265" s="14">
        <f t="shared" ref="Y265:Y272" si="17">G265-H265-U265</f>
        <v>26</v>
      </c>
      <c r="Z265" s="14"/>
      <c r="AA265" s="31"/>
      <c r="AB265" s="14">
        <v>28.71</v>
      </c>
      <c r="AC265" s="129">
        <f t="shared" si="16"/>
        <v>37.14</v>
      </c>
      <c r="AD265" s="170"/>
      <c r="AE265" s="47"/>
      <c r="AF265" s="118"/>
      <c r="AG265" s="118"/>
      <c r="AH265" s="118"/>
    </row>
    <row r="266" spans="1:34" s="16" customFormat="1">
      <c r="A266" s="10">
        <v>47</v>
      </c>
      <c r="B266" s="10" t="s">
        <v>201</v>
      </c>
      <c r="C266" s="11">
        <v>43536</v>
      </c>
      <c r="D266" s="19" t="s">
        <v>10</v>
      </c>
      <c r="E266" s="19"/>
      <c r="F266" s="12" t="s">
        <v>18</v>
      </c>
      <c r="G266" s="13">
        <v>337.28</v>
      </c>
      <c r="H266" s="14">
        <v>78.12</v>
      </c>
      <c r="I266" s="14"/>
      <c r="J266" s="14"/>
      <c r="K266" s="14"/>
      <c r="L266" s="14"/>
      <c r="M266" s="30"/>
      <c r="N266" s="92"/>
      <c r="O266" s="92"/>
      <c r="P266" s="92"/>
      <c r="Q266" s="30"/>
      <c r="R266" s="30"/>
      <c r="S266" s="30"/>
      <c r="T266" s="30"/>
      <c r="U266" s="14">
        <v>50.16</v>
      </c>
      <c r="V266" s="14">
        <v>110.12</v>
      </c>
      <c r="W266" s="14"/>
      <c r="X266" s="14"/>
      <c r="Y266" s="14">
        <f t="shared" si="17"/>
        <v>208.99999999999997</v>
      </c>
      <c r="Z266" s="14"/>
      <c r="AA266" s="31"/>
      <c r="AB266" s="14">
        <v>230.75</v>
      </c>
      <c r="AC266" s="129">
        <f t="shared" si="16"/>
        <v>340.87</v>
      </c>
      <c r="AD266" s="170"/>
      <c r="AE266" s="47"/>
      <c r="AF266" s="118"/>
      <c r="AG266" s="127" t="s">
        <v>61</v>
      </c>
      <c r="AH266" s="118"/>
    </row>
    <row r="267" spans="1:34" s="16" customFormat="1">
      <c r="A267" s="10">
        <v>48</v>
      </c>
      <c r="B267" s="10" t="s">
        <v>201</v>
      </c>
      <c r="C267" s="11">
        <v>43537</v>
      </c>
      <c r="D267" s="19" t="s">
        <v>11</v>
      </c>
      <c r="E267" s="19"/>
      <c r="F267" s="12"/>
      <c r="G267" s="13">
        <v>141.36000000000001</v>
      </c>
      <c r="H267" s="14">
        <v>40.92</v>
      </c>
      <c r="I267" s="14"/>
      <c r="J267" s="14"/>
      <c r="K267" s="14"/>
      <c r="L267" s="14"/>
      <c r="M267" s="30"/>
      <c r="N267" s="92"/>
      <c r="O267" s="92"/>
      <c r="P267" s="92"/>
      <c r="Q267" s="30"/>
      <c r="R267" s="30"/>
      <c r="S267" s="30"/>
      <c r="T267" s="30"/>
      <c r="U267" s="14">
        <v>19.440000000000001</v>
      </c>
      <c r="V267" s="14">
        <v>42.68</v>
      </c>
      <c r="W267" s="14"/>
      <c r="X267" s="14"/>
      <c r="Y267" s="14">
        <f t="shared" si="17"/>
        <v>81.000000000000014</v>
      </c>
      <c r="Z267" s="14"/>
      <c r="AA267" s="31"/>
      <c r="AB267" s="14">
        <v>89.43</v>
      </c>
      <c r="AC267" s="129">
        <f t="shared" si="16"/>
        <v>132.11000000000001</v>
      </c>
      <c r="AD267" s="170"/>
      <c r="AE267" s="47"/>
      <c r="AF267" s="118"/>
      <c r="AG267" s="118"/>
      <c r="AH267" s="118"/>
    </row>
    <row r="268" spans="1:34" s="16" customFormat="1">
      <c r="A268" s="10">
        <v>49</v>
      </c>
      <c r="B268" s="10" t="s">
        <v>201</v>
      </c>
      <c r="C268" s="11">
        <v>43539</v>
      </c>
      <c r="D268" s="19" t="s">
        <v>10</v>
      </c>
      <c r="E268" s="19"/>
      <c r="F268" s="12" t="s">
        <v>30</v>
      </c>
      <c r="G268" s="13">
        <v>285.2</v>
      </c>
      <c r="H268" s="14">
        <v>93</v>
      </c>
      <c r="I268" s="14"/>
      <c r="J268" s="14"/>
      <c r="K268" s="14"/>
      <c r="L268" s="14"/>
      <c r="M268" s="30"/>
      <c r="N268" s="92"/>
      <c r="O268" s="92"/>
      <c r="P268" s="92"/>
      <c r="Q268" s="30"/>
      <c r="R268" s="30"/>
      <c r="S268" s="30"/>
      <c r="T268" s="30"/>
      <c r="U268" s="14">
        <v>37.200000000000003</v>
      </c>
      <c r="V268" s="14">
        <v>81.86</v>
      </c>
      <c r="W268" s="14"/>
      <c r="X268" s="14"/>
      <c r="Y268" s="14">
        <f t="shared" si="17"/>
        <v>155</v>
      </c>
      <c r="Z268" s="14"/>
      <c r="AA268" s="31"/>
      <c r="AB268" s="14">
        <v>171.13</v>
      </c>
      <c r="AC268" s="129">
        <f t="shared" si="16"/>
        <v>252.99</v>
      </c>
      <c r="AD268" s="170"/>
      <c r="AE268" s="47"/>
      <c r="AF268" s="118"/>
      <c r="AG268" s="127" t="s">
        <v>61</v>
      </c>
      <c r="AH268" s="118"/>
    </row>
    <row r="269" spans="1:34" s="16" customFormat="1">
      <c r="A269" s="10">
        <v>50</v>
      </c>
      <c r="B269" s="10" t="s">
        <v>201</v>
      </c>
      <c r="C269" s="11">
        <v>43539</v>
      </c>
      <c r="D269" s="19" t="s">
        <v>10</v>
      </c>
      <c r="E269" s="19"/>
      <c r="F269" s="12" t="s">
        <v>30</v>
      </c>
      <c r="G269" s="13">
        <v>312.48</v>
      </c>
      <c r="H269" s="14">
        <v>117.8</v>
      </c>
      <c r="I269" s="14"/>
      <c r="J269" s="14"/>
      <c r="K269" s="14"/>
      <c r="L269" s="14"/>
      <c r="M269" s="30"/>
      <c r="N269" s="92"/>
      <c r="O269" s="92"/>
      <c r="P269" s="92"/>
      <c r="Q269" s="30"/>
      <c r="R269" s="30"/>
      <c r="S269" s="30"/>
      <c r="T269" s="30"/>
      <c r="U269" s="14">
        <v>37.68</v>
      </c>
      <c r="V269" s="14">
        <v>82.72</v>
      </c>
      <c r="W269" s="14"/>
      <c r="X269" s="14"/>
      <c r="Y269" s="14">
        <f t="shared" si="17"/>
        <v>157</v>
      </c>
      <c r="Z269" s="14"/>
      <c r="AA269" s="31"/>
      <c r="AB269" s="14">
        <v>173.34</v>
      </c>
      <c r="AC269" s="129">
        <f t="shared" si="16"/>
        <v>256.06</v>
      </c>
      <c r="AD269" s="170"/>
      <c r="AE269" s="47"/>
      <c r="AF269" s="118"/>
      <c r="AG269" s="127" t="s">
        <v>61</v>
      </c>
      <c r="AH269" s="118"/>
    </row>
    <row r="270" spans="1:34" s="16" customFormat="1">
      <c r="A270" s="10">
        <v>51</v>
      </c>
      <c r="B270" s="10" t="s">
        <v>201</v>
      </c>
      <c r="C270" s="11">
        <v>43539</v>
      </c>
      <c r="D270" s="19" t="s">
        <v>60</v>
      </c>
      <c r="E270" s="19"/>
      <c r="F270" s="12" t="s">
        <v>45</v>
      </c>
      <c r="G270" s="13">
        <v>167.4</v>
      </c>
      <c r="H270" s="14">
        <v>74.400000000000006</v>
      </c>
      <c r="I270" s="14"/>
      <c r="J270" s="14"/>
      <c r="K270" s="14"/>
      <c r="L270" s="14"/>
      <c r="M270" s="30"/>
      <c r="N270" s="92"/>
      <c r="O270" s="92"/>
      <c r="P270" s="92"/>
      <c r="Q270" s="30"/>
      <c r="R270" s="30"/>
      <c r="S270" s="30"/>
      <c r="T270" s="30"/>
      <c r="U270" s="14">
        <v>18</v>
      </c>
      <c r="V270" s="14">
        <v>39.520000000000003</v>
      </c>
      <c r="W270" s="14"/>
      <c r="X270" s="14"/>
      <c r="Y270" s="14">
        <f t="shared" si="17"/>
        <v>75</v>
      </c>
      <c r="Z270" s="14"/>
      <c r="AA270" s="31"/>
      <c r="AB270" s="14">
        <v>82.8</v>
      </c>
      <c r="AC270" s="129">
        <f t="shared" si="16"/>
        <v>122.32</v>
      </c>
      <c r="AD270" s="170"/>
      <c r="AE270" s="47"/>
      <c r="AF270" s="118"/>
      <c r="AG270" s="118"/>
      <c r="AH270" s="118"/>
    </row>
    <row r="271" spans="1:34" s="16" customFormat="1">
      <c r="A271" s="10">
        <v>52</v>
      </c>
      <c r="B271" s="10" t="s">
        <v>201</v>
      </c>
      <c r="C271" s="11">
        <v>43539</v>
      </c>
      <c r="D271" s="19" t="s">
        <v>63</v>
      </c>
      <c r="E271" s="19"/>
      <c r="F271" s="12" t="s">
        <v>64</v>
      </c>
      <c r="G271" s="13">
        <v>215.76</v>
      </c>
      <c r="H271" s="14">
        <v>55.8</v>
      </c>
      <c r="I271" s="14"/>
      <c r="J271" s="14"/>
      <c r="K271" s="14"/>
      <c r="L271" s="14"/>
      <c r="M271" s="30"/>
      <c r="N271" s="92"/>
      <c r="O271" s="92"/>
      <c r="P271" s="92"/>
      <c r="Q271" s="30"/>
      <c r="R271" s="30"/>
      <c r="S271" s="30"/>
      <c r="T271" s="30"/>
      <c r="U271" s="14">
        <v>30.96</v>
      </c>
      <c r="V271" s="14">
        <v>67.97</v>
      </c>
      <c r="W271" s="14"/>
      <c r="X271" s="14"/>
      <c r="Y271" s="14">
        <f t="shared" si="17"/>
        <v>128.99999999999997</v>
      </c>
      <c r="Z271" s="14"/>
      <c r="AA271" s="31"/>
      <c r="AB271" s="14">
        <v>142.41999999999999</v>
      </c>
      <c r="AC271" s="129">
        <f t="shared" si="16"/>
        <v>210.39</v>
      </c>
      <c r="AD271" s="170"/>
      <c r="AE271" s="47"/>
      <c r="AF271" s="118"/>
      <c r="AG271" s="127" t="s">
        <v>61</v>
      </c>
      <c r="AH271" s="118"/>
    </row>
    <row r="272" spans="1:34" s="16" customFormat="1">
      <c r="A272" s="10">
        <v>53</v>
      </c>
      <c r="B272" s="10" t="s">
        <v>201</v>
      </c>
      <c r="C272" s="11">
        <v>43539</v>
      </c>
      <c r="D272" s="19" t="s">
        <v>10</v>
      </c>
      <c r="E272" s="19"/>
      <c r="F272" s="12"/>
      <c r="G272" s="13">
        <v>357.12</v>
      </c>
      <c r="H272" s="14">
        <v>117.8</v>
      </c>
      <c r="I272" s="14"/>
      <c r="J272" s="14"/>
      <c r="K272" s="14"/>
      <c r="L272" s="14"/>
      <c r="M272" s="30"/>
      <c r="N272" s="92"/>
      <c r="O272" s="92"/>
      <c r="P272" s="92"/>
      <c r="Q272" s="30"/>
      <c r="R272" s="30"/>
      <c r="S272" s="30"/>
      <c r="T272" s="30"/>
      <c r="U272" s="14">
        <v>46.32</v>
      </c>
      <c r="V272" s="14">
        <v>101.69</v>
      </c>
      <c r="W272" s="14"/>
      <c r="X272" s="14"/>
      <c r="Y272" s="14">
        <f t="shared" si="17"/>
        <v>193</v>
      </c>
      <c r="Z272" s="14"/>
      <c r="AA272" s="31"/>
      <c r="AB272" s="14">
        <v>213.08</v>
      </c>
      <c r="AC272" s="129">
        <f t="shared" si="16"/>
        <v>314.77</v>
      </c>
      <c r="AD272" s="170"/>
      <c r="AE272" s="47"/>
      <c r="AF272" s="118"/>
      <c r="AG272" s="127" t="s">
        <v>61</v>
      </c>
      <c r="AH272" s="118"/>
    </row>
    <row r="273" spans="1:34" s="16" customFormat="1">
      <c r="A273" s="10">
        <v>54</v>
      </c>
      <c r="B273" s="10" t="s">
        <v>201</v>
      </c>
      <c r="C273" s="11">
        <v>43543</v>
      </c>
      <c r="D273" s="19" t="s">
        <v>65</v>
      </c>
      <c r="E273" s="19"/>
      <c r="F273" s="12"/>
      <c r="G273" s="13">
        <v>387.89</v>
      </c>
      <c r="H273" s="14">
        <v>107.86</v>
      </c>
      <c r="I273" s="14"/>
      <c r="J273" s="14"/>
      <c r="K273" s="14"/>
      <c r="L273" s="14"/>
      <c r="M273" s="30"/>
      <c r="N273" s="92"/>
      <c r="O273" s="92"/>
      <c r="P273" s="92"/>
      <c r="Q273" s="30"/>
      <c r="R273" s="30"/>
      <c r="S273" s="30"/>
      <c r="T273" s="30"/>
      <c r="U273" s="14">
        <v>54.24</v>
      </c>
      <c r="V273" s="14">
        <v>119.07</v>
      </c>
      <c r="W273" s="14"/>
      <c r="X273" s="14"/>
      <c r="Y273" s="14">
        <v>226</v>
      </c>
      <c r="Z273" s="14"/>
      <c r="AA273" s="31"/>
      <c r="AB273" s="14">
        <v>496.14</v>
      </c>
      <c r="AC273" s="129">
        <f t="shared" si="16"/>
        <v>615.21</v>
      </c>
      <c r="AD273" s="170"/>
      <c r="AE273" s="47"/>
      <c r="AF273" s="118"/>
      <c r="AG273" s="127" t="s">
        <v>61</v>
      </c>
      <c r="AH273" s="118"/>
    </row>
    <row r="274" spans="1:34" s="16" customFormat="1">
      <c r="A274" s="10">
        <v>55</v>
      </c>
      <c r="B274" s="10" t="s">
        <v>201</v>
      </c>
      <c r="C274" s="11">
        <v>43544</v>
      </c>
      <c r="D274" s="19" t="s">
        <v>11</v>
      </c>
      <c r="E274" s="19"/>
      <c r="F274" s="12"/>
      <c r="G274" s="13">
        <v>97.96</v>
      </c>
      <c r="H274" s="14">
        <v>55.08</v>
      </c>
      <c r="I274" s="14"/>
      <c r="J274" s="14"/>
      <c r="K274" s="14"/>
      <c r="L274" s="14"/>
      <c r="M274" s="30"/>
      <c r="N274" s="92"/>
      <c r="O274" s="92"/>
      <c r="P274" s="92"/>
      <c r="Q274" s="30"/>
      <c r="R274" s="30"/>
      <c r="S274" s="30"/>
      <c r="T274" s="30"/>
      <c r="U274" s="14">
        <v>8.16</v>
      </c>
      <c r="V274" s="14">
        <v>17.91</v>
      </c>
      <c r="W274" s="14"/>
      <c r="X274" s="14"/>
      <c r="Y274" s="14">
        <f t="shared" ref="Y274:Y286" si="18">G274-H274-U274</f>
        <v>34.72</v>
      </c>
      <c r="Z274" s="14"/>
      <c r="AA274" s="31"/>
      <c r="AB274" s="14">
        <v>38.33</v>
      </c>
      <c r="AC274" s="129">
        <f t="shared" si="16"/>
        <v>56.239999999999995</v>
      </c>
      <c r="AD274" s="170"/>
      <c r="AE274" s="47"/>
      <c r="AF274" s="118"/>
      <c r="AG274" s="118"/>
      <c r="AH274" s="118"/>
    </row>
    <row r="275" spans="1:34" s="16" customFormat="1">
      <c r="A275" s="10">
        <v>56</v>
      </c>
      <c r="B275" s="10" t="s">
        <v>201</v>
      </c>
      <c r="C275" s="11">
        <v>43544</v>
      </c>
      <c r="D275" s="19" t="s">
        <v>10</v>
      </c>
      <c r="E275" s="19"/>
      <c r="F275" s="12" t="s">
        <v>24</v>
      </c>
      <c r="G275" s="13">
        <v>225.68</v>
      </c>
      <c r="H275" s="14">
        <v>63.2</v>
      </c>
      <c r="I275" s="14"/>
      <c r="J275" s="14"/>
      <c r="K275" s="14"/>
      <c r="L275" s="14"/>
      <c r="M275" s="30"/>
      <c r="N275" s="92"/>
      <c r="O275" s="92"/>
      <c r="P275" s="92"/>
      <c r="Q275" s="30"/>
      <c r="R275" s="30"/>
      <c r="S275" s="30"/>
      <c r="T275" s="30"/>
      <c r="U275" s="14">
        <v>30.48</v>
      </c>
      <c r="V275" s="14">
        <v>66.91</v>
      </c>
      <c r="W275" s="14"/>
      <c r="X275" s="14"/>
      <c r="Y275" s="14">
        <f t="shared" si="18"/>
        <v>132.00000000000003</v>
      </c>
      <c r="Z275" s="14"/>
      <c r="AA275" s="31"/>
      <c r="AB275" s="14">
        <v>145.74</v>
      </c>
      <c r="AC275" s="129">
        <f t="shared" si="16"/>
        <v>212.65</v>
      </c>
      <c r="AD275" s="170"/>
      <c r="AE275" s="47"/>
      <c r="AF275" s="118"/>
      <c r="AG275" s="127" t="s">
        <v>61</v>
      </c>
      <c r="AH275" s="118"/>
    </row>
    <row r="276" spans="1:34" s="16" customFormat="1">
      <c r="A276" s="10">
        <v>57</v>
      </c>
      <c r="B276" s="10" t="s">
        <v>201</v>
      </c>
      <c r="C276" s="11">
        <v>43545</v>
      </c>
      <c r="D276" s="19" t="s">
        <v>11</v>
      </c>
      <c r="E276" s="19"/>
      <c r="F276" s="12"/>
      <c r="G276" s="13">
        <v>76.88</v>
      </c>
      <c r="H276" s="14">
        <v>43.4</v>
      </c>
      <c r="I276" s="14"/>
      <c r="J276" s="14"/>
      <c r="K276" s="14"/>
      <c r="L276" s="14"/>
      <c r="M276" s="30"/>
      <c r="N276" s="92"/>
      <c r="O276" s="92"/>
      <c r="P276" s="92"/>
      <c r="Q276" s="30"/>
      <c r="R276" s="30"/>
      <c r="S276" s="30"/>
      <c r="T276" s="30"/>
      <c r="U276" s="14">
        <v>6.48</v>
      </c>
      <c r="V276" s="14">
        <v>14.23</v>
      </c>
      <c r="W276" s="14"/>
      <c r="X276" s="14"/>
      <c r="Y276" s="14">
        <f t="shared" si="18"/>
        <v>26.999999999999996</v>
      </c>
      <c r="Z276" s="14"/>
      <c r="AA276" s="31"/>
      <c r="AB276" s="14">
        <v>29.81</v>
      </c>
      <c r="AC276" s="129">
        <f t="shared" si="16"/>
        <v>44.04</v>
      </c>
      <c r="AD276" s="170"/>
      <c r="AE276" s="47"/>
      <c r="AF276" s="118"/>
      <c r="AG276" s="118"/>
      <c r="AH276" s="118"/>
    </row>
    <row r="277" spans="1:34" s="16" customFormat="1">
      <c r="A277" s="10">
        <v>58</v>
      </c>
      <c r="B277" s="10" t="s">
        <v>201</v>
      </c>
      <c r="C277" s="11">
        <v>43546</v>
      </c>
      <c r="D277" s="19" t="s">
        <v>11</v>
      </c>
      <c r="E277" s="19"/>
      <c r="F277" s="12" t="s">
        <v>30</v>
      </c>
      <c r="G277" s="13">
        <v>80.599999999999994</v>
      </c>
      <c r="H277" s="14">
        <v>24.8</v>
      </c>
      <c r="I277" s="14"/>
      <c r="J277" s="14"/>
      <c r="K277" s="14"/>
      <c r="L277" s="14"/>
      <c r="M277" s="30"/>
      <c r="N277" s="92"/>
      <c r="O277" s="92"/>
      <c r="P277" s="92"/>
      <c r="Q277" s="30"/>
      <c r="R277" s="30"/>
      <c r="S277" s="30"/>
      <c r="T277" s="30"/>
      <c r="U277" s="14">
        <v>10.8</v>
      </c>
      <c r="V277" s="14">
        <v>23.71</v>
      </c>
      <c r="W277" s="14"/>
      <c r="X277" s="14"/>
      <c r="Y277" s="14">
        <f t="shared" si="18"/>
        <v>45</v>
      </c>
      <c r="Z277" s="14"/>
      <c r="AA277" s="31"/>
      <c r="AB277" s="14">
        <v>80.599999999999994</v>
      </c>
      <c r="AC277" s="129">
        <f t="shared" si="16"/>
        <v>104.31</v>
      </c>
      <c r="AD277" s="170"/>
      <c r="AE277" s="47"/>
      <c r="AF277" s="118"/>
      <c r="AG277" s="118"/>
      <c r="AH277" s="118"/>
    </row>
    <row r="278" spans="1:34" s="16" customFormat="1">
      <c r="A278" s="10">
        <v>59</v>
      </c>
      <c r="B278" s="10" t="s">
        <v>201</v>
      </c>
      <c r="C278" s="11">
        <v>43551</v>
      </c>
      <c r="D278" s="19" t="s">
        <v>11</v>
      </c>
      <c r="E278" s="19"/>
      <c r="F278" s="12"/>
      <c r="G278" s="13">
        <v>80.599999999999994</v>
      </c>
      <c r="H278" s="14">
        <v>24.8</v>
      </c>
      <c r="I278" s="14"/>
      <c r="J278" s="14"/>
      <c r="K278" s="14"/>
      <c r="L278" s="14"/>
      <c r="M278" s="30"/>
      <c r="N278" s="92"/>
      <c r="O278" s="92"/>
      <c r="P278" s="92"/>
      <c r="Q278" s="30"/>
      <c r="R278" s="30"/>
      <c r="S278" s="30"/>
      <c r="T278" s="30"/>
      <c r="U278" s="14">
        <v>14.8</v>
      </c>
      <c r="V278" s="14">
        <v>32.49</v>
      </c>
      <c r="W278" s="14"/>
      <c r="X278" s="14"/>
      <c r="Y278" s="14">
        <f t="shared" si="18"/>
        <v>41</v>
      </c>
      <c r="Z278" s="14"/>
      <c r="AA278" s="31"/>
      <c r="AB278" s="14">
        <v>49.68</v>
      </c>
      <c r="AC278" s="129">
        <f t="shared" si="16"/>
        <v>82.17</v>
      </c>
      <c r="AD278" s="170"/>
      <c r="AE278" s="47"/>
      <c r="AF278" s="118"/>
      <c r="AG278" s="118" t="s">
        <v>116</v>
      </c>
      <c r="AH278" s="118"/>
    </row>
    <row r="279" spans="1:34" s="16" customFormat="1">
      <c r="A279" s="10">
        <v>60</v>
      </c>
      <c r="B279" s="10" t="s">
        <v>201</v>
      </c>
      <c r="C279" s="11">
        <v>43551</v>
      </c>
      <c r="D279" s="19" t="s">
        <v>10</v>
      </c>
      <c r="E279" s="19"/>
      <c r="F279" s="12"/>
      <c r="G279" s="13">
        <v>285.2</v>
      </c>
      <c r="H279" s="14">
        <v>117.8</v>
      </c>
      <c r="I279" s="14"/>
      <c r="J279" s="14"/>
      <c r="K279" s="14"/>
      <c r="L279" s="14"/>
      <c r="M279" s="30"/>
      <c r="N279" s="92"/>
      <c r="O279" s="92"/>
      <c r="P279" s="92"/>
      <c r="Q279" s="30"/>
      <c r="R279" s="30"/>
      <c r="S279" s="30"/>
      <c r="T279" s="30"/>
      <c r="U279" s="14">
        <v>28.08</v>
      </c>
      <c r="V279" s="14">
        <v>61.64</v>
      </c>
      <c r="W279" s="14"/>
      <c r="X279" s="14"/>
      <c r="Y279" s="14">
        <f t="shared" si="18"/>
        <v>139.32</v>
      </c>
      <c r="Z279" s="14"/>
      <c r="AA279" s="31"/>
      <c r="AB279" s="14">
        <v>153.82</v>
      </c>
      <c r="AC279" s="129">
        <f t="shared" si="16"/>
        <v>215.45999999999998</v>
      </c>
      <c r="AD279" s="170"/>
      <c r="AE279" s="47"/>
      <c r="AF279" s="118"/>
      <c r="AG279" s="127" t="s">
        <v>61</v>
      </c>
      <c r="AH279" s="118" t="s">
        <v>117</v>
      </c>
    </row>
    <row r="280" spans="1:34" s="16" customFormat="1">
      <c r="A280" s="10">
        <v>61</v>
      </c>
      <c r="B280" s="10" t="s">
        <v>201</v>
      </c>
      <c r="C280" s="11">
        <v>43552</v>
      </c>
      <c r="D280" s="19" t="s">
        <v>10</v>
      </c>
      <c r="E280" s="19"/>
      <c r="F280" s="12"/>
      <c r="G280" s="13">
        <v>303.8</v>
      </c>
      <c r="H280" s="14">
        <v>93</v>
      </c>
      <c r="I280" s="14"/>
      <c r="J280" s="14"/>
      <c r="K280" s="14"/>
      <c r="L280" s="14"/>
      <c r="M280" s="30"/>
      <c r="N280" s="92"/>
      <c r="O280" s="92"/>
      <c r="P280" s="92"/>
      <c r="Q280" s="30"/>
      <c r="R280" s="30"/>
      <c r="S280" s="30"/>
      <c r="T280" s="30"/>
      <c r="U280" s="14">
        <v>40.799999999999997</v>
      </c>
      <c r="V280" s="14">
        <v>89.57</v>
      </c>
      <c r="W280" s="14"/>
      <c r="X280" s="14"/>
      <c r="Y280" s="14">
        <f t="shared" si="18"/>
        <v>170</v>
      </c>
      <c r="Z280" s="14"/>
      <c r="AA280" s="31"/>
      <c r="AB280" s="14">
        <v>187.69</v>
      </c>
      <c r="AC280" s="129">
        <f t="shared" si="16"/>
        <v>277.26</v>
      </c>
      <c r="AD280" s="170"/>
      <c r="AE280" s="47"/>
      <c r="AF280" s="118"/>
      <c r="AG280" s="127" t="s">
        <v>61</v>
      </c>
      <c r="AH280" s="118"/>
    </row>
    <row r="281" spans="1:34" s="16" customFormat="1">
      <c r="A281" s="10">
        <v>62</v>
      </c>
      <c r="B281" s="10" t="s">
        <v>201</v>
      </c>
      <c r="C281" s="11">
        <v>43552</v>
      </c>
      <c r="D281" s="19" t="s">
        <v>60</v>
      </c>
      <c r="E281" s="19"/>
      <c r="F281" s="12"/>
      <c r="G281" s="13">
        <v>130.19999999999999</v>
      </c>
      <c r="H281" s="14">
        <v>43.4</v>
      </c>
      <c r="I281" s="14"/>
      <c r="J281" s="14"/>
      <c r="K281" s="14"/>
      <c r="L281" s="14"/>
      <c r="M281" s="30"/>
      <c r="N281" s="92"/>
      <c r="O281" s="92"/>
      <c r="P281" s="92"/>
      <c r="Q281" s="30"/>
      <c r="R281" s="30"/>
      <c r="S281" s="30"/>
      <c r="T281" s="30"/>
      <c r="U281" s="14">
        <v>16.8</v>
      </c>
      <c r="V281" s="14">
        <v>36.880000000000003</v>
      </c>
      <c r="W281" s="14"/>
      <c r="X281" s="14"/>
      <c r="Y281" s="14">
        <f t="shared" si="18"/>
        <v>69.999999999999986</v>
      </c>
      <c r="Z281" s="14"/>
      <c r="AA281" s="31"/>
      <c r="AB281" s="14">
        <v>77.28</v>
      </c>
      <c r="AC281" s="129">
        <f t="shared" si="16"/>
        <v>114.16</v>
      </c>
      <c r="AD281" s="170"/>
      <c r="AE281" s="47"/>
      <c r="AF281" s="118"/>
      <c r="AG281" s="118"/>
      <c r="AH281" s="118"/>
    </row>
    <row r="282" spans="1:34" s="16" customFormat="1">
      <c r="A282" s="10">
        <v>63</v>
      </c>
      <c r="B282" s="10" t="s">
        <v>201</v>
      </c>
      <c r="C282" s="11">
        <v>43552</v>
      </c>
      <c r="D282" s="19" t="s">
        <v>10</v>
      </c>
      <c r="E282" s="19"/>
      <c r="F282" s="12" t="s">
        <v>24</v>
      </c>
      <c r="G282" s="13">
        <v>500.96</v>
      </c>
      <c r="H282" s="14">
        <v>217</v>
      </c>
      <c r="I282" s="14"/>
      <c r="J282" s="14"/>
      <c r="K282" s="14"/>
      <c r="L282" s="14"/>
      <c r="M282" s="30"/>
      <c r="N282" s="92"/>
      <c r="O282" s="92"/>
      <c r="P282" s="92"/>
      <c r="Q282" s="30"/>
      <c r="R282" s="30"/>
      <c r="S282" s="30"/>
      <c r="T282" s="30"/>
      <c r="U282" s="14">
        <v>54.96</v>
      </c>
      <c r="V282" s="14">
        <v>120.65</v>
      </c>
      <c r="W282" s="14"/>
      <c r="X282" s="14"/>
      <c r="Y282" s="14">
        <f t="shared" si="18"/>
        <v>228.99999999999997</v>
      </c>
      <c r="Z282" s="14"/>
      <c r="AA282" s="31"/>
      <c r="AB282" s="14">
        <v>252.83</v>
      </c>
      <c r="AC282" s="129">
        <f t="shared" si="16"/>
        <v>373.48</v>
      </c>
      <c r="AD282" s="170"/>
      <c r="AE282" s="47"/>
      <c r="AF282" s="118"/>
      <c r="AG282" s="118"/>
      <c r="AH282" s="118"/>
    </row>
    <row r="283" spans="1:34" s="16" customFormat="1">
      <c r="A283" s="10">
        <v>64</v>
      </c>
      <c r="B283" s="10" t="s">
        <v>201</v>
      </c>
      <c r="C283" s="11">
        <v>43552</v>
      </c>
      <c r="D283" s="19" t="s">
        <v>10</v>
      </c>
      <c r="E283" s="19"/>
      <c r="F283" s="12" t="s">
        <v>24</v>
      </c>
      <c r="G283" s="13">
        <v>381.93</v>
      </c>
      <c r="H283" s="14">
        <v>142.6</v>
      </c>
      <c r="I283" s="14"/>
      <c r="J283" s="14"/>
      <c r="K283" s="14"/>
      <c r="L283" s="14"/>
      <c r="M283" s="30"/>
      <c r="N283" s="92"/>
      <c r="O283" s="92"/>
      <c r="P283" s="92"/>
      <c r="Q283" s="30"/>
      <c r="R283" s="30"/>
      <c r="S283" s="30"/>
      <c r="T283" s="30"/>
      <c r="U283" s="14">
        <v>46.32</v>
      </c>
      <c r="V283" s="14">
        <v>101.69</v>
      </c>
      <c r="W283" s="14"/>
      <c r="X283" s="14"/>
      <c r="Y283" s="14">
        <f t="shared" si="18"/>
        <v>193.01000000000002</v>
      </c>
      <c r="Z283" s="14"/>
      <c r="AA283" s="31"/>
      <c r="AB283" s="14">
        <v>213.08</v>
      </c>
      <c r="AC283" s="129">
        <f t="shared" si="16"/>
        <v>314.77</v>
      </c>
      <c r="AD283" s="170"/>
      <c r="AE283" s="47"/>
      <c r="AF283" s="118"/>
      <c r="AG283" s="127" t="s">
        <v>61</v>
      </c>
      <c r="AH283" s="118"/>
    </row>
    <row r="284" spans="1:34" s="16" customFormat="1">
      <c r="A284" s="10">
        <v>65</v>
      </c>
      <c r="B284" s="10" t="s">
        <v>201</v>
      </c>
      <c r="C284" s="11">
        <v>43553</v>
      </c>
      <c r="D284" s="19" t="s">
        <v>10</v>
      </c>
      <c r="E284" s="19"/>
      <c r="F284" s="12"/>
      <c r="G284" s="13">
        <v>225.68</v>
      </c>
      <c r="H284" s="14">
        <v>68.2</v>
      </c>
      <c r="I284" s="14"/>
      <c r="J284" s="14"/>
      <c r="K284" s="14"/>
      <c r="L284" s="14"/>
      <c r="M284" s="30"/>
      <c r="N284" s="92"/>
      <c r="O284" s="92"/>
      <c r="P284" s="92"/>
      <c r="Q284" s="30"/>
      <c r="R284" s="30"/>
      <c r="S284" s="30"/>
      <c r="T284" s="30"/>
      <c r="U284" s="14">
        <v>30.48</v>
      </c>
      <c r="V284" s="14">
        <v>66.91</v>
      </c>
      <c r="W284" s="14"/>
      <c r="X284" s="14"/>
      <c r="Y284" s="14">
        <f t="shared" si="18"/>
        <v>127.00000000000001</v>
      </c>
      <c r="Z284" s="14"/>
      <c r="AA284" s="31"/>
      <c r="AB284" s="14">
        <v>140.22</v>
      </c>
      <c r="AC284" s="129">
        <f t="shared" si="16"/>
        <v>207.13</v>
      </c>
      <c r="AD284" s="170"/>
      <c r="AE284" s="47"/>
      <c r="AF284" s="118"/>
      <c r="AG284" s="127" t="s">
        <v>61</v>
      </c>
      <c r="AH284" s="118"/>
    </row>
    <row r="285" spans="1:34" s="16" customFormat="1">
      <c r="A285" s="10">
        <v>66</v>
      </c>
      <c r="B285" s="10" t="s">
        <v>201</v>
      </c>
      <c r="C285" s="11">
        <v>43553</v>
      </c>
      <c r="D285" s="19" t="s">
        <v>10</v>
      </c>
      <c r="E285" s="19"/>
      <c r="F285" s="12"/>
      <c r="G285" s="13">
        <v>508.4</v>
      </c>
      <c r="H285" s="14">
        <v>155</v>
      </c>
      <c r="I285" s="14"/>
      <c r="J285" s="14"/>
      <c r="K285" s="14"/>
      <c r="L285" s="14"/>
      <c r="M285" s="30"/>
      <c r="N285" s="92"/>
      <c r="O285" s="92"/>
      <c r="P285" s="92"/>
      <c r="Q285" s="30"/>
      <c r="R285" s="30"/>
      <c r="S285" s="30"/>
      <c r="T285" s="30"/>
      <c r="U285" s="14">
        <v>68.400000000000006</v>
      </c>
      <c r="V285" s="14">
        <v>150.16</v>
      </c>
      <c r="W285" s="14"/>
      <c r="X285" s="14"/>
      <c r="Y285" s="14">
        <f t="shared" si="18"/>
        <v>285</v>
      </c>
      <c r="Z285" s="14"/>
      <c r="AA285" s="31"/>
      <c r="AB285" s="14">
        <v>314.66000000000003</v>
      </c>
      <c r="AC285" s="129">
        <f t="shared" si="16"/>
        <v>464.82000000000005</v>
      </c>
      <c r="AD285" s="170"/>
      <c r="AE285" s="47"/>
      <c r="AF285" s="118"/>
      <c r="AG285" s="127" t="s">
        <v>61</v>
      </c>
      <c r="AH285" s="118"/>
    </row>
    <row r="286" spans="1:34" s="16" customFormat="1">
      <c r="A286" s="10">
        <v>67</v>
      </c>
      <c r="B286" s="10" t="s">
        <v>201</v>
      </c>
      <c r="C286" s="11">
        <v>43555</v>
      </c>
      <c r="D286" s="19" t="s">
        <v>10</v>
      </c>
      <c r="E286" s="19"/>
      <c r="F286" s="12" t="s">
        <v>30</v>
      </c>
      <c r="G286" s="13">
        <v>378.2</v>
      </c>
      <c r="H286" s="14">
        <v>173.6</v>
      </c>
      <c r="I286" s="14"/>
      <c r="J286" s="14"/>
      <c r="K286" s="14"/>
      <c r="L286" s="14"/>
      <c r="M286" s="30"/>
      <c r="N286" s="92"/>
      <c r="O286" s="92"/>
      <c r="P286" s="92"/>
      <c r="Q286" s="30"/>
      <c r="R286" s="30"/>
      <c r="S286" s="30"/>
      <c r="T286" s="30"/>
      <c r="U286" s="14">
        <v>39.6</v>
      </c>
      <c r="V286" s="14">
        <v>86.93</v>
      </c>
      <c r="W286" s="14"/>
      <c r="X286" s="14"/>
      <c r="Y286" s="14">
        <f t="shared" si="18"/>
        <v>165</v>
      </c>
      <c r="Z286" s="14"/>
      <c r="AA286" s="31"/>
      <c r="AB286" s="14">
        <v>182.17</v>
      </c>
      <c r="AC286" s="129">
        <f t="shared" si="16"/>
        <v>269.10000000000002</v>
      </c>
      <c r="AD286" s="170"/>
      <c r="AE286" s="47"/>
      <c r="AF286" s="118"/>
      <c r="AG286" s="127" t="s">
        <v>61</v>
      </c>
      <c r="AH286" s="118"/>
    </row>
    <row r="287" spans="1:34" s="16" customFormat="1" ht="13.5" thickBot="1">
      <c r="A287" s="10"/>
      <c r="B287" s="10"/>
      <c r="C287" s="11"/>
      <c r="D287" s="19"/>
      <c r="E287" s="19"/>
      <c r="F287" s="12"/>
      <c r="G287" s="13"/>
      <c r="H287" s="14"/>
      <c r="I287" s="14"/>
      <c r="J287" s="14"/>
      <c r="K287" s="14"/>
      <c r="L287" s="14"/>
      <c r="M287" s="13"/>
      <c r="N287" s="15"/>
      <c r="O287" s="15"/>
      <c r="P287" s="15"/>
      <c r="Q287" s="30"/>
      <c r="R287" s="30"/>
      <c r="S287" s="30"/>
      <c r="T287" s="30"/>
      <c r="U287" s="14"/>
      <c r="V287" s="14"/>
      <c r="W287" s="14"/>
      <c r="X287" s="14"/>
      <c r="Y287" s="14"/>
      <c r="Z287" s="14"/>
      <c r="AA287" s="14"/>
      <c r="AB287" s="14"/>
      <c r="AC287" s="44"/>
      <c r="AD287" s="171"/>
      <c r="AE287" s="47"/>
      <c r="AF287" s="118"/>
      <c r="AG287" s="118"/>
      <c r="AH287" s="118"/>
    </row>
    <row r="288" spans="1:34" s="16" customFormat="1" ht="21" thickBot="1">
      <c r="A288" s="443" t="s">
        <v>49</v>
      </c>
      <c r="B288" s="444"/>
      <c r="C288" s="444"/>
      <c r="D288" s="444"/>
      <c r="E288" s="444"/>
      <c r="F288" s="444"/>
      <c r="G288" s="444"/>
      <c r="H288" s="444"/>
      <c r="I288" s="444"/>
      <c r="J288" s="444"/>
      <c r="K288" s="444"/>
      <c r="L288" s="444"/>
      <c r="M288" s="444"/>
      <c r="N288" s="444"/>
      <c r="O288" s="444"/>
      <c r="P288" s="444"/>
      <c r="Q288" s="444"/>
      <c r="R288" s="444"/>
      <c r="S288" s="444"/>
      <c r="T288" s="444"/>
      <c r="U288" s="444"/>
      <c r="V288" s="444"/>
      <c r="W288" s="444"/>
      <c r="X288" s="444"/>
      <c r="Y288" s="444"/>
      <c r="Z288" s="444"/>
      <c r="AA288" s="444"/>
      <c r="AB288" s="444"/>
      <c r="AC288" s="445"/>
      <c r="AD288" s="168"/>
      <c r="AE288" s="48"/>
      <c r="AF288" s="118"/>
      <c r="AG288" s="118"/>
      <c r="AH288" s="118"/>
    </row>
    <row r="289" spans="1:35" s="16" customFormat="1" ht="21" thickBot="1">
      <c r="A289" s="440" t="s">
        <v>50</v>
      </c>
      <c r="B289" s="441"/>
      <c r="C289" s="441"/>
      <c r="D289" s="441"/>
      <c r="E289" s="441"/>
      <c r="F289" s="441"/>
      <c r="G289" s="441"/>
      <c r="H289" s="441"/>
      <c r="I289" s="441"/>
      <c r="J289" s="441"/>
      <c r="K289" s="441"/>
      <c r="L289" s="441"/>
      <c r="M289" s="441"/>
      <c r="N289" s="441"/>
      <c r="O289" s="441"/>
      <c r="P289" s="441"/>
      <c r="Q289" s="441"/>
      <c r="R289" s="441"/>
      <c r="S289" s="441"/>
      <c r="T289" s="441"/>
      <c r="U289" s="441"/>
      <c r="V289" s="441"/>
      <c r="W289" s="441"/>
      <c r="X289" s="441"/>
      <c r="Y289" s="441"/>
      <c r="Z289" s="441"/>
      <c r="AA289" s="441"/>
      <c r="AB289" s="441"/>
      <c r="AC289" s="442"/>
      <c r="AD289" s="172"/>
      <c r="AE289" s="47"/>
      <c r="AF289" s="118"/>
      <c r="AG289" s="118"/>
      <c r="AH289" s="118"/>
    </row>
    <row r="290" spans="1:35" s="16" customFormat="1">
      <c r="A290" s="17"/>
      <c r="B290" s="17"/>
      <c r="C290" s="18"/>
      <c r="D290" s="19"/>
      <c r="E290" s="19"/>
      <c r="F290" s="19"/>
      <c r="G290" s="15"/>
      <c r="H290" s="20"/>
      <c r="I290" s="20"/>
      <c r="J290" s="20"/>
      <c r="K290" s="20"/>
      <c r="L290" s="20"/>
      <c r="M290" s="15"/>
      <c r="N290" s="15"/>
      <c r="O290" s="15"/>
      <c r="P290" s="15"/>
      <c r="Q290" s="15"/>
      <c r="R290" s="15"/>
      <c r="S290" s="15"/>
      <c r="T290" s="15"/>
      <c r="U290" s="20"/>
      <c r="V290" s="20"/>
      <c r="W290" s="20"/>
      <c r="X290" s="20"/>
      <c r="Y290" s="20"/>
      <c r="Z290" s="20"/>
      <c r="AA290" s="20"/>
      <c r="AB290" s="20"/>
      <c r="AC290" s="45"/>
      <c r="AD290" s="171"/>
      <c r="AE290" s="47"/>
      <c r="AF290" s="118"/>
      <c r="AG290" s="118"/>
      <c r="AH290" s="118"/>
    </row>
    <row r="291" spans="1:35" s="16" customFormat="1">
      <c r="A291" s="50"/>
      <c r="B291" s="50"/>
      <c r="C291" s="37"/>
      <c r="D291" s="12"/>
      <c r="E291" s="12"/>
      <c r="F291" s="12"/>
      <c r="G291" s="13"/>
      <c r="H291" s="14"/>
      <c r="I291" s="14"/>
      <c r="J291" s="14"/>
      <c r="K291" s="14"/>
      <c r="L291" s="14"/>
      <c r="M291" s="13"/>
      <c r="N291" s="13"/>
      <c r="O291" s="13"/>
      <c r="P291" s="13"/>
      <c r="Q291" s="13"/>
      <c r="R291" s="53"/>
      <c r="S291" s="53"/>
      <c r="T291" s="53"/>
      <c r="U291" s="38"/>
      <c r="V291" s="38"/>
      <c r="W291" s="38"/>
      <c r="X291" s="38"/>
      <c r="Y291" s="38"/>
      <c r="Z291" s="38"/>
      <c r="AA291" s="38"/>
      <c r="AB291" s="38"/>
      <c r="AC291" s="46"/>
      <c r="AD291" s="171"/>
      <c r="AE291" s="47"/>
      <c r="AF291" s="118"/>
      <c r="AG291" s="118"/>
      <c r="AH291" s="118"/>
    </row>
    <row r="292" spans="1:35" s="16" customFormat="1">
      <c r="A292" s="50"/>
      <c r="B292" s="137"/>
      <c r="C292" s="137"/>
      <c r="D292" s="137"/>
      <c r="E292" s="137"/>
      <c r="F292" s="12"/>
      <c r="G292" s="13"/>
      <c r="H292" s="14"/>
      <c r="I292" s="14"/>
      <c r="J292" s="14"/>
      <c r="K292" s="14"/>
      <c r="L292" s="14"/>
      <c r="M292" s="13"/>
      <c r="N292" s="13"/>
      <c r="O292" s="13"/>
      <c r="P292" s="13"/>
      <c r="Q292" s="13"/>
      <c r="R292" s="53"/>
      <c r="S292" s="53"/>
      <c r="T292" s="53"/>
      <c r="U292" s="38"/>
      <c r="V292" s="38"/>
      <c r="W292" s="38"/>
      <c r="X292" s="38"/>
      <c r="Y292" s="38"/>
      <c r="Z292" s="38"/>
      <c r="AA292" s="38"/>
      <c r="AB292" s="38"/>
      <c r="AC292" s="46"/>
      <c r="AD292" s="171"/>
      <c r="AE292" s="47"/>
      <c r="AF292" s="118"/>
      <c r="AG292" s="118"/>
      <c r="AH292" s="118"/>
    </row>
    <row r="293" spans="1:35" s="16" customFormat="1">
      <c r="A293" s="50"/>
      <c r="B293" s="50"/>
      <c r="C293" s="37"/>
      <c r="D293" s="12"/>
      <c r="E293" s="12"/>
      <c r="F293" s="12"/>
      <c r="G293" s="13"/>
      <c r="H293" s="14"/>
      <c r="I293" s="14"/>
      <c r="J293" s="14"/>
      <c r="K293" s="14"/>
      <c r="L293" s="14"/>
      <c r="M293" s="13"/>
      <c r="N293" s="13"/>
      <c r="O293" s="13"/>
      <c r="P293" s="13"/>
      <c r="Q293" s="13"/>
      <c r="R293" s="53"/>
      <c r="S293" s="53"/>
      <c r="T293" s="53"/>
      <c r="U293" s="38"/>
      <c r="V293" s="38"/>
      <c r="W293" s="38"/>
      <c r="X293" s="38"/>
      <c r="Y293" s="38"/>
      <c r="Z293" s="38"/>
      <c r="AA293" s="38"/>
      <c r="AB293" s="38"/>
      <c r="AC293" s="46"/>
      <c r="AD293" s="171"/>
      <c r="AE293" s="47"/>
      <c r="AF293" s="118"/>
      <c r="AG293" s="118"/>
      <c r="AH293" s="118"/>
    </row>
    <row r="294" spans="1:35" s="16" customFormat="1">
      <c r="A294" s="60"/>
      <c r="B294" s="61"/>
      <c r="C294" s="62"/>
      <c r="D294" s="97"/>
      <c r="E294" s="97"/>
      <c r="F294" s="12"/>
      <c r="G294" s="13"/>
      <c r="H294" s="14"/>
      <c r="I294" s="14"/>
      <c r="J294" s="14"/>
      <c r="K294" s="14"/>
      <c r="L294" s="14"/>
      <c r="M294" s="13"/>
      <c r="N294" s="13"/>
      <c r="O294" s="13"/>
      <c r="P294" s="13"/>
      <c r="Q294" s="13"/>
      <c r="R294" s="13"/>
      <c r="S294" s="13"/>
      <c r="T294" s="13"/>
      <c r="U294" s="14"/>
      <c r="V294" s="14"/>
      <c r="W294" s="14"/>
      <c r="X294" s="14"/>
      <c r="Y294" s="14"/>
      <c r="Z294" s="14"/>
      <c r="AA294" s="14"/>
      <c r="AB294" s="14"/>
      <c r="AC294" s="14"/>
      <c r="AD294" s="73"/>
      <c r="AF294" s="118"/>
      <c r="AG294" s="118"/>
      <c r="AH294" s="118"/>
    </row>
    <row r="295" spans="1:35" s="16" customFormat="1" ht="13.5" thickBot="1">
      <c r="A295" s="10"/>
      <c r="B295" s="55"/>
      <c r="C295" s="56"/>
      <c r="D295" s="12"/>
      <c r="E295" s="12"/>
      <c r="F295" s="12"/>
      <c r="G295" s="13"/>
      <c r="H295" s="14"/>
      <c r="I295" s="14"/>
      <c r="J295" s="14"/>
      <c r="K295" s="14"/>
      <c r="L295" s="14"/>
      <c r="M295" s="13"/>
      <c r="N295" s="13"/>
      <c r="O295" s="13"/>
      <c r="P295" s="13"/>
      <c r="Q295" s="13"/>
      <c r="R295" s="13"/>
      <c r="S295" s="13"/>
      <c r="T295" s="13"/>
      <c r="U295" s="14"/>
      <c r="V295" s="14"/>
      <c r="W295" s="14"/>
      <c r="X295" s="14"/>
      <c r="Y295" s="14"/>
      <c r="Z295" s="14"/>
      <c r="AA295" s="14"/>
      <c r="AB295" s="14"/>
      <c r="AC295" s="14"/>
      <c r="AD295" s="73"/>
      <c r="AF295" s="118"/>
      <c r="AG295" s="118"/>
      <c r="AH295" s="118"/>
    </row>
    <row r="296" spans="1:35" s="16" customFormat="1" ht="21" thickBot="1">
      <c r="A296" s="440" t="s">
        <v>71</v>
      </c>
      <c r="B296" s="441"/>
      <c r="C296" s="441"/>
      <c r="D296" s="441"/>
      <c r="E296" s="441"/>
      <c r="F296" s="441"/>
      <c r="G296" s="441"/>
      <c r="H296" s="441"/>
      <c r="I296" s="441"/>
      <c r="J296" s="441"/>
      <c r="K296" s="441"/>
      <c r="L296" s="441"/>
      <c r="M296" s="441"/>
      <c r="N296" s="441"/>
      <c r="O296" s="441"/>
      <c r="P296" s="441"/>
      <c r="Q296" s="441"/>
      <c r="R296" s="441"/>
      <c r="S296" s="441"/>
      <c r="T296" s="441"/>
      <c r="U296" s="441"/>
      <c r="V296" s="441"/>
      <c r="W296" s="441"/>
      <c r="X296" s="441"/>
      <c r="Y296" s="441"/>
      <c r="Z296" s="441"/>
      <c r="AA296" s="441"/>
      <c r="AB296" s="441"/>
      <c r="AC296" s="442"/>
      <c r="AD296" s="172"/>
      <c r="AF296" s="118"/>
      <c r="AG296" s="118"/>
      <c r="AH296" s="118"/>
    </row>
    <row r="297" spans="1:35" s="16" customFormat="1">
      <c r="A297" s="10"/>
      <c r="B297" s="55"/>
      <c r="C297" s="56"/>
      <c r="D297" s="12"/>
      <c r="E297" s="12"/>
      <c r="F297" s="12"/>
      <c r="G297" s="13"/>
      <c r="H297" s="14"/>
      <c r="I297" s="14"/>
      <c r="J297" s="14"/>
      <c r="K297" s="14"/>
      <c r="L297" s="14"/>
      <c r="M297" s="13"/>
      <c r="N297" s="13"/>
      <c r="O297" s="13"/>
      <c r="P297" s="13"/>
      <c r="Q297" s="13"/>
      <c r="R297" s="13"/>
      <c r="S297" s="13"/>
      <c r="T297" s="13"/>
      <c r="U297" s="14"/>
      <c r="V297" s="14"/>
      <c r="W297" s="14"/>
      <c r="X297" s="14"/>
      <c r="Y297" s="14"/>
      <c r="Z297" s="14"/>
      <c r="AA297" s="14"/>
      <c r="AB297" s="14"/>
      <c r="AC297" s="14"/>
      <c r="AD297" s="73"/>
      <c r="AF297" s="118"/>
      <c r="AG297" s="118"/>
      <c r="AH297" s="118"/>
    </row>
    <row r="298" spans="1:35" s="16" customFormat="1">
      <c r="A298" s="10"/>
      <c r="B298" s="10" t="s">
        <v>201</v>
      </c>
      <c r="C298" s="11">
        <v>36207</v>
      </c>
      <c r="D298" s="19" t="s">
        <v>10</v>
      </c>
      <c r="E298" s="19"/>
      <c r="F298" s="12"/>
      <c r="G298" s="13"/>
      <c r="H298" s="14"/>
      <c r="I298" s="14"/>
      <c r="J298" s="14"/>
      <c r="K298" s="14"/>
      <c r="L298" s="14"/>
      <c r="M298" s="13"/>
      <c r="N298" s="13"/>
      <c r="O298" s="15"/>
      <c r="P298" s="15"/>
      <c r="Q298" s="15"/>
      <c r="R298" s="15"/>
      <c r="S298" s="15"/>
      <c r="T298" s="15"/>
      <c r="U298" s="20"/>
      <c r="V298" s="20"/>
      <c r="W298" s="20"/>
      <c r="X298" s="20"/>
      <c r="Y298" s="15" t="s">
        <v>89</v>
      </c>
      <c r="Z298" s="15"/>
      <c r="AA298" s="15"/>
      <c r="AB298" s="20"/>
      <c r="AC298" s="14"/>
      <c r="AD298" s="73"/>
      <c r="AF298" s="126"/>
      <c r="AG298" s="126" t="s">
        <v>90</v>
      </c>
      <c r="AH298" s="118"/>
      <c r="AI298" s="115"/>
    </row>
    <row r="299" spans="1:35" s="16" customFormat="1">
      <c r="A299" s="10"/>
      <c r="B299" s="10" t="s">
        <v>201</v>
      </c>
      <c r="C299" s="11">
        <v>36221</v>
      </c>
      <c r="D299" s="19" t="s">
        <v>10</v>
      </c>
      <c r="E299" s="19"/>
      <c r="F299" s="12"/>
      <c r="G299" s="15"/>
      <c r="H299" s="20"/>
      <c r="I299" s="20"/>
      <c r="J299" s="20"/>
      <c r="K299" s="20"/>
      <c r="L299" s="20"/>
      <c r="M299" s="15"/>
      <c r="N299" s="15"/>
      <c r="O299" s="15"/>
      <c r="P299" s="15"/>
      <c r="Q299" s="15"/>
      <c r="R299" s="15"/>
      <c r="S299" s="15"/>
      <c r="T299" s="15"/>
      <c r="U299" s="20"/>
      <c r="V299" s="20"/>
      <c r="W299" s="20"/>
      <c r="X299" s="20"/>
      <c r="Y299" s="15" t="s">
        <v>89</v>
      </c>
      <c r="Z299" s="15"/>
      <c r="AA299" s="15"/>
      <c r="AB299" s="20"/>
      <c r="AC299" s="14"/>
      <c r="AD299" s="73"/>
      <c r="AF299" s="126"/>
      <c r="AG299" s="126" t="s">
        <v>91</v>
      </c>
      <c r="AH299" s="118"/>
      <c r="AI299" s="116"/>
    </row>
    <row r="300" spans="1:35" s="16" customFormat="1">
      <c r="A300" s="10">
        <v>35</v>
      </c>
      <c r="B300" s="10" t="s">
        <v>201</v>
      </c>
      <c r="C300" s="11">
        <v>36249</v>
      </c>
      <c r="D300" s="19" t="s">
        <v>10</v>
      </c>
      <c r="E300" s="19"/>
      <c r="F300" s="12" t="s">
        <v>85</v>
      </c>
      <c r="G300" s="15">
        <v>119.74</v>
      </c>
      <c r="H300" s="20">
        <v>44.64</v>
      </c>
      <c r="I300" s="20"/>
      <c r="J300" s="20"/>
      <c r="K300" s="20"/>
      <c r="L300" s="20"/>
      <c r="M300" s="15">
        <v>75.08</v>
      </c>
      <c r="N300" s="15">
        <v>1217.83</v>
      </c>
      <c r="O300" s="15"/>
      <c r="P300" s="15"/>
      <c r="Q300" s="15"/>
      <c r="R300" s="15"/>
      <c r="S300" s="15"/>
      <c r="T300" s="15"/>
      <c r="U300" s="20">
        <v>7.84</v>
      </c>
      <c r="V300" s="20">
        <v>127.17</v>
      </c>
      <c r="W300" s="20"/>
      <c r="X300" s="20"/>
      <c r="Y300" s="119" t="s">
        <v>66</v>
      </c>
      <c r="Z300" s="119"/>
      <c r="AA300" s="15">
        <v>67.239999999999995</v>
      </c>
      <c r="AB300" s="20">
        <v>1090.6600000000001</v>
      </c>
      <c r="AC300" s="99">
        <f>N300+V300+AB300</f>
        <v>2435.66</v>
      </c>
      <c r="AD300" s="165"/>
      <c r="AF300" s="126"/>
      <c r="AG300" s="126" t="s">
        <v>91</v>
      </c>
      <c r="AH300" s="118" t="s">
        <v>99</v>
      </c>
      <c r="AI300" s="118" t="s">
        <v>98</v>
      </c>
    </row>
    <row r="301" spans="1:35" s="16" customFormat="1">
      <c r="A301" s="10"/>
      <c r="B301" s="10" t="s">
        <v>201</v>
      </c>
      <c r="C301" s="11">
        <v>36378</v>
      </c>
      <c r="D301" s="19" t="s">
        <v>10</v>
      </c>
      <c r="E301" s="19"/>
      <c r="F301" s="12"/>
      <c r="G301" s="15"/>
      <c r="H301" s="20"/>
      <c r="I301" s="20"/>
      <c r="J301" s="20"/>
      <c r="K301" s="20"/>
      <c r="L301" s="20"/>
      <c r="M301" s="15"/>
      <c r="N301" s="15"/>
      <c r="O301" s="15"/>
      <c r="P301" s="15"/>
      <c r="Q301" s="15"/>
      <c r="R301" s="15"/>
      <c r="S301" s="15"/>
      <c r="T301" s="15"/>
      <c r="U301" s="20"/>
      <c r="V301" s="20"/>
      <c r="W301" s="20"/>
      <c r="X301" s="20"/>
      <c r="Y301" s="15" t="s">
        <v>89</v>
      </c>
      <c r="Z301" s="15"/>
      <c r="AA301" s="15"/>
      <c r="AB301" s="20"/>
      <c r="AC301" s="14"/>
      <c r="AD301" s="73"/>
      <c r="AF301" s="126"/>
      <c r="AG301" s="126" t="s">
        <v>90</v>
      </c>
      <c r="AH301" s="118"/>
      <c r="AI301" s="115"/>
    </row>
    <row r="302" spans="1:35" s="16" customFormat="1">
      <c r="A302" s="49"/>
      <c r="B302" s="10" t="s">
        <v>201</v>
      </c>
      <c r="C302" s="18">
        <v>36514</v>
      </c>
      <c r="D302" s="19" t="s">
        <v>10</v>
      </c>
      <c r="E302" s="19"/>
      <c r="F302" s="19" t="s">
        <v>84</v>
      </c>
      <c r="G302" s="15"/>
      <c r="H302" s="20"/>
      <c r="I302" s="20"/>
      <c r="J302" s="20"/>
      <c r="K302" s="20"/>
      <c r="L302" s="20"/>
      <c r="M302" s="15"/>
      <c r="N302" s="15"/>
      <c r="O302" s="15"/>
      <c r="P302" s="15"/>
      <c r="Q302" s="15"/>
      <c r="R302" s="15"/>
      <c r="S302" s="15"/>
      <c r="T302" s="15"/>
      <c r="U302" s="20"/>
      <c r="V302" s="20"/>
      <c r="W302" s="20"/>
      <c r="X302" s="20"/>
      <c r="Y302" s="15" t="s">
        <v>89</v>
      </c>
      <c r="Z302" s="15"/>
      <c r="AA302" s="15"/>
      <c r="AB302" s="20"/>
      <c r="AC302" s="14"/>
      <c r="AD302" s="73"/>
      <c r="AF302" s="126"/>
      <c r="AG302" s="126" t="s">
        <v>91</v>
      </c>
      <c r="AH302" s="118"/>
      <c r="AI302" s="116"/>
    </row>
    <row r="303" spans="1:35" s="16" customFormat="1">
      <c r="A303" s="49"/>
      <c r="B303" s="10" t="s">
        <v>201</v>
      </c>
      <c r="C303" s="18">
        <v>36542</v>
      </c>
      <c r="D303" s="19" t="s">
        <v>10</v>
      </c>
      <c r="E303" s="19"/>
      <c r="F303" s="19" t="s">
        <v>83</v>
      </c>
      <c r="G303" s="15"/>
      <c r="H303" s="20"/>
      <c r="I303" s="20"/>
      <c r="J303" s="20"/>
      <c r="K303" s="20"/>
      <c r="L303" s="20"/>
      <c r="M303" s="15"/>
      <c r="N303" s="15"/>
      <c r="O303" s="15"/>
      <c r="P303" s="15"/>
      <c r="Q303" s="15"/>
      <c r="R303" s="15"/>
      <c r="S303" s="15"/>
      <c r="T303" s="15"/>
      <c r="U303" s="20"/>
      <c r="V303" s="20"/>
      <c r="W303" s="20"/>
      <c r="X303" s="20"/>
      <c r="Y303" s="15" t="s">
        <v>89</v>
      </c>
      <c r="Z303" s="15"/>
      <c r="AA303" s="15"/>
      <c r="AB303" s="20"/>
      <c r="AC303" s="14"/>
      <c r="AD303" s="73"/>
      <c r="AF303" s="126"/>
      <c r="AG303" s="126" t="s">
        <v>90</v>
      </c>
      <c r="AH303" s="118"/>
      <c r="AI303" s="116"/>
    </row>
    <row r="304" spans="1:35" s="16" customFormat="1">
      <c r="A304" s="49"/>
      <c r="B304" s="10" t="s">
        <v>201</v>
      </c>
      <c r="C304" s="18">
        <v>36641</v>
      </c>
      <c r="D304" s="19" t="s">
        <v>73</v>
      </c>
      <c r="E304" s="19"/>
      <c r="F304" s="19" t="s">
        <v>82</v>
      </c>
      <c r="G304" s="15"/>
      <c r="H304" s="20"/>
      <c r="I304" s="20"/>
      <c r="J304" s="20"/>
      <c r="K304" s="20"/>
      <c r="L304" s="20"/>
      <c r="M304" s="15"/>
      <c r="N304" s="15"/>
      <c r="O304" s="15"/>
      <c r="P304" s="15"/>
      <c r="Q304" s="15"/>
      <c r="R304" s="15"/>
      <c r="S304" s="15"/>
      <c r="T304" s="15"/>
      <c r="U304" s="20"/>
      <c r="V304" s="20"/>
      <c r="W304" s="20"/>
      <c r="X304" s="20"/>
      <c r="Y304" s="15" t="s">
        <v>89</v>
      </c>
      <c r="Z304" s="15"/>
      <c r="AA304" s="15"/>
      <c r="AB304" s="20"/>
      <c r="AC304" s="14"/>
      <c r="AD304" s="73"/>
      <c r="AF304" s="126"/>
      <c r="AG304" s="126" t="s">
        <v>72</v>
      </c>
      <c r="AH304" s="118"/>
      <c r="AI304" s="116"/>
    </row>
    <row r="305" spans="1:35" s="16" customFormat="1">
      <c r="A305" s="49"/>
      <c r="B305" s="10" t="s">
        <v>201</v>
      </c>
      <c r="C305" s="18">
        <v>36732</v>
      </c>
      <c r="D305" s="19" t="s">
        <v>10</v>
      </c>
      <c r="E305" s="19"/>
      <c r="F305" s="19" t="s">
        <v>82</v>
      </c>
      <c r="G305" s="15"/>
      <c r="H305" s="20"/>
      <c r="I305" s="20"/>
      <c r="J305" s="20"/>
      <c r="K305" s="20"/>
      <c r="L305" s="20"/>
      <c r="M305" s="15"/>
      <c r="N305" s="15"/>
      <c r="O305" s="15"/>
      <c r="P305" s="15"/>
      <c r="Q305" s="15"/>
      <c r="R305" s="15"/>
      <c r="S305" s="15"/>
      <c r="T305" s="15"/>
      <c r="U305" s="20"/>
      <c r="V305" s="20"/>
      <c r="W305" s="20"/>
      <c r="X305" s="20"/>
      <c r="Y305" s="15" t="s">
        <v>89</v>
      </c>
      <c r="Z305" s="15"/>
      <c r="AA305" s="15"/>
      <c r="AB305" s="20"/>
      <c r="AC305" s="14"/>
      <c r="AD305" s="73"/>
      <c r="AF305" s="126"/>
      <c r="AG305" s="126" t="s">
        <v>92</v>
      </c>
      <c r="AH305" s="118"/>
      <c r="AI305" s="116"/>
    </row>
    <row r="306" spans="1:35" s="16" customFormat="1">
      <c r="A306" s="49"/>
      <c r="B306" s="10" t="s">
        <v>201</v>
      </c>
      <c r="C306" s="18">
        <v>36766</v>
      </c>
      <c r="D306" s="19" t="s">
        <v>10</v>
      </c>
      <c r="E306" s="19"/>
      <c r="F306" s="19"/>
      <c r="G306" s="15"/>
      <c r="H306" s="20"/>
      <c r="I306" s="20"/>
      <c r="J306" s="20"/>
      <c r="K306" s="20"/>
      <c r="L306" s="20"/>
      <c r="M306" s="15"/>
      <c r="N306" s="15"/>
      <c r="O306" s="15"/>
      <c r="P306" s="15"/>
      <c r="Q306" s="15"/>
      <c r="R306" s="15"/>
      <c r="S306" s="15"/>
      <c r="T306" s="15"/>
      <c r="U306" s="20"/>
      <c r="V306" s="20"/>
      <c r="W306" s="20"/>
      <c r="X306" s="20"/>
      <c r="Y306" s="15" t="s">
        <v>89</v>
      </c>
      <c r="Z306" s="15"/>
      <c r="AA306" s="15"/>
      <c r="AB306" s="20"/>
      <c r="AC306" s="14"/>
      <c r="AD306" s="73"/>
      <c r="AF306" s="126"/>
      <c r="AG306" s="126" t="s">
        <v>93</v>
      </c>
      <c r="AH306" s="118"/>
      <c r="AI306" s="116"/>
    </row>
    <row r="307" spans="1:35" s="16" customFormat="1">
      <c r="A307" s="49"/>
      <c r="B307" s="10" t="s">
        <v>201</v>
      </c>
      <c r="C307" s="18">
        <v>36771</v>
      </c>
      <c r="D307" s="19" t="s">
        <v>10</v>
      </c>
      <c r="E307" s="19"/>
      <c r="F307" s="19"/>
      <c r="G307" s="15"/>
      <c r="H307" s="20"/>
      <c r="I307" s="20"/>
      <c r="J307" s="20"/>
      <c r="K307" s="20"/>
      <c r="L307" s="20"/>
      <c r="M307" s="15"/>
      <c r="N307" s="15"/>
      <c r="O307" s="15"/>
      <c r="P307" s="15"/>
      <c r="Q307" s="15"/>
      <c r="R307" s="15"/>
      <c r="S307" s="15"/>
      <c r="T307" s="15"/>
      <c r="U307" s="20"/>
      <c r="V307" s="20"/>
      <c r="W307" s="20"/>
      <c r="X307" s="20"/>
      <c r="Y307" s="15" t="s">
        <v>89</v>
      </c>
      <c r="Z307" s="15"/>
      <c r="AA307" s="15"/>
      <c r="AB307" s="20"/>
      <c r="AC307" s="14"/>
      <c r="AD307" s="73"/>
      <c r="AF307" s="126"/>
      <c r="AG307" s="126" t="s">
        <v>94</v>
      </c>
      <c r="AH307" s="118"/>
      <c r="AI307" s="116"/>
    </row>
    <row r="308" spans="1:35" s="16" customFormat="1">
      <c r="A308" s="49"/>
      <c r="B308" s="10" t="s">
        <v>201</v>
      </c>
      <c r="C308" s="18">
        <v>36804</v>
      </c>
      <c r="D308" s="19" t="s">
        <v>10</v>
      </c>
      <c r="E308" s="19"/>
      <c r="F308" s="19"/>
      <c r="G308" s="15"/>
      <c r="H308" s="20"/>
      <c r="I308" s="20"/>
      <c r="J308" s="20"/>
      <c r="K308" s="20"/>
      <c r="L308" s="20"/>
      <c r="M308" s="15"/>
      <c r="N308" s="15"/>
      <c r="O308" s="15"/>
      <c r="P308" s="15"/>
      <c r="Q308" s="15"/>
      <c r="R308" s="15"/>
      <c r="S308" s="15"/>
      <c r="T308" s="15"/>
      <c r="U308" s="20"/>
      <c r="V308" s="20"/>
      <c r="W308" s="20"/>
      <c r="X308" s="20"/>
      <c r="Y308" s="15" t="s">
        <v>89</v>
      </c>
      <c r="Z308" s="15"/>
      <c r="AA308" s="15"/>
      <c r="AB308" s="20"/>
      <c r="AC308" s="14"/>
      <c r="AD308" s="73"/>
      <c r="AF308" s="126"/>
      <c r="AG308" s="126" t="s">
        <v>93</v>
      </c>
      <c r="AH308" s="118"/>
      <c r="AI308" s="116"/>
    </row>
    <row r="309" spans="1:35" s="16" customFormat="1">
      <c r="A309" s="49"/>
      <c r="B309" s="10" t="s">
        <v>201</v>
      </c>
      <c r="C309" s="18">
        <v>36924</v>
      </c>
      <c r="D309" s="19" t="s">
        <v>10</v>
      </c>
      <c r="E309" s="19"/>
      <c r="F309" s="19"/>
      <c r="G309" s="15"/>
      <c r="H309" s="20"/>
      <c r="I309" s="20"/>
      <c r="J309" s="20"/>
      <c r="K309" s="20"/>
      <c r="L309" s="20"/>
      <c r="M309" s="15"/>
      <c r="N309" s="15"/>
      <c r="O309" s="15"/>
      <c r="P309" s="15"/>
      <c r="Q309" s="15"/>
      <c r="R309" s="15"/>
      <c r="S309" s="15"/>
      <c r="T309" s="15"/>
      <c r="U309" s="20"/>
      <c r="V309" s="20"/>
      <c r="W309" s="20"/>
      <c r="X309" s="20"/>
      <c r="Y309" s="15" t="s">
        <v>89</v>
      </c>
      <c r="Z309" s="15"/>
      <c r="AA309" s="15"/>
      <c r="AB309" s="20"/>
      <c r="AC309" s="14"/>
      <c r="AD309" s="73"/>
      <c r="AF309" s="126"/>
      <c r="AG309" s="126" t="s">
        <v>94</v>
      </c>
      <c r="AH309" s="118"/>
      <c r="AI309" s="116"/>
    </row>
    <row r="310" spans="1:35" s="16" customFormat="1">
      <c r="A310" s="49"/>
      <c r="B310" s="10" t="s">
        <v>201</v>
      </c>
      <c r="C310" s="18">
        <v>37050</v>
      </c>
      <c r="D310" s="19" t="s">
        <v>10</v>
      </c>
      <c r="E310" s="19"/>
      <c r="F310" s="19"/>
      <c r="G310" s="15"/>
      <c r="H310" s="20"/>
      <c r="I310" s="20"/>
      <c r="J310" s="20"/>
      <c r="K310" s="20"/>
      <c r="L310" s="20"/>
      <c r="M310" s="15"/>
      <c r="N310" s="15"/>
      <c r="O310" s="15"/>
      <c r="P310" s="15"/>
      <c r="Q310" s="15"/>
      <c r="R310" s="15"/>
      <c r="S310" s="15"/>
      <c r="T310" s="15"/>
      <c r="U310" s="20"/>
      <c r="V310" s="20"/>
      <c r="W310" s="20"/>
      <c r="X310" s="20"/>
      <c r="Y310" s="15" t="s">
        <v>89</v>
      </c>
      <c r="Z310" s="15"/>
      <c r="AA310" s="15"/>
      <c r="AB310" s="20"/>
      <c r="AC310" s="14"/>
      <c r="AD310" s="73"/>
      <c r="AF310" s="126"/>
      <c r="AG310" s="126" t="s">
        <v>95</v>
      </c>
      <c r="AH310" s="118"/>
      <c r="AI310" s="116"/>
    </row>
    <row r="311" spans="1:35" s="16" customFormat="1">
      <c r="A311" s="49">
        <v>44</v>
      </c>
      <c r="B311" s="10" t="s">
        <v>201</v>
      </c>
      <c r="C311" s="18">
        <v>37117</v>
      </c>
      <c r="D311" s="19" t="s">
        <v>10</v>
      </c>
      <c r="E311" s="19"/>
      <c r="F311" s="19"/>
      <c r="G311" s="15">
        <v>249.99</v>
      </c>
      <c r="H311" s="20">
        <v>30.44</v>
      </c>
      <c r="I311" s="20"/>
      <c r="J311" s="20"/>
      <c r="K311" s="20"/>
      <c r="L311" s="20"/>
      <c r="M311" s="15" t="s">
        <v>89</v>
      </c>
      <c r="N311" s="15" t="s">
        <v>89</v>
      </c>
      <c r="O311" s="15"/>
      <c r="P311" s="15"/>
      <c r="Q311" s="15"/>
      <c r="R311" s="15"/>
      <c r="S311" s="15"/>
      <c r="T311" s="15"/>
      <c r="U311" s="20">
        <v>23.5</v>
      </c>
      <c r="V311" s="20">
        <v>349.51</v>
      </c>
      <c r="W311" s="20"/>
      <c r="X311" s="20"/>
      <c r="Y311" s="15">
        <v>189.05</v>
      </c>
      <c r="Z311" s="15"/>
      <c r="AA311" s="15" t="s">
        <v>89</v>
      </c>
      <c r="AB311" s="20">
        <v>1430.44</v>
      </c>
      <c r="AC311" s="99">
        <f>V311+AB311</f>
        <v>1779.95</v>
      </c>
      <c r="AD311" s="165"/>
      <c r="AF311" s="126"/>
      <c r="AG311" s="126" t="s">
        <v>96</v>
      </c>
      <c r="AH311" s="118"/>
      <c r="AI311" s="116"/>
    </row>
    <row r="312" spans="1:35" s="16" customFormat="1">
      <c r="A312" s="49"/>
      <c r="B312" s="10" t="s">
        <v>201</v>
      </c>
      <c r="C312" s="18">
        <v>37189</v>
      </c>
      <c r="D312" s="19" t="s">
        <v>10</v>
      </c>
      <c r="E312" s="19"/>
      <c r="F312" s="19" t="s">
        <v>12</v>
      </c>
      <c r="G312" s="15"/>
      <c r="H312" s="20"/>
      <c r="I312" s="20"/>
      <c r="J312" s="20"/>
      <c r="K312" s="20"/>
      <c r="L312" s="20"/>
      <c r="M312" s="15"/>
      <c r="N312" s="15"/>
      <c r="O312" s="15"/>
      <c r="P312" s="15"/>
      <c r="Q312" s="15"/>
      <c r="R312" s="15"/>
      <c r="S312" s="15"/>
      <c r="T312" s="15"/>
      <c r="U312" s="20"/>
      <c r="V312" s="20"/>
      <c r="W312" s="20"/>
      <c r="X312" s="20"/>
      <c r="Y312" s="15" t="s">
        <v>89</v>
      </c>
      <c r="Z312" s="15"/>
      <c r="AA312" s="15"/>
      <c r="AB312" s="20"/>
      <c r="AC312" s="14"/>
      <c r="AD312" s="73"/>
      <c r="AF312" s="126"/>
      <c r="AG312" s="126" t="s">
        <v>92</v>
      </c>
      <c r="AH312" s="118"/>
      <c r="AI312" s="116"/>
    </row>
    <row r="313" spans="1:35" s="16" customFormat="1">
      <c r="A313" s="49">
        <v>45</v>
      </c>
      <c r="B313" s="10" t="s">
        <v>201</v>
      </c>
      <c r="C313" s="18">
        <v>37197</v>
      </c>
      <c r="D313" s="19" t="s">
        <v>10</v>
      </c>
      <c r="E313" s="19"/>
      <c r="F313" s="19" t="s">
        <v>82</v>
      </c>
      <c r="G313" s="15">
        <v>415.26</v>
      </c>
      <c r="H313" s="20">
        <v>29.35</v>
      </c>
      <c r="I313" s="20"/>
      <c r="J313" s="20"/>
      <c r="K313" s="20"/>
      <c r="L313" s="20"/>
      <c r="M313" s="15" t="s">
        <v>89</v>
      </c>
      <c r="N313" s="15" t="s">
        <v>89</v>
      </c>
      <c r="O313" s="15"/>
      <c r="P313" s="15"/>
      <c r="Q313" s="15"/>
      <c r="R313" s="15"/>
      <c r="S313" s="15"/>
      <c r="T313" s="15"/>
      <c r="U313" s="20">
        <v>32.89</v>
      </c>
      <c r="V313" s="20">
        <v>464.35</v>
      </c>
      <c r="W313" s="20"/>
      <c r="X313" s="20"/>
      <c r="Y313" s="15">
        <v>353.02</v>
      </c>
      <c r="Z313" s="15"/>
      <c r="AA313" s="15" t="s">
        <v>89</v>
      </c>
      <c r="AB313" s="20">
        <v>2535.65</v>
      </c>
      <c r="AC313" s="99">
        <f>V313+AB313</f>
        <v>3000</v>
      </c>
      <c r="AD313" s="165"/>
      <c r="AF313" s="126"/>
      <c r="AG313" s="126" t="s">
        <v>97</v>
      </c>
      <c r="AH313" s="118"/>
      <c r="AI313" s="116"/>
    </row>
    <row r="314" spans="1:35" s="16" customFormat="1">
      <c r="A314" s="49"/>
      <c r="B314" s="10" t="s">
        <v>201</v>
      </c>
      <c r="C314" s="18">
        <v>37202</v>
      </c>
      <c r="D314" s="19" t="s">
        <v>10</v>
      </c>
      <c r="E314" s="19"/>
      <c r="F314" s="19"/>
      <c r="G314" s="15"/>
      <c r="H314" s="20"/>
      <c r="I314" s="20"/>
      <c r="J314" s="20"/>
      <c r="K314" s="20"/>
      <c r="L314" s="20"/>
      <c r="M314" s="15"/>
      <c r="N314" s="15"/>
      <c r="O314" s="15"/>
      <c r="P314" s="15"/>
      <c r="Q314" s="15"/>
      <c r="R314" s="15"/>
      <c r="S314" s="15"/>
      <c r="T314" s="15"/>
      <c r="U314" s="20"/>
      <c r="V314" s="20"/>
      <c r="W314" s="20"/>
      <c r="X314" s="20"/>
      <c r="Y314" s="15" t="s">
        <v>89</v>
      </c>
      <c r="Z314" s="15"/>
      <c r="AA314" s="15"/>
      <c r="AB314" s="20"/>
      <c r="AC314" s="14"/>
      <c r="AD314" s="73"/>
      <c r="AF314" s="126"/>
      <c r="AG314" s="126" t="s">
        <v>93</v>
      </c>
      <c r="AH314" s="118"/>
      <c r="AI314" s="116"/>
    </row>
    <row r="315" spans="1:35" s="16" customFormat="1">
      <c r="A315" s="49"/>
      <c r="B315" s="10" t="s">
        <v>201</v>
      </c>
      <c r="C315" s="18">
        <v>37244</v>
      </c>
      <c r="D315" s="19" t="s">
        <v>74</v>
      </c>
      <c r="E315" s="19"/>
      <c r="F315" s="19"/>
      <c r="G315" s="15"/>
      <c r="H315" s="20"/>
      <c r="I315" s="20"/>
      <c r="J315" s="20"/>
      <c r="K315" s="20"/>
      <c r="L315" s="20"/>
      <c r="M315" s="15"/>
      <c r="N315" s="15"/>
      <c r="O315" s="15"/>
      <c r="P315" s="15"/>
      <c r="Q315" s="15"/>
      <c r="R315" s="15"/>
      <c r="S315" s="15"/>
      <c r="T315" s="15"/>
      <c r="U315" s="20"/>
      <c r="V315" s="20"/>
      <c r="W315" s="20"/>
      <c r="X315" s="20"/>
      <c r="Y315" s="15" t="s">
        <v>89</v>
      </c>
      <c r="Z315" s="15"/>
      <c r="AA315" s="15"/>
      <c r="AB315" s="20"/>
      <c r="AC315" s="14"/>
      <c r="AD315" s="73"/>
      <c r="AF315" s="126"/>
      <c r="AG315" s="126" t="s">
        <v>92</v>
      </c>
      <c r="AH315" s="118"/>
      <c r="AI315" s="116"/>
    </row>
    <row r="316" spans="1:35" s="16" customFormat="1">
      <c r="A316" s="49"/>
      <c r="B316" s="10" t="s">
        <v>201</v>
      </c>
      <c r="C316" s="18">
        <v>37349</v>
      </c>
      <c r="D316" s="19" t="s">
        <v>75</v>
      </c>
      <c r="E316" s="19"/>
      <c r="F316" s="19"/>
      <c r="G316" s="15"/>
      <c r="H316" s="20"/>
      <c r="I316" s="20"/>
      <c r="J316" s="20"/>
      <c r="K316" s="20"/>
      <c r="L316" s="20"/>
      <c r="M316" s="15"/>
      <c r="N316" s="15"/>
      <c r="O316" s="15"/>
      <c r="P316" s="15"/>
      <c r="Q316" s="15"/>
      <c r="R316" s="15"/>
      <c r="S316" s="15"/>
      <c r="T316" s="15"/>
      <c r="U316" s="20"/>
      <c r="V316" s="20"/>
      <c r="W316" s="20"/>
      <c r="X316" s="20"/>
      <c r="Y316" s="15" t="s">
        <v>89</v>
      </c>
      <c r="Z316" s="15"/>
      <c r="AA316" s="15"/>
      <c r="AB316" s="20"/>
      <c r="AC316" s="14"/>
      <c r="AD316" s="73"/>
      <c r="AF316" s="126"/>
      <c r="AG316" s="126" t="s">
        <v>92</v>
      </c>
      <c r="AH316" s="118"/>
      <c r="AI316" s="116"/>
    </row>
    <row r="317" spans="1:35" s="16" customFormat="1">
      <c r="A317" s="49"/>
      <c r="B317" s="10" t="s">
        <v>201</v>
      </c>
      <c r="C317" s="18">
        <v>37533</v>
      </c>
      <c r="D317" s="19" t="s">
        <v>76</v>
      </c>
      <c r="E317" s="19"/>
      <c r="F317" s="19"/>
      <c r="G317" s="15"/>
      <c r="H317" s="20"/>
      <c r="I317" s="20"/>
      <c r="J317" s="20"/>
      <c r="K317" s="20"/>
      <c r="L317" s="20"/>
      <c r="M317" s="15"/>
      <c r="N317" s="15"/>
      <c r="O317" s="15"/>
      <c r="P317" s="15"/>
      <c r="Q317" s="15"/>
      <c r="R317" s="15"/>
      <c r="S317" s="15"/>
      <c r="T317" s="15"/>
      <c r="U317" s="20"/>
      <c r="V317" s="20"/>
      <c r="W317" s="20"/>
      <c r="X317" s="20"/>
      <c r="Y317" s="15" t="s">
        <v>89</v>
      </c>
      <c r="Z317" s="15"/>
      <c r="AA317" s="15"/>
      <c r="AB317" s="20"/>
      <c r="AC317" s="14"/>
      <c r="AD317" s="73"/>
      <c r="AF317" s="126"/>
      <c r="AG317" s="126" t="s">
        <v>100</v>
      </c>
      <c r="AH317" s="118"/>
      <c r="AI317" s="115"/>
    </row>
    <row r="318" spans="1:35" s="16" customFormat="1">
      <c r="A318" s="49"/>
      <c r="B318" s="10" t="s">
        <v>201</v>
      </c>
      <c r="C318" s="18">
        <v>37614</v>
      </c>
      <c r="D318" s="19" t="s">
        <v>10</v>
      </c>
      <c r="E318" s="19"/>
      <c r="F318" s="19"/>
      <c r="G318" s="15"/>
      <c r="H318" s="20"/>
      <c r="I318" s="20"/>
      <c r="J318" s="20"/>
      <c r="K318" s="20"/>
      <c r="L318" s="20"/>
      <c r="M318" s="15"/>
      <c r="N318" s="15"/>
      <c r="O318" s="15"/>
      <c r="P318" s="15"/>
      <c r="Q318" s="15"/>
      <c r="R318" s="15"/>
      <c r="S318" s="15"/>
      <c r="T318" s="15"/>
      <c r="U318" s="20"/>
      <c r="V318" s="20"/>
      <c r="W318" s="20"/>
      <c r="X318" s="20"/>
      <c r="Y318" s="15" t="s">
        <v>89</v>
      </c>
      <c r="Z318" s="15"/>
      <c r="AA318" s="15"/>
      <c r="AB318" s="20"/>
      <c r="AC318" s="14"/>
      <c r="AD318" s="73"/>
      <c r="AF318" s="126"/>
      <c r="AG318" s="126" t="s">
        <v>90</v>
      </c>
      <c r="AH318" s="128" t="s">
        <v>101</v>
      </c>
      <c r="AI318" s="115" t="s">
        <v>245</v>
      </c>
    </row>
    <row r="319" spans="1:35" s="16" customFormat="1">
      <c r="A319" s="49"/>
      <c r="B319" s="10" t="s">
        <v>201</v>
      </c>
      <c r="C319" s="18">
        <v>37854</v>
      </c>
      <c r="D319" s="19" t="s">
        <v>10</v>
      </c>
      <c r="E319" s="19"/>
      <c r="F319" s="19" t="s">
        <v>82</v>
      </c>
      <c r="G319" s="15"/>
      <c r="H319" s="20"/>
      <c r="I319" s="20"/>
      <c r="J319" s="20"/>
      <c r="K319" s="20"/>
      <c r="L319" s="20"/>
      <c r="M319" s="15"/>
      <c r="N319" s="15"/>
      <c r="O319" s="15"/>
      <c r="P319" s="15"/>
      <c r="Q319" s="15"/>
      <c r="R319" s="15"/>
      <c r="S319" s="15"/>
      <c r="T319" s="15"/>
      <c r="U319" s="20"/>
      <c r="V319" s="20"/>
      <c r="W319" s="20"/>
      <c r="X319" s="20"/>
      <c r="Y319" s="15" t="s">
        <v>89</v>
      </c>
      <c r="Z319" s="15"/>
      <c r="AA319" s="15"/>
      <c r="AB319" s="20"/>
      <c r="AC319" s="14"/>
      <c r="AD319" s="73"/>
      <c r="AF319" s="126"/>
      <c r="AG319" s="126" t="s">
        <v>102</v>
      </c>
      <c r="AH319" s="115"/>
      <c r="AI319" s="115"/>
    </row>
    <row r="320" spans="1:35" s="16" customFormat="1">
      <c r="A320" s="49"/>
      <c r="B320" s="10" t="s">
        <v>201</v>
      </c>
      <c r="C320" s="18">
        <v>37916</v>
      </c>
      <c r="D320" s="19" t="s">
        <v>10</v>
      </c>
      <c r="E320" s="19"/>
      <c r="F320" s="19"/>
      <c r="G320" s="15"/>
      <c r="H320" s="20"/>
      <c r="I320" s="20"/>
      <c r="J320" s="20"/>
      <c r="K320" s="20"/>
      <c r="L320" s="20"/>
      <c r="M320" s="15"/>
      <c r="N320" s="15"/>
      <c r="O320" s="15"/>
      <c r="P320" s="15"/>
      <c r="Q320" s="15"/>
      <c r="R320" s="15"/>
      <c r="S320" s="15"/>
      <c r="T320" s="15"/>
      <c r="U320" s="20"/>
      <c r="V320" s="20"/>
      <c r="W320" s="20"/>
      <c r="X320" s="20"/>
      <c r="Y320" s="15" t="s">
        <v>89</v>
      </c>
      <c r="Z320" s="15"/>
      <c r="AA320" s="15"/>
      <c r="AB320" s="20"/>
      <c r="AC320" s="14"/>
      <c r="AD320" s="73"/>
      <c r="AF320" s="126"/>
      <c r="AG320" s="126" t="s">
        <v>93</v>
      </c>
      <c r="AH320" s="115"/>
      <c r="AI320" s="115"/>
    </row>
    <row r="321" spans="1:35" s="16" customFormat="1">
      <c r="A321" s="49"/>
      <c r="B321" s="10" t="s">
        <v>201</v>
      </c>
      <c r="C321" s="18">
        <v>37916</v>
      </c>
      <c r="D321" s="19" t="s">
        <v>10</v>
      </c>
      <c r="E321" s="19"/>
      <c r="F321" s="19"/>
      <c r="G321" s="15"/>
      <c r="H321" s="20"/>
      <c r="I321" s="20"/>
      <c r="J321" s="20"/>
      <c r="K321" s="20"/>
      <c r="L321" s="20"/>
      <c r="M321" s="15"/>
      <c r="N321" s="15"/>
      <c r="O321" s="15"/>
      <c r="P321" s="15"/>
      <c r="Q321" s="15"/>
      <c r="R321" s="15"/>
      <c r="S321" s="15"/>
      <c r="T321" s="15"/>
      <c r="U321" s="20"/>
      <c r="V321" s="20"/>
      <c r="W321" s="20"/>
      <c r="X321" s="20"/>
      <c r="Y321" s="15" t="s">
        <v>89</v>
      </c>
      <c r="Z321" s="15"/>
      <c r="AA321" s="15"/>
      <c r="AB321" s="20"/>
      <c r="AC321" s="14"/>
      <c r="AD321" s="73"/>
      <c r="AF321" s="126"/>
      <c r="AG321" s="126" t="s">
        <v>93</v>
      </c>
      <c r="AH321" s="115"/>
      <c r="AI321" s="115"/>
    </row>
    <row r="322" spans="1:35" s="16" customFormat="1">
      <c r="A322" s="49">
        <v>36</v>
      </c>
      <c r="B322" s="10" t="s">
        <v>201</v>
      </c>
      <c r="C322" s="18">
        <v>37935</v>
      </c>
      <c r="D322" s="19" t="s">
        <v>10</v>
      </c>
      <c r="E322" s="19"/>
      <c r="F322" s="19" t="s">
        <v>82</v>
      </c>
      <c r="G322" s="15">
        <v>367.54</v>
      </c>
      <c r="H322" s="132">
        <v>55.14</v>
      </c>
      <c r="I322" s="132"/>
      <c r="J322" s="132"/>
      <c r="K322" s="132"/>
      <c r="L322" s="132"/>
      <c r="M322" s="15">
        <v>312.39999999999998</v>
      </c>
      <c r="N322" s="15">
        <v>2669.86</v>
      </c>
      <c r="O322" s="15"/>
      <c r="P322" s="15"/>
      <c r="Q322" s="15"/>
      <c r="R322" s="15"/>
      <c r="S322" s="15"/>
      <c r="T322" s="15"/>
      <c r="U322" s="20">
        <v>35.36</v>
      </c>
      <c r="V322" s="20">
        <v>302.2</v>
      </c>
      <c r="W322" s="20"/>
      <c r="X322" s="20"/>
      <c r="Y322" s="119" t="s">
        <v>66</v>
      </c>
      <c r="Z322" s="119"/>
      <c r="AA322" s="15">
        <v>277.04000000000002</v>
      </c>
      <c r="AB322" s="20">
        <v>2367.6799999999998</v>
      </c>
      <c r="AC322" s="99">
        <f>N322+V322+AB322</f>
        <v>5339.74</v>
      </c>
      <c r="AD322" s="165"/>
      <c r="AF322" s="133"/>
      <c r="AG322" s="133" t="s">
        <v>115</v>
      </c>
      <c r="AH322" s="115" t="s">
        <v>104</v>
      </c>
      <c r="AI322" s="115" t="s">
        <v>105</v>
      </c>
    </row>
    <row r="323" spans="1:35" s="16" customFormat="1">
      <c r="A323" s="49"/>
      <c r="B323" s="10" t="s">
        <v>201</v>
      </c>
      <c r="C323" s="18">
        <v>38061</v>
      </c>
      <c r="D323" s="19" t="s">
        <v>10</v>
      </c>
      <c r="E323" s="19"/>
      <c r="F323" s="19"/>
      <c r="G323" s="15"/>
      <c r="H323" s="20"/>
      <c r="I323" s="20"/>
      <c r="J323" s="20"/>
      <c r="K323" s="20"/>
      <c r="L323" s="20"/>
      <c r="M323" s="15"/>
      <c r="N323" s="15"/>
      <c r="O323" s="15"/>
      <c r="P323" s="15"/>
      <c r="Q323" s="15"/>
      <c r="R323" s="15"/>
      <c r="S323" s="15"/>
      <c r="T323" s="15"/>
      <c r="U323" s="20"/>
      <c r="V323" s="20"/>
      <c r="W323" s="20"/>
      <c r="X323" s="20"/>
      <c r="Y323" s="15" t="s">
        <v>89</v>
      </c>
      <c r="Z323" s="15"/>
      <c r="AA323" s="15"/>
      <c r="AB323" s="20"/>
      <c r="AC323" s="14"/>
      <c r="AD323" s="73"/>
      <c r="AF323" s="126"/>
      <c r="AG323" s="126" t="s">
        <v>103</v>
      </c>
      <c r="AH323" s="128"/>
      <c r="AI323" s="116"/>
    </row>
    <row r="324" spans="1:35" s="16" customFormat="1">
      <c r="A324" s="49">
        <v>40</v>
      </c>
      <c r="B324" s="10" t="s">
        <v>201</v>
      </c>
      <c r="C324" s="18">
        <v>38454</v>
      </c>
      <c r="D324" s="19" t="s">
        <v>10</v>
      </c>
      <c r="E324" s="19"/>
      <c r="F324" s="19"/>
      <c r="G324" s="15">
        <v>198.93</v>
      </c>
      <c r="H324" s="20">
        <v>92.73</v>
      </c>
      <c r="I324" s="20"/>
      <c r="J324" s="20"/>
      <c r="K324" s="20"/>
      <c r="L324" s="20"/>
      <c r="M324" s="15">
        <v>106.2</v>
      </c>
      <c r="N324" s="15">
        <v>788.24</v>
      </c>
      <c r="O324" s="15"/>
      <c r="P324" s="15"/>
      <c r="Q324" s="15"/>
      <c r="R324" s="15"/>
      <c r="S324" s="15"/>
      <c r="T324" s="15"/>
      <c r="U324" s="20">
        <v>16.55</v>
      </c>
      <c r="V324" s="20">
        <v>122.84</v>
      </c>
      <c r="W324" s="20"/>
      <c r="X324" s="20"/>
      <c r="Y324" s="119" t="s">
        <v>66</v>
      </c>
      <c r="Z324" s="119"/>
      <c r="AA324" s="15">
        <v>89.65</v>
      </c>
      <c r="AB324" s="20">
        <v>665.4</v>
      </c>
      <c r="AC324" s="99">
        <f>N324+V324+AB324</f>
        <v>1576.48</v>
      </c>
      <c r="AD324" s="165"/>
      <c r="AF324" s="128"/>
      <c r="AG324" s="128"/>
      <c r="AH324" s="120" t="s">
        <v>79</v>
      </c>
      <c r="AI324" s="116"/>
    </row>
    <row r="325" spans="1:35" s="16" customFormat="1">
      <c r="A325" s="49"/>
      <c r="B325" s="10" t="s">
        <v>201</v>
      </c>
      <c r="C325" s="18">
        <v>38482</v>
      </c>
      <c r="D325" s="19" t="s">
        <v>10</v>
      </c>
      <c r="E325" s="19"/>
      <c r="F325" s="19" t="s">
        <v>82</v>
      </c>
      <c r="G325" s="15"/>
      <c r="H325" s="20"/>
      <c r="I325" s="20"/>
      <c r="J325" s="20"/>
      <c r="K325" s="20"/>
      <c r="L325" s="20"/>
      <c r="M325" s="15"/>
      <c r="N325" s="15"/>
      <c r="O325" s="15"/>
      <c r="P325" s="15"/>
      <c r="Q325" s="15"/>
      <c r="R325" s="15"/>
      <c r="S325" s="15"/>
      <c r="T325" s="15"/>
      <c r="U325" s="20"/>
      <c r="V325" s="20"/>
      <c r="W325" s="20"/>
      <c r="X325" s="20"/>
      <c r="Y325" s="15" t="s">
        <v>89</v>
      </c>
      <c r="Z325" s="15"/>
      <c r="AA325" s="15"/>
      <c r="AB325" s="20"/>
      <c r="AC325" s="14"/>
      <c r="AD325" s="73"/>
      <c r="AF325" s="126"/>
      <c r="AG325" s="126" t="s">
        <v>103</v>
      </c>
      <c r="AH325" s="120"/>
      <c r="AI325" s="116"/>
    </row>
    <row r="326" spans="1:35" s="16" customFormat="1">
      <c r="A326" s="49"/>
      <c r="B326" s="10" t="s">
        <v>201</v>
      </c>
      <c r="C326" s="18">
        <v>38714</v>
      </c>
      <c r="D326" s="19" t="s">
        <v>10</v>
      </c>
      <c r="E326" s="19"/>
      <c r="F326" s="19" t="s">
        <v>86</v>
      </c>
      <c r="G326" s="15"/>
      <c r="H326" s="20"/>
      <c r="I326" s="20"/>
      <c r="J326" s="20"/>
      <c r="K326" s="20"/>
      <c r="L326" s="20"/>
      <c r="M326" s="15"/>
      <c r="N326" s="15"/>
      <c r="O326" s="15"/>
      <c r="P326" s="15"/>
      <c r="Q326" s="15"/>
      <c r="R326" s="15"/>
      <c r="S326" s="15"/>
      <c r="T326" s="15"/>
      <c r="U326" s="20"/>
      <c r="V326" s="20"/>
      <c r="W326" s="20"/>
      <c r="X326" s="20"/>
      <c r="Y326" s="15" t="s">
        <v>89</v>
      </c>
      <c r="Z326" s="15"/>
      <c r="AA326" s="15"/>
      <c r="AB326" s="20"/>
      <c r="AC326" s="14"/>
      <c r="AD326" s="73"/>
      <c r="AF326" s="126"/>
      <c r="AG326" s="126" t="s">
        <v>95</v>
      </c>
      <c r="AH326" s="120"/>
      <c r="AI326" s="116"/>
    </row>
    <row r="327" spans="1:35" s="16" customFormat="1">
      <c r="A327" s="49"/>
      <c r="B327" s="10" t="s">
        <v>201</v>
      </c>
      <c r="C327" s="18">
        <v>38714</v>
      </c>
      <c r="D327" s="19" t="s">
        <v>10</v>
      </c>
      <c r="E327" s="19"/>
      <c r="F327" s="19" t="s">
        <v>86</v>
      </c>
      <c r="G327" s="15"/>
      <c r="H327" s="20"/>
      <c r="I327" s="20"/>
      <c r="J327" s="20"/>
      <c r="K327" s="20"/>
      <c r="L327" s="20"/>
      <c r="M327" s="15"/>
      <c r="N327" s="15"/>
      <c r="O327" s="15"/>
      <c r="P327" s="15"/>
      <c r="Q327" s="15"/>
      <c r="R327" s="15"/>
      <c r="S327" s="15"/>
      <c r="T327" s="15"/>
      <c r="U327" s="20"/>
      <c r="V327" s="20"/>
      <c r="W327" s="20"/>
      <c r="X327" s="20"/>
      <c r="Y327" s="15" t="s">
        <v>89</v>
      </c>
      <c r="Z327" s="15"/>
      <c r="AA327" s="15"/>
      <c r="AB327" s="20"/>
      <c r="AC327" s="14"/>
      <c r="AD327" s="73"/>
      <c r="AF327" s="126"/>
      <c r="AG327" s="126" t="s">
        <v>95</v>
      </c>
      <c r="AH327" s="120"/>
      <c r="AI327" s="116"/>
    </row>
    <row r="328" spans="1:35" s="16" customFormat="1">
      <c r="A328" s="49"/>
      <c r="B328" s="10" t="s">
        <v>201</v>
      </c>
      <c r="C328" s="18">
        <v>40076</v>
      </c>
      <c r="D328" s="19" t="s">
        <v>77</v>
      </c>
      <c r="E328" s="19"/>
      <c r="F328" s="19"/>
      <c r="G328" s="15"/>
      <c r="H328" s="20"/>
      <c r="I328" s="20"/>
      <c r="J328" s="20"/>
      <c r="K328" s="20"/>
      <c r="L328" s="20"/>
      <c r="M328" s="15"/>
      <c r="N328" s="15"/>
      <c r="O328" s="15"/>
      <c r="P328" s="15"/>
      <c r="Q328" s="15"/>
      <c r="R328" s="15"/>
      <c r="S328" s="15"/>
      <c r="T328" s="15"/>
      <c r="U328" s="20"/>
      <c r="V328" s="20"/>
      <c r="W328" s="20"/>
      <c r="X328" s="20"/>
      <c r="Y328" s="15" t="s">
        <v>89</v>
      </c>
      <c r="Z328" s="15"/>
      <c r="AA328" s="15"/>
      <c r="AB328" s="20"/>
      <c r="AC328" s="14"/>
      <c r="AD328" s="73"/>
      <c r="AF328" s="126"/>
      <c r="AG328" s="126" t="s">
        <v>110</v>
      </c>
      <c r="AH328" s="121"/>
      <c r="AI328" s="117"/>
    </row>
    <row r="329" spans="1:35" s="16" customFormat="1">
      <c r="A329" s="49"/>
      <c r="B329" s="10" t="s">
        <v>201</v>
      </c>
      <c r="C329" s="18">
        <v>40242</v>
      </c>
      <c r="D329" s="19" t="s">
        <v>10</v>
      </c>
      <c r="E329" s="19"/>
      <c r="F329" s="19"/>
      <c r="G329" s="15"/>
      <c r="H329" s="20"/>
      <c r="I329" s="20"/>
      <c r="J329" s="20"/>
      <c r="K329" s="20"/>
      <c r="L329" s="20"/>
      <c r="M329" s="15"/>
      <c r="N329" s="15"/>
      <c r="O329" s="15"/>
      <c r="P329" s="15"/>
      <c r="Q329" s="15"/>
      <c r="R329" s="15"/>
      <c r="S329" s="15"/>
      <c r="T329" s="15"/>
      <c r="U329" s="20"/>
      <c r="V329" s="20"/>
      <c r="W329" s="20"/>
      <c r="X329" s="20"/>
      <c r="Y329" s="15" t="s">
        <v>89</v>
      </c>
      <c r="Z329" s="15"/>
      <c r="AA329" s="15"/>
      <c r="AB329" s="20"/>
      <c r="AC329" s="14"/>
      <c r="AD329" s="73"/>
      <c r="AF329" s="126"/>
      <c r="AG329" s="126" t="s">
        <v>100</v>
      </c>
      <c r="AH329" s="121"/>
      <c r="AI329" s="117"/>
    </row>
    <row r="330" spans="1:35" s="16" customFormat="1">
      <c r="A330" s="49"/>
      <c r="B330" s="10" t="s">
        <v>201</v>
      </c>
      <c r="C330" s="18">
        <v>40434</v>
      </c>
      <c r="D330" s="19" t="s">
        <v>10</v>
      </c>
      <c r="E330" s="19"/>
      <c r="F330" s="19"/>
      <c r="G330" s="15"/>
      <c r="H330" s="20"/>
      <c r="I330" s="20"/>
      <c r="J330" s="20"/>
      <c r="K330" s="20"/>
      <c r="L330" s="20"/>
      <c r="M330" s="15"/>
      <c r="N330" s="15"/>
      <c r="O330" s="15"/>
      <c r="P330" s="15"/>
      <c r="Q330" s="15"/>
      <c r="R330" s="15"/>
      <c r="S330" s="15"/>
      <c r="T330" s="15"/>
      <c r="U330" s="20"/>
      <c r="V330" s="20"/>
      <c r="W330" s="20"/>
      <c r="X330" s="20"/>
      <c r="Y330" s="15" t="s">
        <v>89</v>
      </c>
      <c r="Z330" s="15"/>
      <c r="AA330" s="15"/>
      <c r="AB330" s="20"/>
      <c r="AC330" s="14"/>
      <c r="AD330" s="73"/>
      <c r="AF330" s="126"/>
      <c r="AG330" s="126" t="s">
        <v>111</v>
      </c>
      <c r="AH330" s="120" t="s">
        <v>80</v>
      </c>
      <c r="AI330" s="118"/>
    </row>
    <row r="331" spans="1:35" s="16" customFormat="1">
      <c r="A331" s="49"/>
      <c r="B331" s="10" t="s">
        <v>201</v>
      </c>
      <c r="C331" s="18">
        <v>40582</v>
      </c>
      <c r="D331" s="19" t="s">
        <v>10</v>
      </c>
      <c r="E331" s="19"/>
      <c r="F331" s="19"/>
      <c r="G331" s="15"/>
      <c r="H331" s="20"/>
      <c r="I331" s="20"/>
      <c r="J331" s="20"/>
      <c r="K331" s="20"/>
      <c r="L331" s="20"/>
      <c r="M331" s="15"/>
      <c r="N331" s="15"/>
      <c r="O331" s="15"/>
      <c r="P331" s="15"/>
      <c r="Q331" s="15"/>
      <c r="R331" s="15"/>
      <c r="S331" s="15"/>
      <c r="T331" s="15"/>
      <c r="U331" s="20"/>
      <c r="V331" s="20"/>
      <c r="W331" s="20"/>
      <c r="X331" s="20"/>
      <c r="Y331" s="15" t="s">
        <v>89</v>
      </c>
      <c r="Z331" s="15"/>
      <c r="AA331" s="15"/>
      <c r="AB331" s="20"/>
      <c r="AC331" s="14"/>
      <c r="AD331" s="73"/>
      <c r="AF331" s="126"/>
      <c r="AG331" s="126" t="s">
        <v>112</v>
      </c>
      <c r="AH331" s="121"/>
      <c r="AI331" s="117"/>
    </row>
    <row r="332" spans="1:35" s="16" customFormat="1">
      <c r="A332" s="49"/>
      <c r="B332" s="10" t="s">
        <v>201</v>
      </c>
      <c r="C332" s="18">
        <v>41061</v>
      </c>
      <c r="D332" s="19" t="s">
        <v>10</v>
      </c>
      <c r="E332" s="19"/>
      <c r="F332" s="19"/>
      <c r="G332" s="15"/>
      <c r="H332" s="20"/>
      <c r="I332" s="20"/>
      <c r="J332" s="20"/>
      <c r="K332" s="20"/>
      <c r="L332" s="20"/>
      <c r="M332" s="15"/>
      <c r="N332" s="15"/>
      <c r="O332" s="15"/>
      <c r="P332" s="15"/>
      <c r="Q332" s="15"/>
      <c r="R332" s="15"/>
      <c r="S332" s="15"/>
      <c r="T332" s="15"/>
      <c r="U332" s="20"/>
      <c r="V332" s="20"/>
      <c r="W332" s="20"/>
      <c r="X332" s="20"/>
      <c r="Y332" s="15" t="s">
        <v>89</v>
      </c>
      <c r="Z332" s="15"/>
      <c r="AA332" s="15"/>
      <c r="AB332" s="20"/>
      <c r="AC332" s="14"/>
      <c r="AD332" s="73"/>
      <c r="AF332" s="126"/>
      <c r="AG332" s="126" t="s">
        <v>96</v>
      </c>
      <c r="AH332" s="120"/>
      <c r="AI332" s="118"/>
    </row>
    <row r="333" spans="1:35" s="16" customFormat="1">
      <c r="A333" s="49"/>
      <c r="B333" s="10" t="s">
        <v>201</v>
      </c>
      <c r="C333" s="18">
        <v>41124</v>
      </c>
      <c r="D333" s="19" t="s">
        <v>10</v>
      </c>
      <c r="E333" s="19"/>
      <c r="F333" s="19"/>
      <c r="G333" s="15"/>
      <c r="H333" s="20"/>
      <c r="I333" s="20"/>
      <c r="J333" s="20"/>
      <c r="K333" s="20"/>
      <c r="L333" s="20"/>
      <c r="M333" s="15"/>
      <c r="N333" s="15"/>
      <c r="O333" s="15"/>
      <c r="P333" s="15"/>
      <c r="Q333" s="15"/>
      <c r="R333" s="15"/>
      <c r="S333" s="15"/>
      <c r="T333" s="15"/>
      <c r="U333" s="20"/>
      <c r="V333" s="20"/>
      <c r="W333" s="20"/>
      <c r="X333" s="20"/>
      <c r="Y333" s="15" t="s">
        <v>89</v>
      </c>
      <c r="Z333" s="15"/>
      <c r="AA333" s="15"/>
      <c r="AB333" s="20"/>
      <c r="AC333" s="14"/>
      <c r="AD333" s="73"/>
      <c r="AF333" s="126"/>
      <c r="AG333" s="126" t="s">
        <v>90</v>
      </c>
      <c r="AH333" s="120"/>
      <c r="AI333" s="118"/>
    </row>
    <row r="334" spans="1:35" s="16" customFormat="1">
      <c r="A334" s="49"/>
      <c r="B334" s="10" t="s">
        <v>201</v>
      </c>
      <c r="C334" s="18">
        <v>41349</v>
      </c>
      <c r="D334" s="19" t="s">
        <v>10</v>
      </c>
      <c r="E334" s="19"/>
      <c r="F334" s="19"/>
      <c r="G334" s="15"/>
      <c r="H334" s="20"/>
      <c r="I334" s="20"/>
      <c r="J334" s="20"/>
      <c r="K334" s="20"/>
      <c r="L334" s="20"/>
      <c r="M334" s="15"/>
      <c r="N334" s="15"/>
      <c r="O334" s="15"/>
      <c r="P334" s="15"/>
      <c r="Q334" s="15"/>
      <c r="R334" s="15"/>
      <c r="S334" s="15"/>
      <c r="T334" s="15"/>
      <c r="U334" s="20"/>
      <c r="V334" s="20"/>
      <c r="W334" s="20"/>
      <c r="X334" s="20"/>
      <c r="Y334" s="15" t="s">
        <v>89</v>
      </c>
      <c r="Z334" s="15"/>
      <c r="AA334" s="15"/>
      <c r="AB334" s="20"/>
      <c r="AC334" s="14"/>
      <c r="AD334" s="73"/>
      <c r="AF334" s="126"/>
      <c r="AG334" s="126" t="s">
        <v>93</v>
      </c>
      <c r="AH334" s="120"/>
      <c r="AI334" s="118"/>
    </row>
    <row r="335" spans="1:35" s="16" customFormat="1">
      <c r="A335" s="49"/>
      <c r="B335" s="10" t="s">
        <v>201</v>
      </c>
      <c r="C335" s="18">
        <v>41402</v>
      </c>
      <c r="D335" s="19" t="s">
        <v>10</v>
      </c>
      <c r="E335" s="19"/>
      <c r="F335" s="19"/>
      <c r="G335" s="15"/>
      <c r="H335" s="20"/>
      <c r="I335" s="20"/>
      <c r="J335" s="20"/>
      <c r="K335" s="20"/>
      <c r="L335" s="20"/>
      <c r="M335" s="15"/>
      <c r="N335" s="15"/>
      <c r="O335" s="15"/>
      <c r="P335" s="15"/>
      <c r="Q335" s="15"/>
      <c r="R335" s="15"/>
      <c r="S335" s="15"/>
      <c r="T335" s="15"/>
      <c r="U335" s="20"/>
      <c r="V335" s="20"/>
      <c r="W335" s="20"/>
      <c r="X335" s="20"/>
      <c r="Y335" s="15" t="s">
        <v>89</v>
      </c>
      <c r="Z335" s="15"/>
      <c r="AA335" s="15"/>
      <c r="AB335" s="20"/>
      <c r="AC335" s="14"/>
      <c r="AD335" s="73"/>
      <c r="AF335" s="126"/>
      <c r="AG335" s="126" t="s">
        <v>93</v>
      </c>
      <c r="AH335" s="120" t="s">
        <v>106</v>
      </c>
      <c r="AI335" s="118"/>
    </row>
    <row r="336" spans="1:35" s="16" customFormat="1">
      <c r="A336" s="49"/>
      <c r="B336" s="10" t="s">
        <v>201</v>
      </c>
      <c r="C336" s="18">
        <v>41490</v>
      </c>
      <c r="D336" s="19" t="s">
        <v>10</v>
      </c>
      <c r="E336" s="19"/>
      <c r="F336" s="19"/>
      <c r="G336" s="15"/>
      <c r="H336" s="20"/>
      <c r="I336" s="20"/>
      <c r="J336" s="20"/>
      <c r="K336" s="20"/>
      <c r="L336" s="20"/>
      <c r="M336" s="15"/>
      <c r="N336" s="15"/>
      <c r="O336" s="15"/>
      <c r="P336" s="15"/>
      <c r="Q336" s="15"/>
      <c r="R336" s="15"/>
      <c r="S336" s="15"/>
      <c r="T336" s="15"/>
      <c r="U336" s="20"/>
      <c r="V336" s="20"/>
      <c r="W336" s="20"/>
      <c r="X336" s="20"/>
      <c r="Y336" s="15" t="s">
        <v>89</v>
      </c>
      <c r="Z336" s="15"/>
      <c r="AA336" s="15"/>
      <c r="AB336" s="20"/>
      <c r="AC336" s="14"/>
      <c r="AD336" s="73"/>
      <c r="AF336" s="126"/>
      <c r="AG336" s="126" t="s">
        <v>93</v>
      </c>
      <c r="AH336" s="120"/>
    </row>
    <row r="337" spans="1:34" s="16" customFormat="1">
      <c r="A337" s="49">
        <v>0</v>
      </c>
      <c r="B337" s="10" t="s">
        <v>201</v>
      </c>
      <c r="C337" s="18">
        <v>41698</v>
      </c>
      <c r="D337" s="19" t="s">
        <v>219</v>
      </c>
      <c r="E337" s="19"/>
      <c r="F337" s="19" t="s">
        <v>12</v>
      </c>
      <c r="G337" s="15">
        <v>78.140800000000013</v>
      </c>
      <c r="H337" s="20">
        <v>47.76</v>
      </c>
      <c r="I337" s="20"/>
      <c r="J337" s="20"/>
      <c r="K337" s="20"/>
      <c r="L337" s="20"/>
      <c r="M337" s="15">
        <v>30.380800000000015</v>
      </c>
      <c r="N337" s="136">
        <v>95.97</v>
      </c>
      <c r="O337" s="136"/>
      <c r="P337" s="136"/>
      <c r="Q337" s="355"/>
      <c r="R337" s="135">
        <v>23.82</v>
      </c>
      <c r="S337" s="134"/>
      <c r="T337" s="134"/>
      <c r="U337" s="20">
        <v>7.5400000000000009</v>
      </c>
      <c r="V337" s="20">
        <v>23.82</v>
      </c>
      <c r="W337" s="20"/>
      <c r="X337" s="20"/>
      <c r="Y337" s="119" t="s">
        <v>66</v>
      </c>
      <c r="Z337" s="119"/>
      <c r="AA337" s="15">
        <v>22.840800000000016</v>
      </c>
      <c r="AB337" s="20">
        <v>72.150000000000006</v>
      </c>
      <c r="AC337" s="99">
        <f>N337+V337+AB337</f>
        <v>191.94</v>
      </c>
      <c r="AD337" s="165"/>
      <c r="AF337" s="126"/>
      <c r="AG337" s="126" t="s">
        <v>113</v>
      </c>
      <c r="AH337" s="120" t="s">
        <v>81</v>
      </c>
    </row>
    <row r="338" spans="1:34" s="16" customFormat="1">
      <c r="A338" s="10">
        <v>42</v>
      </c>
      <c r="B338" s="10" t="s">
        <v>201</v>
      </c>
      <c r="C338" s="11">
        <v>41698</v>
      </c>
      <c r="D338" s="19" t="s">
        <v>219</v>
      </c>
      <c r="E338" s="19"/>
      <c r="F338" s="19" t="s">
        <v>12</v>
      </c>
      <c r="G338" s="15">
        <v>116.9824</v>
      </c>
      <c r="H338" s="20">
        <v>47.76</v>
      </c>
      <c r="I338" s="20"/>
      <c r="J338" s="20"/>
      <c r="K338" s="20"/>
      <c r="L338" s="20"/>
      <c r="M338" s="15">
        <v>69.222399999999993</v>
      </c>
      <c r="N338" s="136">
        <v>218.66</v>
      </c>
      <c r="O338" s="136"/>
      <c r="P338" s="136"/>
      <c r="Q338" s="355"/>
      <c r="R338" s="135">
        <v>52.82</v>
      </c>
      <c r="S338" s="134"/>
      <c r="T338" s="134"/>
      <c r="U338" s="20">
        <v>16.720000000000002</v>
      </c>
      <c r="V338" s="20">
        <v>52.82</v>
      </c>
      <c r="W338" s="20"/>
      <c r="X338" s="20"/>
      <c r="Y338" s="119" t="s">
        <v>66</v>
      </c>
      <c r="Z338" s="119"/>
      <c r="AA338" s="15">
        <v>52.502399999999994</v>
      </c>
      <c r="AB338" s="20">
        <v>165.84</v>
      </c>
      <c r="AC338" s="99">
        <f>N338+V338+AB338</f>
        <v>437.32000000000005</v>
      </c>
      <c r="AD338" s="165"/>
      <c r="AF338" s="126"/>
      <c r="AG338" s="126" t="s">
        <v>113</v>
      </c>
      <c r="AH338" s="120" t="s">
        <v>81</v>
      </c>
    </row>
    <row r="339" spans="1:34" s="16" customFormat="1">
      <c r="A339" s="10">
        <v>43</v>
      </c>
      <c r="B339" s="10" t="s">
        <v>201</v>
      </c>
      <c r="C339" s="11">
        <v>41698</v>
      </c>
      <c r="D339" s="19" t="s">
        <v>220</v>
      </c>
      <c r="E339" s="19"/>
      <c r="F339" s="19" t="s">
        <v>12</v>
      </c>
      <c r="G339" s="15">
        <v>116.9824</v>
      </c>
      <c r="H339" s="20">
        <v>47.76</v>
      </c>
      <c r="I339" s="20"/>
      <c r="J339" s="20"/>
      <c r="K339" s="20"/>
      <c r="L339" s="20"/>
      <c r="M339" s="15">
        <v>69.222399999999993</v>
      </c>
      <c r="N339" s="136">
        <v>218.66</v>
      </c>
      <c r="O339" s="136"/>
      <c r="P339" s="136"/>
      <c r="Q339" s="355"/>
      <c r="R339" s="135">
        <v>52.82</v>
      </c>
      <c r="S339" s="134"/>
      <c r="T339" s="134"/>
      <c r="U339" s="20">
        <v>16.720000000000002</v>
      </c>
      <c r="V339" s="20">
        <v>52.82</v>
      </c>
      <c r="W339" s="20"/>
      <c r="X339" s="20"/>
      <c r="Y339" s="119" t="s">
        <v>66</v>
      </c>
      <c r="Z339" s="119"/>
      <c r="AA339" s="15">
        <v>52.502399999999994</v>
      </c>
      <c r="AB339" s="20">
        <v>165.84</v>
      </c>
      <c r="AC339" s="99">
        <f>N339+V339+AB339</f>
        <v>437.32000000000005</v>
      </c>
      <c r="AD339" s="165"/>
      <c r="AF339" s="126"/>
      <c r="AG339" s="126" t="s">
        <v>113</v>
      </c>
      <c r="AH339" s="120" t="s">
        <v>81</v>
      </c>
    </row>
    <row r="340" spans="1:34" s="16" customFormat="1">
      <c r="A340" s="10"/>
      <c r="B340" s="10" t="s">
        <v>201</v>
      </c>
      <c r="C340" s="11">
        <v>41844</v>
      </c>
      <c r="D340" s="19" t="s">
        <v>10</v>
      </c>
      <c r="E340" s="19"/>
      <c r="F340" s="12"/>
      <c r="G340" s="15"/>
      <c r="H340" s="20"/>
      <c r="I340" s="20"/>
      <c r="J340" s="20"/>
      <c r="K340" s="20"/>
      <c r="L340" s="20"/>
      <c r="M340" s="15"/>
      <c r="N340" s="15"/>
      <c r="O340" s="15"/>
      <c r="P340" s="15"/>
      <c r="Q340" s="15"/>
      <c r="R340" s="15"/>
      <c r="S340" s="15"/>
      <c r="T340" s="15"/>
      <c r="U340" s="20"/>
      <c r="V340" s="20"/>
      <c r="W340" s="20"/>
      <c r="X340" s="20"/>
      <c r="Y340" s="15" t="s">
        <v>89</v>
      </c>
      <c r="Z340" s="15"/>
      <c r="AA340" s="15"/>
      <c r="AB340" s="20"/>
      <c r="AC340" s="14"/>
      <c r="AD340" s="73"/>
      <c r="AF340" s="126"/>
      <c r="AG340" s="126" t="s">
        <v>110</v>
      </c>
      <c r="AH340" s="120"/>
    </row>
    <row r="341" spans="1:34" s="16" customFormat="1">
      <c r="A341" s="10"/>
      <c r="B341" s="10" t="s">
        <v>201</v>
      </c>
      <c r="C341" s="11">
        <v>41890</v>
      </c>
      <c r="D341" s="19" t="s">
        <v>10</v>
      </c>
      <c r="E341" s="19"/>
      <c r="F341" s="12" t="s">
        <v>84</v>
      </c>
      <c r="G341" s="15"/>
      <c r="H341" s="20"/>
      <c r="I341" s="20"/>
      <c r="J341" s="20"/>
      <c r="K341" s="20"/>
      <c r="L341" s="20"/>
      <c r="M341" s="15"/>
      <c r="N341" s="15"/>
      <c r="O341" s="15"/>
      <c r="P341" s="15"/>
      <c r="Q341" s="15"/>
      <c r="R341" s="15"/>
      <c r="S341" s="15"/>
      <c r="T341" s="15"/>
      <c r="U341" s="20"/>
      <c r="V341" s="20"/>
      <c r="W341" s="20"/>
      <c r="X341" s="20"/>
      <c r="Y341" s="15" t="s">
        <v>89</v>
      </c>
      <c r="Z341" s="15"/>
      <c r="AA341" s="15"/>
      <c r="AB341" s="20"/>
      <c r="AC341" s="14"/>
      <c r="AD341" s="73"/>
      <c r="AF341" s="126"/>
      <c r="AG341" s="126" t="s">
        <v>96</v>
      </c>
      <c r="AH341" s="120"/>
    </row>
    <row r="342" spans="1:34" s="16" customFormat="1">
      <c r="A342" s="10"/>
      <c r="B342" s="10" t="s">
        <v>201</v>
      </c>
      <c r="C342" s="11">
        <v>41977</v>
      </c>
      <c r="D342" s="19" t="s">
        <v>10</v>
      </c>
      <c r="E342" s="19"/>
      <c r="F342" s="12"/>
      <c r="G342" s="15"/>
      <c r="H342" s="20"/>
      <c r="I342" s="20"/>
      <c r="J342" s="20"/>
      <c r="K342" s="20"/>
      <c r="L342" s="20"/>
      <c r="M342" s="15"/>
      <c r="N342" s="15"/>
      <c r="O342" s="15"/>
      <c r="P342" s="15"/>
      <c r="Q342" s="15"/>
      <c r="R342" s="15"/>
      <c r="S342" s="15"/>
      <c r="T342" s="15"/>
      <c r="U342" s="20"/>
      <c r="V342" s="20"/>
      <c r="W342" s="20"/>
      <c r="X342" s="20"/>
      <c r="Y342" s="15" t="s">
        <v>89</v>
      </c>
      <c r="Z342" s="15"/>
      <c r="AA342" s="15"/>
      <c r="AB342" s="20"/>
      <c r="AC342" s="14"/>
      <c r="AD342" s="73"/>
      <c r="AF342" s="126"/>
      <c r="AG342" s="126" t="s">
        <v>96</v>
      </c>
      <c r="AH342" s="122" t="s">
        <v>107</v>
      </c>
    </row>
    <row r="343" spans="1:34" s="16" customFormat="1">
      <c r="A343" s="10"/>
      <c r="B343" s="10" t="s">
        <v>201</v>
      </c>
      <c r="C343" s="11">
        <v>42097</v>
      </c>
      <c r="D343" s="19" t="s">
        <v>10</v>
      </c>
      <c r="E343" s="19"/>
      <c r="F343" s="12"/>
      <c r="G343" s="15"/>
      <c r="H343" s="20"/>
      <c r="I343" s="20"/>
      <c r="J343" s="20"/>
      <c r="K343" s="20"/>
      <c r="L343" s="20"/>
      <c r="M343" s="15"/>
      <c r="N343" s="15"/>
      <c r="O343" s="15"/>
      <c r="P343" s="15"/>
      <c r="Q343" s="15"/>
      <c r="R343" s="15"/>
      <c r="S343" s="15"/>
      <c r="T343" s="15"/>
      <c r="U343" s="20"/>
      <c r="V343" s="20"/>
      <c r="W343" s="20"/>
      <c r="X343" s="20"/>
      <c r="Y343" s="15" t="s">
        <v>89</v>
      </c>
      <c r="Z343" s="15"/>
      <c r="AA343" s="15"/>
      <c r="AB343" s="20"/>
      <c r="AC343" s="14"/>
      <c r="AD343" s="73"/>
      <c r="AF343" s="126"/>
      <c r="AG343" s="126" t="s">
        <v>110</v>
      </c>
      <c r="AH343" s="123"/>
    </row>
    <row r="344" spans="1:34" s="16" customFormat="1">
      <c r="A344" s="10"/>
      <c r="B344" s="10" t="s">
        <v>201</v>
      </c>
      <c r="C344" s="11">
        <v>42123</v>
      </c>
      <c r="D344" s="19" t="s">
        <v>10</v>
      </c>
      <c r="E344" s="19"/>
      <c r="F344" s="12"/>
      <c r="G344" s="15"/>
      <c r="H344" s="20"/>
      <c r="I344" s="20"/>
      <c r="J344" s="20"/>
      <c r="K344" s="20"/>
      <c r="L344" s="20"/>
      <c r="M344" s="15"/>
      <c r="N344" s="15"/>
      <c r="O344" s="15"/>
      <c r="P344" s="15"/>
      <c r="Q344" s="15"/>
      <c r="R344" s="15"/>
      <c r="S344" s="15"/>
      <c r="T344" s="15"/>
      <c r="U344" s="20"/>
      <c r="V344" s="20"/>
      <c r="W344" s="20"/>
      <c r="X344" s="20"/>
      <c r="Y344" s="15" t="s">
        <v>89</v>
      </c>
      <c r="Z344" s="15"/>
      <c r="AA344" s="15"/>
      <c r="AB344" s="20"/>
      <c r="AC344" s="14"/>
      <c r="AD344" s="73"/>
      <c r="AF344" s="126"/>
      <c r="AG344" s="126" t="s">
        <v>110</v>
      </c>
      <c r="AH344" s="123"/>
    </row>
    <row r="345" spans="1:34" s="16" customFormat="1">
      <c r="A345" s="10"/>
      <c r="B345" s="10" t="s">
        <v>201</v>
      </c>
      <c r="C345" s="11">
        <v>42136</v>
      </c>
      <c r="D345" s="19" t="s">
        <v>10</v>
      </c>
      <c r="E345" s="19"/>
      <c r="F345" s="12" t="s">
        <v>85</v>
      </c>
      <c r="G345" s="15"/>
      <c r="H345" s="20"/>
      <c r="I345" s="20"/>
      <c r="J345" s="20"/>
      <c r="K345" s="20"/>
      <c r="L345" s="20"/>
      <c r="M345" s="15"/>
      <c r="N345" s="15"/>
      <c r="O345" s="15"/>
      <c r="P345" s="15"/>
      <c r="Q345" s="15"/>
      <c r="R345" s="15"/>
      <c r="S345" s="15"/>
      <c r="T345" s="15"/>
      <c r="U345" s="20"/>
      <c r="V345" s="20"/>
      <c r="W345" s="20"/>
      <c r="X345" s="20"/>
      <c r="Y345" s="15" t="s">
        <v>89</v>
      </c>
      <c r="Z345" s="15"/>
      <c r="AA345" s="15"/>
      <c r="AB345" s="20"/>
      <c r="AC345" s="14"/>
      <c r="AD345" s="73"/>
      <c r="AF345" s="126"/>
      <c r="AG345" s="126" t="s">
        <v>110</v>
      </c>
      <c r="AH345" s="123"/>
    </row>
    <row r="346" spans="1:34" s="16" customFormat="1">
      <c r="A346" s="10"/>
      <c r="B346" s="10" t="s">
        <v>201</v>
      </c>
      <c r="C346" s="11">
        <v>42237</v>
      </c>
      <c r="D346" s="19" t="s">
        <v>10</v>
      </c>
      <c r="E346" s="19"/>
      <c r="F346" s="12"/>
      <c r="G346" s="15"/>
      <c r="H346" s="20"/>
      <c r="I346" s="20"/>
      <c r="J346" s="20"/>
      <c r="K346" s="20"/>
      <c r="L346" s="20"/>
      <c r="M346" s="15"/>
      <c r="N346" s="15"/>
      <c r="O346" s="15"/>
      <c r="P346" s="15"/>
      <c r="Q346" s="15"/>
      <c r="R346" s="15"/>
      <c r="S346" s="15"/>
      <c r="T346" s="15"/>
      <c r="U346" s="20"/>
      <c r="V346" s="20"/>
      <c r="W346" s="20"/>
      <c r="X346" s="20"/>
      <c r="Y346" s="15" t="s">
        <v>89</v>
      </c>
      <c r="Z346" s="15"/>
      <c r="AA346" s="15"/>
      <c r="AB346" s="20"/>
      <c r="AC346" s="14"/>
      <c r="AD346" s="73"/>
      <c r="AF346" s="126"/>
      <c r="AG346" s="126" t="s">
        <v>110</v>
      </c>
      <c r="AH346" s="123"/>
    </row>
    <row r="347" spans="1:34" s="16" customFormat="1">
      <c r="A347" s="10">
        <v>46</v>
      </c>
      <c r="B347" s="10" t="s">
        <v>201</v>
      </c>
      <c r="C347" s="11">
        <v>42340</v>
      </c>
      <c r="D347" s="19" t="s">
        <v>10</v>
      </c>
      <c r="E347" s="19"/>
      <c r="F347" s="12" t="s">
        <v>82</v>
      </c>
      <c r="G347" s="15">
        <v>503.44</v>
      </c>
      <c r="H347" s="20">
        <v>82.36</v>
      </c>
      <c r="I347" s="20"/>
      <c r="J347" s="20"/>
      <c r="K347" s="20"/>
      <c r="L347" s="20"/>
      <c r="M347" s="15" t="s">
        <v>89</v>
      </c>
      <c r="N347" s="15" t="s">
        <v>89</v>
      </c>
      <c r="O347" s="15"/>
      <c r="P347" s="15"/>
      <c r="Q347" s="15"/>
      <c r="R347" s="15"/>
      <c r="S347" s="15"/>
      <c r="T347" s="15"/>
      <c r="U347" s="20">
        <v>48.62</v>
      </c>
      <c r="V347" s="20">
        <v>134.27000000000001</v>
      </c>
      <c r="W347" s="20"/>
      <c r="X347" s="20"/>
      <c r="Y347" s="15">
        <v>372.46</v>
      </c>
      <c r="Z347" s="15"/>
      <c r="AA347" s="15" t="s">
        <v>89</v>
      </c>
      <c r="AB347" s="20">
        <v>517.42999999999995</v>
      </c>
      <c r="AC347" s="99">
        <f>V347+AB347</f>
        <v>651.69999999999993</v>
      </c>
      <c r="AD347" s="165"/>
      <c r="AF347" s="126"/>
      <c r="AG347" s="126" t="s">
        <v>113</v>
      </c>
      <c r="AH347" s="123"/>
    </row>
    <row r="348" spans="1:34" s="16" customFormat="1">
      <c r="A348" s="10"/>
      <c r="B348" s="10" t="s">
        <v>201</v>
      </c>
      <c r="C348" s="11">
        <v>42352</v>
      </c>
      <c r="D348" s="19" t="s">
        <v>10</v>
      </c>
      <c r="E348" s="19"/>
      <c r="F348" s="12"/>
      <c r="G348" s="15"/>
      <c r="H348" s="20"/>
      <c r="I348" s="20"/>
      <c r="J348" s="20"/>
      <c r="K348" s="20"/>
      <c r="L348" s="20"/>
      <c r="M348" s="15"/>
      <c r="N348" s="15"/>
      <c r="O348" s="15"/>
      <c r="P348" s="15"/>
      <c r="Q348" s="15"/>
      <c r="R348" s="15"/>
      <c r="S348" s="15"/>
      <c r="T348" s="15"/>
      <c r="U348" s="20"/>
      <c r="V348" s="20"/>
      <c r="W348" s="20"/>
      <c r="X348" s="20"/>
      <c r="Y348" s="15" t="s">
        <v>89</v>
      </c>
      <c r="Z348" s="15"/>
      <c r="AA348" s="15"/>
      <c r="AB348" s="20"/>
      <c r="AC348" s="14"/>
      <c r="AD348" s="73"/>
      <c r="AF348" s="126"/>
      <c r="AG348" s="126" t="s">
        <v>97</v>
      </c>
      <c r="AH348" s="121" t="s">
        <v>108</v>
      </c>
    </row>
    <row r="349" spans="1:34" s="16" customFormat="1">
      <c r="A349" s="10"/>
      <c r="B349" s="10" t="s">
        <v>201</v>
      </c>
      <c r="C349" s="11">
        <v>42352</v>
      </c>
      <c r="D349" s="19" t="s">
        <v>10</v>
      </c>
      <c r="E349" s="19"/>
      <c r="F349" s="12"/>
      <c r="G349" s="15"/>
      <c r="H349" s="20"/>
      <c r="I349" s="20"/>
      <c r="J349" s="20"/>
      <c r="K349" s="20"/>
      <c r="L349" s="20"/>
      <c r="M349" s="15"/>
      <c r="N349" s="15"/>
      <c r="O349" s="15"/>
      <c r="P349" s="15"/>
      <c r="Q349" s="15"/>
      <c r="R349" s="15"/>
      <c r="S349" s="15"/>
      <c r="T349" s="15"/>
      <c r="U349" s="20"/>
      <c r="V349" s="20"/>
      <c r="W349" s="20"/>
      <c r="X349" s="20"/>
      <c r="Y349" s="15" t="s">
        <v>89</v>
      </c>
      <c r="Z349" s="15"/>
      <c r="AA349" s="15"/>
      <c r="AB349" s="20"/>
      <c r="AC349" s="14"/>
      <c r="AD349" s="73"/>
      <c r="AF349" s="126"/>
      <c r="AG349" s="126" t="s">
        <v>110</v>
      </c>
      <c r="AH349" s="121"/>
    </row>
    <row r="350" spans="1:34" s="16" customFormat="1">
      <c r="A350" s="10"/>
      <c r="B350" s="10" t="s">
        <v>201</v>
      </c>
      <c r="C350" s="11">
        <v>42460</v>
      </c>
      <c r="D350" s="19" t="s">
        <v>10</v>
      </c>
      <c r="E350" s="19"/>
      <c r="F350" s="12" t="s">
        <v>87</v>
      </c>
      <c r="G350" s="15"/>
      <c r="H350" s="20"/>
      <c r="I350" s="20"/>
      <c r="J350" s="20"/>
      <c r="K350" s="20"/>
      <c r="L350" s="20"/>
      <c r="M350" s="15"/>
      <c r="N350" s="15"/>
      <c r="O350" s="15"/>
      <c r="P350" s="15"/>
      <c r="Q350" s="15"/>
      <c r="R350" s="15"/>
      <c r="S350" s="15"/>
      <c r="T350" s="15"/>
      <c r="U350" s="20"/>
      <c r="V350" s="20"/>
      <c r="W350" s="20"/>
      <c r="X350" s="20"/>
      <c r="Y350" s="15" t="s">
        <v>89</v>
      </c>
      <c r="Z350" s="15"/>
      <c r="AA350" s="15"/>
      <c r="AB350" s="20"/>
      <c r="AC350" s="14"/>
      <c r="AD350" s="73"/>
      <c r="AF350" s="126"/>
      <c r="AG350" s="126" t="s">
        <v>114</v>
      </c>
      <c r="AH350" s="120"/>
    </row>
    <row r="351" spans="1:34" s="16" customFormat="1">
      <c r="A351" s="10"/>
      <c r="B351" s="10" t="s">
        <v>201</v>
      </c>
      <c r="C351" s="11">
        <v>42485</v>
      </c>
      <c r="D351" s="19" t="s">
        <v>10</v>
      </c>
      <c r="E351" s="19"/>
      <c r="F351" s="12"/>
      <c r="G351" s="15"/>
      <c r="H351" s="20"/>
      <c r="I351" s="20"/>
      <c r="J351" s="20"/>
      <c r="K351" s="20"/>
      <c r="L351" s="20"/>
      <c r="M351" s="15"/>
      <c r="N351" s="15"/>
      <c r="O351" s="15"/>
      <c r="P351" s="15"/>
      <c r="Q351" s="15"/>
      <c r="R351" s="15"/>
      <c r="S351" s="15"/>
      <c r="T351" s="15"/>
      <c r="U351" s="20"/>
      <c r="V351" s="20"/>
      <c r="W351" s="20"/>
      <c r="X351" s="20"/>
      <c r="Y351" s="15" t="s">
        <v>89</v>
      </c>
      <c r="Z351" s="15"/>
      <c r="AA351" s="15"/>
      <c r="AB351" s="20"/>
      <c r="AC351" s="14"/>
      <c r="AD351" s="73"/>
      <c r="AF351" s="126"/>
      <c r="AG351" s="126" t="s">
        <v>97</v>
      </c>
      <c r="AH351" s="121"/>
    </row>
    <row r="352" spans="1:34" s="16" customFormat="1">
      <c r="A352" s="10"/>
      <c r="B352" s="10" t="s">
        <v>201</v>
      </c>
      <c r="C352" s="11">
        <v>42516</v>
      </c>
      <c r="D352" s="19" t="s">
        <v>10</v>
      </c>
      <c r="E352" s="19"/>
      <c r="F352" s="12" t="s">
        <v>87</v>
      </c>
      <c r="G352" s="15"/>
      <c r="H352" s="20"/>
      <c r="I352" s="20"/>
      <c r="J352" s="20"/>
      <c r="K352" s="20"/>
      <c r="L352" s="20"/>
      <c r="M352" s="15"/>
      <c r="N352" s="15"/>
      <c r="O352" s="15"/>
      <c r="P352" s="15"/>
      <c r="Q352" s="15"/>
      <c r="R352" s="15"/>
      <c r="S352" s="15"/>
      <c r="T352" s="15"/>
      <c r="U352" s="20"/>
      <c r="V352" s="20"/>
      <c r="W352" s="20"/>
      <c r="X352" s="20"/>
      <c r="Y352" s="15" t="s">
        <v>89</v>
      </c>
      <c r="Z352" s="15"/>
      <c r="AA352" s="15"/>
      <c r="AB352" s="20"/>
      <c r="AC352" s="14"/>
      <c r="AD352" s="73"/>
      <c r="AF352" s="126"/>
      <c r="AG352" s="126" t="s">
        <v>114</v>
      </c>
      <c r="AH352" s="121"/>
    </row>
    <row r="353" spans="1:34" s="16" customFormat="1">
      <c r="A353" s="10"/>
      <c r="B353" s="10" t="s">
        <v>201</v>
      </c>
      <c r="C353" s="11">
        <v>42573</v>
      </c>
      <c r="D353" s="19" t="s">
        <v>10</v>
      </c>
      <c r="E353" s="19"/>
      <c r="F353" s="12"/>
      <c r="G353" s="15"/>
      <c r="H353" s="20"/>
      <c r="I353" s="20"/>
      <c r="J353" s="20"/>
      <c r="K353" s="20"/>
      <c r="L353" s="20"/>
      <c r="M353" s="15"/>
      <c r="N353" s="15"/>
      <c r="O353" s="15"/>
      <c r="P353" s="15"/>
      <c r="Q353" s="15"/>
      <c r="R353" s="15"/>
      <c r="S353" s="15"/>
      <c r="T353" s="15"/>
      <c r="U353" s="20"/>
      <c r="V353" s="20"/>
      <c r="W353" s="20"/>
      <c r="X353" s="20"/>
      <c r="Y353" s="15" t="s">
        <v>89</v>
      </c>
      <c r="Z353" s="15"/>
      <c r="AA353" s="15"/>
      <c r="AB353" s="20"/>
      <c r="AC353" s="14"/>
      <c r="AD353" s="73"/>
      <c r="AF353" s="126"/>
      <c r="AG353" s="126" t="s">
        <v>114</v>
      </c>
      <c r="AH353" s="121"/>
    </row>
    <row r="354" spans="1:34" s="16" customFormat="1">
      <c r="A354" s="10"/>
      <c r="B354" s="10" t="s">
        <v>201</v>
      </c>
      <c r="C354" s="11">
        <v>42543</v>
      </c>
      <c r="D354" s="19" t="s">
        <v>10</v>
      </c>
      <c r="E354" s="19"/>
      <c r="F354" s="12"/>
      <c r="G354" s="15"/>
      <c r="H354" s="20"/>
      <c r="I354" s="20"/>
      <c r="J354" s="20"/>
      <c r="K354" s="20"/>
      <c r="L354" s="20"/>
      <c r="M354" s="15"/>
      <c r="N354" s="15"/>
      <c r="O354" s="15"/>
      <c r="P354" s="15"/>
      <c r="Q354" s="15"/>
      <c r="R354" s="15"/>
      <c r="S354" s="15"/>
      <c r="T354" s="15"/>
      <c r="U354" s="20"/>
      <c r="V354" s="20"/>
      <c r="W354" s="20"/>
      <c r="X354" s="20"/>
      <c r="Y354" s="15" t="s">
        <v>89</v>
      </c>
      <c r="Z354" s="15"/>
      <c r="AA354" s="15"/>
      <c r="AB354" s="20"/>
      <c r="AC354" s="14"/>
      <c r="AD354" s="73"/>
      <c r="AF354" s="126"/>
      <c r="AG354" s="126" t="s">
        <v>113</v>
      </c>
      <c r="AH354" s="124"/>
    </row>
    <row r="355" spans="1:34" s="16" customFormat="1">
      <c r="A355" s="10"/>
      <c r="B355" s="10" t="s">
        <v>201</v>
      </c>
      <c r="C355" s="11">
        <v>42583</v>
      </c>
      <c r="D355" s="19" t="s">
        <v>10</v>
      </c>
      <c r="E355" s="19"/>
      <c r="F355" s="12"/>
      <c r="G355" s="15"/>
      <c r="H355" s="20"/>
      <c r="I355" s="20"/>
      <c r="J355" s="20"/>
      <c r="K355" s="20"/>
      <c r="L355" s="20"/>
      <c r="M355" s="15"/>
      <c r="N355" s="15"/>
      <c r="O355" s="15"/>
      <c r="P355" s="15"/>
      <c r="Q355" s="15"/>
      <c r="R355" s="15"/>
      <c r="S355" s="15"/>
      <c r="T355" s="15"/>
      <c r="U355" s="20"/>
      <c r="V355" s="20"/>
      <c r="W355" s="20"/>
      <c r="X355" s="20"/>
      <c r="Y355" s="15" t="s">
        <v>89</v>
      </c>
      <c r="Z355" s="15"/>
      <c r="AA355" s="15"/>
      <c r="AB355" s="20"/>
      <c r="AC355" s="14"/>
      <c r="AD355" s="73"/>
      <c r="AF355" s="126"/>
      <c r="AG355" s="126" t="s">
        <v>114</v>
      </c>
      <c r="AH355" s="124"/>
    </row>
    <row r="356" spans="1:34" s="16" customFormat="1">
      <c r="A356" s="10"/>
      <c r="B356" s="10" t="s">
        <v>201</v>
      </c>
      <c r="C356" s="11">
        <v>42716</v>
      </c>
      <c r="D356" s="19" t="s">
        <v>78</v>
      </c>
      <c r="E356" s="19"/>
      <c r="F356" s="12"/>
      <c r="G356" s="15"/>
      <c r="H356" s="20"/>
      <c r="I356" s="20"/>
      <c r="J356" s="20"/>
      <c r="K356" s="20"/>
      <c r="L356" s="20"/>
      <c r="M356" s="15"/>
      <c r="N356" s="15"/>
      <c r="O356" s="15"/>
      <c r="P356" s="15"/>
      <c r="Q356" s="15"/>
      <c r="R356" s="15"/>
      <c r="S356" s="15"/>
      <c r="T356" s="15"/>
      <c r="U356" s="20"/>
      <c r="V356" s="20"/>
      <c r="W356" s="20"/>
      <c r="X356" s="20"/>
      <c r="Y356" s="15" t="s">
        <v>89</v>
      </c>
      <c r="Z356" s="15"/>
      <c r="AA356" s="15"/>
      <c r="AB356" s="20"/>
      <c r="AC356" s="14"/>
      <c r="AD356" s="73"/>
      <c r="AF356" s="126"/>
      <c r="AG356" s="126" t="s">
        <v>114</v>
      </c>
      <c r="AH356" s="124"/>
    </row>
    <row r="357" spans="1:34" s="16" customFormat="1">
      <c r="A357" s="10"/>
      <c r="B357" s="10" t="s">
        <v>201</v>
      </c>
      <c r="C357" s="11">
        <v>42716</v>
      </c>
      <c r="D357" s="19" t="s">
        <v>78</v>
      </c>
      <c r="E357" s="19"/>
      <c r="F357" s="12"/>
      <c r="G357" s="15"/>
      <c r="H357" s="20"/>
      <c r="I357" s="20"/>
      <c r="J357" s="20"/>
      <c r="K357" s="20"/>
      <c r="L357" s="20"/>
      <c r="M357" s="15"/>
      <c r="N357" s="15"/>
      <c r="O357" s="15"/>
      <c r="P357" s="15"/>
      <c r="Q357" s="15"/>
      <c r="R357" s="15"/>
      <c r="S357" s="15"/>
      <c r="T357" s="15"/>
      <c r="U357" s="20"/>
      <c r="V357" s="20"/>
      <c r="W357" s="20"/>
      <c r="X357" s="20"/>
      <c r="Y357" s="15" t="s">
        <v>89</v>
      </c>
      <c r="Z357" s="15"/>
      <c r="AA357" s="15"/>
      <c r="AB357" s="20"/>
      <c r="AC357" s="14"/>
      <c r="AD357" s="73"/>
      <c r="AF357" s="126"/>
      <c r="AG357" s="126" t="s">
        <v>114</v>
      </c>
      <c r="AH357" s="124"/>
    </row>
    <row r="358" spans="1:34" s="16" customFormat="1">
      <c r="A358" s="10"/>
      <c r="B358" s="10" t="s">
        <v>201</v>
      </c>
      <c r="C358" s="11">
        <v>42735</v>
      </c>
      <c r="D358" s="19" t="s">
        <v>10</v>
      </c>
      <c r="E358" s="19"/>
      <c r="F358" s="12" t="s">
        <v>12</v>
      </c>
      <c r="G358" s="15"/>
      <c r="H358" s="20"/>
      <c r="I358" s="20"/>
      <c r="J358" s="20"/>
      <c r="K358" s="20"/>
      <c r="L358" s="20"/>
      <c r="M358" s="15"/>
      <c r="N358" s="15"/>
      <c r="O358" s="15"/>
      <c r="P358" s="15"/>
      <c r="Q358" s="15"/>
      <c r="R358" s="15"/>
      <c r="S358" s="15"/>
      <c r="T358" s="15"/>
      <c r="U358" s="20"/>
      <c r="V358" s="20"/>
      <c r="W358" s="20"/>
      <c r="X358" s="20"/>
      <c r="Y358" s="15" t="s">
        <v>89</v>
      </c>
      <c r="Z358" s="15"/>
      <c r="AA358" s="15"/>
      <c r="AB358" s="20"/>
      <c r="AC358" s="14"/>
      <c r="AD358" s="73"/>
      <c r="AF358" s="126"/>
      <c r="AG358" s="126" t="s">
        <v>114</v>
      </c>
      <c r="AH358" s="124"/>
    </row>
    <row r="359" spans="1:34" s="16" customFormat="1">
      <c r="A359" s="10"/>
      <c r="B359" s="10" t="s">
        <v>201</v>
      </c>
      <c r="C359" s="11">
        <v>42807</v>
      </c>
      <c r="D359" s="19" t="s">
        <v>10</v>
      </c>
      <c r="E359" s="19"/>
      <c r="F359" s="12" t="s">
        <v>84</v>
      </c>
      <c r="G359" s="15"/>
      <c r="H359" s="20"/>
      <c r="I359" s="20"/>
      <c r="J359" s="20"/>
      <c r="K359" s="20"/>
      <c r="L359" s="20"/>
      <c r="M359" s="15"/>
      <c r="N359" s="15"/>
      <c r="O359" s="15"/>
      <c r="P359" s="15"/>
      <c r="Q359" s="15"/>
      <c r="R359" s="15"/>
      <c r="S359" s="15"/>
      <c r="T359" s="15"/>
      <c r="U359" s="20"/>
      <c r="V359" s="20"/>
      <c r="W359" s="20"/>
      <c r="X359" s="20"/>
      <c r="Y359" s="15" t="s">
        <v>89</v>
      </c>
      <c r="Z359" s="15"/>
      <c r="AA359" s="15"/>
      <c r="AB359" s="20"/>
      <c r="AC359" s="14"/>
      <c r="AD359" s="73"/>
      <c r="AF359" s="126"/>
      <c r="AG359" s="126" t="s">
        <v>97</v>
      </c>
      <c r="AH359" s="125"/>
    </row>
    <row r="360" spans="1:34" s="16" customFormat="1">
      <c r="A360" s="10"/>
      <c r="B360" s="10" t="s">
        <v>201</v>
      </c>
      <c r="C360" s="11">
        <v>42823</v>
      </c>
      <c r="D360" s="19" t="s">
        <v>10</v>
      </c>
      <c r="E360" s="19"/>
      <c r="F360" s="12" t="s">
        <v>82</v>
      </c>
      <c r="G360" s="15"/>
      <c r="H360" s="20"/>
      <c r="I360" s="20"/>
      <c r="J360" s="20"/>
      <c r="K360" s="20"/>
      <c r="L360" s="20"/>
      <c r="M360" s="15"/>
      <c r="N360" s="15"/>
      <c r="O360" s="15"/>
      <c r="P360" s="15"/>
      <c r="Q360" s="15"/>
      <c r="R360" s="15"/>
      <c r="S360" s="15"/>
      <c r="T360" s="15"/>
      <c r="U360" s="20"/>
      <c r="V360" s="20"/>
      <c r="W360" s="20"/>
      <c r="X360" s="20"/>
      <c r="Y360" s="15" t="s">
        <v>89</v>
      </c>
      <c r="Z360" s="15"/>
      <c r="AA360" s="15"/>
      <c r="AB360" s="20"/>
      <c r="AC360" s="14"/>
      <c r="AD360" s="73"/>
      <c r="AF360" s="126"/>
      <c r="AG360" s="126" t="s">
        <v>97</v>
      </c>
      <c r="AH360" s="125"/>
    </row>
    <row r="361" spans="1:34" s="16" customFormat="1">
      <c r="A361" s="10"/>
      <c r="B361" s="10" t="s">
        <v>201</v>
      </c>
      <c r="C361" s="11">
        <v>42830</v>
      </c>
      <c r="D361" s="19" t="s">
        <v>10</v>
      </c>
      <c r="E361" s="19"/>
      <c r="F361" s="12" t="s">
        <v>84</v>
      </c>
      <c r="G361" s="15"/>
      <c r="H361" s="20"/>
      <c r="I361" s="20"/>
      <c r="J361" s="20"/>
      <c r="K361" s="20"/>
      <c r="L361" s="20"/>
      <c r="M361" s="15"/>
      <c r="N361" s="15"/>
      <c r="O361" s="15"/>
      <c r="P361" s="15"/>
      <c r="Q361" s="15"/>
      <c r="R361" s="15"/>
      <c r="S361" s="15"/>
      <c r="T361" s="15"/>
      <c r="U361" s="20"/>
      <c r="V361" s="20"/>
      <c r="W361" s="20"/>
      <c r="X361" s="20"/>
      <c r="Y361" s="15" t="s">
        <v>89</v>
      </c>
      <c r="Z361" s="15"/>
      <c r="AA361" s="15"/>
      <c r="AB361" s="20"/>
      <c r="AC361" s="14"/>
      <c r="AD361" s="73"/>
      <c r="AF361" s="126"/>
      <c r="AG361" s="126" t="s">
        <v>97</v>
      </c>
      <c r="AH361" s="125"/>
    </row>
    <row r="362" spans="1:34" s="16" customFormat="1">
      <c r="A362" s="10"/>
      <c r="B362" s="10" t="s">
        <v>201</v>
      </c>
      <c r="C362" s="11">
        <v>42861</v>
      </c>
      <c r="D362" s="19" t="s">
        <v>10</v>
      </c>
      <c r="E362" s="19"/>
      <c r="F362" s="12" t="s">
        <v>88</v>
      </c>
      <c r="G362" s="15"/>
      <c r="H362" s="20"/>
      <c r="I362" s="20"/>
      <c r="J362" s="20"/>
      <c r="K362" s="20"/>
      <c r="L362" s="20"/>
      <c r="M362" s="15"/>
      <c r="N362" s="15"/>
      <c r="O362" s="15"/>
      <c r="P362" s="15"/>
      <c r="Q362" s="15"/>
      <c r="R362" s="15"/>
      <c r="S362" s="15"/>
      <c r="T362" s="15"/>
      <c r="U362" s="20"/>
      <c r="V362" s="20"/>
      <c r="W362" s="20"/>
      <c r="X362" s="20"/>
      <c r="Y362" s="15" t="s">
        <v>89</v>
      </c>
      <c r="Z362" s="15"/>
      <c r="AA362" s="15"/>
      <c r="AB362" s="20"/>
      <c r="AC362" s="14"/>
      <c r="AD362" s="73"/>
      <c r="AF362" s="126"/>
      <c r="AG362" s="126" t="s">
        <v>97</v>
      </c>
      <c r="AH362" s="121" t="s">
        <v>109</v>
      </c>
    </row>
    <row r="363" spans="1:34" s="16" customFormat="1">
      <c r="A363" s="10"/>
      <c r="B363" s="10"/>
      <c r="C363" s="11"/>
      <c r="D363" s="19"/>
      <c r="E363" s="19"/>
      <c r="F363" s="12"/>
      <c r="G363" s="15"/>
      <c r="H363" s="20"/>
      <c r="I363" s="20"/>
      <c r="J363" s="20"/>
      <c r="K363" s="20"/>
      <c r="L363" s="20"/>
      <c r="M363" s="15"/>
      <c r="N363" s="15"/>
      <c r="O363" s="15"/>
      <c r="P363" s="15"/>
      <c r="Q363" s="15"/>
      <c r="R363" s="15"/>
      <c r="S363" s="15"/>
      <c r="T363" s="15"/>
      <c r="U363" s="20"/>
      <c r="V363" s="20"/>
      <c r="W363" s="20"/>
      <c r="X363" s="20"/>
      <c r="Y363" s="20"/>
      <c r="Z363" s="20"/>
      <c r="AA363" s="20"/>
      <c r="AB363" s="20"/>
      <c r="AC363" s="14"/>
      <c r="AD363" s="73"/>
      <c r="AF363" s="126"/>
      <c r="AG363" s="126"/>
      <c r="AH363" s="118"/>
    </row>
    <row r="364" spans="1:34" s="16" customFormat="1">
      <c r="A364" s="9"/>
      <c r="B364" s="10"/>
      <c r="C364" s="11"/>
      <c r="D364" s="19"/>
      <c r="E364" s="19"/>
      <c r="F364" s="12"/>
      <c r="G364" s="13"/>
      <c r="H364" s="14"/>
      <c r="I364" s="14"/>
      <c r="J364" s="14"/>
      <c r="K364" s="14"/>
      <c r="L364" s="14"/>
      <c r="M364" s="13"/>
      <c r="N364" s="15"/>
      <c r="O364" s="15"/>
      <c r="P364" s="15"/>
      <c r="Q364" s="13"/>
      <c r="R364" s="13"/>
      <c r="S364" s="13"/>
      <c r="T364" s="13"/>
      <c r="U364" s="14"/>
      <c r="V364" s="14"/>
      <c r="W364" s="14"/>
      <c r="X364" s="14"/>
      <c r="Y364" s="14"/>
      <c r="Z364" s="14"/>
      <c r="AA364" s="14"/>
      <c r="AB364" s="14"/>
      <c r="AC364" s="14"/>
      <c r="AD364" s="73"/>
      <c r="AF364" s="126"/>
      <c r="AG364" s="126"/>
      <c r="AH364" s="118"/>
    </row>
    <row r="365" spans="1:34">
      <c r="A365" s="446" t="s">
        <v>9</v>
      </c>
      <c r="B365" s="447"/>
      <c r="C365" s="447"/>
      <c r="D365" s="447"/>
      <c r="E365" s="448"/>
      <c r="F365" s="448"/>
      <c r="G365" s="21">
        <f t="shared" ref="G365:AC365" si="19">SUM(G2:G364)</f>
        <v>58767.129506089499</v>
      </c>
      <c r="H365" s="21">
        <f t="shared" si="19"/>
        <v>10659.310711665439</v>
      </c>
      <c r="I365" s="21"/>
      <c r="J365" s="21">
        <f t="shared" si="19"/>
        <v>41.33</v>
      </c>
      <c r="K365" s="21">
        <f t="shared" si="19"/>
        <v>119.9</v>
      </c>
      <c r="L365" s="354">
        <f t="shared" si="19"/>
        <v>469</v>
      </c>
      <c r="M365" s="21">
        <f t="shared" si="19"/>
        <v>57329.723771680103</v>
      </c>
      <c r="N365" s="354">
        <f t="shared" si="19"/>
        <v>193483.26634390745</v>
      </c>
      <c r="O365" s="21">
        <f t="shared" si="19"/>
        <v>6817.326</v>
      </c>
      <c r="P365" s="354">
        <f t="shared" si="19"/>
        <v>98190</v>
      </c>
      <c r="Q365" s="21">
        <f t="shared" si="19"/>
        <v>37.563602861335283</v>
      </c>
      <c r="R365" s="21">
        <f t="shared" si="19"/>
        <v>229.90623169479088</v>
      </c>
      <c r="S365" s="21">
        <f t="shared" si="19"/>
        <v>435.34880711665443</v>
      </c>
      <c r="T365" s="354">
        <f t="shared" si="19"/>
        <v>5479.4809183384768</v>
      </c>
      <c r="U365" s="21">
        <f t="shared" si="19"/>
        <v>5801.0980953778408</v>
      </c>
      <c r="V365" s="354">
        <f t="shared" si="19"/>
        <v>20200.338475915541</v>
      </c>
      <c r="W365" s="21">
        <f t="shared" si="19"/>
        <v>12623.024455906088</v>
      </c>
      <c r="X365" s="354">
        <f t="shared" si="19"/>
        <v>111107.12087169253</v>
      </c>
      <c r="Y365" s="21">
        <f t="shared" si="19"/>
        <v>10994.141406456343</v>
      </c>
      <c r="Z365" s="354">
        <f t="shared" si="19"/>
        <v>11027.996892197501</v>
      </c>
      <c r="AA365" s="21">
        <f t="shared" si="19"/>
        <v>39448.116052677899</v>
      </c>
      <c r="AB365" s="354">
        <f t="shared" si="19"/>
        <v>583379.97398604953</v>
      </c>
      <c r="AC365" s="216">
        <f t="shared" si="19"/>
        <v>650448.86398604943</v>
      </c>
      <c r="AD365" s="165"/>
      <c r="AF365" s="126"/>
    </row>
    <row r="367" spans="1:34">
      <c r="A367" s="438" t="s">
        <v>15</v>
      </c>
      <c r="B367" s="438"/>
      <c r="C367" s="438"/>
      <c r="D367" s="438"/>
      <c r="E367" s="360"/>
      <c r="F367" s="23"/>
      <c r="AA367" s="23"/>
      <c r="AB367" s="23"/>
    </row>
    <row r="368" spans="1:34">
      <c r="A368" s="439" t="s">
        <v>16</v>
      </c>
      <c r="B368" s="439"/>
      <c r="C368" s="439"/>
      <c r="D368" s="439"/>
      <c r="E368" s="361"/>
      <c r="F368" s="24"/>
      <c r="AA368" s="23"/>
      <c r="AB368" s="23"/>
    </row>
    <row r="369" spans="1:30">
      <c r="AA369" s="23"/>
      <c r="AB369" s="23"/>
    </row>
    <row r="370" spans="1:30">
      <c r="F370" s="25"/>
      <c r="G370" s="24"/>
      <c r="AA370" s="23"/>
      <c r="AB370" s="23"/>
    </row>
    <row r="371" spans="1:30">
      <c r="G371" s="24"/>
      <c r="H371" s="24"/>
      <c r="I371" s="24"/>
      <c r="J371" s="24"/>
      <c r="K371" s="24"/>
      <c r="L371" s="24"/>
      <c r="AA371" s="23"/>
      <c r="AB371" s="23"/>
    </row>
    <row r="372" spans="1:30">
      <c r="F372" s="25"/>
      <c r="G372" s="24"/>
      <c r="AA372" s="23"/>
      <c r="AB372" s="23"/>
    </row>
    <row r="373" spans="1:30">
      <c r="A373" s="449" t="s">
        <v>221</v>
      </c>
      <c r="B373" s="449"/>
      <c r="C373" s="449"/>
      <c r="D373" s="449"/>
      <c r="E373" s="449"/>
      <c r="F373" s="449"/>
      <c r="G373" s="449"/>
      <c r="H373" s="449"/>
      <c r="I373" s="449"/>
      <c r="J373" s="449"/>
      <c r="K373" s="449"/>
      <c r="L373" s="449"/>
      <c r="M373" s="449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23"/>
      <c r="AB373" s="23"/>
    </row>
    <row r="374" spans="1:30">
      <c r="A374" s="449"/>
      <c r="B374" s="449"/>
      <c r="C374" s="449"/>
      <c r="D374" s="449"/>
      <c r="E374" s="449"/>
      <c r="F374" s="449"/>
      <c r="G374" s="449"/>
      <c r="H374" s="449"/>
      <c r="I374" s="449"/>
      <c r="J374" s="449"/>
      <c r="K374" s="449"/>
      <c r="L374" s="449"/>
      <c r="M374" s="449"/>
      <c r="AA374" s="23"/>
      <c r="AB374" s="23"/>
    </row>
    <row r="375" spans="1:30">
      <c r="A375" s="451" t="s">
        <v>19</v>
      </c>
      <c r="B375" s="451"/>
      <c r="C375" s="451"/>
      <c r="D375" s="451"/>
      <c r="E375" s="357"/>
      <c r="F375" s="25"/>
      <c r="G375" s="24"/>
      <c r="AA375" s="23"/>
      <c r="AB375" s="23"/>
    </row>
    <row r="376" spans="1:30" ht="12.75" customHeight="1">
      <c r="A376" s="450" t="s">
        <v>27</v>
      </c>
      <c r="B376" s="450"/>
      <c r="C376" s="450"/>
      <c r="D376" s="450"/>
      <c r="E376" s="362"/>
      <c r="F376" s="51"/>
      <c r="AA376" s="23"/>
      <c r="AB376" s="23"/>
      <c r="AC376" s="32"/>
      <c r="AD376" s="32"/>
    </row>
    <row r="377" spans="1:30">
      <c r="AA377" s="23"/>
      <c r="AB377" s="23"/>
      <c r="AC377" s="32"/>
      <c r="AD377" s="32"/>
    </row>
    <row r="378" spans="1:30">
      <c r="AA378" s="23"/>
      <c r="AB378" s="23"/>
      <c r="AC378" s="32"/>
      <c r="AD378" s="32"/>
    </row>
    <row r="379" spans="1:30">
      <c r="AA379" s="23"/>
      <c r="AB379" s="23"/>
      <c r="AC379" s="32"/>
      <c r="AD379" s="32"/>
    </row>
    <row r="380" spans="1:30">
      <c r="AA380" s="23"/>
      <c r="AB380" s="23"/>
      <c r="AC380" s="32"/>
      <c r="AD380" s="32"/>
    </row>
    <row r="381" spans="1:30">
      <c r="AA381" s="23"/>
      <c r="AB381" s="23"/>
      <c r="AC381" s="32"/>
      <c r="AD381" s="32"/>
    </row>
    <row r="382" spans="1:30">
      <c r="AA382" s="23"/>
      <c r="AB382" s="23"/>
      <c r="AC382" s="32"/>
      <c r="AD382" s="32"/>
    </row>
    <row r="383" spans="1:30">
      <c r="AA383" s="23"/>
      <c r="AB383" s="23"/>
      <c r="AC383" s="32"/>
      <c r="AD383" s="32"/>
    </row>
    <row r="384" spans="1:30">
      <c r="AA384" s="23"/>
      <c r="AB384" s="23"/>
      <c r="AC384" s="32"/>
      <c r="AD384" s="32"/>
    </row>
    <row r="385" spans="4:30">
      <c r="AA385" s="23"/>
      <c r="AB385" s="23"/>
    </row>
    <row r="386" spans="4:30" ht="12.75" customHeight="1">
      <c r="D386" s="437" t="s">
        <v>13</v>
      </c>
      <c r="E386" s="437"/>
      <c r="F386" s="437"/>
      <c r="AB386" s="23"/>
      <c r="AC386" s="23"/>
      <c r="AD386" s="23"/>
    </row>
    <row r="387" spans="4:30" ht="12.75" customHeight="1">
      <c r="D387" s="437"/>
      <c r="E387" s="437"/>
      <c r="F387" s="437"/>
    </row>
    <row r="388" spans="4:30" ht="12.75" customHeight="1">
      <c r="D388" s="437"/>
      <c r="E388" s="437"/>
      <c r="F388" s="437"/>
    </row>
    <row r="389" spans="4:30" ht="12.75" customHeight="1">
      <c r="D389" s="437"/>
      <c r="E389" s="437"/>
      <c r="F389" s="437"/>
    </row>
    <row r="390" spans="4:30" ht="12.75" customHeight="1">
      <c r="D390" s="437"/>
      <c r="E390" s="437"/>
      <c r="F390" s="437"/>
    </row>
    <row r="393" spans="4:30" ht="12.75" customHeight="1">
      <c r="D393" s="437" t="s">
        <v>14</v>
      </c>
      <c r="E393" s="437"/>
      <c r="F393" s="437"/>
    </row>
    <row r="394" spans="4:30" ht="12.75" customHeight="1">
      <c r="D394" s="437"/>
      <c r="E394" s="437"/>
      <c r="F394" s="437"/>
    </row>
    <row r="395" spans="4:30" ht="12.75" customHeight="1">
      <c r="D395" s="437"/>
      <c r="E395" s="437"/>
      <c r="F395" s="437"/>
    </row>
    <row r="396" spans="4:30" ht="12.75" customHeight="1">
      <c r="D396" s="437"/>
      <c r="E396" s="437"/>
      <c r="F396" s="437"/>
    </row>
    <row r="397" spans="4:30">
      <c r="D397" s="437"/>
      <c r="E397" s="437"/>
      <c r="F397" s="437"/>
    </row>
    <row r="409" spans="4:5">
      <c r="D409" s="141"/>
      <c r="E409" s="141"/>
    </row>
  </sheetData>
  <mergeCells count="144">
    <mergeCell ref="A117:A119"/>
    <mergeCell ref="E117:E119"/>
    <mergeCell ref="F117:F119"/>
    <mergeCell ref="Y117:Z119"/>
    <mergeCell ref="AD117:AD119"/>
    <mergeCell ref="AE117:AE119"/>
    <mergeCell ref="A208:A210"/>
    <mergeCell ref="E208:E210"/>
    <mergeCell ref="F208:F210"/>
    <mergeCell ref="Y208:Z210"/>
    <mergeCell ref="AD208:AD210"/>
    <mergeCell ref="AE208:AE210"/>
    <mergeCell ref="F44:F53"/>
    <mergeCell ref="Y44:Z53"/>
    <mergeCell ref="AD44:AD48"/>
    <mergeCell ref="AE44:AE53"/>
    <mergeCell ref="AD50:AD52"/>
    <mergeCell ref="A83:A86"/>
    <mergeCell ref="E83:E86"/>
    <mergeCell ref="F83:F86"/>
    <mergeCell ref="Y83:Z86"/>
    <mergeCell ref="AD83:AD86"/>
    <mergeCell ref="AE83:AE86"/>
    <mergeCell ref="AE128:AE131"/>
    <mergeCell ref="AE4:AE5"/>
    <mergeCell ref="AD128:AD131"/>
    <mergeCell ref="AE78:AE79"/>
    <mergeCell ref="A77:A79"/>
    <mergeCell ref="F77:F79"/>
    <mergeCell ref="AD77:AD79"/>
    <mergeCell ref="AE39:AE40"/>
    <mergeCell ref="AD69:AD70"/>
    <mergeCell ref="AE65:AE70"/>
    <mergeCell ref="AD65:AD68"/>
    <mergeCell ref="A102:A109"/>
    <mergeCell ref="AD103:AD104"/>
    <mergeCell ref="AD106:AD109"/>
    <mergeCell ref="AE9:AE10"/>
    <mergeCell ref="Q14:R16"/>
    <mergeCell ref="F9:F10"/>
    <mergeCell ref="F14:F16"/>
    <mergeCell ref="AE14:AE16"/>
    <mergeCell ref="AE20:AE21"/>
    <mergeCell ref="A44:A53"/>
    <mergeCell ref="E44:E53"/>
    <mergeCell ref="A4:A5"/>
    <mergeCell ref="F4:F5"/>
    <mergeCell ref="A25:A31"/>
    <mergeCell ref="A14:A16"/>
    <mergeCell ref="C14:C16"/>
    <mergeCell ref="A20:A21"/>
    <mergeCell ref="F20:F21"/>
    <mergeCell ref="Q21:R21"/>
    <mergeCell ref="M25:AC31"/>
    <mergeCell ref="F25:F31"/>
    <mergeCell ref="Y4:Y5"/>
    <mergeCell ref="A9:A10"/>
    <mergeCell ref="F39:F40"/>
    <mergeCell ref="A230:AC230"/>
    <mergeCell ref="A375:D375"/>
    <mergeCell ref="A241:AC241"/>
    <mergeCell ref="AF147:AF157"/>
    <mergeCell ref="AD191:AD195"/>
    <mergeCell ref="AE185:AE187"/>
    <mergeCell ref="AD202:AD204"/>
    <mergeCell ref="F128:F131"/>
    <mergeCell ref="Y128:Z131"/>
    <mergeCell ref="A222:AC222"/>
    <mergeCell ref="A200:A204"/>
    <mergeCell ref="F200:F204"/>
    <mergeCell ref="Y200:Z204"/>
    <mergeCell ref="AE200:AE204"/>
    <mergeCell ref="A185:A187"/>
    <mergeCell ref="F185:F187"/>
    <mergeCell ref="Y185:Z187"/>
    <mergeCell ref="A161:A166"/>
    <mergeCell ref="F161:F166"/>
    <mergeCell ref="Y161:Z166"/>
    <mergeCell ref="Y147:Z157"/>
    <mergeCell ref="F147:F157"/>
    <mergeCell ref="A147:A157"/>
    <mergeCell ref="AE161:AE166"/>
    <mergeCell ref="D393:F397"/>
    <mergeCell ref="A367:D367"/>
    <mergeCell ref="A368:D368"/>
    <mergeCell ref="A289:AC289"/>
    <mergeCell ref="A288:AC288"/>
    <mergeCell ref="D386:F390"/>
    <mergeCell ref="A365:F365"/>
    <mergeCell ref="A373:M374"/>
    <mergeCell ref="A376:D376"/>
    <mergeCell ref="A296:AC296"/>
    <mergeCell ref="A214:A215"/>
    <mergeCell ref="E214:E215"/>
    <mergeCell ref="F214:F215"/>
    <mergeCell ref="Y214:Z215"/>
    <mergeCell ref="AD214:AD215"/>
    <mergeCell ref="AE214:AE215"/>
    <mergeCell ref="AF65:AF73"/>
    <mergeCell ref="AD147:AD157"/>
    <mergeCell ref="AF179:AF181"/>
    <mergeCell ref="A174:A175"/>
    <mergeCell ref="F174:F175"/>
    <mergeCell ref="AD174:AD175"/>
    <mergeCell ref="AE174:AE175"/>
    <mergeCell ref="AE179:AE180"/>
    <mergeCell ref="A179:A181"/>
    <mergeCell ref="F179:F181"/>
    <mergeCell ref="Y179:Z181"/>
    <mergeCell ref="AD179:AD181"/>
    <mergeCell ref="AE90:AE98"/>
    <mergeCell ref="Y135:Z135"/>
    <mergeCell ref="AF77:AF79"/>
    <mergeCell ref="A90:A98"/>
    <mergeCell ref="F90:F98"/>
    <mergeCell ref="F123:F124"/>
    <mergeCell ref="AD161:AD166"/>
    <mergeCell ref="AE123:AE124"/>
    <mergeCell ref="AE148:AE149"/>
    <mergeCell ref="AE151:AE152"/>
    <mergeCell ref="AE154:AE155"/>
    <mergeCell ref="AD123:AD124"/>
    <mergeCell ref="I2:L2"/>
    <mergeCell ref="A191:A196"/>
    <mergeCell ref="F191:F196"/>
    <mergeCell ref="Y191:Z196"/>
    <mergeCell ref="AE191:AE196"/>
    <mergeCell ref="AD185:AD187"/>
    <mergeCell ref="C71:C73"/>
    <mergeCell ref="AE71:AE73"/>
    <mergeCell ref="A65:A73"/>
    <mergeCell ref="F65:F73"/>
    <mergeCell ref="Y65:Z73"/>
    <mergeCell ref="AD71:AD73"/>
    <mergeCell ref="F102:F109"/>
    <mergeCell ref="Y102:Z109"/>
    <mergeCell ref="AE102:AE109"/>
    <mergeCell ref="A128:A131"/>
    <mergeCell ref="Y113:Z113"/>
    <mergeCell ref="A123:A124"/>
    <mergeCell ref="A57:A61"/>
    <mergeCell ref="Y9:Y10"/>
    <mergeCell ref="F57:F61"/>
    <mergeCell ref="A39:A4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219δ2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2026-06-09T17:18:42Z</dcterms:modified>
</cp:coreProperties>
</file>