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219γ9" sheetId="5" r:id="rId1"/>
  </sheets>
  <calcPr calcId="125725"/>
</workbook>
</file>

<file path=xl/calcChain.xml><?xml version="1.0" encoding="utf-8"?>
<calcChain xmlns="http://schemas.openxmlformats.org/spreadsheetml/2006/main">
  <c r="AC100" i="5"/>
  <c r="AC99"/>
  <c r="AC98"/>
  <c r="AC97"/>
  <c r="AE96" s="1"/>
  <c r="AC96"/>
  <c r="AC92"/>
  <c r="AC91"/>
  <c r="AC90"/>
  <c r="AE89" s="1"/>
  <c r="AC89"/>
  <c r="AC9"/>
  <c r="AC8"/>
  <c r="AC7"/>
  <c r="AC6"/>
  <c r="AE6" l="1"/>
  <c r="Z153" l="1"/>
  <c r="X153"/>
  <c r="W153"/>
  <c r="V153"/>
  <c r="U153"/>
  <c r="L153"/>
  <c r="K153"/>
  <c r="AC58"/>
  <c r="AC57"/>
  <c r="AC56"/>
  <c r="AC55"/>
  <c r="AC54"/>
  <c r="AE54" l="1"/>
  <c r="AC85"/>
  <c r="AC84"/>
  <c r="AC83"/>
  <c r="AC82"/>
  <c r="AC81"/>
  <c r="AC80"/>
  <c r="O153"/>
  <c r="P153"/>
  <c r="M153"/>
  <c r="T76"/>
  <c r="T75"/>
  <c r="T74"/>
  <c r="AE80" l="1"/>
  <c r="AC75"/>
  <c r="AC76"/>
  <c r="AC74"/>
  <c r="I64"/>
  <c r="I63"/>
  <c r="AE74" l="1"/>
  <c r="AC70"/>
  <c r="AC69"/>
  <c r="AC43"/>
  <c r="AC42"/>
  <c r="AC52"/>
  <c r="AC51"/>
  <c r="AC50"/>
  <c r="AC49"/>
  <c r="AC48"/>
  <c r="AC33"/>
  <c r="AC34"/>
  <c r="AC37"/>
  <c r="AC36"/>
  <c r="AC35"/>
  <c r="AC32"/>
  <c r="AC31"/>
  <c r="AC30"/>
  <c r="AC21"/>
  <c r="AC22"/>
  <c r="AC23"/>
  <c r="AC24"/>
  <c r="AC25"/>
  <c r="AC20"/>
  <c r="AE69" l="1"/>
  <c r="AE42"/>
  <c r="AE48"/>
  <c r="AE30"/>
  <c r="AE20"/>
  <c r="AC63"/>
  <c r="AC65"/>
  <c r="AC64"/>
  <c r="AC62"/>
  <c r="Q13"/>
  <c r="Q153" s="1"/>
  <c r="AE153" l="1"/>
  <c r="AE62"/>
  <c r="AC13" l="1"/>
  <c r="E13" l="1"/>
  <c r="AC14"/>
  <c r="AC15"/>
  <c r="AC153" l="1"/>
  <c r="AE13"/>
  <c r="J153" l="1"/>
  <c r="R153"/>
  <c r="S153"/>
  <c r="T153"/>
  <c r="Y153"/>
  <c r="AA153"/>
  <c r="AB153"/>
  <c r="I153" l="1"/>
  <c r="N153"/>
  <c r="H153" l="1"/>
  <c r="G153"/>
</calcChain>
</file>

<file path=xl/sharedStrings.xml><?xml version="1.0" encoding="utf-8"?>
<sst xmlns="http://schemas.openxmlformats.org/spreadsheetml/2006/main" count="323" uniqueCount="117">
  <si>
    <t>αΑ</t>
  </si>
  <si>
    <t>αρ. συμβολ</t>
  </si>
  <si>
    <t>ημερο μηνία</t>
  </si>
  <si>
    <t>πράξη</t>
  </si>
  <si>
    <t>ποσό πράξης</t>
  </si>
  <si>
    <t>περιοχή</t>
  </si>
  <si>
    <t>με ΖΗΛ π.χ.-1</t>
  </si>
  <si>
    <t>ηθικώς πρέπει</t>
  </si>
  <si>
    <t>…. ΥΠΟ ΧΡΕΩΤΙΚΑ</t>
  </si>
  <si>
    <t>σύνολα</t>
  </si>
  <si>
    <t>ΣΥΝΟΛΑ</t>
  </si>
  <si>
    <t xml:space="preserve">ο έλεγχος ΤΑΝ θα ξανάρθει για το διάστημα 2013-5ος   έως   2016-6ος (πιθανόν να ξαναγυρίσει στα παλιά )     … φυσικά , ΔΕΝ θα τα πληρώσω εγώ   ………..  οπότε σιγά σιγά σας περιμένω για τροποποίηση των συμβολαίων </t>
  </si>
  <si>
    <t xml:space="preserve">ΦΥΣΙΚΑ  ……….   ΚΑΙ θα υπάρξει έλεγχος του ΤΑΣ { = 11% επί των δικαιωμάτων της ΑΓΑΠΕ }     …. για 1998 έως 2016-6ος            … φυσικά , ΔΕΝ θα τα πληρώσω εγώ    οπότε σιγά σιγά σας περιμένω για τροποποίηση των συμβολαίων </t>
  </si>
  <si>
    <t>2016-6ο εξωβελίζονται τα κ-15-17    ΚΑΙ τα ταμεία ενσωματώνονται στο ΕΦΚΑ</t>
  </si>
  <si>
    <t>η καταγραφή θα συνεχιστεί έως τον μάρτη του 2020</t>
  </si>
  <si>
    <t>κ-15 ελέγχου ΤΑΝ</t>
  </si>
  <si>
    <t>κ-17 ελέγχου ΤΑΝ</t>
  </si>
  <si>
    <t>κ-15 βάσει  zηλ</t>
  </si>
  <si>
    <t>κ-17 βάσει  zηλ</t>
  </si>
  <si>
    <t>Λιμενάρια</t>
  </si>
  <si>
    <t>219-55</t>
  </si>
  <si>
    <t>διανομή = 6.000.000δρχ</t>
  </si>
  <si>
    <t>ΔΕΝ</t>
  </si>
  <si>
    <t>;;???;;;;</t>
  </si>
  <si>
    <t>;;???;;;</t>
  </si>
  <si>
    <t xml:space="preserve">διανομή   </t>
  </si>
  <si>
    <t>Θεολόγος</t>
  </si>
  <si>
    <t>διανομή</t>
  </si>
  <si>
    <t>Πρινος</t>
  </si>
  <si>
    <t>σύσταση καθέτου &amp; διανομή &amp; κανονισμόςχρήσης</t>
  </si>
  <si>
    <t>;;???;;</t>
  </si>
  <si>
    <t xml:space="preserve">έρχεται </t>
  </si>
  <si>
    <t>διανομή [3.028.344δρχ</t>
  </si>
  <si>
    <t>διανομή [41.667.300</t>
  </si>
  <si>
    <t>ΤΣΕΚ</t>
  </si>
  <si>
    <t>διανομή [54.514,54 &amp; 54.474,55</t>
  </si>
  <si>
    <t>διανομή [52.747,66 &amp; 7.650,36</t>
  </si>
  <si>
    <t>διανομή [32.236,88 &amp; 25.791,74</t>
  </si>
  <si>
    <t>ΔΟΛΟΣ</t>
  </si>
  <si>
    <t>οριζόντιος ΣΥΣΤΑΣΗ</t>
  </si>
  <si>
    <t>κάθετος ΣΥΣΤΑΣΗ</t>
  </si>
  <si>
    <t>ημερομηνία απαίτησης</t>
  </si>
  <si>
    <t>ΔΙΑΝΟΜΗ &amp; 3 καθέτου ΣΥΣΤΑΣΕΙΣ</t>
  </si>
  <si>
    <t>διανομή [50.155,57€ &amp; 3*39.966,65 {για κ-15 = 60,15*3 = 180,44€ * 1,3%</t>
  </si>
  <si>
    <t>διανομή 44.306,31 &amp; 28.192,46</t>
  </si>
  <si>
    <t>ισοσκελισμός διαφοράς</t>
  </si>
  <si>
    <t>διανομή {2.000,30 &amp; 3.000,60 &amp; 3.000,60)</t>
  </si>
  <si>
    <t>διανομή = κάλυψη ΔΙΑΦΟΡΑΣ σε χρήμα</t>
  </si>
  <si>
    <t>διανομής αντιλογισμός διαφοράς ΣΕ χρήμα</t>
  </si>
  <si>
    <t>διανομή [34,60% {= 7.480.642δρχ}] &amp; {65,40% {= 14.139.710δρχ}]</t>
  </si>
  <si>
    <t>χρήσης ΚΑΝΟΝΙΣΝΟΣ</t>
  </si>
  <si>
    <t xml:space="preserve">κάθετος ΣΥΣΤΑΣΗ </t>
  </si>
  <si>
    <t>Θάσος Θάσου</t>
  </si>
  <si>
    <t>219-120</t>
  </si>
  <si>
    <t>έπρεπε να χρεώσει</t>
  </si>
  <si>
    <t>χρέωσε</t>
  </si>
  <si>
    <t>καθεστώς ΤΟΓΚΑΣ</t>
  </si>
  <si>
    <t>???</t>
  </si>
  <si>
    <t>219-61κ</t>
  </si>
  <si>
    <t>αναγνώριση διανομής ΑΤΥΠΟΥ</t>
  </si>
  <si>
    <t>προς κ. Τερζίδη Κύρο</t>
  </si>
  <si>
    <t>219-63κ</t>
  </si>
  <si>
    <t>Σκάλα Καληράχης</t>
  </si>
  <si>
    <t>διαφυγών φόρος εισοδήματος</t>
  </si>
  <si>
    <t>διαφυγών ΦΠΑ</t>
  </si>
  <si>
    <t>διαφυγόντα ΤΑΝ-κ-18 &amp; ΤΑΣ &amp; χαρτ</t>
  </si>
  <si>
    <t>σύνολον διαφυγόντων πόρων</t>
  </si>
  <si>
    <t>219-66κ</t>
  </si>
  <si>
    <t>δωρεά των 4/5 του ΟΙΚΟΠΕΔΟΥ **1**  [= 4.500.000δρχ</t>
  </si>
  <si>
    <t>δωρεά του 1/5 του ΟΙΚΟΠΕΔΟΥ **1** [= 1.123.000δρχ</t>
  </si>
  <si>
    <t xml:space="preserve">ΑΝ με ΔΟΛΟΣ-2 = 2.699.161€ </t>
  </si>
  <si>
    <t xml:space="preserve">ΑΝ με ΔΟΛΟΣ-1 = 8.143.915€ </t>
  </si>
  <si>
    <t>ΑΝ με ΔΟΛΟΣ = 3.996.677€</t>
  </si>
  <si>
    <t>ΑΝ με ΔΟΛΟΣ = 1.146.675€</t>
  </si>
  <si>
    <t>219-65κ</t>
  </si>
  <si>
    <t xml:space="preserve">ΑΝ με ΔΟΛΟΣ-2 = 6.463.317€ </t>
  </si>
  <si>
    <t>ΑΝ με ΔΟΛΟΣ-1 = 8.859.810€</t>
  </si>
  <si>
    <t>219-147</t>
  </si>
  <si>
    <t>διανομή [= 21.359.181δρχ</t>
  </si>
  <si>
    <t>ΑΝ όχι ΤΟΓΚΑ  , απαίτηση 07/12/2025 = 13.707€</t>
  </si>
  <si>
    <t>υποχρεωτικά = 8.181 &amp; ηθικώς πρέπει = 5.526€</t>
  </si>
  <si>
    <t>219-150</t>
  </si>
  <si>
    <t>Παναγία</t>
  </si>
  <si>
    <t>ΤΟΓΚΑ</t>
  </si>
  <si>
    <t>ΑΝ όχι ΤΟΓΚΑ  , απαίτηση = 15.856€</t>
  </si>
  <si>
    <t>υποχρεωτικά = 12.456€ &amp; ηθικώς πρέπει = 3.400€</t>
  </si>
  <si>
    <t>219-154</t>
  </si>
  <si>
    <t>Σωτήρος</t>
  </si>
  <si>
    <t>πληρεξούσιο</t>
  </si>
  <si>
    <t>κληρονομιάς ΑΠΟΔΟΧΗ</t>
  </si>
  <si>
    <t>ΑΝ όχι ΤΟΓΚΑ  , απαίτηση = 16€</t>
  </si>
  <si>
    <t>υποχρεωτικά = 22€ &amp; ηθικώς πρέπει = -7€</t>
  </si>
  <si>
    <t>ΑΝ όχι ΤΟΓΚΑ  , απαίτηση = 23.176€</t>
  </si>
  <si>
    <t>υποχρεωτικά = 14.317€ &amp; ηθικώς πρέπει = 8.860€</t>
  </si>
  <si>
    <t>219-119</t>
  </si>
  <si>
    <t>ΑΝ όχι ΤΟΓΚΑ  , απαίτηση = 13.469€</t>
  </si>
  <si>
    <t>υποχρεωτικά = 8.409€ &amp; ηθικώς πρέπει = 5.058€</t>
  </si>
  <si>
    <t>;;;???</t>
  </si>
  <si>
    <t>Θάσος</t>
  </si>
  <si>
    <t>219-14</t>
  </si>
  <si>
    <t>πολλαπλή 1</t>
  </si>
  <si>
    <t>πολλαπλή 2</t>
  </si>
  <si>
    <t>πολλαπλή 3</t>
  </si>
  <si>
    <t>πολλαπλή 4</t>
  </si>
  <si>
    <t>πολλαπλή 5</t>
  </si>
  <si>
    <t>πολλαπλή 6</t>
  </si>
  <si>
    <t>πολλαπλή 7</t>
  </si>
  <si>
    <t>πολλαπλή 8</t>
  </si>
  <si>
    <t>219-165</t>
  </si>
  <si>
    <t>ΑΝ όχι ΤΟΓΚΑ  , απαίτηση = 167€ [υποχρεωτικά = 120€ &amp; ηθικώς πρέπει = 47€</t>
  </si>
  <si>
    <t>ΑΝ όχι ΤΟΓΚΑ  , απαίτηση =  27.175€ [υποχρεωτικά = 17.591€ &amp; ηθικώς πρέπει = 9.584€</t>
  </si>
  <si>
    <t>219-166</t>
  </si>
  <si>
    <t>διανομή [= 2.624.520δρχ</t>
  </si>
  <si>
    <t>ΚΑΛΗΡΑΧΗ</t>
  </si>
  <si>
    <t>ΑΝ όχι ΤΟΓΚΑ  , απαίτηση = 31.770€</t>
  </si>
  <si>
    <t>υποχρεωτικά = 19.519€ &amp; ηθικώς πρέπει = 12.252€</t>
  </si>
  <si>
    <t>ςςς???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</si>
</sst>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21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sz val="16"/>
      <color rgb="FFFF0000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4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sz val="10"/>
      <color rgb="FF0070C0"/>
      <name val="Arial"/>
      <family val="2"/>
      <charset val="161"/>
    </font>
    <font>
      <b/>
      <sz val="10"/>
      <color rgb="FF00B05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0"/>
      <color rgb="FFFF0000"/>
      <name val="Arial"/>
      <family val="2"/>
      <charset val="161"/>
    </font>
    <font>
      <b/>
      <sz val="14"/>
      <name val="Arial"/>
      <family val="2"/>
      <charset val="161"/>
    </font>
    <font>
      <sz val="9"/>
      <color rgb="FF0070C0"/>
      <name val="Arial"/>
      <family val="2"/>
      <charset val="161"/>
    </font>
    <font>
      <b/>
      <sz val="10"/>
      <name val="Arial"/>
      <family val="2"/>
      <charset val="161"/>
    </font>
    <font>
      <sz val="10"/>
      <color indexed="8"/>
      <name val="Arial"/>
      <family val="2"/>
      <charset val="161"/>
    </font>
  </fonts>
  <fills count="12">
    <fill>
      <patternFill patternType="none"/>
    </fill>
    <fill>
      <patternFill patternType="gray125"/>
    </fill>
    <fill>
      <patternFill patternType="solid">
        <fgColor rgb="FFFF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315">
    <xf numFmtId="0" fontId="0" fillId="0" borderId="0" xfId="0"/>
    <xf numFmtId="0" fontId="6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5" fillId="6" borderId="6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9" fillId="0" borderId="0" xfId="0" applyFont="1"/>
    <xf numFmtId="164" fontId="10" fillId="0" borderId="4" xfId="1" applyNumberFormat="1" applyFont="1" applyFill="1" applyBorder="1" applyAlignment="1">
      <alignment horizontal="center" vertical="center"/>
    </xf>
    <xf numFmtId="164" fontId="10" fillId="0" borderId="5" xfId="1" applyNumberFormat="1" applyFont="1" applyFill="1" applyBorder="1" applyAlignment="1">
      <alignment horizontal="center" vertical="center"/>
    </xf>
    <xf numFmtId="14" fontId="10" fillId="0" borderId="5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wrapText="1"/>
    </xf>
    <xf numFmtId="43" fontId="10" fillId="0" borderId="1" xfId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left" wrapText="1"/>
    </xf>
    <xf numFmtId="43" fontId="11" fillId="0" borderId="1" xfId="1" applyFont="1" applyFill="1" applyBorder="1" applyAlignment="1">
      <alignment horizontal="center"/>
    </xf>
    <xf numFmtId="43" fontId="11" fillId="0" borderId="1" xfId="1" applyFont="1" applyFill="1" applyBorder="1"/>
    <xf numFmtId="43" fontId="11" fillId="0" borderId="7" xfId="1" applyFont="1" applyFill="1" applyBorder="1" applyAlignment="1">
      <alignment horizontal="center"/>
    </xf>
    <xf numFmtId="0" fontId="11" fillId="0" borderId="0" xfId="0" applyFont="1" applyFill="1"/>
    <xf numFmtId="43" fontId="10" fillId="0" borderId="7" xfId="1" applyFont="1" applyFill="1" applyBorder="1" applyAlignment="1">
      <alignment horizontal="right" vertical="center"/>
    </xf>
    <xf numFmtId="0" fontId="11" fillId="0" borderId="7" xfId="0" applyFont="1" applyFill="1" applyBorder="1" applyAlignment="1">
      <alignment horizontal="left" wrapText="1"/>
    </xf>
    <xf numFmtId="43" fontId="11" fillId="0" borderId="7" xfId="1" applyFont="1" applyFill="1" applyBorder="1"/>
    <xf numFmtId="43" fontId="6" fillId="0" borderId="1" xfId="1" applyFont="1" applyBorder="1"/>
    <xf numFmtId="0" fontId="11" fillId="0" borderId="0" xfId="0" applyFont="1"/>
    <xf numFmtId="164" fontId="11" fillId="0" borderId="0" xfId="1" applyNumberFormat="1" applyFont="1"/>
    <xf numFmtId="43" fontId="11" fillId="0" borderId="0" xfId="1" applyFont="1"/>
    <xf numFmtId="43" fontId="11" fillId="0" borderId="0" xfId="0" applyNumberFormat="1" applyFont="1"/>
    <xf numFmtId="0" fontId="6" fillId="7" borderId="6" xfId="0" applyFont="1" applyFill="1" applyBorder="1" applyAlignment="1">
      <alignment horizontal="center" wrapText="1"/>
    </xf>
    <xf numFmtId="164" fontId="11" fillId="0" borderId="0" xfId="0" applyNumberFormat="1" applyFont="1"/>
    <xf numFmtId="0" fontId="11" fillId="0" borderId="1" xfId="0" applyFont="1" applyFill="1" applyBorder="1" applyAlignment="1">
      <alignment horizontal="center" wrapText="1"/>
    </xf>
    <xf numFmtId="0" fontId="11" fillId="0" borderId="0" xfId="0" applyFont="1" applyFill="1" applyBorder="1"/>
    <xf numFmtId="164" fontId="10" fillId="0" borderId="1" xfId="1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wrapText="1"/>
    </xf>
    <xf numFmtId="0" fontId="11" fillId="0" borderId="7" xfId="0" applyFont="1" applyFill="1" applyBorder="1" applyAlignment="1">
      <alignment wrapText="1"/>
    </xf>
    <xf numFmtId="14" fontId="10" fillId="0" borderId="7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164" fontId="10" fillId="0" borderId="0" xfId="1" applyNumberFormat="1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wrapText="1"/>
    </xf>
    <xf numFmtId="43" fontId="10" fillId="0" borderId="0" xfId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wrapText="1"/>
    </xf>
    <xf numFmtId="43" fontId="11" fillId="0" borderId="0" xfId="1" applyFont="1" applyFill="1" applyBorder="1" applyAlignment="1">
      <alignment horizontal="center"/>
    </xf>
    <xf numFmtId="43" fontId="11" fillId="0" borderId="0" xfId="1" applyFont="1" applyFill="1" applyBorder="1"/>
    <xf numFmtId="43" fontId="11" fillId="0" borderId="10" xfId="1" applyFont="1" applyFill="1" applyBorder="1" applyAlignment="1">
      <alignment horizontal="center"/>
    </xf>
    <xf numFmtId="43" fontId="11" fillId="5" borderId="7" xfId="1" applyFont="1" applyFill="1" applyBorder="1" applyAlignment="1">
      <alignment horizontal="center"/>
    </xf>
    <xf numFmtId="0" fontId="11" fillId="0" borderId="10" xfId="0" applyFont="1" applyFill="1" applyBorder="1" applyAlignment="1">
      <alignment horizontal="left" wrapText="1"/>
    </xf>
    <xf numFmtId="43" fontId="10" fillId="0" borderId="10" xfId="1" applyFont="1" applyFill="1" applyBorder="1" applyAlignment="1">
      <alignment horizontal="right" vertical="center"/>
    </xf>
    <xf numFmtId="43" fontId="10" fillId="0" borderId="10" xfId="1" applyFont="1" applyFill="1" applyBorder="1" applyAlignment="1">
      <alignment horizontal="center" vertical="center"/>
    </xf>
    <xf numFmtId="164" fontId="10" fillId="0" borderId="19" xfId="1" applyNumberFormat="1" applyFont="1" applyFill="1" applyBorder="1" applyAlignment="1">
      <alignment horizontal="center" vertical="center"/>
    </xf>
    <xf numFmtId="14" fontId="10" fillId="0" borderId="19" xfId="0" applyNumberFormat="1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wrapText="1"/>
    </xf>
    <xf numFmtId="43" fontId="10" fillId="0" borderId="19" xfId="1" applyFont="1" applyFill="1" applyBorder="1" applyAlignment="1">
      <alignment horizontal="right" vertical="center"/>
    </xf>
    <xf numFmtId="0" fontId="11" fillId="0" borderId="19" xfId="0" applyFont="1" applyFill="1" applyBorder="1" applyAlignment="1">
      <alignment horizontal="left" wrapText="1"/>
    </xf>
    <xf numFmtId="43" fontId="11" fillId="0" borderId="19" xfId="1" applyFont="1" applyFill="1" applyBorder="1" applyAlignment="1">
      <alignment horizontal="center"/>
    </xf>
    <xf numFmtId="43" fontId="11" fillId="0" borderId="19" xfId="1" applyFont="1" applyFill="1" applyBorder="1"/>
    <xf numFmtId="43" fontId="10" fillId="0" borderId="1" xfId="1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wrapText="1"/>
    </xf>
    <xf numFmtId="0" fontId="3" fillId="0" borderId="0" xfId="0" applyFont="1" applyFill="1" applyBorder="1"/>
    <xf numFmtId="164" fontId="10" fillId="0" borderId="21" xfId="1" applyNumberFormat="1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center" vertical="center"/>
    </xf>
    <xf numFmtId="43" fontId="11" fillId="0" borderId="6" xfId="1" applyFont="1" applyFill="1" applyBorder="1" applyAlignment="1">
      <alignment horizontal="center"/>
    </xf>
    <xf numFmtId="43" fontId="12" fillId="6" borderId="1" xfId="1" applyFont="1" applyFill="1" applyBorder="1" applyAlignment="1">
      <alignment horizontal="center"/>
    </xf>
    <xf numFmtId="164" fontId="10" fillId="0" borderId="1" xfId="1" applyNumberFormat="1" applyFont="1" applyFill="1" applyBorder="1" applyAlignment="1">
      <alignment vertical="center"/>
    </xf>
    <xf numFmtId="43" fontId="10" fillId="0" borderId="1" xfId="1" applyFont="1" applyFill="1" applyBorder="1" applyAlignment="1">
      <alignment horizontal="left" vertical="center"/>
    </xf>
    <xf numFmtId="43" fontId="16" fillId="3" borderId="1" xfId="1" applyFont="1" applyFill="1" applyBorder="1" applyAlignment="1">
      <alignment horizontal="center"/>
    </xf>
    <xf numFmtId="43" fontId="11" fillId="0" borderId="25" xfId="1" applyFont="1" applyFill="1" applyBorder="1"/>
    <xf numFmtId="43" fontId="11" fillId="0" borderId="9" xfId="1" applyFont="1" applyFill="1" applyBorder="1" applyAlignment="1">
      <alignment horizontal="center"/>
    </xf>
    <xf numFmtId="0" fontId="11" fillId="0" borderId="1" xfId="0" applyFont="1" applyBorder="1"/>
    <xf numFmtId="164" fontId="10" fillId="0" borderId="26" xfId="1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wrapText="1"/>
    </xf>
    <xf numFmtId="43" fontId="11" fillId="0" borderId="9" xfId="1" applyFont="1" applyFill="1" applyBorder="1"/>
    <xf numFmtId="0" fontId="11" fillId="0" borderId="0" xfId="0" applyFont="1" applyBorder="1"/>
    <xf numFmtId="0" fontId="2" fillId="0" borderId="6" xfId="0" applyFont="1" applyFill="1" applyBorder="1" applyAlignment="1">
      <alignment horizontal="center" wrapText="1"/>
    </xf>
    <xf numFmtId="0" fontId="6" fillId="6" borderId="6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43" fontId="11" fillId="10" borderId="7" xfId="1" applyFont="1" applyFill="1" applyBorder="1" applyAlignment="1">
      <alignment horizontal="center"/>
    </xf>
    <xf numFmtId="43" fontId="11" fillId="10" borderId="10" xfId="1" applyFont="1" applyFill="1" applyBorder="1" applyAlignment="1">
      <alignment horizontal="center"/>
    </xf>
    <xf numFmtId="43" fontId="10" fillId="0" borderId="11" xfId="1" applyFont="1" applyFill="1" applyBorder="1" applyAlignment="1"/>
    <xf numFmtId="43" fontId="10" fillId="0" borderId="9" xfId="1" applyFont="1" applyFill="1" applyBorder="1" applyAlignment="1">
      <alignment horizontal="center"/>
    </xf>
    <xf numFmtId="43" fontId="10" fillId="0" borderId="1" xfId="1" applyFont="1" applyFill="1" applyBorder="1" applyAlignment="1"/>
    <xf numFmtId="43" fontId="10" fillId="0" borderId="1" xfId="1" applyFont="1" applyFill="1" applyBorder="1" applyAlignment="1">
      <alignment horizontal="center"/>
    </xf>
    <xf numFmtId="43" fontId="10" fillId="0" borderId="10" xfId="1" applyFont="1" applyFill="1" applyBorder="1" applyAlignment="1"/>
    <xf numFmtId="43" fontId="10" fillId="0" borderId="10" xfId="1" applyFont="1" applyFill="1" applyBorder="1" applyAlignment="1">
      <alignment horizontal="center"/>
    </xf>
    <xf numFmtId="43" fontId="11" fillId="10" borderId="7" xfId="1" applyFont="1" applyFill="1" applyBorder="1"/>
    <xf numFmtId="43" fontId="11" fillId="10" borderId="1" xfId="1" applyFont="1" applyFill="1" applyBorder="1"/>
    <xf numFmtId="43" fontId="11" fillId="10" borderId="9" xfId="1" applyFont="1" applyFill="1" applyBorder="1"/>
    <xf numFmtId="0" fontId="17" fillId="9" borderId="0" xfId="0" applyFont="1" applyFill="1" applyBorder="1" applyAlignment="1">
      <alignment horizontal="left"/>
    </xf>
    <xf numFmtId="43" fontId="6" fillId="0" borderId="0" xfId="1" applyFont="1" applyBorder="1"/>
    <xf numFmtId="43" fontId="11" fillId="0" borderId="30" xfId="1" applyFont="1" applyFill="1" applyBorder="1"/>
    <xf numFmtId="0" fontId="18" fillId="0" borderId="6" xfId="0" applyFont="1" applyBorder="1" applyAlignment="1">
      <alignment horizontal="center" wrapText="1"/>
    </xf>
    <xf numFmtId="164" fontId="10" fillId="4" borderId="1" xfId="1" applyNumberFormat="1" applyFont="1" applyFill="1" applyBorder="1" applyAlignment="1">
      <alignment horizontal="center" vertical="center"/>
    </xf>
    <xf numFmtId="43" fontId="12" fillId="6" borderId="7" xfId="1" applyFont="1" applyFill="1" applyBorder="1" applyAlignment="1">
      <alignment horizontal="center"/>
    </xf>
    <xf numFmtId="164" fontId="10" fillId="11" borderId="1" xfId="1" applyNumberFormat="1" applyFont="1" applyFill="1" applyBorder="1" applyAlignment="1">
      <alignment horizontal="center" vertical="center"/>
    </xf>
    <xf numFmtId="164" fontId="10" fillId="10" borderId="0" xfId="1" applyNumberFormat="1" applyFont="1" applyFill="1" applyBorder="1" applyAlignment="1">
      <alignment horizontal="center" vertical="center"/>
    </xf>
    <xf numFmtId="14" fontId="10" fillId="10" borderId="0" xfId="0" applyNumberFormat="1" applyFont="1" applyFill="1" applyBorder="1" applyAlignment="1">
      <alignment horizontal="center" vertical="center"/>
    </xf>
    <xf numFmtId="0" fontId="11" fillId="10" borderId="0" xfId="0" applyFont="1" applyFill="1" applyBorder="1" applyAlignment="1">
      <alignment horizontal="center" wrapText="1"/>
    </xf>
    <xf numFmtId="43" fontId="10" fillId="10" borderId="0" xfId="1" applyFont="1" applyFill="1" applyBorder="1" applyAlignment="1">
      <alignment horizontal="right" vertical="center"/>
    </xf>
    <xf numFmtId="0" fontId="11" fillId="10" borderId="0" xfId="0" applyFont="1" applyFill="1" applyBorder="1" applyAlignment="1">
      <alignment horizontal="left" wrapText="1"/>
    </xf>
    <xf numFmtId="43" fontId="11" fillId="10" borderId="0" xfId="1" applyFont="1" applyFill="1" applyBorder="1" applyAlignment="1">
      <alignment horizontal="center"/>
    </xf>
    <xf numFmtId="43" fontId="11" fillId="10" borderId="0" xfId="1" applyFont="1" applyFill="1" applyBorder="1"/>
    <xf numFmtId="0" fontId="11" fillId="10" borderId="0" xfId="0" applyFont="1" applyFill="1" applyBorder="1"/>
    <xf numFmtId="14" fontId="10" fillId="0" borderId="11" xfId="0" applyNumberFormat="1" applyFont="1" applyFill="1" applyBorder="1" applyAlignment="1">
      <alignment vertical="center"/>
    </xf>
    <xf numFmtId="14" fontId="10" fillId="0" borderId="10" xfId="0" applyNumberFormat="1" applyFont="1" applyFill="1" applyBorder="1" applyAlignment="1">
      <alignment vertical="center"/>
    </xf>
    <xf numFmtId="14" fontId="10" fillId="0" borderId="1" xfId="0" applyNumberFormat="1" applyFont="1" applyFill="1" applyBorder="1" applyAlignment="1">
      <alignment vertical="center"/>
    </xf>
    <xf numFmtId="164" fontId="10" fillId="4" borderId="1" xfId="1" applyNumberFormat="1" applyFont="1" applyFill="1" applyBorder="1" applyAlignment="1">
      <alignment vertical="center"/>
    </xf>
    <xf numFmtId="164" fontId="10" fillId="4" borderId="10" xfId="1" applyNumberFormat="1" applyFont="1" applyFill="1" applyBorder="1" applyAlignment="1">
      <alignment vertical="center"/>
    </xf>
    <xf numFmtId="164" fontId="11" fillId="0" borderId="7" xfId="1" applyNumberFormat="1" applyFont="1" applyFill="1" applyBorder="1"/>
    <xf numFmtId="164" fontId="11" fillId="0" borderId="10" xfId="1" applyNumberFormat="1" applyFont="1" applyFill="1" applyBorder="1" applyAlignment="1">
      <alignment horizontal="center"/>
    </xf>
    <xf numFmtId="164" fontId="11" fillId="0" borderId="30" xfId="1" applyNumberFormat="1" applyFont="1" applyFill="1" applyBorder="1"/>
    <xf numFmtId="164" fontId="11" fillId="0" borderId="25" xfId="1" applyNumberFormat="1" applyFont="1" applyFill="1" applyBorder="1"/>
    <xf numFmtId="0" fontId="3" fillId="0" borderId="0" xfId="0" applyFont="1" applyFill="1" applyBorder="1" applyAlignment="1">
      <alignment horizontal="left" wrapText="1"/>
    </xf>
    <xf numFmtId="164" fontId="11" fillId="0" borderId="0" xfId="1" applyNumberFormat="1" applyFont="1" applyFill="1" applyBorder="1" applyAlignment="1">
      <alignment horizontal="center"/>
    </xf>
    <xf numFmtId="164" fontId="11" fillId="0" borderId="0" xfId="1" applyNumberFormat="1" applyFont="1" applyFill="1" applyBorder="1"/>
    <xf numFmtId="0" fontId="3" fillId="0" borderId="0" xfId="0" applyFont="1" applyFill="1" applyBorder="1" applyAlignment="1">
      <alignment wrapText="1"/>
    </xf>
    <xf numFmtId="14" fontId="10" fillId="0" borderId="21" xfId="0" applyNumberFormat="1" applyFont="1" applyFill="1" applyBorder="1" applyAlignment="1">
      <alignment horizontal="center" vertical="center"/>
    </xf>
    <xf numFmtId="43" fontId="11" fillId="5" borderId="21" xfId="1" applyFont="1" applyFill="1" applyBorder="1" applyAlignment="1">
      <alignment horizontal="center"/>
    </xf>
    <xf numFmtId="43" fontId="11" fillId="0" borderId="22" xfId="1" applyFont="1" applyFill="1" applyBorder="1"/>
    <xf numFmtId="43" fontId="11" fillId="5" borderId="22" xfId="1" applyFont="1" applyFill="1" applyBorder="1" applyAlignment="1">
      <alignment horizontal="center"/>
    </xf>
    <xf numFmtId="164" fontId="11" fillId="5" borderId="22" xfId="1" applyNumberFormat="1" applyFont="1" applyFill="1" applyBorder="1" applyAlignment="1">
      <alignment horizontal="center"/>
    </xf>
    <xf numFmtId="164" fontId="11" fillId="5" borderId="22" xfId="1" applyNumberFormat="1" applyFont="1" applyFill="1" applyBorder="1"/>
    <xf numFmtId="43" fontId="11" fillId="5" borderId="22" xfId="1" applyFont="1" applyFill="1" applyBorder="1"/>
    <xf numFmtId="164" fontId="11" fillId="5" borderId="23" xfId="1" applyNumberFormat="1" applyFont="1" applyFill="1" applyBorder="1"/>
    <xf numFmtId="14" fontId="16" fillId="0" borderId="1" xfId="1" applyNumberFormat="1" applyFont="1" applyFill="1" applyBorder="1" applyAlignment="1">
      <alignment horizontal="center" vertical="center"/>
    </xf>
    <xf numFmtId="43" fontId="11" fillId="0" borderId="33" xfId="1" applyFont="1" applyFill="1" applyBorder="1" applyAlignment="1">
      <alignment horizontal="center"/>
    </xf>
    <xf numFmtId="164" fontId="11" fillId="0" borderId="7" xfId="1" applyNumberFormat="1" applyFont="1" applyFill="1" applyBorder="1" applyAlignment="1">
      <alignment horizontal="center"/>
    </xf>
    <xf numFmtId="43" fontId="10" fillId="0" borderId="1" xfId="1" applyFont="1" applyBorder="1" applyAlignment="1">
      <alignment horizontal="center" vertical="center"/>
    </xf>
    <xf numFmtId="14" fontId="16" fillId="0" borderId="5" xfId="0" applyNumberFormat="1" applyFont="1" applyFill="1" applyBorder="1" applyAlignment="1">
      <alignment horizontal="center" vertical="center"/>
    </xf>
    <xf numFmtId="14" fontId="16" fillId="0" borderId="2" xfId="0" applyNumberFormat="1" applyFont="1" applyFill="1" applyBorder="1" applyAlignment="1">
      <alignment vertical="center"/>
    </xf>
    <xf numFmtId="43" fontId="11" fillId="0" borderId="26" xfId="1" applyFont="1" applyFill="1" applyBorder="1" applyAlignment="1">
      <alignment horizontal="center"/>
    </xf>
    <xf numFmtId="164" fontId="11" fillId="0" borderId="9" xfId="1" applyNumberFormat="1" applyFont="1" applyFill="1" applyBorder="1" applyAlignment="1">
      <alignment horizontal="center"/>
    </xf>
    <xf numFmtId="43" fontId="11" fillId="0" borderId="5" xfId="1" applyFont="1" applyFill="1" applyBorder="1" applyAlignment="1">
      <alignment horizontal="center"/>
    </xf>
    <xf numFmtId="164" fontId="11" fillId="0" borderId="1" xfId="1" applyNumberFormat="1" applyFont="1" applyFill="1" applyBorder="1" applyAlignment="1">
      <alignment horizontal="center"/>
    </xf>
    <xf numFmtId="14" fontId="10" fillId="0" borderId="24" xfId="0" applyNumberFormat="1" applyFont="1" applyFill="1" applyBorder="1" applyAlignment="1">
      <alignment horizontal="center" vertical="center"/>
    </xf>
    <xf numFmtId="43" fontId="11" fillId="0" borderId="24" xfId="1" applyFont="1" applyFill="1" applyBorder="1" applyAlignment="1">
      <alignment horizontal="center"/>
    </xf>
    <xf numFmtId="43" fontId="11" fillId="0" borderId="10" xfId="1" applyFont="1" applyFill="1" applyBorder="1"/>
    <xf numFmtId="164" fontId="11" fillId="0" borderId="10" xfId="1" applyNumberFormat="1" applyFont="1" applyFill="1" applyBorder="1"/>
    <xf numFmtId="43" fontId="10" fillId="0" borderId="6" xfId="1" applyFont="1" applyBorder="1" applyAlignment="1">
      <alignment horizontal="center" vertical="center"/>
    </xf>
    <xf numFmtId="164" fontId="12" fillId="0" borderId="0" xfId="1" applyNumberFormat="1" applyFont="1" applyFill="1" applyBorder="1" applyAlignment="1">
      <alignment textRotation="71"/>
    </xf>
    <xf numFmtId="0" fontId="11" fillId="5" borderId="7" xfId="0" applyFont="1" applyFill="1" applyBorder="1" applyAlignment="1">
      <alignment horizontal="center" wrapText="1"/>
    </xf>
    <xf numFmtId="0" fontId="11" fillId="5" borderId="22" xfId="0" applyFont="1" applyFill="1" applyBorder="1" applyAlignment="1">
      <alignment horizontal="left" wrapText="1"/>
    </xf>
    <xf numFmtId="0" fontId="10" fillId="0" borderId="1" xfId="0" applyFont="1" applyFill="1" applyBorder="1"/>
    <xf numFmtId="43" fontId="10" fillId="0" borderId="7" xfId="1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left" wrapText="1"/>
    </xf>
    <xf numFmtId="0" fontId="5" fillId="3" borderId="6" xfId="0" applyFont="1" applyFill="1" applyBorder="1" applyAlignment="1">
      <alignment horizontal="center" wrapText="1"/>
    </xf>
    <xf numFmtId="43" fontId="11" fillId="5" borderId="33" xfId="1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wrapText="1"/>
    </xf>
    <xf numFmtId="43" fontId="11" fillId="5" borderId="26" xfId="1" applyFont="1" applyFill="1" applyBorder="1" applyAlignment="1">
      <alignment horizontal="center"/>
    </xf>
    <xf numFmtId="43" fontId="11" fillId="5" borderId="5" xfId="1" applyFont="1" applyFill="1" applyBorder="1" applyAlignment="1">
      <alignment horizontal="center"/>
    </xf>
    <xf numFmtId="43" fontId="11" fillId="5" borderId="24" xfId="1" applyFont="1" applyFill="1" applyBorder="1" applyAlignment="1">
      <alignment horizontal="center"/>
    </xf>
    <xf numFmtId="0" fontId="11" fillId="5" borderId="6" xfId="0" applyFont="1" applyFill="1" applyBorder="1" applyAlignment="1">
      <alignment horizontal="center" wrapText="1"/>
    </xf>
    <xf numFmtId="164" fontId="11" fillId="0" borderId="6" xfId="1" applyNumberFormat="1" applyFont="1" applyFill="1" applyBorder="1" applyAlignment="1">
      <alignment horizontal="center"/>
    </xf>
    <xf numFmtId="164" fontId="12" fillId="0" borderId="0" xfId="1" applyNumberFormat="1" applyFont="1"/>
    <xf numFmtId="14" fontId="10" fillId="0" borderId="2" xfId="0" applyNumberFormat="1" applyFont="1" applyFill="1" applyBorder="1" applyAlignment="1">
      <alignment horizontal="center" vertical="center"/>
    </xf>
    <xf numFmtId="43" fontId="11" fillId="0" borderId="1" xfId="1" applyFont="1" applyFill="1" applyBorder="1" applyAlignment="1">
      <alignment horizontal="left" wrapText="1"/>
    </xf>
    <xf numFmtId="43" fontId="11" fillId="0" borderId="6" xfId="1" applyFont="1" applyFill="1" applyBorder="1" applyAlignment="1">
      <alignment horizontal="left" wrapText="1"/>
    </xf>
    <xf numFmtId="43" fontId="11" fillId="5" borderId="1" xfId="1" applyFont="1" applyFill="1" applyBorder="1" applyAlignment="1">
      <alignment horizontal="center"/>
    </xf>
    <xf numFmtId="0" fontId="3" fillId="10" borderId="0" xfId="0" applyFont="1" applyFill="1" applyBorder="1" applyAlignment="1">
      <alignment horizontal="left" wrapText="1"/>
    </xf>
    <xf numFmtId="164" fontId="11" fillId="10" borderId="0" xfId="1" applyNumberFormat="1" applyFont="1" applyFill="1" applyBorder="1" applyAlignment="1">
      <alignment horizontal="center"/>
    </xf>
    <xf numFmtId="0" fontId="11" fillId="10" borderId="0" xfId="0" applyFont="1" applyFill="1"/>
    <xf numFmtId="0" fontId="3" fillId="10" borderId="0" xfId="0" applyFont="1" applyFill="1" applyBorder="1" applyAlignment="1">
      <alignment wrapText="1"/>
    </xf>
    <xf numFmtId="43" fontId="10" fillId="0" borderId="10" xfId="1" applyFont="1" applyFill="1" applyBorder="1" applyAlignment="1">
      <alignment horizontal="left" wrapText="1"/>
    </xf>
    <xf numFmtId="14" fontId="10" fillId="0" borderId="35" xfId="0" applyNumberFormat="1" applyFont="1" applyFill="1" applyBorder="1" applyAlignment="1">
      <alignment horizontal="center" vertical="center"/>
    </xf>
    <xf numFmtId="0" fontId="10" fillId="0" borderId="10" xfId="0" applyFont="1" applyFill="1" applyBorder="1"/>
    <xf numFmtId="43" fontId="11" fillId="0" borderId="10" xfId="1" applyFont="1" applyFill="1" applyBorder="1" applyAlignment="1">
      <alignment horizontal="left" wrapText="1"/>
    </xf>
    <xf numFmtId="14" fontId="10" fillId="0" borderId="40" xfId="0" applyNumberFormat="1" applyFont="1" applyFill="1" applyBorder="1" applyAlignment="1">
      <alignment horizontal="center" vertical="center"/>
    </xf>
    <xf numFmtId="0" fontId="10" fillId="0" borderId="39" xfId="0" applyFont="1" applyFill="1" applyBorder="1"/>
    <xf numFmtId="43" fontId="10" fillId="0" borderId="39" xfId="1" applyFont="1" applyFill="1" applyBorder="1" applyAlignment="1">
      <alignment horizontal="left" wrapText="1"/>
    </xf>
    <xf numFmtId="164" fontId="10" fillId="4" borderId="26" xfId="1" applyNumberFormat="1" applyFont="1" applyFill="1" applyBorder="1" applyAlignment="1">
      <alignment vertical="center"/>
    </xf>
    <xf numFmtId="164" fontId="10" fillId="4" borderId="35" xfId="1" applyNumberFormat="1" applyFont="1" applyFill="1" applyBorder="1" applyAlignment="1">
      <alignment vertical="center"/>
    </xf>
    <xf numFmtId="164" fontId="10" fillId="0" borderId="41" xfId="1" applyNumberFormat="1" applyFont="1" applyFill="1" applyBorder="1" applyAlignment="1">
      <alignment vertical="center"/>
    </xf>
    <xf numFmtId="164" fontId="10" fillId="0" borderId="35" xfId="1" applyNumberFormat="1" applyFont="1" applyFill="1" applyBorder="1" applyAlignment="1">
      <alignment vertical="center"/>
    </xf>
    <xf numFmtId="43" fontId="11" fillId="0" borderId="42" xfId="1" applyFont="1" applyFill="1" applyBorder="1" applyAlignment="1">
      <alignment horizontal="center"/>
    </xf>
    <xf numFmtId="43" fontId="11" fillId="0" borderId="35" xfId="1" applyFont="1" applyFill="1" applyBorder="1" applyAlignment="1">
      <alignment horizontal="center"/>
    </xf>
    <xf numFmtId="43" fontId="11" fillId="0" borderId="10" xfId="1" applyFont="1" applyFill="1" applyBorder="1" applyAlignment="1">
      <alignment horizontal="center" wrapText="1"/>
    </xf>
    <xf numFmtId="43" fontId="11" fillId="5" borderId="35" xfId="1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 wrapText="1"/>
    </xf>
    <xf numFmtId="43" fontId="11" fillId="0" borderId="43" xfId="1" applyFont="1" applyFill="1" applyBorder="1" applyAlignment="1">
      <alignment horizontal="center"/>
    </xf>
    <xf numFmtId="43" fontId="11" fillId="0" borderId="39" xfId="1" applyFont="1" applyFill="1" applyBorder="1" applyAlignment="1">
      <alignment horizontal="center" wrapText="1"/>
    </xf>
    <xf numFmtId="43" fontId="11" fillId="5" borderId="39" xfId="1" applyFont="1" applyFill="1" applyBorder="1" applyAlignment="1">
      <alignment horizontal="center"/>
    </xf>
    <xf numFmtId="0" fontId="11" fillId="5" borderId="39" xfId="0" applyFont="1" applyFill="1" applyBorder="1" applyAlignment="1">
      <alignment horizontal="center" wrapText="1"/>
    </xf>
    <xf numFmtId="43" fontId="10" fillId="0" borderId="10" xfId="1" applyFont="1" applyBorder="1" applyAlignment="1">
      <alignment horizontal="center" vertical="center"/>
    </xf>
    <xf numFmtId="43" fontId="11" fillId="0" borderId="39" xfId="1" applyFont="1" applyFill="1" applyBorder="1" applyAlignment="1">
      <alignment horizontal="center"/>
    </xf>
    <xf numFmtId="164" fontId="11" fillId="0" borderId="39" xfId="1" applyNumberFormat="1" applyFont="1" applyFill="1" applyBorder="1" applyAlignment="1">
      <alignment horizontal="center"/>
    </xf>
    <xf numFmtId="43" fontId="16" fillId="0" borderId="0" xfId="1" applyFont="1" applyFill="1" applyBorder="1" applyAlignment="1">
      <alignment horizontal="right"/>
    </xf>
    <xf numFmtId="0" fontId="16" fillId="0" borderId="0" xfId="0" applyFont="1" applyAlignment="1">
      <alignment horizontal="right"/>
    </xf>
    <xf numFmtId="0" fontId="11" fillId="5" borderId="22" xfId="0" applyFont="1" applyFill="1" applyBorder="1" applyAlignment="1">
      <alignment horizontal="center" wrapText="1"/>
    </xf>
    <xf numFmtId="164" fontId="10" fillId="4" borderId="44" xfId="1" applyNumberFormat="1" applyFont="1" applyFill="1" applyBorder="1" applyAlignment="1">
      <alignment vertical="center"/>
    </xf>
    <xf numFmtId="164" fontId="10" fillId="4" borderId="45" xfId="1" applyNumberFormat="1" applyFont="1" applyFill="1" applyBorder="1" applyAlignment="1">
      <alignment vertical="center"/>
    </xf>
    <xf numFmtId="14" fontId="16" fillId="0" borderId="24" xfId="0" applyNumberFormat="1" applyFont="1" applyFill="1" applyBorder="1" applyAlignment="1">
      <alignment horizontal="center" vertical="center"/>
    </xf>
    <xf numFmtId="164" fontId="11" fillId="5" borderId="11" xfId="1" applyNumberFormat="1" applyFont="1" applyFill="1" applyBorder="1"/>
    <xf numFmtId="14" fontId="10" fillId="0" borderId="22" xfId="0" applyNumberFormat="1" applyFont="1" applyFill="1" applyBorder="1" applyAlignment="1">
      <alignment vertical="center"/>
    </xf>
    <xf numFmtId="43" fontId="12" fillId="0" borderId="6" xfId="1" applyFont="1" applyFill="1" applyBorder="1" applyAlignment="1">
      <alignment horizontal="center" wrapText="1"/>
    </xf>
    <xf numFmtId="43" fontId="11" fillId="8" borderId="7" xfId="1" applyFont="1" applyFill="1" applyBorder="1" applyAlignment="1">
      <alignment horizontal="center"/>
    </xf>
    <xf numFmtId="43" fontId="12" fillId="0" borderId="34" xfId="1" applyFont="1" applyFill="1" applyBorder="1" applyAlignment="1">
      <alignment horizontal="center" wrapText="1"/>
    </xf>
    <xf numFmtId="43" fontId="12" fillId="0" borderId="1" xfId="1" applyFont="1" applyFill="1" applyBorder="1" applyAlignment="1">
      <alignment horizontal="center" wrapText="1"/>
    </xf>
    <xf numFmtId="164" fontId="10" fillId="0" borderId="5" xfId="1" applyNumberFormat="1" applyFont="1" applyFill="1" applyBorder="1" applyAlignment="1">
      <alignment vertical="center"/>
    </xf>
    <xf numFmtId="43" fontId="10" fillId="3" borderId="1" xfId="1" applyFont="1" applyFill="1" applyBorder="1" applyAlignment="1">
      <alignment horizontal="center" wrapText="1"/>
    </xf>
    <xf numFmtId="43" fontId="10" fillId="3" borderId="10" xfId="1" applyFont="1" applyFill="1" applyBorder="1" applyAlignment="1">
      <alignment horizontal="right" vertical="center"/>
    </xf>
    <xf numFmtId="164" fontId="11" fillId="0" borderId="9" xfId="1" applyNumberFormat="1" applyFont="1" applyFill="1" applyBorder="1"/>
    <xf numFmtId="164" fontId="11" fillId="0" borderId="1" xfId="1" applyNumberFormat="1" applyFont="1" applyFill="1" applyBorder="1"/>
    <xf numFmtId="164" fontId="11" fillId="0" borderId="6" xfId="1" applyNumberFormat="1" applyFont="1" applyFill="1" applyBorder="1"/>
    <xf numFmtId="164" fontId="11" fillId="10" borderId="0" xfId="1" applyNumberFormat="1" applyFont="1" applyFill="1" applyBorder="1"/>
    <xf numFmtId="164" fontId="6" fillId="0" borderId="1" xfId="1" applyNumberFormat="1" applyFont="1" applyBorder="1"/>
    <xf numFmtId="43" fontId="11" fillId="10" borderId="1" xfId="1" applyFont="1" applyFill="1" applyBorder="1" applyAlignment="1">
      <alignment horizontal="center"/>
    </xf>
    <xf numFmtId="43" fontId="10" fillId="0" borderId="1" xfId="1" applyFont="1" applyFill="1" applyBorder="1" applyAlignment="1">
      <alignment horizontal="center" vertical="center"/>
    </xf>
    <xf numFmtId="14" fontId="10" fillId="0" borderId="7" xfId="2" applyNumberFormat="1" applyFont="1" applyFill="1" applyBorder="1" applyAlignment="1">
      <alignment horizontal="center" vertical="center"/>
    </xf>
    <xf numFmtId="0" fontId="10" fillId="0" borderId="7" xfId="0" applyFont="1" applyFill="1" applyBorder="1"/>
    <xf numFmtId="164" fontId="20" fillId="4" borderId="4" xfId="2" applyNumberFormat="1" applyFont="1" applyFill="1" applyBorder="1" applyAlignment="1">
      <alignment horizontal="center" vertical="center"/>
    </xf>
    <xf numFmtId="14" fontId="10" fillId="0" borderId="1" xfId="2" applyNumberFormat="1" applyFont="1" applyFill="1" applyBorder="1" applyAlignment="1">
      <alignment horizontal="center" vertical="center"/>
    </xf>
    <xf numFmtId="164" fontId="20" fillId="4" borderId="42" xfId="2" applyNumberFormat="1" applyFont="1" applyFill="1" applyBorder="1" applyAlignment="1">
      <alignment horizontal="center" vertical="center"/>
    </xf>
    <xf numFmtId="14" fontId="10" fillId="0" borderId="6" xfId="2" applyNumberFormat="1" applyFont="1" applyFill="1" applyBorder="1" applyAlignment="1">
      <alignment horizontal="center" vertical="center"/>
    </xf>
    <xf numFmtId="43" fontId="10" fillId="0" borderId="7" xfId="2" applyFont="1" applyFill="1" applyBorder="1"/>
    <xf numFmtId="43" fontId="10" fillId="0" borderId="1" xfId="2" applyFont="1" applyFill="1" applyBorder="1"/>
    <xf numFmtId="43" fontId="10" fillId="0" borderId="6" xfId="2" applyFont="1" applyFill="1" applyBorder="1"/>
    <xf numFmtId="43" fontId="11" fillId="10" borderId="6" xfId="1" applyFont="1" applyFill="1" applyBorder="1" applyAlignment="1">
      <alignment horizontal="center"/>
    </xf>
    <xf numFmtId="43" fontId="11" fillId="10" borderId="10" xfId="1" applyFont="1" applyFill="1" applyBorder="1"/>
    <xf numFmtId="43" fontId="10" fillId="0" borderId="6" xfId="1" applyFont="1" applyFill="1" applyBorder="1" applyAlignment="1">
      <alignment horizontal="center" vertical="center"/>
    </xf>
    <xf numFmtId="14" fontId="10" fillId="0" borderId="10" xfId="2" applyNumberFormat="1" applyFont="1" applyFill="1" applyBorder="1" applyAlignment="1">
      <alignment horizontal="center" vertical="center"/>
    </xf>
    <xf numFmtId="43" fontId="10" fillId="0" borderId="10" xfId="2" applyFont="1" applyFill="1" applyBorder="1"/>
    <xf numFmtId="164" fontId="19" fillId="8" borderId="16" xfId="1" applyNumberFormat="1" applyFont="1" applyFill="1" applyBorder="1" applyAlignment="1">
      <alignment vertical="center"/>
    </xf>
    <xf numFmtId="164" fontId="19" fillId="8" borderId="32" xfId="1" applyNumberFormat="1" applyFont="1" applyFill="1" applyBorder="1" applyAlignment="1">
      <alignment vertical="center"/>
    </xf>
    <xf numFmtId="164" fontId="19" fillId="8" borderId="17" xfId="1" applyNumberFormat="1" applyFont="1" applyFill="1" applyBorder="1" applyAlignment="1">
      <alignment vertical="center"/>
    </xf>
    <xf numFmtId="43" fontId="10" fillId="3" borderId="1" xfId="2" applyFont="1" applyFill="1" applyBorder="1"/>
    <xf numFmtId="43" fontId="10" fillId="3" borderId="6" xfId="2" applyFont="1" applyFill="1" applyBorder="1"/>
    <xf numFmtId="164" fontId="10" fillId="4" borderId="49" xfId="1" applyNumberFormat="1" applyFont="1" applyFill="1" applyBorder="1" applyAlignment="1">
      <alignment vertical="center"/>
    </xf>
    <xf numFmtId="164" fontId="12" fillId="0" borderId="1" xfId="1" applyNumberFormat="1" applyFont="1" applyBorder="1"/>
    <xf numFmtId="0" fontId="4" fillId="3" borderId="0" xfId="0" applyFont="1" applyFill="1" applyAlignment="1">
      <alignment horizontal="center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4" fontId="6" fillId="4" borderId="2" xfId="1" applyNumberFormat="1" applyFont="1" applyFill="1" applyBorder="1" applyAlignment="1">
      <alignment horizontal="right"/>
    </xf>
    <xf numFmtId="164" fontId="6" fillId="4" borderId="3" xfId="1" applyNumberFormat="1" applyFont="1" applyFill="1" applyBorder="1" applyAlignment="1">
      <alignment horizontal="right"/>
    </xf>
    <xf numFmtId="164" fontId="6" fillId="4" borderId="8" xfId="1" applyNumberFormat="1" applyFont="1" applyFill="1" applyBorder="1" applyAlignment="1">
      <alignment horizontal="right"/>
    </xf>
    <xf numFmtId="0" fontId="3" fillId="0" borderId="31" xfId="0" applyFont="1" applyFill="1" applyBorder="1" applyAlignment="1">
      <alignment horizontal="center" textRotation="53" wrapText="1"/>
    </xf>
    <xf numFmtId="0" fontId="3" fillId="0" borderId="26" xfId="0" applyFont="1" applyFill="1" applyBorder="1" applyAlignment="1">
      <alignment horizontal="center" textRotation="53" wrapText="1"/>
    </xf>
    <xf numFmtId="0" fontId="3" fillId="0" borderId="35" xfId="0" applyFont="1" applyFill="1" applyBorder="1" applyAlignment="1">
      <alignment horizontal="center" textRotation="53" wrapText="1"/>
    </xf>
    <xf numFmtId="14" fontId="13" fillId="0" borderId="34" xfId="1" applyNumberFormat="1" applyFont="1" applyFill="1" applyBorder="1" applyAlignment="1">
      <alignment horizontal="center"/>
    </xf>
    <xf numFmtId="14" fontId="13" fillId="0" borderId="9" xfId="1" applyNumberFormat="1" applyFont="1" applyFill="1" applyBorder="1" applyAlignment="1">
      <alignment horizontal="center"/>
    </xf>
    <xf numFmtId="14" fontId="13" fillId="0" borderId="10" xfId="1" applyNumberFormat="1" applyFont="1" applyFill="1" applyBorder="1" applyAlignment="1">
      <alignment horizontal="center"/>
    </xf>
    <xf numFmtId="164" fontId="12" fillId="6" borderId="38" xfId="1" applyNumberFormat="1" applyFont="1" applyFill="1" applyBorder="1" applyAlignment="1">
      <alignment horizontal="center"/>
    </xf>
    <xf numFmtId="164" fontId="12" fillId="6" borderId="36" xfId="1" applyNumberFormat="1" applyFont="1" applyFill="1" applyBorder="1" applyAlignment="1">
      <alignment horizontal="center"/>
    </xf>
    <xf numFmtId="164" fontId="12" fillId="6" borderId="37" xfId="1" applyNumberFormat="1" applyFont="1" applyFill="1" applyBorder="1" applyAlignment="1">
      <alignment horizontal="center"/>
    </xf>
    <xf numFmtId="0" fontId="17" fillId="9" borderId="12" xfId="0" applyFont="1" applyFill="1" applyBorder="1" applyAlignment="1">
      <alignment horizontal="left"/>
    </xf>
    <xf numFmtId="0" fontId="17" fillId="9" borderId="13" xfId="0" applyFont="1" applyFill="1" applyBorder="1" applyAlignment="1">
      <alignment horizontal="left"/>
    </xf>
    <xf numFmtId="0" fontId="17" fillId="9" borderId="14" xfId="0" applyFont="1" applyFill="1" applyBorder="1" applyAlignment="1">
      <alignment horizontal="left"/>
    </xf>
    <xf numFmtId="164" fontId="19" fillId="8" borderId="16" xfId="1" applyNumberFormat="1" applyFont="1" applyFill="1" applyBorder="1" applyAlignment="1">
      <alignment horizontal="center" vertical="center"/>
    </xf>
    <xf numFmtId="164" fontId="19" fillId="8" borderId="32" xfId="1" applyNumberFormat="1" applyFont="1" applyFill="1" applyBorder="1" applyAlignment="1">
      <alignment horizontal="center" vertical="center"/>
    </xf>
    <xf numFmtId="164" fontId="19" fillId="8" borderId="17" xfId="1" applyNumberFormat="1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wrapText="1"/>
    </xf>
    <xf numFmtId="0" fontId="11" fillId="0" borderId="18" xfId="0" applyFont="1" applyFill="1" applyBorder="1" applyAlignment="1">
      <alignment horizontal="center" wrapText="1"/>
    </xf>
    <xf numFmtId="14" fontId="10" fillId="0" borderId="11" xfId="0" applyNumberFormat="1" applyFont="1" applyFill="1" applyBorder="1" applyAlignment="1">
      <alignment horizontal="center" vertical="center"/>
    </xf>
    <xf numFmtId="14" fontId="10" fillId="0" borderId="9" xfId="0" applyNumberFormat="1" applyFont="1" applyFill="1" applyBorder="1" applyAlignment="1">
      <alignment horizontal="center" vertical="center"/>
    </xf>
    <xf numFmtId="14" fontId="10" fillId="0" borderId="10" xfId="0" applyNumberFormat="1" applyFont="1" applyFill="1" applyBorder="1" applyAlignment="1">
      <alignment horizontal="center" vertical="center"/>
    </xf>
    <xf numFmtId="164" fontId="10" fillId="0" borderId="31" xfId="1" applyNumberFormat="1" applyFont="1" applyFill="1" applyBorder="1" applyAlignment="1">
      <alignment horizontal="center" vertical="center"/>
    </xf>
    <xf numFmtId="164" fontId="10" fillId="0" borderId="26" xfId="1" applyNumberFormat="1" applyFont="1" applyFill="1" applyBorder="1" applyAlignment="1">
      <alignment horizontal="center" vertical="center"/>
    </xf>
    <xf numFmtId="164" fontId="10" fillId="0" borderId="35" xfId="1" applyNumberFormat="1" applyFont="1" applyFill="1" applyBorder="1" applyAlignment="1">
      <alignment horizontal="center" vertical="center"/>
    </xf>
    <xf numFmtId="164" fontId="19" fillId="8" borderId="16" xfId="1" applyNumberFormat="1" applyFont="1" applyFill="1" applyBorder="1" applyAlignment="1">
      <alignment horizontal="center" vertical="center" textRotation="55"/>
    </xf>
    <xf numFmtId="164" fontId="19" fillId="8" borderId="32" xfId="1" applyNumberFormat="1" applyFont="1" applyFill="1" applyBorder="1" applyAlignment="1">
      <alignment horizontal="center" vertical="center" textRotation="55"/>
    </xf>
    <xf numFmtId="164" fontId="19" fillId="8" borderId="17" xfId="1" applyNumberFormat="1" applyFont="1" applyFill="1" applyBorder="1" applyAlignment="1">
      <alignment horizontal="center" vertical="center" textRotation="55"/>
    </xf>
    <xf numFmtId="14" fontId="13" fillId="0" borderId="11" xfId="1" applyNumberFormat="1" applyFont="1" applyFill="1" applyBorder="1" applyAlignment="1">
      <alignment horizontal="center"/>
    </xf>
    <xf numFmtId="164" fontId="12" fillId="6" borderId="48" xfId="1" applyNumberFormat="1" applyFont="1" applyFill="1" applyBorder="1" applyAlignment="1">
      <alignment horizontal="center"/>
    </xf>
    <xf numFmtId="43" fontId="12" fillId="6" borderId="47" xfId="1" applyFont="1" applyFill="1" applyBorder="1" applyAlignment="1">
      <alignment horizontal="center"/>
    </xf>
    <xf numFmtId="43" fontId="12" fillId="6" borderId="31" xfId="1" applyFont="1" applyFill="1" applyBorder="1" applyAlignment="1">
      <alignment horizontal="center"/>
    </xf>
    <xf numFmtId="43" fontId="12" fillId="6" borderId="15" xfId="1" applyFont="1" applyFill="1" applyBorder="1" applyAlignment="1">
      <alignment horizontal="center"/>
    </xf>
    <xf numFmtId="43" fontId="12" fillId="6" borderId="26" xfId="1" applyFont="1" applyFill="1" applyBorder="1" applyAlignment="1">
      <alignment horizontal="center"/>
    </xf>
    <xf numFmtId="43" fontId="12" fillId="6" borderId="18" xfId="1" applyFont="1" applyFill="1" applyBorder="1" applyAlignment="1">
      <alignment horizontal="center"/>
    </xf>
    <xf numFmtId="43" fontId="12" fillId="6" borderId="35" xfId="1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center" wrapText="1"/>
    </xf>
    <xf numFmtId="43" fontId="12" fillId="6" borderId="27" xfId="1" applyFont="1" applyFill="1" applyBorder="1" applyAlignment="1">
      <alignment horizontal="right" textRotation="8"/>
    </xf>
    <xf numFmtId="43" fontId="12" fillId="6" borderId="28" xfId="1" applyFont="1" applyFill="1" applyBorder="1" applyAlignment="1">
      <alignment horizontal="right" textRotation="8"/>
    </xf>
    <xf numFmtId="43" fontId="12" fillId="6" borderId="29" xfId="1" applyFont="1" applyFill="1" applyBorder="1" applyAlignment="1">
      <alignment horizontal="right" textRotation="8"/>
    </xf>
    <xf numFmtId="164" fontId="12" fillId="6" borderId="27" xfId="1" applyNumberFormat="1" applyFont="1" applyFill="1" applyBorder="1" applyAlignment="1">
      <alignment horizontal="right" textRotation="8"/>
    </xf>
    <xf numFmtId="164" fontId="12" fillId="6" borderId="28" xfId="1" applyNumberFormat="1" applyFont="1" applyFill="1" applyBorder="1" applyAlignment="1">
      <alignment horizontal="right" textRotation="8"/>
    </xf>
    <xf numFmtId="164" fontId="12" fillId="6" borderId="29" xfId="1" applyNumberFormat="1" applyFont="1" applyFill="1" applyBorder="1" applyAlignment="1">
      <alignment horizontal="right" textRotation="8"/>
    </xf>
    <xf numFmtId="164" fontId="19" fillId="8" borderId="20" xfId="1" applyNumberFormat="1" applyFont="1" applyFill="1" applyBorder="1" applyAlignment="1">
      <alignment horizontal="center" vertical="center"/>
    </xf>
    <xf numFmtId="164" fontId="19" fillId="8" borderId="0" xfId="1" applyNumberFormat="1" applyFont="1" applyFill="1" applyBorder="1" applyAlignment="1">
      <alignment horizontal="center" vertical="center"/>
    </xf>
    <xf numFmtId="164" fontId="19" fillId="8" borderId="19" xfId="1" applyNumberFormat="1" applyFont="1" applyFill="1" applyBorder="1" applyAlignment="1">
      <alignment horizontal="center" vertical="center"/>
    </xf>
    <xf numFmtId="164" fontId="10" fillId="4" borderId="31" xfId="1" applyNumberFormat="1" applyFont="1" applyFill="1" applyBorder="1" applyAlignment="1">
      <alignment horizontal="center" vertical="center"/>
    </xf>
    <xf numFmtId="164" fontId="10" fillId="4" borderId="26" xfId="1" applyNumberFormat="1" applyFont="1" applyFill="1" applyBorder="1" applyAlignment="1">
      <alignment horizontal="center" vertical="center"/>
    </xf>
    <xf numFmtId="164" fontId="10" fillId="4" borderId="35" xfId="1" applyNumberFormat="1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textRotation="53" wrapText="1"/>
    </xf>
    <xf numFmtId="0" fontId="3" fillId="0" borderId="28" xfId="0" applyFont="1" applyFill="1" applyBorder="1" applyAlignment="1">
      <alignment horizontal="center" textRotation="53" wrapText="1"/>
    </xf>
    <xf numFmtId="0" fontId="3" fillId="0" borderId="29" xfId="0" applyFont="1" applyFill="1" applyBorder="1" applyAlignment="1">
      <alignment horizontal="center" textRotation="53" wrapText="1"/>
    </xf>
    <xf numFmtId="14" fontId="13" fillId="0" borderId="46" xfId="1" applyNumberFormat="1" applyFont="1" applyFill="1" applyBorder="1" applyAlignment="1">
      <alignment horizontal="center"/>
    </xf>
    <xf numFmtId="14" fontId="13" fillId="0" borderId="18" xfId="1" applyNumberFormat="1" applyFont="1" applyFill="1" applyBorder="1" applyAlignment="1">
      <alignment horizontal="center"/>
    </xf>
    <xf numFmtId="164" fontId="12" fillId="6" borderId="16" xfId="1" applyNumberFormat="1" applyFont="1" applyFill="1" applyBorder="1" applyAlignment="1">
      <alignment horizontal="center"/>
    </xf>
    <xf numFmtId="164" fontId="12" fillId="6" borderId="17" xfId="1" applyNumberFormat="1" applyFont="1" applyFill="1" applyBorder="1" applyAlignment="1">
      <alignment horizontal="center"/>
    </xf>
    <xf numFmtId="14" fontId="13" fillId="0" borderId="47" xfId="1" applyNumberFormat="1" applyFont="1" applyFill="1" applyBorder="1" applyAlignment="1">
      <alignment horizontal="center"/>
    </xf>
    <xf numFmtId="14" fontId="13" fillId="0" borderId="15" xfId="1" applyNumberFormat="1" applyFont="1" applyFill="1" applyBorder="1" applyAlignment="1">
      <alignment horizontal="center"/>
    </xf>
    <xf numFmtId="164" fontId="12" fillId="6" borderId="32" xfId="1" applyNumberFormat="1" applyFont="1" applyFill="1" applyBorder="1" applyAlignment="1">
      <alignment horizontal="center"/>
    </xf>
    <xf numFmtId="164" fontId="10" fillId="4" borderId="11" xfId="1" applyNumberFormat="1" applyFont="1" applyFill="1" applyBorder="1" applyAlignment="1">
      <alignment vertical="center"/>
    </xf>
    <xf numFmtId="43" fontId="11" fillId="8" borderId="6" xfId="1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 wrapText="1"/>
    </xf>
    <xf numFmtId="0" fontId="11" fillId="10" borderId="8" xfId="0" applyFont="1" applyFill="1" applyBorder="1" applyAlignment="1">
      <alignment horizontal="center" wrapText="1"/>
    </xf>
    <xf numFmtId="43" fontId="10" fillId="10" borderId="8" xfId="1" applyFont="1" applyFill="1" applyBorder="1" applyAlignment="1">
      <alignment horizontal="right" vertical="center"/>
    </xf>
    <xf numFmtId="0" fontId="11" fillId="10" borderId="8" xfId="0" applyFont="1" applyFill="1" applyBorder="1" applyAlignment="1">
      <alignment horizontal="left" wrapText="1"/>
    </xf>
    <xf numFmtId="43" fontId="11" fillId="10" borderId="8" xfId="1" applyFont="1" applyFill="1" applyBorder="1" applyAlignment="1">
      <alignment horizontal="center"/>
    </xf>
    <xf numFmtId="43" fontId="11" fillId="10" borderId="8" xfId="1" applyFont="1" applyFill="1" applyBorder="1"/>
    <xf numFmtId="0" fontId="11" fillId="10" borderId="8" xfId="0" applyFont="1" applyFill="1" applyBorder="1"/>
    <xf numFmtId="43" fontId="11" fillId="0" borderId="50" xfId="1" applyFont="1" applyFill="1" applyBorder="1"/>
    <xf numFmtId="164" fontId="20" fillId="0" borderId="43" xfId="2" applyNumberFormat="1" applyFont="1" applyFill="1" applyBorder="1" applyAlignment="1">
      <alignment horizontal="center" vertical="center"/>
    </xf>
    <xf numFmtId="14" fontId="10" fillId="0" borderId="39" xfId="2" applyNumberFormat="1" applyFont="1" applyFill="1" applyBorder="1" applyAlignment="1">
      <alignment horizontal="center" vertical="center"/>
    </xf>
    <xf numFmtId="43" fontId="10" fillId="0" borderId="39" xfId="2" applyFont="1" applyFill="1" applyBorder="1"/>
    <xf numFmtId="0" fontId="11" fillId="0" borderId="11" xfId="0" applyFont="1" applyFill="1" applyBorder="1" applyAlignment="1">
      <alignment horizontal="center" wrapText="1"/>
    </xf>
    <xf numFmtId="43" fontId="11" fillId="0" borderId="39" xfId="1" applyFont="1" applyFill="1" applyBorder="1"/>
    <xf numFmtId="164" fontId="11" fillId="0" borderId="39" xfId="1" applyNumberFormat="1" applyFont="1" applyFill="1" applyBorder="1"/>
    <xf numFmtId="164" fontId="20" fillId="4" borderId="51" xfId="2" applyNumberFormat="1" applyFont="1" applyFill="1" applyBorder="1" applyAlignment="1">
      <alignment horizontal="center" vertical="center"/>
    </xf>
    <xf numFmtId="43" fontId="10" fillId="3" borderId="7" xfId="2" applyFont="1" applyFill="1" applyBorder="1"/>
    <xf numFmtId="164" fontId="20" fillId="4" borderId="45" xfId="2" applyNumberFormat="1" applyFont="1" applyFill="1" applyBorder="1" applyAlignment="1">
      <alignment horizontal="center" vertical="center"/>
    </xf>
    <xf numFmtId="43" fontId="11" fillId="0" borderId="6" xfId="1" applyFont="1" applyFill="1" applyBorder="1"/>
    <xf numFmtId="43" fontId="11" fillId="10" borderId="6" xfId="1" applyFont="1" applyFill="1" applyBorder="1"/>
    <xf numFmtId="164" fontId="20" fillId="11" borderId="7" xfId="2" applyNumberFormat="1" applyFont="1" applyFill="1" applyBorder="1" applyAlignment="1">
      <alignment horizontal="center" vertical="center"/>
    </xf>
    <xf numFmtId="164" fontId="20" fillId="11" borderId="1" xfId="2" applyNumberFormat="1" applyFont="1" applyFill="1" applyBorder="1" applyAlignment="1">
      <alignment horizontal="center" vertical="center"/>
    </xf>
    <xf numFmtId="164" fontId="20" fillId="11" borderId="6" xfId="2" applyNumberFormat="1" applyFont="1" applyFill="1" applyBorder="1" applyAlignment="1">
      <alignment horizontal="center" vertical="center"/>
    </xf>
  </cellXfs>
  <cellStyles count="3">
    <cellStyle name="Κανονικό" xfId="0" builtinId="0"/>
    <cellStyle name="Κόμμα" xfId="1" builtinId="3"/>
    <cellStyle name="Κόμμα 3" xfId="2"/>
  </cellStyles>
  <dxfs count="0"/>
  <tableStyles count="0" defaultTableStyle="TableStyleMedium9" defaultPivotStyle="PivotStyleLight16"/>
  <colors>
    <mruColors>
      <color rgb="FF00FFFF"/>
      <color rgb="FF00FF00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180"/>
  <sheetViews>
    <sheetView tabSelected="1" workbookViewId="0">
      <pane ySplit="1" topLeftCell="A2" activePane="bottomLeft" state="frozen"/>
      <selection pane="bottomLeft" activeCell="Z34" sqref="Z34"/>
    </sheetView>
  </sheetViews>
  <sheetFormatPr defaultRowHeight="12.75"/>
  <cols>
    <col min="1" max="1" width="7.6640625" style="24" customWidth="1"/>
    <col min="2" max="2" width="7" style="24" customWidth="1"/>
    <col min="3" max="3" width="8.44140625" style="24" bestFit="1" customWidth="1"/>
    <col min="4" max="4" width="71.77734375" style="24" customWidth="1"/>
    <col min="5" max="5" width="12.44140625" style="24" customWidth="1"/>
    <col min="6" max="6" width="20.33203125" style="24" customWidth="1"/>
    <col min="7" max="7" width="10" style="24" customWidth="1"/>
    <col min="8" max="8" width="8.44140625" style="24" customWidth="1"/>
    <col min="9" max="9" width="11.5546875" style="24" customWidth="1"/>
    <col min="10" max="12" width="9.21875" style="24" customWidth="1"/>
    <col min="13" max="13" width="11.77734375" style="24" customWidth="1"/>
    <col min="14" max="14" width="8.88671875" style="24" customWidth="1"/>
    <col min="15" max="15" width="11.77734375" style="24" customWidth="1"/>
    <col min="16" max="17" width="8.88671875" style="24" customWidth="1"/>
    <col min="18" max="18" width="9.21875" style="24" customWidth="1"/>
    <col min="19" max="23" width="8.44140625" style="24" customWidth="1"/>
    <col min="24" max="24" width="9.109375" style="24" customWidth="1"/>
    <col min="25" max="25" width="8.5546875" style="24" customWidth="1"/>
    <col min="26" max="26" width="10.33203125" style="24" customWidth="1"/>
    <col min="27" max="27" width="9.6640625" style="24" customWidth="1"/>
    <col min="28" max="29" width="11.21875" style="24" customWidth="1"/>
    <col min="30" max="30" width="9.21875" style="24" customWidth="1"/>
    <col min="31" max="31" width="10.33203125" style="24" customWidth="1"/>
    <col min="32" max="32" width="34.77734375" style="24" bestFit="1" customWidth="1"/>
    <col min="33" max="33" width="32.21875" style="24" bestFit="1" customWidth="1"/>
    <col min="34" max="34" width="8.5546875" style="24" customWidth="1"/>
    <col min="35" max="35" width="9.6640625" style="24" customWidth="1"/>
    <col min="36" max="16384" width="8.88671875" style="24"/>
  </cols>
  <sheetData>
    <row r="1" spans="1:33" s="9" customFormat="1" ht="36.75" thickBot="1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4" t="s">
        <v>54</v>
      </c>
      <c r="H1" s="144" t="s">
        <v>55</v>
      </c>
      <c r="I1" s="5" t="s">
        <v>56</v>
      </c>
      <c r="J1" s="28" t="s">
        <v>6</v>
      </c>
      <c r="K1" s="5" t="s">
        <v>38</v>
      </c>
      <c r="L1" s="28" t="s">
        <v>6</v>
      </c>
      <c r="M1" s="6" t="s">
        <v>15</v>
      </c>
      <c r="N1" s="7" t="s">
        <v>17</v>
      </c>
      <c r="O1" s="6" t="s">
        <v>16</v>
      </c>
      <c r="P1" s="7" t="s">
        <v>18</v>
      </c>
      <c r="Q1" s="73" t="s">
        <v>66</v>
      </c>
      <c r="R1" s="28" t="s">
        <v>6</v>
      </c>
      <c r="S1" s="7" t="s">
        <v>65</v>
      </c>
      <c r="T1" s="28" t="s">
        <v>6</v>
      </c>
      <c r="U1" s="7" t="s">
        <v>64</v>
      </c>
      <c r="V1" s="28" t="s">
        <v>6</v>
      </c>
      <c r="W1" s="7" t="s">
        <v>63</v>
      </c>
      <c r="X1" s="28" t="s">
        <v>6</v>
      </c>
      <c r="Y1" s="74" t="s">
        <v>7</v>
      </c>
      <c r="Z1" s="75" t="s">
        <v>6</v>
      </c>
      <c r="AA1" s="8" t="s">
        <v>8</v>
      </c>
      <c r="AB1" s="28" t="s">
        <v>6</v>
      </c>
      <c r="AC1" s="3" t="s">
        <v>9</v>
      </c>
      <c r="AD1" s="90" t="s">
        <v>41</v>
      </c>
    </row>
    <row r="2" spans="1:33" s="31" customFormat="1">
      <c r="A2" s="37"/>
      <c r="B2" s="37"/>
      <c r="C2" s="38"/>
      <c r="D2" s="39"/>
      <c r="E2" s="40"/>
      <c r="F2" s="41"/>
      <c r="G2" s="42"/>
      <c r="H2" s="43"/>
      <c r="I2" s="42"/>
      <c r="J2" s="42"/>
      <c r="K2" s="42"/>
      <c r="L2" s="42"/>
      <c r="M2" s="42"/>
      <c r="N2" s="42"/>
      <c r="O2" s="42"/>
      <c r="P2" s="42"/>
      <c r="Q2" s="42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</row>
    <row r="3" spans="1:33" s="31" customFormat="1">
      <c r="A3" s="37"/>
      <c r="B3" s="37"/>
      <c r="C3" s="38"/>
      <c r="D3" s="41"/>
      <c r="E3" s="40"/>
      <c r="F3" s="41"/>
      <c r="G3" s="42"/>
      <c r="H3" s="43"/>
      <c r="I3" s="42"/>
      <c r="J3" s="42"/>
      <c r="K3" s="42"/>
      <c r="L3" s="42"/>
      <c r="M3" s="42"/>
      <c r="N3" s="42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B3" s="58"/>
      <c r="AC3" s="43"/>
      <c r="AD3" s="43"/>
    </row>
    <row r="4" spans="1:33" s="101" customFormat="1">
      <c r="A4" s="94"/>
      <c r="B4" s="94"/>
      <c r="C4" s="95"/>
      <c r="D4" s="294"/>
      <c r="E4" s="295"/>
      <c r="F4" s="296"/>
      <c r="G4" s="297"/>
      <c r="H4" s="298"/>
      <c r="I4" s="297"/>
      <c r="J4" s="297"/>
      <c r="K4" s="297"/>
      <c r="L4" s="297"/>
      <c r="M4" s="297"/>
      <c r="N4" s="297"/>
      <c r="O4" s="297"/>
      <c r="P4" s="297"/>
      <c r="Q4" s="297"/>
      <c r="R4" s="298"/>
      <c r="S4" s="298"/>
      <c r="T4" s="298"/>
      <c r="U4" s="298"/>
      <c r="V4" s="298"/>
      <c r="W4" s="298"/>
      <c r="X4" s="298"/>
      <c r="Y4" s="298"/>
      <c r="Z4" s="298"/>
      <c r="AA4" s="298"/>
      <c r="AB4" s="298"/>
      <c r="AC4" s="298"/>
      <c r="AD4" s="298"/>
      <c r="AE4" s="299"/>
      <c r="AF4" s="299"/>
      <c r="AG4" s="299"/>
    </row>
    <row r="5" spans="1:33" s="31" customFormat="1" ht="13.5" thickBot="1">
      <c r="A5" s="37"/>
      <c r="B5" s="37"/>
      <c r="C5" s="38"/>
      <c r="D5" s="51"/>
      <c r="E5" s="52"/>
      <c r="F5" s="53"/>
      <c r="G5" s="53"/>
      <c r="H5" s="54"/>
      <c r="I5" s="55"/>
      <c r="J5" s="54"/>
      <c r="K5" s="54"/>
      <c r="L5" s="54"/>
      <c r="M5" s="54"/>
      <c r="N5" s="54"/>
      <c r="O5" s="54"/>
      <c r="P5" s="54"/>
      <c r="Q5" s="54"/>
      <c r="R5" s="54"/>
      <c r="S5" s="55"/>
      <c r="T5" s="55"/>
      <c r="U5" s="55"/>
      <c r="V5" s="55"/>
      <c r="W5" s="55"/>
      <c r="X5" s="55"/>
      <c r="Y5" s="55"/>
      <c r="Z5" s="43"/>
      <c r="AA5" s="300"/>
      <c r="AB5" s="55"/>
      <c r="AC5" s="55"/>
      <c r="AD5" s="55"/>
      <c r="AE5" s="43"/>
    </row>
    <row r="6" spans="1:33" s="31" customFormat="1" ht="15" customHeight="1">
      <c r="A6" s="275" t="s">
        <v>99</v>
      </c>
      <c r="B6" s="291" t="s">
        <v>97</v>
      </c>
      <c r="C6" s="102">
        <v>41114</v>
      </c>
      <c r="D6" s="21" t="s">
        <v>89</v>
      </c>
      <c r="E6" s="20"/>
      <c r="F6" s="267" t="s">
        <v>26</v>
      </c>
      <c r="G6" s="18">
        <v>1392.0704000000001</v>
      </c>
      <c r="H6" s="22">
        <v>22.04</v>
      </c>
      <c r="I6" s="22">
        <v>1370.0304000000001</v>
      </c>
      <c r="J6" s="107">
        <v>8157</v>
      </c>
      <c r="K6" s="76"/>
      <c r="L6" s="76"/>
      <c r="M6" s="18"/>
      <c r="N6" s="18"/>
      <c r="O6" s="18"/>
      <c r="P6" s="18"/>
      <c r="Q6" s="22">
        <v>0</v>
      </c>
      <c r="R6" s="107"/>
      <c r="S6" s="22">
        <v>7.46</v>
      </c>
      <c r="T6" s="107">
        <v>44</v>
      </c>
      <c r="U6" s="22">
        <v>189.75040000000001</v>
      </c>
      <c r="V6" s="107">
        <v>1130</v>
      </c>
      <c r="W6" s="22">
        <v>308.34440000000001</v>
      </c>
      <c r="X6" s="107">
        <v>1836</v>
      </c>
      <c r="Y6" s="261" t="s">
        <v>83</v>
      </c>
      <c r="Z6" s="262"/>
      <c r="AA6" s="22">
        <v>1370.0304000000001</v>
      </c>
      <c r="AB6" s="107">
        <v>16314.931967462326</v>
      </c>
      <c r="AC6" s="109">
        <f>J6+R6+T6+AB6</f>
        <v>24515.931967462326</v>
      </c>
      <c r="AD6" s="259">
        <v>46086</v>
      </c>
      <c r="AE6" s="260">
        <f>AC6+AC7+AC8+AC9</f>
        <v>40878.80362891579</v>
      </c>
    </row>
    <row r="7" spans="1:33" s="31" customFormat="1" ht="15" customHeight="1">
      <c r="A7" s="276"/>
      <c r="B7" s="105"/>
      <c r="C7" s="104"/>
      <c r="D7" s="21" t="s">
        <v>100</v>
      </c>
      <c r="E7" s="20">
        <v>6629.4</v>
      </c>
      <c r="F7" s="267"/>
      <c r="G7" s="18">
        <v>207.47185000000002</v>
      </c>
      <c r="H7" s="194" t="s">
        <v>22</v>
      </c>
      <c r="I7" s="22">
        <v>207.47185000000002</v>
      </c>
      <c r="J7" s="107">
        <v>1235</v>
      </c>
      <c r="K7" s="76"/>
      <c r="L7" s="76"/>
      <c r="M7" s="193" t="s">
        <v>22</v>
      </c>
      <c r="N7" s="18"/>
      <c r="O7" s="18"/>
      <c r="P7" s="18"/>
      <c r="Q7" s="22">
        <v>51.377850000000002</v>
      </c>
      <c r="R7" s="107">
        <v>306</v>
      </c>
      <c r="S7" s="22">
        <v>15.14</v>
      </c>
      <c r="T7" s="107">
        <v>90</v>
      </c>
      <c r="U7" s="22">
        <v>23.727039999999999</v>
      </c>
      <c r="V7" s="107">
        <v>141</v>
      </c>
      <c r="W7" s="22">
        <v>38.556439999999995</v>
      </c>
      <c r="X7" s="107">
        <v>230</v>
      </c>
      <c r="Y7" s="263"/>
      <c r="Z7" s="264"/>
      <c r="AA7" s="22">
        <v>207.47185000000002</v>
      </c>
      <c r="AB7" s="107">
        <v>2470.6565056751879</v>
      </c>
      <c r="AC7" s="109">
        <f t="shared" ref="AC7:AC9" si="0">J7+R7+T7+AB7</f>
        <v>4101.6565056751879</v>
      </c>
      <c r="AD7" s="237"/>
      <c r="AE7" s="240"/>
    </row>
    <row r="8" spans="1:33" s="31" customFormat="1" ht="15" customHeight="1">
      <c r="A8" s="276"/>
      <c r="B8" s="105"/>
      <c r="C8" s="104"/>
      <c r="D8" s="21" t="s">
        <v>101</v>
      </c>
      <c r="E8" s="56">
        <v>11396.88</v>
      </c>
      <c r="F8" s="267"/>
      <c r="G8" s="18">
        <v>584.05200000000002</v>
      </c>
      <c r="H8" s="195" t="s">
        <v>22</v>
      </c>
      <c r="I8" s="22">
        <v>584.05200000000002</v>
      </c>
      <c r="J8" s="107">
        <v>3478</v>
      </c>
      <c r="K8" s="76"/>
      <c r="L8" s="76"/>
      <c r="M8" s="18"/>
      <c r="N8" s="18"/>
      <c r="O8" s="18"/>
      <c r="P8" s="18"/>
      <c r="Q8" s="22">
        <v>0</v>
      </c>
      <c r="R8" s="107"/>
      <c r="S8" s="22">
        <v>24.28</v>
      </c>
      <c r="T8" s="107">
        <v>145</v>
      </c>
      <c r="U8" s="22">
        <v>84.638207999999992</v>
      </c>
      <c r="V8" s="107">
        <v>504</v>
      </c>
      <c r="W8" s="22">
        <v>137.53708799999998</v>
      </c>
      <c r="X8" s="107">
        <v>819</v>
      </c>
      <c r="Y8" s="263"/>
      <c r="Z8" s="264"/>
      <c r="AA8" s="22">
        <v>584.05200000000002</v>
      </c>
      <c r="AB8" s="107">
        <v>6955.1403542260141</v>
      </c>
      <c r="AC8" s="109">
        <f t="shared" si="0"/>
        <v>10578.140354226014</v>
      </c>
      <c r="AD8" s="237"/>
      <c r="AE8" s="240"/>
    </row>
    <row r="9" spans="1:33" s="31" customFormat="1" ht="15.75" customHeight="1" thickBot="1">
      <c r="A9" s="277"/>
      <c r="B9" s="106"/>
      <c r="C9" s="103"/>
      <c r="D9" s="143" t="s">
        <v>102</v>
      </c>
      <c r="E9" s="47">
        <v>930.96</v>
      </c>
      <c r="F9" s="293"/>
      <c r="G9" s="48">
        <v>88.012079999999997</v>
      </c>
      <c r="H9" s="192" t="s">
        <v>22</v>
      </c>
      <c r="I9" s="44">
        <v>88.012079999999997</v>
      </c>
      <c r="J9" s="108">
        <v>524</v>
      </c>
      <c r="K9" s="77"/>
      <c r="L9" s="77"/>
      <c r="M9" s="292" t="s">
        <v>22</v>
      </c>
      <c r="N9" s="44"/>
      <c r="O9" s="44"/>
      <c r="P9" s="44"/>
      <c r="Q9" s="44">
        <v>12.102480000000002</v>
      </c>
      <c r="R9" s="108">
        <v>72</v>
      </c>
      <c r="S9" s="44">
        <v>6.6</v>
      </c>
      <c r="T9" s="108">
        <v>39</v>
      </c>
      <c r="U9" s="44">
        <v>11.409536000000001</v>
      </c>
      <c r="V9" s="108">
        <v>68</v>
      </c>
      <c r="W9" s="44">
        <v>18.540496000000001</v>
      </c>
      <c r="X9" s="108">
        <v>110</v>
      </c>
      <c r="Y9" s="265"/>
      <c r="Z9" s="266"/>
      <c r="AA9" s="44">
        <v>88.012079999999997</v>
      </c>
      <c r="AB9" s="108">
        <v>1048.0748015522622</v>
      </c>
      <c r="AC9" s="110">
        <f t="shared" si="0"/>
        <v>1683.0748015522622</v>
      </c>
      <c r="AD9" s="238"/>
      <c r="AE9" s="241"/>
    </row>
    <row r="10" spans="1:33" s="31" customFormat="1">
      <c r="A10" s="37"/>
      <c r="B10" s="37"/>
      <c r="C10" s="38"/>
      <c r="D10" s="39"/>
      <c r="E10" s="40"/>
      <c r="F10" s="41"/>
      <c r="G10" s="41"/>
      <c r="H10" s="42"/>
      <c r="I10" s="43"/>
      <c r="J10" s="42"/>
      <c r="K10" s="42"/>
      <c r="L10" s="42"/>
      <c r="M10" s="42"/>
      <c r="N10" s="42"/>
      <c r="O10" s="42"/>
      <c r="P10" s="42"/>
      <c r="Q10" s="42"/>
      <c r="R10" s="42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</row>
    <row r="11" spans="1:33" s="101" customFormat="1">
      <c r="A11" s="94"/>
      <c r="B11" s="94"/>
      <c r="C11" s="95"/>
      <c r="D11" s="96"/>
      <c r="E11" s="97"/>
      <c r="F11" s="98"/>
      <c r="G11" s="99"/>
      <c r="H11" s="100"/>
      <c r="I11" s="99"/>
      <c r="J11" s="99"/>
      <c r="K11" s="99"/>
      <c r="L11" s="99"/>
      <c r="M11" s="99"/>
      <c r="N11" s="99"/>
      <c r="O11" s="99"/>
      <c r="P11" s="99"/>
      <c r="Q11" s="99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</row>
    <row r="12" spans="1:33" s="31" customFormat="1" ht="13.5" thickBot="1">
      <c r="A12" s="49"/>
      <c r="B12" s="49"/>
      <c r="C12" s="50"/>
      <c r="D12" s="51"/>
      <c r="E12" s="52"/>
      <c r="F12" s="53"/>
      <c r="G12" s="54"/>
      <c r="H12" s="55"/>
      <c r="I12" s="54"/>
      <c r="J12" s="54"/>
      <c r="K12" s="54"/>
      <c r="L12" s="54"/>
      <c r="M12" s="54"/>
      <c r="N12" s="54"/>
      <c r="O12" s="54"/>
      <c r="P12" s="54"/>
      <c r="Q12" s="54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</row>
    <row r="13" spans="1:33" s="31" customFormat="1" ht="12.75" customHeight="1">
      <c r="A13" s="245" t="s">
        <v>20</v>
      </c>
      <c r="B13" s="253" t="s">
        <v>97</v>
      </c>
      <c r="C13" s="250">
        <v>36103</v>
      </c>
      <c r="D13" s="21" t="s">
        <v>21</v>
      </c>
      <c r="E13" s="20">
        <f>6000000/340.75</f>
        <v>17608.217168011739</v>
      </c>
      <c r="F13" s="248" t="s">
        <v>19</v>
      </c>
      <c r="G13" s="18">
        <v>1157.8399999999999</v>
      </c>
      <c r="H13" s="22">
        <v>331.01</v>
      </c>
      <c r="I13" s="18"/>
      <c r="J13" s="18"/>
      <c r="K13" s="76"/>
      <c r="L13" s="76"/>
      <c r="M13" s="45" t="s">
        <v>22</v>
      </c>
      <c r="N13" s="18">
        <v>0.67</v>
      </c>
      <c r="O13" s="76"/>
      <c r="P13" s="76"/>
      <c r="Q13" s="18">
        <f>N13</f>
        <v>0.67</v>
      </c>
      <c r="R13" s="22">
        <v>16</v>
      </c>
      <c r="S13" s="22">
        <v>49.21</v>
      </c>
      <c r="T13" s="22">
        <v>1142</v>
      </c>
      <c r="U13" s="86"/>
      <c r="V13" s="86"/>
      <c r="W13" s="71">
        <v>262.81</v>
      </c>
      <c r="X13" s="71">
        <v>6098</v>
      </c>
      <c r="Y13" s="78">
        <v>646.32000000000005</v>
      </c>
      <c r="Z13" s="79">
        <v>7642</v>
      </c>
      <c r="AA13" s="22">
        <v>312.69</v>
      </c>
      <c r="AB13" s="22">
        <v>7255</v>
      </c>
      <c r="AC13" s="89">
        <f>J13+R13+T13+AB13</f>
        <v>8413</v>
      </c>
      <c r="AD13" s="259">
        <v>45573</v>
      </c>
      <c r="AE13" s="269">
        <f>AC13+AC14+AC15</f>
        <v>16713</v>
      </c>
    </row>
    <row r="14" spans="1:33" s="31" customFormat="1" ht="15" customHeight="1">
      <c r="A14" s="246"/>
      <c r="B14" s="254"/>
      <c r="C14" s="251"/>
      <c r="D14" s="15" t="s">
        <v>39</v>
      </c>
      <c r="E14" s="56"/>
      <c r="F14" s="248"/>
      <c r="G14" s="18">
        <v>547.98</v>
      </c>
      <c r="H14" s="30">
        <v>0</v>
      </c>
      <c r="I14" s="18"/>
      <c r="J14" s="18"/>
      <c r="K14" s="76"/>
      <c r="L14" s="76"/>
      <c r="M14" s="84"/>
      <c r="N14" s="76"/>
      <c r="O14" s="76"/>
      <c r="P14" s="76"/>
      <c r="Q14" s="76"/>
      <c r="R14" s="84"/>
      <c r="S14" s="22">
        <v>7.22</v>
      </c>
      <c r="T14" s="22">
        <v>168</v>
      </c>
      <c r="U14" s="85"/>
      <c r="V14" s="85"/>
      <c r="W14" s="17">
        <v>164.39</v>
      </c>
      <c r="X14" s="17">
        <v>3884</v>
      </c>
      <c r="Y14" s="80">
        <v>383.59</v>
      </c>
      <c r="Z14" s="81">
        <v>4535</v>
      </c>
      <c r="AA14" s="22">
        <v>171.61</v>
      </c>
      <c r="AB14" s="22">
        <v>3982</v>
      </c>
      <c r="AC14" s="89">
        <f t="shared" ref="AC14:AC15" si="1">J14+R14+T14+AB14</f>
        <v>4150</v>
      </c>
      <c r="AD14" s="237"/>
      <c r="AE14" s="270"/>
    </row>
    <row r="15" spans="1:33" s="31" customFormat="1" ht="15.75" customHeight="1" thickBot="1">
      <c r="A15" s="247"/>
      <c r="B15" s="255"/>
      <c r="C15" s="252"/>
      <c r="D15" s="46" t="s">
        <v>40</v>
      </c>
      <c r="E15" s="47"/>
      <c r="F15" s="249"/>
      <c r="G15" s="48">
        <v>616.67999999999995</v>
      </c>
      <c r="H15" s="57">
        <v>0</v>
      </c>
      <c r="I15" s="44"/>
      <c r="J15" s="44"/>
      <c r="K15" s="77"/>
      <c r="L15" s="77"/>
      <c r="M15" s="77"/>
      <c r="N15" s="77"/>
      <c r="O15" s="77"/>
      <c r="P15" s="77"/>
      <c r="Q15" s="77"/>
      <c r="R15" s="77"/>
      <c r="S15" s="44">
        <v>7.22</v>
      </c>
      <c r="T15" s="44">
        <v>168</v>
      </c>
      <c r="U15" s="77"/>
      <c r="V15" s="77"/>
      <c r="W15" s="44">
        <v>164.39</v>
      </c>
      <c r="X15" s="44">
        <v>3884</v>
      </c>
      <c r="Y15" s="82">
        <v>383.59</v>
      </c>
      <c r="Z15" s="83">
        <v>4535</v>
      </c>
      <c r="AA15" s="44">
        <v>171.61</v>
      </c>
      <c r="AB15" s="44">
        <v>3982</v>
      </c>
      <c r="AC15" s="66">
        <f t="shared" si="1"/>
        <v>4150</v>
      </c>
      <c r="AD15" s="238"/>
      <c r="AE15" s="271"/>
    </row>
    <row r="16" spans="1:33" s="31" customFormat="1">
      <c r="A16" s="37"/>
      <c r="B16" s="37"/>
      <c r="C16" s="38"/>
      <c r="D16" s="39"/>
      <c r="E16" s="40"/>
      <c r="F16" s="41"/>
      <c r="G16" s="42"/>
      <c r="H16" s="43"/>
      <c r="I16" s="42"/>
      <c r="J16" s="42"/>
      <c r="K16" s="42"/>
      <c r="L16" s="42"/>
      <c r="M16" s="42"/>
      <c r="N16" s="42"/>
      <c r="O16" s="42"/>
      <c r="P16" s="42"/>
      <c r="Q16" s="42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</row>
    <row r="17" spans="1:37" s="101" customFormat="1">
      <c r="A17" s="94"/>
      <c r="B17" s="94"/>
      <c r="C17" s="95"/>
      <c r="D17" s="96"/>
      <c r="E17" s="97"/>
      <c r="F17" s="98"/>
      <c r="G17" s="99"/>
      <c r="H17" s="100"/>
      <c r="I17" s="99"/>
      <c r="J17" s="99"/>
      <c r="K17" s="99"/>
      <c r="L17" s="99"/>
      <c r="M17" s="99"/>
      <c r="N17" s="99"/>
      <c r="O17" s="99"/>
      <c r="P17" s="99"/>
      <c r="Q17" s="99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</row>
    <row r="18" spans="1:37" s="31" customFormat="1" ht="13.5" thickBot="1">
      <c r="A18" s="37"/>
      <c r="B18" s="37"/>
      <c r="C18" s="38"/>
      <c r="D18" s="111"/>
      <c r="E18" s="52"/>
      <c r="F18" s="40"/>
      <c r="G18" s="40"/>
      <c r="H18" s="111"/>
      <c r="I18" s="111"/>
      <c r="J18" s="39"/>
      <c r="K18" s="42"/>
      <c r="L18" s="43"/>
      <c r="M18" s="42"/>
      <c r="N18" s="112"/>
      <c r="O18" s="42"/>
      <c r="P18" s="112"/>
      <c r="Q18" s="42"/>
      <c r="R18" s="42"/>
      <c r="S18" s="42"/>
      <c r="T18" s="113"/>
      <c r="U18" s="43"/>
      <c r="V18" s="43"/>
      <c r="W18" s="43"/>
      <c r="X18" s="43"/>
      <c r="Y18" s="43"/>
      <c r="Z18" s="43"/>
      <c r="AA18" s="43"/>
      <c r="AB18" s="43"/>
      <c r="AC18" s="43"/>
      <c r="AD18" s="113"/>
      <c r="AE18" s="113"/>
      <c r="AF18" s="43"/>
      <c r="AI18" s="114"/>
      <c r="AJ18" s="111"/>
      <c r="AK18" s="58"/>
    </row>
    <row r="19" spans="1:37" s="31" customFormat="1" ht="12.75" customHeight="1">
      <c r="A19" s="256" t="s">
        <v>58</v>
      </c>
      <c r="B19" s="278" t="s">
        <v>97</v>
      </c>
      <c r="C19" s="115">
        <v>30196</v>
      </c>
      <c r="D19" s="140" t="s">
        <v>59</v>
      </c>
      <c r="E19" s="139">
        <v>0</v>
      </c>
      <c r="F19" s="233" t="s">
        <v>98</v>
      </c>
      <c r="G19" s="116"/>
      <c r="H19" s="117"/>
      <c r="I19" s="116"/>
      <c r="J19" s="121"/>
      <c r="K19" s="116"/>
      <c r="L19" s="121"/>
      <c r="M19" s="118"/>
      <c r="N19" s="119"/>
      <c r="O19" s="118"/>
      <c r="P19" s="119"/>
      <c r="Q19" s="118"/>
      <c r="R19" s="118"/>
      <c r="S19" s="118"/>
      <c r="T19" s="120"/>
      <c r="U19" s="121"/>
      <c r="V19" s="121"/>
      <c r="W19" s="121"/>
      <c r="X19" s="121"/>
      <c r="Y19" s="121"/>
      <c r="Z19" s="121"/>
      <c r="AA19" s="121"/>
      <c r="AB19" s="121"/>
      <c r="AC19" s="121"/>
      <c r="AD19" s="120"/>
      <c r="AE19" s="122"/>
      <c r="AF19" s="43"/>
      <c r="AI19" s="19"/>
      <c r="AJ19" s="114"/>
      <c r="AK19" s="111"/>
    </row>
    <row r="20" spans="1:37" s="31" customFormat="1" ht="15" customHeight="1">
      <c r="A20" s="257"/>
      <c r="B20" s="279"/>
      <c r="C20" s="123"/>
      <c r="D20" s="21" t="s">
        <v>100</v>
      </c>
      <c r="E20" s="142">
        <v>9782.34</v>
      </c>
      <c r="F20" s="234"/>
      <c r="G20" s="124">
        <v>165.35093176815849</v>
      </c>
      <c r="H20" s="30">
        <v>1.85</v>
      </c>
      <c r="I20" s="145"/>
      <c r="J20" s="146"/>
      <c r="K20" s="145"/>
      <c r="L20" s="146"/>
      <c r="M20" s="18" t="s">
        <v>57</v>
      </c>
      <c r="N20" s="125"/>
      <c r="O20" s="18" t="s">
        <v>57</v>
      </c>
      <c r="P20" s="125"/>
      <c r="Q20" s="126"/>
      <c r="R20" s="125"/>
      <c r="S20" s="18">
        <v>16.906821716801172</v>
      </c>
      <c r="T20" s="125">
        <v>26489</v>
      </c>
      <c r="U20" s="146"/>
      <c r="V20" s="146"/>
      <c r="W20" s="18">
        <v>48.71606456346295</v>
      </c>
      <c r="X20" s="125">
        <v>76320</v>
      </c>
      <c r="Y20" s="18">
        <v>97.879182685253113</v>
      </c>
      <c r="Z20" s="125">
        <v>78006</v>
      </c>
      <c r="AA20" s="18">
        <v>65.622886280264126</v>
      </c>
      <c r="AB20" s="125">
        <v>102793</v>
      </c>
      <c r="AC20" s="125">
        <f>Z20+AB20</f>
        <v>180799</v>
      </c>
      <c r="AD20" s="236">
        <v>45924</v>
      </c>
      <c r="AE20" s="239">
        <f>AC20+AC21+AC22+AC23+AC24+AC25</f>
        <v>426931</v>
      </c>
      <c r="AF20" s="43"/>
      <c r="AI20" s="19"/>
      <c r="AJ20" s="111"/>
      <c r="AK20" s="111"/>
    </row>
    <row r="21" spans="1:37" s="31" customFormat="1" ht="15" customHeight="1">
      <c r="A21" s="257"/>
      <c r="B21" s="279"/>
      <c r="C21" s="127"/>
      <c r="D21" s="21" t="s">
        <v>101</v>
      </c>
      <c r="E21" s="142">
        <v>6521.56</v>
      </c>
      <c r="F21" s="234"/>
      <c r="G21" s="124">
        <v>130.93012619222304</v>
      </c>
      <c r="H21" s="30">
        <v>0</v>
      </c>
      <c r="I21" s="145"/>
      <c r="J21" s="146"/>
      <c r="K21" s="145"/>
      <c r="L21" s="146"/>
      <c r="M21" s="18" t="s">
        <v>57</v>
      </c>
      <c r="N21" s="125"/>
      <c r="O21" s="18" t="s">
        <v>57</v>
      </c>
      <c r="P21" s="18"/>
      <c r="Q21" s="18">
        <v>50.542099779897292</v>
      </c>
      <c r="R21" s="125">
        <v>79171</v>
      </c>
      <c r="S21" s="18">
        <v>10.342870139398388</v>
      </c>
      <c r="T21" s="125">
        <v>16198</v>
      </c>
      <c r="U21" s="146"/>
      <c r="V21" s="146"/>
      <c r="W21" s="18">
        <v>24.063583272193689</v>
      </c>
      <c r="X21" s="125">
        <v>37690</v>
      </c>
      <c r="Y21" s="18">
        <v>45.98157300073369</v>
      </c>
      <c r="Z21" s="125">
        <v>36644</v>
      </c>
      <c r="AA21" s="18">
        <v>84.948553191489353</v>
      </c>
      <c r="AB21" s="125">
        <v>133074</v>
      </c>
      <c r="AC21" s="125">
        <f t="shared" ref="AC21:AC25" si="2">Z21+AB21</f>
        <v>169718</v>
      </c>
      <c r="AD21" s="237"/>
      <c r="AE21" s="240"/>
      <c r="AF21" s="43"/>
      <c r="AI21" s="19"/>
      <c r="AJ21" s="114"/>
      <c r="AK21" s="111"/>
    </row>
    <row r="22" spans="1:37" s="31" customFormat="1" ht="15" customHeight="1">
      <c r="A22" s="257"/>
      <c r="B22" s="279"/>
      <c r="C22" s="36"/>
      <c r="D22" s="21" t="s">
        <v>102</v>
      </c>
      <c r="E22" s="142"/>
      <c r="F22" s="234"/>
      <c r="G22" s="124">
        <v>8.6573734409391054</v>
      </c>
      <c r="H22" s="30">
        <v>0</v>
      </c>
      <c r="I22" s="145"/>
      <c r="J22" s="146"/>
      <c r="K22" s="145"/>
      <c r="L22" s="146"/>
      <c r="M22" s="18" t="s">
        <v>57</v>
      </c>
      <c r="N22" s="125"/>
      <c r="O22" s="18" t="s">
        <v>57</v>
      </c>
      <c r="P22" s="18"/>
      <c r="Q22" s="18">
        <v>0</v>
      </c>
      <c r="R22" s="125"/>
      <c r="S22" s="18">
        <v>8.0704328686720464E-2</v>
      </c>
      <c r="T22" s="125">
        <v>125</v>
      </c>
      <c r="U22" s="146"/>
      <c r="V22" s="146"/>
      <c r="W22" s="18">
        <v>2.5972120322817314</v>
      </c>
      <c r="X22" s="125">
        <v>4073</v>
      </c>
      <c r="Y22" s="18">
        <v>5.9794570799706532</v>
      </c>
      <c r="Z22" s="125">
        <v>4766</v>
      </c>
      <c r="AA22" s="18">
        <v>2.6779163609684518</v>
      </c>
      <c r="AB22" s="125">
        <v>4198</v>
      </c>
      <c r="AC22" s="125">
        <f t="shared" si="2"/>
        <v>8964</v>
      </c>
      <c r="AD22" s="237"/>
      <c r="AE22" s="240"/>
      <c r="AF22" s="24" t="s">
        <v>60</v>
      </c>
      <c r="AI22" s="19"/>
      <c r="AJ22" s="114"/>
      <c r="AK22" s="111"/>
    </row>
    <row r="23" spans="1:37" s="31" customFormat="1" ht="15" customHeight="1">
      <c r="A23" s="257"/>
      <c r="B23" s="279"/>
      <c r="C23" s="128"/>
      <c r="D23" s="21" t="s">
        <v>103</v>
      </c>
      <c r="E23" s="142">
        <v>163.04</v>
      </c>
      <c r="F23" s="234"/>
      <c r="G23" s="129">
        <v>12.113763756419662</v>
      </c>
      <c r="H23" s="30">
        <v>0</v>
      </c>
      <c r="I23" s="147"/>
      <c r="J23" s="146"/>
      <c r="K23" s="147"/>
      <c r="L23" s="146"/>
      <c r="M23" s="18" t="s">
        <v>57</v>
      </c>
      <c r="N23" s="130"/>
      <c r="O23" s="18" t="s">
        <v>57</v>
      </c>
      <c r="P23" s="67"/>
      <c r="Q23" s="67">
        <v>2.1194864269992664</v>
      </c>
      <c r="R23" s="130">
        <v>3321</v>
      </c>
      <c r="S23" s="67">
        <v>0.62900220102714599</v>
      </c>
      <c r="T23" s="130">
        <v>987</v>
      </c>
      <c r="U23" s="146"/>
      <c r="V23" s="146"/>
      <c r="W23" s="67">
        <v>2.9982831988261185</v>
      </c>
      <c r="X23" s="130">
        <v>4699</v>
      </c>
      <c r="Y23" s="67">
        <v>6.3669919295671304</v>
      </c>
      <c r="Z23" s="130">
        <v>5077</v>
      </c>
      <c r="AA23" s="67">
        <v>5.7467718268525312</v>
      </c>
      <c r="AB23" s="130">
        <v>9007</v>
      </c>
      <c r="AC23" s="125">
        <f t="shared" si="2"/>
        <v>14084</v>
      </c>
      <c r="AD23" s="237"/>
      <c r="AE23" s="240"/>
      <c r="AF23" s="184" t="s">
        <v>73</v>
      </c>
      <c r="AI23" s="19"/>
      <c r="AJ23" s="114"/>
      <c r="AK23" s="111"/>
    </row>
    <row r="24" spans="1:37" s="31" customFormat="1" ht="15" customHeight="1">
      <c r="A24" s="257"/>
      <c r="B24" s="279"/>
      <c r="C24" s="12"/>
      <c r="D24" s="21" t="s">
        <v>104</v>
      </c>
      <c r="E24" s="15"/>
      <c r="F24" s="234"/>
      <c r="G24" s="131">
        <v>4.4020542920029344</v>
      </c>
      <c r="H24" s="30">
        <v>0</v>
      </c>
      <c r="I24" s="148"/>
      <c r="J24" s="146"/>
      <c r="K24" s="148"/>
      <c r="L24" s="146"/>
      <c r="M24" s="18" t="s">
        <v>57</v>
      </c>
      <c r="N24" s="132"/>
      <c r="O24" s="18" t="s">
        <v>57</v>
      </c>
      <c r="P24" s="132"/>
      <c r="Q24" s="126"/>
      <c r="R24" s="132"/>
      <c r="S24" s="16">
        <v>0.66764490095377838</v>
      </c>
      <c r="T24" s="132">
        <v>1050</v>
      </c>
      <c r="U24" s="146"/>
      <c r="V24" s="146"/>
      <c r="W24" s="16">
        <v>1.1445341159207629</v>
      </c>
      <c r="X24" s="132">
        <v>1786</v>
      </c>
      <c r="Y24" s="16">
        <v>2.5898752751283931</v>
      </c>
      <c r="Z24" s="132">
        <v>2064</v>
      </c>
      <c r="AA24" s="16">
        <v>1.8121790168745415</v>
      </c>
      <c r="AB24" s="132">
        <v>2835</v>
      </c>
      <c r="AC24" s="125">
        <f t="shared" si="2"/>
        <v>4899</v>
      </c>
      <c r="AD24" s="237"/>
      <c r="AE24" s="240"/>
      <c r="AF24" s="43"/>
      <c r="AI24" s="19"/>
      <c r="AJ24" s="114"/>
      <c r="AK24" s="111"/>
    </row>
    <row r="25" spans="1:37" s="31" customFormat="1" ht="15.75" customHeight="1" thickBot="1">
      <c r="A25" s="258"/>
      <c r="B25" s="280"/>
      <c r="C25" s="133"/>
      <c r="D25" s="143" t="s">
        <v>105</v>
      </c>
      <c r="E25" s="143"/>
      <c r="F25" s="235"/>
      <c r="G25" s="134">
        <v>46.397652237710929</v>
      </c>
      <c r="H25" s="57">
        <v>0</v>
      </c>
      <c r="I25" s="149"/>
      <c r="J25" s="150"/>
      <c r="K25" s="149"/>
      <c r="L25" s="150"/>
      <c r="M25" s="61" t="s">
        <v>57</v>
      </c>
      <c r="N25" s="136"/>
      <c r="O25" s="61" t="s">
        <v>57</v>
      </c>
      <c r="P25" s="136"/>
      <c r="Q25" s="137"/>
      <c r="R25" s="136"/>
      <c r="S25" s="44">
        <v>1.4306676449009539</v>
      </c>
      <c r="T25" s="136">
        <v>2240</v>
      </c>
      <c r="U25" s="150"/>
      <c r="V25" s="150"/>
      <c r="W25" s="135">
        <v>13.51430667644901</v>
      </c>
      <c r="X25" s="136">
        <v>21163</v>
      </c>
      <c r="Y25" s="135">
        <v>31.452677916360969</v>
      </c>
      <c r="Z25" s="136">
        <v>25064</v>
      </c>
      <c r="AA25" s="135">
        <v>14.944974321349964</v>
      </c>
      <c r="AB25" s="136">
        <v>23403</v>
      </c>
      <c r="AC25" s="151">
        <f t="shared" si="2"/>
        <v>48467</v>
      </c>
      <c r="AD25" s="238"/>
      <c r="AE25" s="241"/>
      <c r="AF25" s="43"/>
      <c r="AI25" s="19"/>
      <c r="AJ25" s="138"/>
      <c r="AK25" s="138"/>
    </row>
    <row r="26" spans="1:37" s="31" customFormat="1">
      <c r="A26" s="37"/>
      <c r="B26" s="37"/>
      <c r="C26" s="38"/>
      <c r="D26" s="111"/>
      <c r="E26" s="111"/>
      <c r="F26" s="40"/>
      <c r="G26" s="40"/>
      <c r="H26" s="43"/>
      <c r="I26" s="111"/>
      <c r="J26" s="39"/>
      <c r="K26" s="42"/>
      <c r="L26" s="42"/>
      <c r="M26" s="42"/>
      <c r="N26" s="112"/>
      <c r="O26" s="42"/>
      <c r="P26" s="112"/>
      <c r="Q26" s="42"/>
      <c r="R26" s="42"/>
      <c r="S26" s="42"/>
      <c r="T26" s="112"/>
      <c r="U26" s="42"/>
      <c r="V26" s="42"/>
      <c r="W26" s="42"/>
      <c r="X26" s="42"/>
      <c r="Y26" s="42"/>
      <c r="Z26" s="42"/>
      <c r="AA26" s="42"/>
      <c r="AB26" s="42"/>
      <c r="AC26" s="42"/>
      <c r="AD26" s="112"/>
      <c r="AE26" s="112"/>
      <c r="AF26" s="43"/>
      <c r="AI26" s="19"/>
      <c r="AJ26" s="114"/>
      <c r="AK26" s="111"/>
    </row>
    <row r="27" spans="1:37" s="101" customFormat="1">
      <c r="A27" s="94"/>
      <c r="B27" s="94"/>
      <c r="C27" s="95"/>
      <c r="D27" s="96"/>
      <c r="E27" s="97"/>
      <c r="F27" s="98"/>
      <c r="G27" s="99"/>
      <c r="H27" s="100"/>
      <c r="I27" s="99"/>
      <c r="J27" s="99"/>
      <c r="K27" s="99"/>
      <c r="L27" s="99"/>
      <c r="M27" s="99"/>
      <c r="N27" s="99"/>
      <c r="O27" s="99"/>
      <c r="P27" s="99"/>
      <c r="Q27" s="99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</row>
    <row r="28" spans="1:37" s="31" customFormat="1" ht="13.5" thickBot="1">
      <c r="A28" s="37"/>
      <c r="B28" s="37"/>
      <c r="C28" s="38"/>
      <c r="D28" s="111"/>
      <c r="E28" s="52"/>
      <c r="F28" s="40"/>
      <c r="G28" s="40"/>
      <c r="H28" s="111"/>
      <c r="I28" s="111"/>
      <c r="J28" s="39"/>
      <c r="K28" s="42"/>
      <c r="L28" s="43"/>
      <c r="M28" s="42"/>
      <c r="N28" s="112"/>
      <c r="O28" s="42"/>
      <c r="P28" s="112"/>
      <c r="Q28" s="42"/>
      <c r="R28" s="42"/>
      <c r="S28" s="42"/>
      <c r="T28" s="113"/>
      <c r="U28" s="43"/>
      <c r="V28" s="43"/>
      <c r="W28" s="43"/>
      <c r="X28" s="43"/>
      <c r="Y28" s="43"/>
      <c r="Z28" s="43"/>
      <c r="AA28" s="43"/>
      <c r="AB28" s="43"/>
      <c r="AC28" s="43"/>
      <c r="AD28" s="113"/>
      <c r="AE28" s="113"/>
      <c r="AF28" s="43"/>
      <c r="AI28" s="114"/>
      <c r="AJ28" s="111"/>
      <c r="AK28" s="58"/>
    </row>
    <row r="29" spans="1:37" s="31" customFormat="1" ht="12.75" customHeight="1">
      <c r="A29" s="256" t="s">
        <v>61</v>
      </c>
      <c r="B29" s="278" t="s">
        <v>97</v>
      </c>
      <c r="C29" s="115">
        <v>30196</v>
      </c>
      <c r="D29" s="140" t="s">
        <v>59</v>
      </c>
      <c r="E29" s="139">
        <v>0</v>
      </c>
      <c r="F29" s="233" t="s">
        <v>62</v>
      </c>
      <c r="G29" s="116"/>
      <c r="H29" s="117"/>
      <c r="I29" s="116"/>
      <c r="J29" s="121"/>
      <c r="K29" s="116"/>
      <c r="L29" s="121"/>
      <c r="M29" s="118"/>
      <c r="N29" s="119"/>
      <c r="O29" s="118"/>
      <c r="P29" s="119"/>
      <c r="Q29" s="118"/>
      <c r="R29" s="118"/>
      <c r="S29" s="118"/>
      <c r="T29" s="120"/>
      <c r="U29" s="121"/>
      <c r="V29" s="121"/>
      <c r="W29" s="121"/>
      <c r="X29" s="121"/>
      <c r="Y29" s="121"/>
      <c r="Z29" s="121"/>
      <c r="AA29" s="121"/>
      <c r="AB29" s="121"/>
      <c r="AC29" s="121"/>
      <c r="AD29" s="120"/>
      <c r="AE29" s="122"/>
      <c r="AF29" s="43"/>
      <c r="AI29" s="19"/>
      <c r="AJ29" s="114"/>
      <c r="AK29" s="111"/>
    </row>
    <row r="30" spans="1:37" s="31" customFormat="1" ht="15" customHeight="1">
      <c r="A30" s="257"/>
      <c r="B30" s="279"/>
      <c r="C30" s="123"/>
      <c r="D30" s="21" t="s">
        <v>100</v>
      </c>
      <c r="E30" s="142">
        <v>45650.931768158473</v>
      </c>
      <c r="F30" s="234"/>
      <c r="G30" s="124">
        <v>180595.55000000002</v>
      </c>
      <c r="H30" s="30">
        <v>1.85</v>
      </c>
      <c r="I30" s="145"/>
      <c r="J30" s="146"/>
      <c r="K30" s="145"/>
      <c r="L30" s="146"/>
      <c r="M30" s="18" t="s">
        <v>57</v>
      </c>
      <c r="N30" s="125"/>
      <c r="O30" s="18" t="s">
        <v>57</v>
      </c>
      <c r="P30" s="125"/>
      <c r="Q30" s="126">
        <v>0</v>
      </c>
      <c r="R30" s="125"/>
      <c r="S30" s="18">
        <v>71.232083639031543</v>
      </c>
      <c r="T30" s="125">
        <v>105922.65134657433</v>
      </c>
      <c r="U30" s="146"/>
      <c r="V30" s="146"/>
      <c r="W30" s="18">
        <v>158.12667644900955</v>
      </c>
      <c r="X30" s="125">
        <v>235142.45146849571</v>
      </c>
      <c r="Y30" s="18">
        <v>298.78665443873814</v>
      </c>
      <c r="Z30" s="125">
        <v>226043.23621411904</v>
      </c>
      <c r="AA30" s="18">
        <v>229.35876008804107</v>
      </c>
      <c r="AB30" s="125">
        <v>341068.20129282743</v>
      </c>
      <c r="AC30" s="125">
        <f>Z30+AB30</f>
        <v>567111.4375069465</v>
      </c>
      <c r="AD30" s="236">
        <v>45925</v>
      </c>
      <c r="AE30" s="239">
        <f>AC30+AC31+AC32+AC33+AC34+AC35+AC36+AC37</f>
        <v>1576335.6567582705</v>
      </c>
      <c r="AF30" s="43"/>
      <c r="AI30" s="19"/>
      <c r="AJ30" s="111"/>
      <c r="AK30" s="111"/>
    </row>
    <row r="31" spans="1:37" s="31" customFormat="1" ht="15" customHeight="1">
      <c r="A31" s="257"/>
      <c r="B31" s="279"/>
      <c r="C31" s="127"/>
      <c r="D31" s="21" t="s">
        <v>101</v>
      </c>
      <c r="E31" s="142">
        <v>9130.1863536316941</v>
      </c>
      <c r="F31" s="234"/>
      <c r="G31" s="124">
        <v>60012.220250000006</v>
      </c>
      <c r="H31" s="30">
        <v>0</v>
      </c>
      <c r="I31" s="145"/>
      <c r="J31" s="146"/>
      <c r="K31" s="145"/>
      <c r="L31" s="146"/>
      <c r="M31" s="18" t="s">
        <v>57</v>
      </c>
      <c r="N31" s="125"/>
      <c r="O31" s="18" t="s">
        <v>57</v>
      </c>
      <c r="P31" s="18"/>
      <c r="Q31" s="18">
        <v>70.758944240645647</v>
      </c>
      <c r="R31" s="125">
        <v>105223.73731971894</v>
      </c>
      <c r="S31" s="18">
        <v>14.255807776962584</v>
      </c>
      <c r="T31" s="125">
        <v>21205.348985008386</v>
      </c>
      <c r="U31" s="146"/>
      <c r="V31" s="146"/>
      <c r="W31" s="18">
        <v>31.554902421129864</v>
      </c>
      <c r="X31" s="125">
        <v>46923.753017387346</v>
      </c>
      <c r="Y31" s="18">
        <v>59.548380044020547</v>
      </c>
      <c r="Z31" s="125">
        <v>45050.568144497011</v>
      </c>
      <c r="AA31" s="18">
        <v>116.56965443873808</v>
      </c>
      <c r="AB31" s="125">
        <v>173345.03530401571</v>
      </c>
      <c r="AC31" s="125">
        <f t="shared" ref="AC31:AC37" si="3">Z31+AB31</f>
        <v>218395.60344851273</v>
      </c>
      <c r="AD31" s="237"/>
      <c r="AE31" s="240"/>
      <c r="AF31" s="43"/>
      <c r="AI31" s="19"/>
      <c r="AJ31" s="114"/>
      <c r="AK31" s="111"/>
    </row>
    <row r="32" spans="1:37" s="31" customFormat="1" ht="15" customHeight="1">
      <c r="A32" s="257"/>
      <c r="B32" s="279"/>
      <c r="C32" s="36"/>
      <c r="D32" s="21" t="s">
        <v>102</v>
      </c>
      <c r="E32" s="142">
        <v>11738.808510638299</v>
      </c>
      <c r="F32" s="234"/>
      <c r="G32" s="124">
        <v>75669.982250000001</v>
      </c>
      <c r="H32" s="30">
        <v>0</v>
      </c>
      <c r="I32" s="145"/>
      <c r="J32" s="146"/>
      <c r="K32" s="145"/>
      <c r="L32" s="146"/>
      <c r="M32" s="18" t="s">
        <v>57</v>
      </c>
      <c r="N32" s="125"/>
      <c r="O32" s="18" t="s">
        <v>57</v>
      </c>
      <c r="P32" s="18"/>
      <c r="Q32" s="18">
        <v>90.975765957446811</v>
      </c>
      <c r="R32" s="125">
        <v>135291.91098569857</v>
      </c>
      <c r="S32" s="18">
        <v>18.168741012472484</v>
      </c>
      <c r="T32" s="125">
        <v>27019.718867994525</v>
      </c>
      <c r="U32" s="146"/>
      <c r="V32" s="146"/>
      <c r="W32" s="18">
        <v>39.275119589141596</v>
      </c>
      <c r="X32" s="125">
        <v>58404.110611198237</v>
      </c>
      <c r="Y32" s="18">
        <v>73.649286867204694</v>
      </c>
      <c r="Z32" s="125">
        <v>55718.429524898289</v>
      </c>
      <c r="AA32" s="18">
        <v>148.4196265590609</v>
      </c>
      <c r="AB32" s="125">
        <v>220707.57204835233</v>
      </c>
      <c r="AC32" s="125">
        <f t="shared" si="3"/>
        <v>276426.00157325063</v>
      </c>
      <c r="AD32" s="237"/>
      <c r="AE32" s="240"/>
      <c r="AF32" s="24" t="s">
        <v>60</v>
      </c>
      <c r="AI32" s="19"/>
      <c r="AJ32" s="114"/>
      <c r="AK32" s="111"/>
    </row>
    <row r="33" spans="1:37" s="31" customFormat="1" ht="15" customHeight="1">
      <c r="A33" s="257"/>
      <c r="B33" s="279"/>
      <c r="C33" s="153"/>
      <c r="D33" s="21" t="s">
        <v>103</v>
      </c>
      <c r="E33" s="142">
        <v>2608.6221570066032</v>
      </c>
      <c r="F33" s="234"/>
      <c r="G33" s="131">
        <v>20447.761999999999</v>
      </c>
      <c r="H33" s="30">
        <v>0</v>
      </c>
      <c r="I33" s="156"/>
      <c r="J33" s="146"/>
      <c r="K33" s="156"/>
      <c r="L33" s="146"/>
      <c r="M33" s="18" t="s">
        <v>57</v>
      </c>
      <c r="N33" s="132"/>
      <c r="O33" s="18" t="s">
        <v>57</v>
      </c>
      <c r="P33" s="16"/>
      <c r="Q33" s="16">
        <v>20.216821716801178</v>
      </c>
      <c r="R33" s="132">
        <v>30068.17366597963</v>
      </c>
      <c r="S33" s="16">
        <v>4.4734614820249456</v>
      </c>
      <c r="T33" s="132">
        <v>6647.1185107284191</v>
      </c>
      <c r="U33" s="146"/>
      <c r="V33" s="146"/>
      <c r="W33" s="16">
        <v>11.884560528246515</v>
      </c>
      <c r="X33" s="132">
        <v>17672.949055744939</v>
      </c>
      <c r="Y33" s="16">
        <v>23.433261922230365</v>
      </c>
      <c r="Z33" s="132">
        <v>17728.135715780794</v>
      </c>
      <c r="AA33" s="16">
        <v>36.57484372707264</v>
      </c>
      <c r="AB33" s="132">
        <v>54388.662363584772</v>
      </c>
      <c r="AC33" s="125">
        <f t="shared" si="3"/>
        <v>72116.798079365573</v>
      </c>
      <c r="AD33" s="237"/>
      <c r="AE33" s="240"/>
      <c r="AF33" s="185" t="s">
        <v>72</v>
      </c>
      <c r="AI33" s="19"/>
      <c r="AJ33" s="114"/>
      <c r="AK33" s="111"/>
    </row>
    <row r="34" spans="1:37" s="31" customFormat="1" ht="15" customHeight="1">
      <c r="A34" s="257"/>
      <c r="B34" s="279"/>
      <c r="C34" s="153"/>
      <c r="D34" s="21" t="s">
        <v>104</v>
      </c>
      <c r="E34" s="142">
        <v>7173.7168011738813</v>
      </c>
      <c r="F34" s="234"/>
      <c r="G34" s="131">
        <v>48858.880999999994</v>
      </c>
      <c r="H34" s="30">
        <v>0</v>
      </c>
      <c r="I34" s="156"/>
      <c r="J34" s="146"/>
      <c r="K34" s="156"/>
      <c r="L34" s="146"/>
      <c r="M34" s="18" t="s">
        <v>57</v>
      </c>
      <c r="N34" s="132"/>
      <c r="O34" s="18" t="s">
        <v>57</v>
      </c>
      <c r="P34" s="16"/>
      <c r="Q34" s="16">
        <v>55.596305209097586</v>
      </c>
      <c r="R34" s="132">
        <v>82680.042325839036</v>
      </c>
      <c r="S34" s="16">
        <v>11.321103448275862</v>
      </c>
      <c r="T34" s="132">
        <v>16833.418689361497</v>
      </c>
      <c r="U34" s="146"/>
      <c r="V34" s="146"/>
      <c r="W34" s="16">
        <v>26.284173147468813</v>
      </c>
      <c r="X34" s="132">
        <v>39085.909142669036</v>
      </c>
      <c r="Y34" s="16">
        <v>50.184716067498144</v>
      </c>
      <c r="Z34" s="132">
        <v>37966.607476807148</v>
      </c>
      <c r="AA34" s="16">
        <v>93.201581804842263</v>
      </c>
      <c r="AB34" s="132">
        <v>138595.51669891193</v>
      </c>
      <c r="AC34" s="125">
        <f t="shared" si="3"/>
        <v>176562.12417571907</v>
      </c>
      <c r="AD34" s="237"/>
      <c r="AE34" s="240"/>
      <c r="AF34" s="24"/>
      <c r="AI34" s="19"/>
      <c r="AJ34" s="114"/>
      <c r="AK34" s="111"/>
    </row>
    <row r="35" spans="1:37" s="31" customFormat="1" ht="15" customHeight="1">
      <c r="A35" s="257"/>
      <c r="B35" s="279"/>
      <c r="C35" s="128"/>
      <c r="D35" s="21" t="s">
        <v>105</v>
      </c>
      <c r="E35" s="142">
        <v>5543.3250183418932</v>
      </c>
      <c r="F35" s="234"/>
      <c r="G35" s="129">
        <v>37397.762000000002</v>
      </c>
      <c r="H35" s="33">
        <v>0</v>
      </c>
      <c r="I35" s="147"/>
      <c r="J35" s="139"/>
      <c r="K35" s="147"/>
      <c r="L35" s="139"/>
      <c r="M35" s="18" t="s">
        <v>57</v>
      </c>
      <c r="N35" s="130"/>
      <c r="O35" s="18" t="s">
        <v>57</v>
      </c>
      <c r="P35" s="67"/>
      <c r="Q35" s="67">
        <v>42.960768892149673</v>
      </c>
      <c r="R35" s="130">
        <v>63883.71615679931</v>
      </c>
      <c r="S35" s="67">
        <v>8.8755157740278801</v>
      </c>
      <c r="T35" s="130">
        <v>13205.013954198766</v>
      </c>
      <c r="U35" s="139"/>
      <c r="V35" s="146"/>
      <c r="W35" s="67">
        <v>19.984340425531919</v>
      </c>
      <c r="X35" s="130">
        <v>29717.735831599886</v>
      </c>
      <c r="Y35" s="67">
        <v>37.93069405722671</v>
      </c>
      <c r="Z35" s="130">
        <v>28695.983268225758</v>
      </c>
      <c r="AA35" s="67">
        <v>71.820625091709459</v>
      </c>
      <c r="AB35" s="130">
        <v>106800.9410512724</v>
      </c>
      <c r="AC35" s="125">
        <f t="shared" si="3"/>
        <v>135496.92431949815</v>
      </c>
      <c r="AD35" s="237"/>
      <c r="AE35" s="240"/>
      <c r="AF35" s="43"/>
      <c r="AI35" s="19"/>
      <c r="AJ35" s="114"/>
      <c r="AK35" s="111"/>
    </row>
    <row r="36" spans="1:37" s="31" customFormat="1" ht="15" customHeight="1">
      <c r="A36" s="257"/>
      <c r="B36" s="279"/>
      <c r="C36" s="12"/>
      <c r="D36" s="21" t="s">
        <v>106</v>
      </c>
      <c r="E36" s="154">
        <v>978.23330887747613</v>
      </c>
      <c r="F36" s="234"/>
      <c r="G36" s="131">
        <v>9786.6607499999991</v>
      </c>
      <c r="H36" s="30">
        <v>0</v>
      </c>
      <c r="I36" s="148"/>
      <c r="J36" s="146"/>
      <c r="K36" s="148"/>
      <c r="L36" s="146"/>
      <c r="M36" s="18" t="s">
        <v>57</v>
      </c>
      <c r="N36" s="132"/>
      <c r="O36" s="18" t="s">
        <v>57</v>
      </c>
      <c r="P36" s="132"/>
      <c r="Q36" s="126">
        <v>7.5813081438004408</v>
      </c>
      <c r="R36" s="132">
        <v>11271.847496939921</v>
      </c>
      <c r="S36" s="16">
        <v>2.0278782098312544</v>
      </c>
      <c r="T36" s="132">
        <v>3018.7137755657013</v>
      </c>
      <c r="U36" s="146"/>
      <c r="V36" s="146"/>
      <c r="W36" s="16">
        <v>6.2890652971386638</v>
      </c>
      <c r="X36" s="132">
        <v>9352.1615999530732</v>
      </c>
      <c r="Y36" s="16">
        <v>12.822689655172411</v>
      </c>
      <c r="Z36" s="132">
        <v>9700.8424692501667</v>
      </c>
      <c r="AA36" s="16">
        <v>15.898251650770359</v>
      </c>
      <c r="AB36" s="132">
        <v>23641.512938714623</v>
      </c>
      <c r="AC36" s="125">
        <f t="shared" si="3"/>
        <v>33342.355407964787</v>
      </c>
      <c r="AD36" s="237"/>
      <c r="AE36" s="240"/>
      <c r="AF36" s="43"/>
      <c r="AI36" s="19"/>
      <c r="AJ36" s="114"/>
      <c r="AK36" s="111"/>
    </row>
    <row r="37" spans="1:37" s="31" customFormat="1" ht="15.75" customHeight="1" thickBot="1">
      <c r="A37" s="258"/>
      <c r="B37" s="280"/>
      <c r="C37" s="133"/>
      <c r="D37" s="143" t="s">
        <v>107</v>
      </c>
      <c r="E37" s="155">
        <v>2934.6999266324283</v>
      </c>
      <c r="F37" s="235"/>
      <c r="G37" s="134">
        <v>25769.977000000003</v>
      </c>
      <c r="H37" s="57">
        <v>0</v>
      </c>
      <c r="I37" s="149"/>
      <c r="J37" s="150"/>
      <c r="K37" s="149"/>
      <c r="L37" s="150"/>
      <c r="M37" s="61" t="s">
        <v>57</v>
      </c>
      <c r="N37" s="136"/>
      <c r="O37" s="61" t="s">
        <v>57</v>
      </c>
      <c r="P37" s="136"/>
      <c r="Q37" s="137">
        <v>38.151099046221574</v>
      </c>
      <c r="R37" s="136">
        <v>56731.00026494178</v>
      </c>
      <c r="S37" s="44">
        <v>4.9625781364636827</v>
      </c>
      <c r="T37" s="136">
        <v>7375.7735600028946</v>
      </c>
      <c r="U37" s="150"/>
      <c r="V37" s="150"/>
      <c r="W37" s="135">
        <v>11.190013206162876</v>
      </c>
      <c r="X37" s="136">
        <v>16640.121681874902</v>
      </c>
      <c r="Y37" s="135">
        <v>21.323534849596481</v>
      </c>
      <c r="Z37" s="136">
        <v>16132.048581559435</v>
      </c>
      <c r="AA37" s="135">
        <v>54.303690388848132</v>
      </c>
      <c r="AB37" s="136">
        <v>80752.363665453697</v>
      </c>
      <c r="AC37" s="151">
        <f t="shared" si="3"/>
        <v>96884.412247013126</v>
      </c>
      <c r="AD37" s="238"/>
      <c r="AE37" s="241"/>
      <c r="AF37" s="43"/>
      <c r="AI37" s="19"/>
      <c r="AJ37" s="138"/>
      <c r="AK37" s="138"/>
    </row>
    <row r="38" spans="1:37" s="31" customFormat="1">
      <c r="A38" s="37"/>
      <c r="B38" s="37"/>
      <c r="C38" s="38"/>
      <c r="D38" s="111"/>
      <c r="E38" s="111"/>
      <c r="F38" s="40"/>
      <c r="G38" s="40"/>
      <c r="H38" s="43"/>
      <c r="I38" s="111"/>
      <c r="J38" s="39"/>
      <c r="K38" s="42"/>
      <c r="L38" s="42"/>
      <c r="M38" s="42"/>
      <c r="N38" s="112"/>
      <c r="O38" s="42"/>
      <c r="P38" s="112"/>
      <c r="Q38" s="42"/>
      <c r="R38" s="42"/>
      <c r="S38" s="42"/>
      <c r="T38" s="112"/>
      <c r="U38" s="42"/>
      <c r="V38" s="42"/>
      <c r="W38" s="42"/>
      <c r="X38" s="42"/>
      <c r="Y38" s="42"/>
      <c r="Z38" s="42"/>
      <c r="AA38" s="42"/>
      <c r="AB38" s="42"/>
      <c r="AC38" s="42"/>
      <c r="AD38" s="112"/>
      <c r="AE38" s="112"/>
      <c r="AF38" s="43"/>
      <c r="AI38" s="19"/>
      <c r="AJ38" s="114"/>
      <c r="AK38" s="111"/>
    </row>
    <row r="39" spans="1:37" s="101" customFormat="1">
      <c r="A39" s="94"/>
      <c r="B39" s="94"/>
      <c r="C39" s="95"/>
      <c r="D39" s="157"/>
      <c r="E39" s="157"/>
      <c r="F39" s="97"/>
      <c r="G39" s="97"/>
      <c r="H39" s="100"/>
      <c r="I39" s="157"/>
      <c r="J39" s="96"/>
      <c r="K39" s="99"/>
      <c r="L39" s="99"/>
      <c r="M39" s="99"/>
      <c r="N39" s="158"/>
      <c r="O39" s="99"/>
      <c r="P39" s="158"/>
      <c r="Q39" s="99"/>
      <c r="R39" s="99"/>
      <c r="S39" s="99"/>
      <c r="T39" s="158"/>
      <c r="U39" s="99"/>
      <c r="V39" s="99"/>
      <c r="W39" s="99"/>
      <c r="X39" s="99"/>
      <c r="Y39" s="99"/>
      <c r="Z39" s="99"/>
      <c r="AA39" s="99"/>
      <c r="AB39" s="99"/>
      <c r="AC39" s="99"/>
      <c r="AD39" s="158"/>
      <c r="AE39" s="158"/>
      <c r="AF39" s="100"/>
      <c r="AI39" s="159"/>
      <c r="AJ39" s="160"/>
      <c r="AK39" s="157"/>
    </row>
    <row r="40" spans="1:37" s="31" customFormat="1" ht="13.5" thickBot="1">
      <c r="A40" s="37"/>
      <c r="B40" s="37"/>
      <c r="C40" s="38"/>
      <c r="D40" s="111"/>
      <c r="E40" s="52"/>
      <c r="F40" s="40"/>
      <c r="G40" s="40"/>
      <c r="H40" s="111"/>
      <c r="I40" s="111"/>
      <c r="J40" s="39"/>
      <c r="K40" s="42"/>
      <c r="L40" s="43"/>
      <c r="M40" s="42"/>
      <c r="N40" s="112"/>
      <c r="O40" s="42"/>
      <c r="P40" s="112"/>
      <c r="Q40" s="42"/>
      <c r="R40" s="42"/>
      <c r="S40" s="42"/>
      <c r="T40" s="113"/>
      <c r="U40" s="43"/>
      <c r="V40" s="43"/>
      <c r="W40" s="43"/>
      <c r="X40" s="43"/>
      <c r="Y40" s="43"/>
      <c r="Z40" s="43"/>
      <c r="AA40" s="43"/>
      <c r="AB40" s="43"/>
      <c r="AC40" s="43"/>
      <c r="AD40" s="113"/>
      <c r="AE40" s="113"/>
      <c r="AF40" s="43"/>
      <c r="AI40" s="114"/>
      <c r="AJ40" s="111"/>
      <c r="AK40" s="58"/>
    </row>
    <row r="41" spans="1:37" s="31" customFormat="1" ht="12.75" customHeight="1" thickBot="1">
      <c r="A41" s="256" t="s">
        <v>74</v>
      </c>
      <c r="B41" s="225" t="s">
        <v>97</v>
      </c>
      <c r="C41" s="115">
        <v>29276</v>
      </c>
      <c r="D41" s="140" t="s">
        <v>59</v>
      </c>
      <c r="E41" s="186">
        <v>0</v>
      </c>
      <c r="F41" s="281" t="s">
        <v>52</v>
      </c>
      <c r="G41" s="116"/>
      <c r="H41" s="117"/>
      <c r="I41" s="116"/>
      <c r="J41" s="121"/>
      <c r="K41" s="116"/>
      <c r="L41" s="121"/>
      <c r="M41" s="118"/>
      <c r="N41" s="119"/>
      <c r="O41" s="118"/>
      <c r="P41" s="119"/>
      <c r="Q41" s="118"/>
      <c r="R41" s="118"/>
      <c r="S41" s="118"/>
      <c r="T41" s="120"/>
      <c r="U41" s="121"/>
      <c r="V41" s="121"/>
      <c r="W41" s="121"/>
      <c r="X41" s="121"/>
      <c r="Y41" s="121"/>
      <c r="Z41" s="121"/>
      <c r="AA41" s="121"/>
      <c r="AB41" s="121"/>
      <c r="AC41" s="121"/>
      <c r="AD41" s="120"/>
      <c r="AE41" s="190"/>
      <c r="AF41" s="184" t="s">
        <v>75</v>
      </c>
      <c r="AI41" s="19"/>
      <c r="AJ41" s="114"/>
      <c r="AK41" s="111"/>
    </row>
    <row r="42" spans="1:37" s="31" customFormat="1" ht="15" customHeight="1">
      <c r="A42" s="257"/>
      <c r="B42" s="187"/>
      <c r="C42" s="123"/>
      <c r="D42" s="21" t="s">
        <v>100</v>
      </c>
      <c r="E42" s="142">
        <v>79503.06</v>
      </c>
      <c r="F42" s="282"/>
      <c r="G42" s="124">
        <v>277116.67</v>
      </c>
      <c r="H42" s="30">
        <v>1.1499999999999999</v>
      </c>
      <c r="I42" s="145"/>
      <c r="J42" s="146"/>
      <c r="K42" s="145"/>
      <c r="L42" s="146"/>
      <c r="M42" s="18" t="s">
        <v>57</v>
      </c>
      <c r="N42" s="125"/>
      <c r="O42" s="18" t="s">
        <v>57</v>
      </c>
      <c r="P42" s="125"/>
      <c r="Q42" s="126"/>
      <c r="R42" s="125"/>
      <c r="S42" s="18">
        <v>120.34923110785033</v>
      </c>
      <c r="T42" s="125">
        <v>322538</v>
      </c>
      <c r="U42" s="146"/>
      <c r="V42" s="146"/>
      <c r="W42" s="18">
        <v>243.37520469552456</v>
      </c>
      <c r="X42" s="125">
        <v>652801</v>
      </c>
      <c r="Y42" s="18">
        <v>448.37731034482755</v>
      </c>
      <c r="Z42" s="125">
        <v>611853</v>
      </c>
      <c r="AA42" s="18">
        <v>363.72443580337489</v>
      </c>
      <c r="AB42" s="125">
        <v>975581</v>
      </c>
      <c r="AC42" s="125">
        <f>Z42+AB42</f>
        <v>1587434</v>
      </c>
      <c r="AD42" s="284">
        <v>45927</v>
      </c>
      <c r="AE42" s="286">
        <f>AC42+AC43</f>
        <v>1948543</v>
      </c>
      <c r="AF42" s="24" t="s">
        <v>60</v>
      </c>
      <c r="AI42" s="19"/>
      <c r="AJ42" s="111"/>
      <c r="AK42" s="111"/>
    </row>
    <row r="43" spans="1:37" s="31" customFormat="1" ht="15" customHeight="1" thickBot="1">
      <c r="A43" s="258"/>
      <c r="B43" s="188"/>
      <c r="C43" s="189"/>
      <c r="D43" s="143" t="s">
        <v>101</v>
      </c>
      <c r="E43" s="161">
        <v>6521.56</v>
      </c>
      <c r="F43" s="283"/>
      <c r="G43" s="172">
        <v>52191.106</v>
      </c>
      <c r="H43" s="57">
        <v>0</v>
      </c>
      <c r="I43" s="149"/>
      <c r="J43" s="150"/>
      <c r="K43" s="149"/>
      <c r="L43" s="150"/>
      <c r="M43" s="61" t="s">
        <v>57</v>
      </c>
      <c r="N43" s="151"/>
      <c r="O43" s="61" t="s">
        <v>57</v>
      </c>
      <c r="P43" s="61"/>
      <c r="Q43" s="61">
        <v>84.780296404989002</v>
      </c>
      <c r="R43" s="151">
        <v>227400</v>
      </c>
      <c r="S43" s="61">
        <v>10.183222303741747</v>
      </c>
      <c r="T43" s="151">
        <v>27305</v>
      </c>
      <c r="U43" s="150"/>
      <c r="V43" s="150"/>
      <c r="W43" s="61">
        <v>20.480311078503302</v>
      </c>
      <c r="X43" s="151">
        <v>54932</v>
      </c>
      <c r="Y43" s="61">
        <v>37.72155832721937</v>
      </c>
      <c r="Z43" s="151">
        <v>51472</v>
      </c>
      <c r="AA43" s="61">
        <v>115.44382978723405</v>
      </c>
      <c r="AB43" s="151">
        <v>309637</v>
      </c>
      <c r="AC43" s="151">
        <f t="shared" ref="AC43" si="4">Z43+AB43</f>
        <v>361109</v>
      </c>
      <c r="AD43" s="285"/>
      <c r="AE43" s="287"/>
      <c r="AF43" s="185" t="s">
        <v>76</v>
      </c>
      <c r="AI43" s="19"/>
      <c r="AJ43" s="114"/>
      <c r="AK43" s="111"/>
    </row>
    <row r="44" spans="1:37" s="31" customFormat="1">
      <c r="A44" s="37"/>
      <c r="B44" s="37"/>
      <c r="C44" s="38"/>
      <c r="D44" s="111"/>
      <c r="E44" s="111"/>
      <c r="F44" s="40"/>
      <c r="G44" s="40"/>
      <c r="H44" s="43"/>
      <c r="I44" s="111"/>
      <c r="J44" s="39"/>
      <c r="K44" s="42"/>
      <c r="L44" s="42"/>
      <c r="M44" s="42"/>
      <c r="N44" s="112"/>
      <c r="O44" s="42"/>
      <c r="P44" s="112"/>
      <c r="Q44" s="42"/>
      <c r="R44" s="42"/>
      <c r="S44" s="42"/>
      <c r="T44" s="112"/>
      <c r="U44" s="42"/>
      <c r="V44" s="42"/>
      <c r="W44" s="42"/>
      <c r="X44" s="42"/>
      <c r="Y44" s="42"/>
      <c r="Z44" s="42"/>
      <c r="AA44" s="42"/>
      <c r="AB44" s="42"/>
      <c r="AC44" s="42"/>
      <c r="AD44" s="112"/>
      <c r="AE44" s="112"/>
      <c r="AF44" s="43"/>
      <c r="AI44" s="19"/>
      <c r="AJ44" s="114"/>
      <c r="AK44" s="111"/>
    </row>
    <row r="45" spans="1:37" s="101" customFormat="1">
      <c r="A45" s="94"/>
      <c r="B45" s="94"/>
      <c r="C45" s="95"/>
      <c r="D45" s="157"/>
      <c r="E45" s="157"/>
      <c r="F45" s="97"/>
      <c r="G45" s="97"/>
      <c r="H45" s="100"/>
      <c r="I45" s="157"/>
      <c r="J45" s="96"/>
      <c r="K45" s="99"/>
      <c r="L45" s="99"/>
      <c r="M45" s="99"/>
      <c r="N45" s="158"/>
      <c r="O45" s="99"/>
      <c r="P45" s="158"/>
      <c r="Q45" s="99"/>
      <c r="R45" s="99"/>
      <c r="S45" s="99"/>
      <c r="T45" s="158"/>
      <c r="U45" s="99"/>
      <c r="V45" s="99"/>
      <c r="W45" s="99"/>
      <c r="X45" s="99"/>
      <c r="Y45" s="99"/>
      <c r="Z45" s="99"/>
      <c r="AA45" s="99"/>
      <c r="AB45" s="99"/>
      <c r="AC45" s="99"/>
      <c r="AD45" s="158"/>
      <c r="AE45" s="158"/>
      <c r="AF45" s="100"/>
      <c r="AI45" s="159"/>
      <c r="AJ45" s="160"/>
      <c r="AK45" s="157"/>
    </row>
    <row r="46" spans="1:37" s="31" customFormat="1" ht="13.5" thickBot="1">
      <c r="A46" s="37"/>
      <c r="B46" s="37"/>
      <c r="C46" s="38"/>
      <c r="D46" s="111"/>
      <c r="E46" s="52"/>
      <c r="F46" s="40"/>
      <c r="G46" s="40"/>
      <c r="H46" s="111"/>
      <c r="I46" s="111"/>
      <c r="J46" s="39"/>
      <c r="K46" s="42"/>
      <c r="L46" s="43"/>
      <c r="M46" s="42"/>
      <c r="N46" s="112"/>
      <c r="O46" s="42"/>
      <c r="P46" s="112"/>
      <c r="Q46" s="42"/>
      <c r="R46" s="42"/>
      <c r="S46" s="42"/>
      <c r="T46" s="113"/>
      <c r="U46" s="43"/>
      <c r="V46" s="43"/>
      <c r="W46" s="43"/>
      <c r="X46" s="43"/>
      <c r="Y46" s="43"/>
      <c r="Z46" s="43"/>
      <c r="AA46" s="43"/>
      <c r="AB46" s="43"/>
      <c r="AC46" s="43"/>
      <c r="AD46" s="113"/>
      <c r="AE46" s="113"/>
      <c r="AF46" s="43"/>
      <c r="AI46" s="114"/>
      <c r="AJ46" s="111"/>
      <c r="AK46" s="58"/>
    </row>
    <row r="47" spans="1:37" s="31" customFormat="1" ht="12.75" customHeight="1">
      <c r="A47" s="256" t="s">
        <v>67</v>
      </c>
      <c r="B47" s="225" t="s">
        <v>97</v>
      </c>
      <c r="C47" s="115">
        <v>28847</v>
      </c>
      <c r="D47" s="140" t="s">
        <v>59</v>
      </c>
      <c r="E47" s="139">
        <v>0</v>
      </c>
      <c r="F47" s="233" t="s">
        <v>52</v>
      </c>
      <c r="G47" s="116"/>
      <c r="H47" s="117"/>
      <c r="I47" s="116"/>
      <c r="J47" s="121"/>
      <c r="K47" s="116"/>
      <c r="L47" s="121"/>
      <c r="M47" s="118"/>
      <c r="N47" s="119"/>
      <c r="O47" s="118"/>
      <c r="P47" s="119"/>
      <c r="Q47" s="118"/>
      <c r="R47" s="118"/>
      <c r="S47" s="118"/>
      <c r="T47" s="120"/>
      <c r="U47" s="121"/>
      <c r="V47" s="121"/>
      <c r="W47" s="121"/>
      <c r="X47" s="121"/>
      <c r="Y47" s="121"/>
      <c r="Z47" s="121"/>
      <c r="AA47" s="121"/>
      <c r="AB47" s="121"/>
      <c r="AC47" s="121"/>
      <c r="AD47" s="120"/>
      <c r="AE47" s="120"/>
      <c r="AF47" s="43"/>
      <c r="AI47" s="19"/>
      <c r="AJ47" s="114"/>
      <c r="AK47" s="111"/>
    </row>
    <row r="48" spans="1:37" s="31" customFormat="1" ht="15" customHeight="1">
      <c r="A48" s="257"/>
      <c r="B48" s="168"/>
      <c r="C48" s="123"/>
      <c r="D48" s="21" t="s">
        <v>100</v>
      </c>
      <c r="E48" s="142">
        <v>16501.830000000002</v>
      </c>
      <c r="F48" s="234"/>
      <c r="G48" s="124">
        <v>181.95157740278796</v>
      </c>
      <c r="H48" s="30">
        <v>1.85</v>
      </c>
      <c r="I48" s="145"/>
      <c r="J48" s="146"/>
      <c r="K48" s="145"/>
      <c r="L48" s="146"/>
      <c r="M48" s="18" t="s">
        <v>57</v>
      </c>
      <c r="N48" s="125"/>
      <c r="O48" s="18" t="s">
        <v>57</v>
      </c>
      <c r="P48" s="125"/>
      <c r="Q48" s="126"/>
      <c r="R48" s="125"/>
      <c r="S48" s="18">
        <v>26.15</v>
      </c>
      <c r="T48" s="125">
        <v>84910</v>
      </c>
      <c r="U48" s="146"/>
      <c r="V48" s="146"/>
      <c r="W48" s="18">
        <v>53.8</v>
      </c>
      <c r="X48" s="125">
        <v>174690</v>
      </c>
      <c r="Y48" s="18">
        <v>100.1505502567865</v>
      </c>
      <c r="Z48" s="125">
        <v>164221</v>
      </c>
      <c r="AA48" s="18">
        <v>79.952164343360238</v>
      </c>
      <c r="AB48" s="125">
        <v>269600</v>
      </c>
      <c r="AC48" s="125">
        <f>Z48+AB48</f>
        <v>433821</v>
      </c>
      <c r="AD48" s="236">
        <v>45927</v>
      </c>
      <c r="AE48" s="239">
        <f>AC48+AC49+AC50+AC51+AC52</f>
        <v>1117482</v>
      </c>
      <c r="AF48" s="43"/>
      <c r="AI48" s="19"/>
      <c r="AJ48" s="111"/>
      <c r="AK48" s="111"/>
    </row>
    <row r="49" spans="1:37" s="31" customFormat="1" ht="15" customHeight="1">
      <c r="A49" s="257"/>
      <c r="B49" s="168"/>
      <c r="C49" s="127"/>
      <c r="D49" s="21" t="s">
        <v>101</v>
      </c>
      <c r="E49" s="142"/>
      <c r="F49" s="234"/>
      <c r="G49" s="124">
        <v>1.5847395451210564</v>
      </c>
      <c r="H49" s="30">
        <v>0</v>
      </c>
      <c r="I49" s="145"/>
      <c r="J49" s="146"/>
      <c r="K49" s="145"/>
      <c r="L49" s="146"/>
      <c r="M49" s="18" t="s">
        <v>57</v>
      </c>
      <c r="N49" s="125"/>
      <c r="O49" s="18" t="s">
        <v>57</v>
      </c>
      <c r="P49" s="18"/>
      <c r="Q49" s="18"/>
      <c r="R49" s="125"/>
      <c r="S49" s="18">
        <v>0.28000000000000003</v>
      </c>
      <c r="T49" s="125">
        <v>909</v>
      </c>
      <c r="U49" s="146"/>
      <c r="V49" s="146"/>
      <c r="W49" s="18">
        <v>0.4</v>
      </c>
      <c r="X49" s="125">
        <v>1299</v>
      </c>
      <c r="Y49" s="18">
        <v>0.89655172413793105</v>
      </c>
      <c r="Z49" s="125">
        <v>1476</v>
      </c>
      <c r="AA49" s="18">
        <v>0.68818782098312548</v>
      </c>
      <c r="AB49" s="125">
        <v>2922</v>
      </c>
      <c r="AC49" s="125">
        <f t="shared" ref="AC49:AC52" si="5">Z49+AB49</f>
        <v>4398</v>
      </c>
      <c r="AD49" s="237"/>
      <c r="AE49" s="240"/>
      <c r="AF49" s="184" t="s">
        <v>70</v>
      </c>
      <c r="AI49" s="19"/>
      <c r="AJ49" s="114"/>
      <c r="AK49" s="111"/>
    </row>
    <row r="50" spans="1:37" s="31" customFormat="1" ht="15" customHeight="1" thickBot="1">
      <c r="A50" s="257"/>
      <c r="B50" s="169"/>
      <c r="C50" s="60"/>
      <c r="D50" s="143" t="s">
        <v>102</v>
      </c>
      <c r="E50" s="161">
        <v>6521.56</v>
      </c>
      <c r="F50" s="234"/>
      <c r="G50" s="172">
        <v>154.19253411592075</v>
      </c>
      <c r="H50" s="57">
        <v>0</v>
      </c>
      <c r="I50" s="149"/>
      <c r="J50" s="150"/>
      <c r="K50" s="149"/>
      <c r="L50" s="150"/>
      <c r="M50" s="61" t="s">
        <v>57</v>
      </c>
      <c r="N50" s="151"/>
      <c r="O50" s="61" t="s">
        <v>57</v>
      </c>
      <c r="P50" s="61"/>
      <c r="Q50" s="61">
        <v>84.78</v>
      </c>
      <c r="R50" s="151">
        <v>275283</v>
      </c>
      <c r="S50" s="61">
        <v>10.23</v>
      </c>
      <c r="T50" s="151">
        <v>33217</v>
      </c>
      <c r="U50" s="150"/>
      <c r="V50" s="150"/>
      <c r="W50" s="61">
        <v>20.79</v>
      </c>
      <c r="X50" s="151">
        <v>67506</v>
      </c>
      <c r="Y50" s="61">
        <v>38.392137931034483</v>
      </c>
      <c r="Z50" s="151">
        <v>62950</v>
      </c>
      <c r="AA50" s="61">
        <v>115.80039618488628</v>
      </c>
      <c r="AB50" s="151">
        <v>376006</v>
      </c>
      <c r="AC50" s="151">
        <f t="shared" si="5"/>
        <v>438956</v>
      </c>
      <c r="AD50" s="237"/>
      <c r="AE50" s="240"/>
      <c r="AF50" s="24" t="s">
        <v>60</v>
      </c>
      <c r="AI50" s="19"/>
      <c r="AJ50" s="114"/>
      <c r="AK50" s="111"/>
    </row>
    <row r="51" spans="1:37" s="31" customFormat="1" ht="15" customHeight="1" thickBot="1">
      <c r="A51" s="257"/>
      <c r="B51" s="170" t="s">
        <v>97</v>
      </c>
      <c r="C51" s="165">
        <v>28851</v>
      </c>
      <c r="D51" s="166" t="s">
        <v>68</v>
      </c>
      <c r="E51" s="167">
        <v>13206.16</v>
      </c>
      <c r="F51" s="234"/>
      <c r="G51" s="177">
        <v>265.81071166544388</v>
      </c>
      <c r="H51" s="178">
        <v>208.32868672046956</v>
      </c>
      <c r="I51" s="179"/>
      <c r="J51" s="180"/>
      <c r="K51" s="179"/>
      <c r="L51" s="180"/>
      <c r="M51" s="182" t="s">
        <v>57</v>
      </c>
      <c r="N51" s="183"/>
      <c r="O51" s="182" t="s">
        <v>57</v>
      </c>
      <c r="P51" s="182"/>
      <c r="Q51" s="182">
        <v>19.809999999999999</v>
      </c>
      <c r="R51" s="183">
        <v>64324</v>
      </c>
      <c r="S51" s="182">
        <v>21.87</v>
      </c>
      <c r="T51" s="183">
        <v>71013</v>
      </c>
      <c r="U51" s="180"/>
      <c r="V51" s="180"/>
      <c r="W51" s="182">
        <v>11.47</v>
      </c>
      <c r="X51" s="183">
        <v>37243</v>
      </c>
      <c r="Y51" s="182">
        <v>4.3371973587674182</v>
      </c>
      <c r="Z51" s="183">
        <v>7117</v>
      </c>
      <c r="AA51" s="182">
        <v>53.144827586206901</v>
      </c>
      <c r="AB51" s="183">
        <v>172547</v>
      </c>
      <c r="AC51" s="183">
        <f t="shared" si="5"/>
        <v>179664</v>
      </c>
      <c r="AD51" s="237"/>
      <c r="AE51" s="240"/>
      <c r="AF51" s="185" t="s">
        <v>71</v>
      </c>
      <c r="AI51" s="19"/>
      <c r="AJ51" s="114"/>
      <c r="AK51" s="111"/>
    </row>
    <row r="52" spans="1:37" s="31" customFormat="1" ht="15.75" customHeight="1" thickBot="1">
      <c r="A52" s="258"/>
      <c r="B52" s="170" t="s">
        <v>97</v>
      </c>
      <c r="C52" s="162">
        <v>28851</v>
      </c>
      <c r="D52" s="163" t="s">
        <v>69</v>
      </c>
      <c r="E52" s="164">
        <v>3295.67</v>
      </c>
      <c r="F52" s="235"/>
      <c r="G52" s="173">
        <v>79.569332355099036</v>
      </c>
      <c r="H52" s="174">
        <v>57.3</v>
      </c>
      <c r="I52" s="175"/>
      <c r="J52" s="176"/>
      <c r="K52" s="175"/>
      <c r="L52" s="176"/>
      <c r="M52" s="44" t="s">
        <v>57</v>
      </c>
      <c r="N52" s="136"/>
      <c r="O52" s="44" t="s">
        <v>57</v>
      </c>
      <c r="P52" s="136"/>
      <c r="Q52" s="181">
        <v>2.33</v>
      </c>
      <c r="R52" s="136">
        <v>7566</v>
      </c>
      <c r="S52" s="44">
        <v>6.46</v>
      </c>
      <c r="T52" s="136">
        <v>20976</v>
      </c>
      <c r="U52" s="176"/>
      <c r="V52" s="176"/>
      <c r="W52" s="135">
        <v>6.23</v>
      </c>
      <c r="X52" s="136">
        <v>20229</v>
      </c>
      <c r="Y52" s="135">
        <v>7.2607483492296305</v>
      </c>
      <c r="Z52" s="136">
        <v>11905</v>
      </c>
      <c r="AA52" s="135">
        <v>15.008510638297871</v>
      </c>
      <c r="AB52" s="136">
        <v>48738</v>
      </c>
      <c r="AC52" s="108">
        <f t="shared" si="5"/>
        <v>60643</v>
      </c>
      <c r="AD52" s="238"/>
      <c r="AE52" s="241"/>
      <c r="AF52" s="43"/>
      <c r="AI52" s="19"/>
      <c r="AJ52" s="138"/>
      <c r="AK52" s="138"/>
    </row>
    <row r="53" spans="1:37" s="31" customFormat="1" ht="13.5" thickBot="1">
      <c r="A53" s="49"/>
      <c r="B53" s="49"/>
      <c r="C53" s="50"/>
      <c r="D53" s="51"/>
      <c r="E53" s="52"/>
      <c r="F53" s="53"/>
      <c r="G53" s="54"/>
      <c r="H53" s="55"/>
      <c r="I53" s="54"/>
      <c r="J53" s="54"/>
      <c r="K53" s="54"/>
      <c r="L53" s="54"/>
      <c r="M53" s="54"/>
      <c r="N53" s="54"/>
      <c r="O53" s="54"/>
      <c r="P53" s="54"/>
      <c r="Q53" s="54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</row>
    <row r="54" spans="1:37" s="31" customFormat="1" ht="15" customHeight="1">
      <c r="A54" s="220" t="s">
        <v>94</v>
      </c>
      <c r="B54" s="225" t="s">
        <v>97</v>
      </c>
      <c r="C54" s="206">
        <v>39548</v>
      </c>
      <c r="D54" s="207" t="s">
        <v>89</v>
      </c>
      <c r="E54" s="212"/>
      <c r="F54" s="267" t="s">
        <v>87</v>
      </c>
      <c r="G54" s="18">
        <v>1193.1600000000001</v>
      </c>
      <c r="H54" s="17">
        <v>96.7</v>
      </c>
      <c r="I54" s="22">
        <v>1096.46</v>
      </c>
      <c r="J54" s="107">
        <v>9608.2543289506266</v>
      </c>
      <c r="K54" s="76"/>
      <c r="L54" s="76"/>
      <c r="M54" s="22"/>
      <c r="N54" s="22"/>
      <c r="O54" s="22"/>
      <c r="P54" s="22"/>
      <c r="Q54" s="22"/>
      <c r="R54" s="22"/>
      <c r="S54" s="22">
        <v>33.576999999999998</v>
      </c>
      <c r="T54" s="22">
        <v>294.23449610854487</v>
      </c>
      <c r="U54" s="84"/>
      <c r="V54" s="84"/>
      <c r="W54" s="22">
        <v>429.08000000000004</v>
      </c>
      <c r="X54" s="107">
        <v>3760.0183932529562</v>
      </c>
      <c r="Y54" s="261" t="s">
        <v>83</v>
      </c>
      <c r="Z54" s="262"/>
      <c r="AA54" s="22">
        <v>1096.46</v>
      </c>
      <c r="AB54" s="22">
        <v>19216.508657901253</v>
      </c>
      <c r="AC54" s="107">
        <f t="shared" ref="AC54:AC55" si="6">AB54</f>
        <v>19216.508657901253</v>
      </c>
      <c r="AD54" s="288">
        <v>46062</v>
      </c>
      <c r="AE54" s="286">
        <f>AC54+AC55+AC56+AC57+AC58</f>
        <v>36854.23884508996</v>
      </c>
    </row>
    <row r="55" spans="1:37" s="31" customFormat="1" ht="15.75" customHeight="1">
      <c r="A55" s="221"/>
      <c r="B55" s="208"/>
      <c r="C55" s="209"/>
      <c r="D55" s="21" t="s">
        <v>100</v>
      </c>
      <c r="E55" s="213">
        <v>28896.59</v>
      </c>
      <c r="F55" s="267"/>
      <c r="G55" s="205">
        <v>495.71907999999996</v>
      </c>
      <c r="H55" s="195" t="s">
        <v>22</v>
      </c>
      <c r="I55" s="16">
        <v>495.71907999999996</v>
      </c>
      <c r="J55" s="132">
        <v>4343.9751530866806</v>
      </c>
      <c r="K55" s="204"/>
      <c r="L55" s="204"/>
      <c r="M55" s="16"/>
      <c r="N55" s="16"/>
      <c r="O55" s="16"/>
      <c r="P55" s="16"/>
      <c r="Q55" s="16"/>
      <c r="R55" s="16"/>
      <c r="S55" s="16">
        <v>60.293861999999997</v>
      </c>
      <c r="T55" s="16">
        <v>528.35375715543796</v>
      </c>
      <c r="U55" s="204"/>
      <c r="V55" s="204"/>
      <c r="W55" s="16">
        <v>195.50363200000001</v>
      </c>
      <c r="X55" s="132">
        <v>1713.1939318256666</v>
      </c>
      <c r="Y55" s="263"/>
      <c r="Z55" s="264"/>
      <c r="AA55" s="16">
        <v>495.71907999999996</v>
      </c>
      <c r="AB55" s="16">
        <v>8687.9503061733612</v>
      </c>
      <c r="AC55" s="200">
        <f t="shared" si="6"/>
        <v>8687.9503061733612</v>
      </c>
      <c r="AD55" s="289"/>
      <c r="AE55" s="290"/>
      <c r="AF55" s="31" t="s">
        <v>95</v>
      </c>
      <c r="AG55" s="31" t="s">
        <v>96</v>
      </c>
    </row>
    <row r="56" spans="1:37" s="31" customFormat="1" ht="15" customHeight="1">
      <c r="A56" s="221"/>
      <c r="B56" s="208"/>
      <c r="C56" s="209"/>
      <c r="D56" s="21" t="s">
        <v>101</v>
      </c>
      <c r="E56" s="223">
        <v>666.66</v>
      </c>
      <c r="F56" s="267"/>
      <c r="G56" s="16">
        <v>195.06650000000002</v>
      </c>
      <c r="H56" s="195" t="s">
        <v>22</v>
      </c>
      <c r="I56" s="17">
        <v>195.06650000000002</v>
      </c>
      <c r="J56" s="200">
        <v>1709.3633539374416</v>
      </c>
      <c r="K56" s="204"/>
      <c r="L56" s="204"/>
      <c r="M56" s="17"/>
      <c r="N56" s="17"/>
      <c r="O56" s="17"/>
      <c r="P56" s="17"/>
      <c r="Q56" s="17">
        <v>8.6665799999999997</v>
      </c>
      <c r="R56" s="17">
        <v>75.975015077615083</v>
      </c>
      <c r="S56" s="17">
        <v>5.5199879999999997</v>
      </c>
      <c r="T56" s="17">
        <v>48.37153074143653</v>
      </c>
      <c r="U56" s="85"/>
      <c r="V56" s="85"/>
      <c r="W56" s="17">
        <v>73.359968000000009</v>
      </c>
      <c r="X56" s="200">
        <v>642.85175027605237</v>
      </c>
      <c r="Y56" s="263"/>
      <c r="Z56" s="264"/>
      <c r="AA56" s="17">
        <v>195.06650000000002</v>
      </c>
      <c r="AB56" s="17">
        <v>3418.7267078748832</v>
      </c>
      <c r="AC56" s="200">
        <f>AB56</f>
        <v>3418.7267078748832</v>
      </c>
      <c r="AD56" s="289"/>
      <c r="AE56" s="290"/>
    </row>
    <row r="57" spans="1:37" s="31" customFormat="1" ht="15" customHeight="1">
      <c r="A57" s="221"/>
      <c r="B57" s="208"/>
      <c r="C57" s="209"/>
      <c r="D57" s="21" t="s">
        <v>102</v>
      </c>
      <c r="E57" s="223">
        <v>333.33</v>
      </c>
      <c r="F57" s="267"/>
      <c r="G57" s="16">
        <v>155.54326750000001</v>
      </c>
      <c r="H57" s="195" t="s">
        <v>22</v>
      </c>
      <c r="I57" s="17">
        <v>155.54326750000001</v>
      </c>
      <c r="J57" s="200">
        <v>1363.0221561169569</v>
      </c>
      <c r="K57" s="204"/>
      <c r="L57" s="204"/>
      <c r="M57" s="17"/>
      <c r="N57" s="17"/>
      <c r="O57" s="17"/>
      <c r="P57" s="17"/>
      <c r="Q57" s="17">
        <v>2.5833075000000001</v>
      </c>
      <c r="R57" s="17">
        <v>22.608481995414898</v>
      </c>
      <c r="S57" s="17">
        <v>8.8799939999999999</v>
      </c>
      <c r="T57" s="17">
        <v>77.815187778446656</v>
      </c>
      <c r="U57" s="85"/>
      <c r="V57" s="85"/>
      <c r="W57" s="17">
        <v>58.399984000000011</v>
      </c>
      <c r="X57" s="200">
        <v>511.75774682035683</v>
      </c>
      <c r="Y57" s="263"/>
      <c r="Z57" s="264"/>
      <c r="AA57" s="17">
        <v>155.54326750000001</v>
      </c>
      <c r="AB57" s="17">
        <v>2726.0443122339138</v>
      </c>
      <c r="AC57" s="200">
        <f t="shared" ref="AC57:AC58" si="7">AB57</f>
        <v>2726.0443122339138</v>
      </c>
      <c r="AD57" s="289"/>
      <c r="AE57" s="290"/>
    </row>
    <row r="58" spans="1:37" s="31" customFormat="1" ht="15.75" customHeight="1" thickBot="1">
      <c r="A58" s="222"/>
      <c r="B58" s="210"/>
      <c r="C58" s="211"/>
      <c r="D58" s="143" t="s">
        <v>103</v>
      </c>
      <c r="E58" s="224">
        <v>2222.2199999999998</v>
      </c>
      <c r="F58" s="268"/>
      <c r="G58" s="217">
        <v>160.048845</v>
      </c>
      <c r="H58" s="192" t="s">
        <v>22</v>
      </c>
      <c r="I58" s="61">
        <v>160.048845</v>
      </c>
      <c r="J58" s="151">
        <v>1402.504430453276</v>
      </c>
      <c r="K58" s="215"/>
      <c r="L58" s="215"/>
      <c r="M58" s="61"/>
      <c r="N58" s="61"/>
      <c r="O58" s="61"/>
      <c r="P58" s="61"/>
      <c r="Q58" s="61">
        <v>17.222204999999999</v>
      </c>
      <c r="R58" s="61">
        <v>150.89847285311794</v>
      </c>
      <c r="S58" s="61">
        <v>12.279996000000001</v>
      </c>
      <c r="T58" s="61">
        <v>107.60932886425074</v>
      </c>
      <c r="U58" s="215"/>
      <c r="V58" s="215"/>
      <c r="W58" s="61">
        <v>54.346655999999996</v>
      </c>
      <c r="X58" s="151">
        <v>476.23852468488593</v>
      </c>
      <c r="Y58" s="265"/>
      <c r="Z58" s="266"/>
      <c r="AA58" s="61">
        <v>160.048845</v>
      </c>
      <c r="AB58" s="61">
        <v>2805.0088609065519</v>
      </c>
      <c r="AC58" s="201">
        <f t="shared" si="7"/>
        <v>2805.0088609065519</v>
      </c>
      <c r="AD58" s="285"/>
      <c r="AE58" s="287"/>
    </row>
    <row r="59" spans="1:37" s="31" customFormat="1">
      <c r="A59" s="37"/>
      <c r="B59" s="37"/>
      <c r="C59" s="38"/>
      <c r="D59" s="39"/>
      <c r="E59" s="40"/>
      <c r="F59" s="41"/>
      <c r="G59" s="42"/>
      <c r="H59" s="43"/>
      <c r="I59" s="42"/>
      <c r="J59" s="42"/>
      <c r="K59" s="42"/>
      <c r="L59" s="42"/>
      <c r="M59" s="42"/>
      <c r="N59" s="42"/>
      <c r="O59" s="42"/>
      <c r="P59" s="42"/>
      <c r="Q59" s="42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</row>
    <row r="60" spans="1:37" s="101" customFormat="1">
      <c r="A60" s="94"/>
      <c r="B60" s="94"/>
      <c r="C60" s="95"/>
      <c r="D60" s="96"/>
      <c r="E60" s="97"/>
      <c r="F60" s="98"/>
      <c r="G60" s="99"/>
      <c r="H60" s="100"/>
      <c r="I60" s="99"/>
      <c r="J60" s="99"/>
      <c r="K60" s="99"/>
      <c r="L60" s="99"/>
      <c r="M60" s="99"/>
      <c r="N60" s="99"/>
      <c r="O60" s="99"/>
      <c r="P60" s="99"/>
      <c r="Q60" s="99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</row>
    <row r="61" spans="1:37" s="31" customFormat="1" ht="13.5" thickBot="1">
      <c r="A61" s="49"/>
      <c r="B61" s="49"/>
      <c r="C61" s="50"/>
      <c r="D61" s="51"/>
      <c r="E61" s="52"/>
      <c r="F61" s="53"/>
      <c r="G61" s="54"/>
      <c r="H61" s="55"/>
      <c r="I61" s="54"/>
      <c r="J61" s="54"/>
      <c r="K61" s="54"/>
      <c r="L61" s="54"/>
      <c r="M61" s="54"/>
      <c r="N61" s="54"/>
      <c r="O61" s="54"/>
      <c r="P61" s="54"/>
      <c r="Q61" s="54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</row>
    <row r="62" spans="1:37" s="31" customFormat="1" ht="12.75" customHeight="1">
      <c r="A62" s="275" t="s">
        <v>53</v>
      </c>
      <c r="B62" s="225" t="s">
        <v>97</v>
      </c>
      <c r="C62" s="102">
        <v>36949</v>
      </c>
      <c r="D62" s="21" t="s">
        <v>49</v>
      </c>
      <c r="E62" s="20">
        <v>63449.31</v>
      </c>
      <c r="F62" s="248" t="s">
        <v>52</v>
      </c>
      <c r="G62" s="18">
        <v>1237.9287571533384</v>
      </c>
      <c r="H62" s="22">
        <v>747.74468085106378</v>
      </c>
      <c r="I62" s="22">
        <v>10963.03</v>
      </c>
      <c r="J62" s="107"/>
      <c r="K62" s="76"/>
      <c r="L62" s="76"/>
      <c r="M62" s="18"/>
      <c r="N62" s="18"/>
      <c r="O62" s="18"/>
      <c r="P62" s="18"/>
      <c r="Q62" s="22">
        <v>0</v>
      </c>
      <c r="R62" s="107"/>
      <c r="S62" s="22">
        <v>19.411984152604575</v>
      </c>
      <c r="T62" s="107">
        <v>324.49275047888494</v>
      </c>
      <c r="U62" s="86"/>
      <c r="V62" s="86"/>
      <c r="W62" s="22">
        <v>375.38077769625824</v>
      </c>
      <c r="X62" s="107">
        <v>2365.3406306326469</v>
      </c>
      <c r="Y62" s="261" t="s">
        <v>83</v>
      </c>
      <c r="Z62" s="262"/>
      <c r="AA62" s="22">
        <v>490.18407630227455</v>
      </c>
      <c r="AB62" s="107">
        <v>27570.851145814871</v>
      </c>
      <c r="AC62" s="109">
        <f>J62+R62+T62+AB62</f>
        <v>27895.343896293758</v>
      </c>
      <c r="AD62" s="259">
        <v>45998</v>
      </c>
      <c r="AE62" s="272">
        <f>AC62+AC63+AC64+AC65</f>
        <v>53495.21671758817</v>
      </c>
    </row>
    <row r="63" spans="1:37" s="31" customFormat="1" ht="12.75" customHeight="1">
      <c r="A63" s="276"/>
      <c r="B63" s="105"/>
      <c r="C63" s="104"/>
      <c r="D63" s="21" t="s">
        <v>103</v>
      </c>
      <c r="E63" s="20">
        <v>9771.19</v>
      </c>
      <c r="F63" s="248"/>
      <c r="G63" s="18">
        <v>297.86749816581073</v>
      </c>
      <c r="H63" s="194" t="s">
        <v>22</v>
      </c>
      <c r="I63" s="22">
        <f>W63</f>
        <v>0</v>
      </c>
      <c r="J63" s="107"/>
      <c r="K63" s="76"/>
      <c r="L63" s="76"/>
      <c r="M63" s="193" t="s">
        <v>22</v>
      </c>
      <c r="N63" s="18">
        <v>127.03</v>
      </c>
      <c r="O63" s="18"/>
      <c r="P63" s="18"/>
      <c r="Q63" s="22">
        <v>127.02550843727073</v>
      </c>
      <c r="R63" s="107">
        <v>2123</v>
      </c>
      <c r="S63" s="22">
        <v>22.706269112252386</v>
      </c>
      <c r="T63" s="107">
        <v>379.56036124004038</v>
      </c>
      <c r="U63" s="85"/>
      <c r="V63" s="85"/>
      <c r="W63" s="22">
        <v>0</v>
      </c>
      <c r="X63" s="107">
        <v>855.27204837341753</v>
      </c>
      <c r="Y63" s="263"/>
      <c r="Z63" s="264"/>
      <c r="AA63" s="22">
        <v>297.86749816581073</v>
      </c>
      <c r="AB63" s="107">
        <v>9958.4101152945004</v>
      </c>
      <c r="AC63" s="109">
        <f t="shared" ref="AC63" si="8">J63+R63+T63+AB63</f>
        <v>12460.970476534541</v>
      </c>
      <c r="AD63" s="237"/>
      <c r="AE63" s="273"/>
    </row>
    <row r="64" spans="1:37" s="31" customFormat="1" ht="15" customHeight="1">
      <c r="A64" s="276"/>
      <c r="B64" s="105"/>
      <c r="C64" s="104"/>
      <c r="D64" s="15" t="s">
        <v>50</v>
      </c>
      <c r="E64" s="56"/>
      <c r="F64" s="248"/>
      <c r="G64" s="18">
        <v>61.399853264856937</v>
      </c>
      <c r="H64" s="195" t="s">
        <v>22</v>
      </c>
      <c r="I64" s="22">
        <f>W64</f>
        <v>0.29347028613352899</v>
      </c>
      <c r="J64" s="107"/>
      <c r="K64" s="76"/>
      <c r="L64" s="76"/>
      <c r="M64" s="22"/>
      <c r="N64" s="18"/>
      <c r="O64" s="18"/>
      <c r="P64" s="18"/>
      <c r="Q64" s="22">
        <v>0</v>
      </c>
      <c r="R64" s="107"/>
      <c r="S64" s="22">
        <v>5.4644167278063094</v>
      </c>
      <c r="T64" s="107">
        <v>91.343759598669763</v>
      </c>
      <c r="U64" s="85"/>
      <c r="V64" s="85"/>
      <c r="W64" s="22">
        <v>0.29347028613352899</v>
      </c>
      <c r="X64" s="107">
        <v>303.17101735756086</v>
      </c>
      <c r="Y64" s="263"/>
      <c r="Z64" s="264"/>
      <c r="AA64" s="22">
        <v>61.399853264856937</v>
      </c>
      <c r="AB64" s="107">
        <v>2052.7351470648323</v>
      </c>
      <c r="AC64" s="109">
        <f t="shared" ref="AC64:AC65" si="9">J64+R64+T64+AB64</f>
        <v>2144.078906663502</v>
      </c>
      <c r="AD64" s="237"/>
      <c r="AE64" s="273"/>
      <c r="AF64" s="31" t="s">
        <v>79</v>
      </c>
      <c r="AG64" s="31" t="s">
        <v>80</v>
      </c>
    </row>
    <row r="65" spans="1:33" s="31" customFormat="1" ht="15.75" customHeight="1" thickBot="1">
      <c r="A65" s="277"/>
      <c r="B65" s="106"/>
      <c r="C65" s="103"/>
      <c r="D65" s="46" t="s">
        <v>51</v>
      </c>
      <c r="E65" s="47"/>
      <c r="F65" s="249"/>
      <c r="G65" s="48">
        <v>294.2802641232575</v>
      </c>
      <c r="H65" s="174">
        <v>58.694057226705795</v>
      </c>
      <c r="I65" s="44">
        <v>860.49</v>
      </c>
      <c r="J65" s="108"/>
      <c r="K65" s="77"/>
      <c r="L65" s="77"/>
      <c r="M65" s="44"/>
      <c r="N65" s="44"/>
      <c r="O65" s="44"/>
      <c r="P65" s="44"/>
      <c r="Q65" s="44">
        <v>0</v>
      </c>
      <c r="R65" s="108"/>
      <c r="S65" s="44">
        <v>18.154071900220103</v>
      </c>
      <c r="T65" s="108">
        <v>303.46535815111292</v>
      </c>
      <c r="U65" s="77"/>
      <c r="V65" s="77"/>
      <c r="W65" s="44">
        <v>159.94130594277328</v>
      </c>
      <c r="X65" s="108">
        <v>1434.9113685612754</v>
      </c>
      <c r="Y65" s="265"/>
      <c r="Z65" s="266"/>
      <c r="AA65" s="44">
        <v>294.2802641232575</v>
      </c>
      <c r="AB65" s="108">
        <v>10691.35807994525</v>
      </c>
      <c r="AC65" s="110">
        <f t="shared" si="9"/>
        <v>10994.823438096362</v>
      </c>
      <c r="AD65" s="238"/>
      <c r="AE65" s="274"/>
    </row>
    <row r="66" spans="1:33" s="31" customFormat="1">
      <c r="A66" s="37"/>
      <c r="B66" s="37"/>
      <c r="C66" s="38"/>
      <c r="D66" s="39"/>
      <c r="E66" s="40"/>
      <c r="F66" s="41"/>
      <c r="G66" s="42"/>
      <c r="H66" s="43"/>
      <c r="I66" s="42"/>
      <c r="J66" s="42"/>
      <c r="K66" s="42"/>
      <c r="L66" s="42"/>
      <c r="M66" s="42"/>
      <c r="N66" s="42"/>
      <c r="O66" s="42"/>
      <c r="P66" s="42"/>
      <c r="Q66" s="42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</row>
    <row r="67" spans="1:33" s="101" customFormat="1">
      <c r="A67" s="94"/>
      <c r="B67" s="94"/>
      <c r="C67" s="95"/>
      <c r="D67" s="96"/>
      <c r="E67" s="97"/>
      <c r="F67" s="98"/>
      <c r="G67" s="99"/>
      <c r="H67" s="100"/>
      <c r="I67" s="99"/>
      <c r="J67" s="99"/>
      <c r="K67" s="99"/>
      <c r="L67" s="99"/>
      <c r="M67" s="99"/>
      <c r="N67" s="99"/>
      <c r="O67" s="99"/>
      <c r="P67" s="99"/>
      <c r="Q67" s="99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</row>
    <row r="68" spans="1:33" s="31" customFormat="1" ht="13.5" thickBot="1">
      <c r="A68" s="49"/>
      <c r="B68" s="49"/>
      <c r="C68" s="50"/>
      <c r="D68" s="51"/>
      <c r="E68" s="52"/>
      <c r="F68" s="53"/>
      <c r="G68" s="54"/>
      <c r="H68" s="55"/>
      <c r="I68" s="54"/>
      <c r="J68" s="54"/>
      <c r="K68" s="54"/>
      <c r="L68" s="54"/>
      <c r="M68" s="54"/>
      <c r="N68" s="54"/>
      <c r="O68" s="54"/>
      <c r="P68" s="54"/>
      <c r="Q68" s="54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</row>
    <row r="69" spans="1:33" s="31" customFormat="1" ht="12.75" customHeight="1">
      <c r="A69" s="275" t="s">
        <v>77</v>
      </c>
      <c r="B69" s="225" t="s">
        <v>97</v>
      </c>
      <c r="C69" s="191">
        <v>36992</v>
      </c>
      <c r="D69" s="21" t="s">
        <v>78</v>
      </c>
      <c r="E69" s="20">
        <v>62682.85</v>
      </c>
      <c r="F69" s="248" t="s">
        <v>52</v>
      </c>
      <c r="G69" s="18">
        <v>1151.7980102714598</v>
      </c>
      <c r="H69" s="22">
        <v>796.9479090242113</v>
      </c>
      <c r="I69" s="76"/>
      <c r="J69" s="76"/>
      <c r="K69" s="76"/>
      <c r="L69" s="76"/>
      <c r="M69" s="18"/>
      <c r="N69" s="18"/>
      <c r="O69" s="18"/>
      <c r="P69" s="18"/>
      <c r="Q69" s="22">
        <v>0</v>
      </c>
      <c r="R69" s="107"/>
      <c r="S69" s="22">
        <v>23.746223917828306</v>
      </c>
      <c r="T69" s="107">
        <v>387</v>
      </c>
      <c r="U69" s="86"/>
      <c r="V69" s="86"/>
      <c r="W69" s="22">
        <v>102.67454614820248</v>
      </c>
      <c r="X69" s="107">
        <v>1671</v>
      </c>
      <c r="Y69" s="22">
        <v>228.4293311812178</v>
      </c>
      <c r="Z69" s="107">
        <v>1878</v>
      </c>
      <c r="AA69" s="22">
        <v>126.42077006603078</v>
      </c>
      <c r="AB69" s="107">
        <v>2057</v>
      </c>
      <c r="AC69" s="109">
        <f>J69+R69+T69+AB69</f>
        <v>2444</v>
      </c>
      <c r="AD69" s="259">
        <v>45990</v>
      </c>
      <c r="AE69" s="272">
        <f>AC69+AC70</f>
        <v>12435</v>
      </c>
    </row>
    <row r="70" spans="1:33" s="31" customFormat="1" ht="15.75" customHeight="1" thickBot="1">
      <c r="A70" s="277"/>
      <c r="B70" s="106"/>
      <c r="C70" s="103"/>
      <c r="D70" s="143" t="s">
        <v>100</v>
      </c>
      <c r="E70" s="47">
        <v>17544.919999999998</v>
      </c>
      <c r="F70" s="249"/>
      <c r="G70" s="48">
        <v>521.26426999266334</v>
      </c>
      <c r="H70" s="192" t="s">
        <v>22</v>
      </c>
      <c r="I70" s="77"/>
      <c r="J70" s="77"/>
      <c r="K70" s="77"/>
      <c r="L70" s="77"/>
      <c r="M70" s="44"/>
      <c r="N70" s="44"/>
      <c r="O70" s="44"/>
      <c r="P70" s="44"/>
      <c r="Q70" s="44">
        <v>228.08397945708001</v>
      </c>
      <c r="R70" s="108">
        <v>3712</v>
      </c>
      <c r="S70" s="44">
        <v>35.789222597212031</v>
      </c>
      <c r="T70" s="108">
        <v>582</v>
      </c>
      <c r="U70" s="77"/>
      <c r="V70" s="77"/>
      <c r="W70" s="44">
        <v>86.193265443873813</v>
      </c>
      <c r="X70" s="108">
        <v>1403</v>
      </c>
      <c r="Y70" s="44">
        <v>171.19780249449747</v>
      </c>
      <c r="Z70" s="108">
        <v>1408</v>
      </c>
      <c r="AA70" s="44">
        <v>350.06646749816582</v>
      </c>
      <c r="AB70" s="108">
        <v>5697</v>
      </c>
      <c r="AC70" s="110">
        <f t="shared" ref="AC70" si="10">J70+R70+T70+AB70</f>
        <v>9991</v>
      </c>
      <c r="AD70" s="238"/>
      <c r="AE70" s="274"/>
    </row>
    <row r="71" spans="1:33" s="31" customFormat="1">
      <c r="A71" s="37"/>
      <c r="B71" s="37"/>
      <c r="C71" s="38"/>
      <c r="D71" s="39"/>
      <c r="E71" s="40"/>
      <c r="F71" s="41"/>
      <c r="G71" s="42"/>
      <c r="H71" s="43"/>
      <c r="I71" s="42"/>
      <c r="J71" s="42"/>
      <c r="K71" s="42"/>
      <c r="L71" s="42"/>
      <c r="M71" s="42"/>
      <c r="N71" s="42"/>
      <c r="O71" s="42"/>
      <c r="P71" s="42"/>
      <c r="Q71" s="42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</row>
    <row r="72" spans="1:33" s="101" customFormat="1">
      <c r="A72" s="94"/>
      <c r="B72" s="94"/>
      <c r="C72" s="95"/>
      <c r="D72" s="96"/>
      <c r="E72" s="97"/>
      <c r="F72" s="98"/>
      <c r="G72" s="99"/>
      <c r="H72" s="100"/>
      <c r="I72" s="99"/>
      <c r="J72" s="99"/>
      <c r="K72" s="99"/>
      <c r="L72" s="99"/>
      <c r="M72" s="99"/>
      <c r="N72" s="99"/>
      <c r="O72" s="99"/>
      <c r="P72" s="99"/>
      <c r="Q72" s="99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</row>
    <row r="73" spans="1:33" s="31" customFormat="1" ht="13.5" thickBot="1">
      <c r="A73" s="49"/>
      <c r="B73" s="49"/>
      <c r="C73" s="50"/>
      <c r="D73" s="51"/>
      <c r="E73" s="52"/>
      <c r="F73" s="53"/>
      <c r="G73" s="54"/>
      <c r="H73" s="55"/>
      <c r="I73" s="54"/>
      <c r="J73" s="54"/>
      <c r="K73" s="54"/>
      <c r="L73" s="54"/>
      <c r="M73" s="54"/>
      <c r="N73" s="54"/>
      <c r="O73" s="54"/>
      <c r="P73" s="54"/>
      <c r="Q73" s="54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</row>
    <row r="74" spans="1:33" s="31" customFormat="1" ht="15" customHeight="1">
      <c r="A74" s="245" t="s">
        <v>81</v>
      </c>
      <c r="B74" s="59" t="s">
        <v>97</v>
      </c>
      <c r="C74" s="102">
        <v>39108</v>
      </c>
      <c r="D74" s="21" t="s">
        <v>27</v>
      </c>
      <c r="E74" s="20">
        <v>144216.06</v>
      </c>
      <c r="F74" s="248" t="s">
        <v>82</v>
      </c>
      <c r="G74" s="18">
        <v>3079.3727200000003</v>
      </c>
      <c r="H74" s="22">
        <v>1914.37</v>
      </c>
      <c r="I74" s="18">
        <v>1165.0027200000004</v>
      </c>
      <c r="J74" s="125">
        <v>10679.416892151958</v>
      </c>
      <c r="K74" s="76"/>
      <c r="L74" s="76"/>
      <c r="M74" s="22"/>
      <c r="N74" s="22"/>
      <c r="O74" s="22"/>
      <c r="P74" s="22"/>
      <c r="Q74" s="22"/>
      <c r="R74" s="22"/>
      <c r="S74" s="22">
        <v>300.588908</v>
      </c>
      <c r="T74" s="22">
        <f t="shared" ref="T74:T76" si="11">S74+S74*0.584%</f>
        <v>302.34434722271999</v>
      </c>
      <c r="U74" s="86"/>
      <c r="V74" s="86"/>
      <c r="W74" s="71">
        <v>460.04908800000015</v>
      </c>
      <c r="X74" s="199">
        <v>4217.205605842968</v>
      </c>
      <c r="Y74" s="261" t="s">
        <v>83</v>
      </c>
      <c r="Z74" s="262"/>
      <c r="AA74" s="22">
        <v>1165.0027200000004</v>
      </c>
      <c r="AB74" s="107">
        <v>21358.833784303915</v>
      </c>
      <c r="AC74" s="109">
        <f>AB74</f>
        <v>21358.833784303915</v>
      </c>
      <c r="AD74" s="259">
        <v>46008</v>
      </c>
      <c r="AE74" s="272">
        <f>AC74+AC75+AC76</f>
        <v>38381.691476358552</v>
      </c>
    </row>
    <row r="75" spans="1:33" s="31" customFormat="1" ht="15" customHeight="1">
      <c r="A75" s="246"/>
      <c r="B75" s="196"/>
      <c r="C75" s="104"/>
      <c r="D75" s="21" t="s">
        <v>100</v>
      </c>
      <c r="E75" s="197">
        <v>1111.1099999999999</v>
      </c>
      <c r="F75" s="248"/>
      <c r="G75" s="18">
        <v>149.9444225</v>
      </c>
      <c r="H75" s="195" t="s">
        <v>22</v>
      </c>
      <c r="I75" s="18">
        <v>149.9444225</v>
      </c>
      <c r="J75" s="125">
        <v>1374.5195363410571</v>
      </c>
      <c r="K75" s="76"/>
      <c r="L75" s="76"/>
      <c r="M75" s="22"/>
      <c r="N75" s="22"/>
      <c r="O75" s="22"/>
      <c r="P75" s="22"/>
      <c r="Q75" s="22">
        <v>8.6111024999999994</v>
      </c>
      <c r="R75" s="22">
        <v>78.936771494020249</v>
      </c>
      <c r="S75" s="22">
        <v>6.319998</v>
      </c>
      <c r="T75" s="22">
        <f t="shared" si="11"/>
        <v>6.3569067883199999</v>
      </c>
      <c r="U75" s="85"/>
      <c r="V75" s="85"/>
      <c r="W75" s="17">
        <v>55.333328000000009</v>
      </c>
      <c r="X75" s="200">
        <v>507.23287387877133</v>
      </c>
      <c r="Y75" s="263"/>
      <c r="Z75" s="264"/>
      <c r="AA75" s="22">
        <v>149.9444225</v>
      </c>
      <c r="AB75" s="107">
        <v>2749.0390726821142</v>
      </c>
      <c r="AC75" s="109">
        <f t="shared" ref="AC75:AC76" si="12">AB75</f>
        <v>2749.0390726821142</v>
      </c>
      <c r="AD75" s="237"/>
      <c r="AE75" s="273"/>
      <c r="AF75" s="31" t="s">
        <v>84</v>
      </c>
      <c r="AG75" s="31" t="s">
        <v>85</v>
      </c>
    </row>
    <row r="76" spans="1:33" s="31" customFormat="1" ht="15.75" customHeight="1" thickBot="1">
      <c r="A76" s="247"/>
      <c r="B76" s="171"/>
      <c r="C76" s="103"/>
      <c r="D76" s="143" t="s">
        <v>101</v>
      </c>
      <c r="E76" s="198">
        <v>22222.22</v>
      </c>
      <c r="F76" s="249"/>
      <c r="G76" s="48">
        <v>778.55549999999994</v>
      </c>
      <c r="H76" s="192" t="s">
        <v>22</v>
      </c>
      <c r="I76" s="44">
        <v>778.55549999999994</v>
      </c>
      <c r="J76" s="108">
        <v>7136.9093096862625</v>
      </c>
      <c r="K76" s="77"/>
      <c r="L76" s="77"/>
      <c r="M76" s="44"/>
      <c r="N76" s="44"/>
      <c r="O76" s="44"/>
      <c r="P76" s="44"/>
      <c r="Q76" s="44">
        <v>288.88886000000002</v>
      </c>
      <c r="R76" s="44">
        <v>2648.2037496346129</v>
      </c>
      <c r="S76" s="44">
        <v>44.319996000000003</v>
      </c>
      <c r="T76" s="44">
        <f t="shared" si="11"/>
        <v>44.578824776640005</v>
      </c>
      <c r="U76" s="77"/>
      <c r="V76" s="77"/>
      <c r="W76" s="44">
        <v>194.66665600000002</v>
      </c>
      <c r="X76" s="108">
        <v>1784.4819919606171</v>
      </c>
      <c r="Y76" s="265"/>
      <c r="Z76" s="266"/>
      <c r="AA76" s="44">
        <v>778.55549999999994</v>
      </c>
      <c r="AB76" s="108">
        <v>14273.818619372525</v>
      </c>
      <c r="AC76" s="201">
        <f t="shared" si="12"/>
        <v>14273.818619372525</v>
      </c>
      <c r="AD76" s="238"/>
      <c r="AE76" s="274"/>
    </row>
    <row r="77" spans="1:33" s="31" customFormat="1">
      <c r="A77" s="37"/>
      <c r="B77" s="37"/>
      <c r="C77" s="38"/>
      <c r="D77" s="39"/>
      <c r="E77" s="40"/>
      <c r="F77" s="41"/>
      <c r="G77" s="42"/>
      <c r="H77" s="43"/>
      <c r="I77" s="42"/>
      <c r="J77" s="42"/>
      <c r="K77" s="42"/>
      <c r="L77" s="42"/>
      <c r="M77" s="42"/>
      <c r="N77" s="42"/>
      <c r="O77" s="42"/>
      <c r="P77" s="42"/>
      <c r="Q77" s="42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</row>
    <row r="78" spans="1:33" s="101" customFormat="1">
      <c r="A78" s="94"/>
      <c r="B78" s="94"/>
      <c r="C78" s="95"/>
      <c r="D78" s="96"/>
      <c r="E78" s="97"/>
      <c r="F78" s="98"/>
      <c r="G78" s="99"/>
      <c r="H78" s="100"/>
      <c r="I78" s="99"/>
      <c r="J78" s="99"/>
      <c r="K78" s="99"/>
      <c r="L78" s="99"/>
      <c r="M78" s="99"/>
      <c r="N78" s="99"/>
      <c r="O78" s="99"/>
      <c r="P78" s="99"/>
      <c r="Q78" s="99"/>
      <c r="R78" s="100"/>
      <c r="S78" s="100"/>
      <c r="T78" s="100"/>
      <c r="U78" s="100"/>
      <c r="V78" s="100"/>
      <c r="W78" s="100"/>
      <c r="X78" s="100"/>
      <c r="Y78" s="100"/>
      <c r="Z78" s="100"/>
      <c r="AA78" s="202"/>
      <c r="AB78" s="202"/>
      <c r="AC78" s="202"/>
      <c r="AD78" s="100"/>
    </row>
    <row r="79" spans="1:33" s="31" customFormat="1" ht="13.5" thickBot="1">
      <c r="A79" s="49"/>
      <c r="B79" s="49"/>
      <c r="C79" s="50"/>
      <c r="D79" s="51"/>
      <c r="E79" s="52"/>
      <c r="F79" s="53"/>
      <c r="G79" s="54"/>
      <c r="H79" s="55"/>
      <c r="I79" s="54"/>
      <c r="J79" s="54"/>
      <c r="K79" s="54"/>
      <c r="L79" s="54"/>
      <c r="M79" s="54"/>
      <c r="N79" s="54"/>
      <c r="O79" s="54"/>
      <c r="P79" s="54"/>
      <c r="Q79" s="54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</row>
    <row r="80" spans="1:33" s="31" customFormat="1" ht="15" customHeight="1" thickBot="1">
      <c r="A80" s="246" t="s">
        <v>86</v>
      </c>
      <c r="B80" s="170" t="s">
        <v>97</v>
      </c>
      <c r="C80" s="218">
        <v>39668</v>
      </c>
      <c r="D80" s="163" t="s">
        <v>88</v>
      </c>
      <c r="E80" s="219"/>
      <c r="F80" s="267" t="s">
        <v>87</v>
      </c>
      <c r="G80" s="44">
        <v>25.6</v>
      </c>
      <c r="H80" s="135">
        <v>24.5</v>
      </c>
      <c r="I80" s="135">
        <v>1.1000000000000014</v>
      </c>
      <c r="J80" s="136">
        <v>9.2039025926059104</v>
      </c>
      <c r="K80" s="77"/>
      <c r="L80" s="77"/>
      <c r="M80" s="135"/>
      <c r="N80" s="135"/>
      <c r="O80" s="135"/>
      <c r="P80" s="135"/>
      <c r="Q80" s="135"/>
      <c r="R80" s="135"/>
      <c r="S80" s="135">
        <v>2.2000000000000002</v>
      </c>
      <c r="T80" s="135">
        <v>18.407805185211821</v>
      </c>
      <c r="U80" s="216"/>
      <c r="V80" s="216"/>
      <c r="W80" s="135">
        <v>0.44000000000000006</v>
      </c>
      <c r="X80" s="136">
        <v>3.6815610370423624</v>
      </c>
      <c r="Y80" s="261" t="s">
        <v>83</v>
      </c>
      <c r="Z80" s="262"/>
      <c r="AA80" s="135">
        <v>1.1000000000000014</v>
      </c>
      <c r="AB80" s="136">
        <v>18.407805185211821</v>
      </c>
      <c r="AC80" s="136">
        <f>AB80</f>
        <v>18.407805185211821</v>
      </c>
      <c r="AD80" s="259">
        <v>46031</v>
      </c>
      <c r="AE80" s="260">
        <f>SUM(AC80:AC85)</f>
        <v>63745.351183653118</v>
      </c>
      <c r="AF80" s="31" t="s">
        <v>90</v>
      </c>
      <c r="AG80" s="31" t="s">
        <v>91</v>
      </c>
    </row>
    <row r="81" spans="1:33" s="31" customFormat="1" ht="15" customHeight="1">
      <c r="A81" s="246"/>
      <c r="B81" s="225" t="s">
        <v>97</v>
      </c>
      <c r="C81" s="206">
        <v>39713</v>
      </c>
      <c r="D81" s="207" t="s">
        <v>89</v>
      </c>
      <c r="E81" s="212"/>
      <c r="F81" s="267"/>
      <c r="G81" s="18">
        <v>1791.9399999999998</v>
      </c>
      <c r="H81" s="17">
        <v>80.7</v>
      </c>
      <c r="I81" s="22">
        <v>1711.2399999999998</v>
      </c>
      <c r="J81" s="107">
        <v>14179.443495966245</v>
      </c>
      <c r="K81" s="76"/>
      <c r="L81" s="76"/>
      <c r="M81" s="22"/>
      <c r="N81" s="22"/>
      <c r="O81" s="22"/>
      <c r="P81" s="22"/>
      <c r="Q81" s="22"/>
      <c r="R81" s="22"/>
      <c r="S81" s="22">
        <v>23.32</v>
      </c>
      <c r="T81" s="22">
        <v>193.23100343957211</v>
      </c>
      <c r="U81" s="84"/>
      <c r="V81" s="84"/>
      <c r="W81" s="22">
        <v>678.16</v>
      </c>
      <c r="X81" s="107">
        <v>5619.2768993387754</v>
      </c>
      <c r="Y81" s="263"/>
      <c r="Z81" s="264"/>
      <c r="AA81" s="22">
        <v>1711.2399999999998</v>
      </c>
      <c r="AB81" s="107">
        <v>28358.88699193249</v>
      </c>
      <c r="AC81" s="107">
        <f t="shared" ref="AC81:AC82" si="13">AB81</f>
        <v>28358.88699193249</v>
      </c>
      <c r="AD81" s="237"/>
      <c r="AE81" s="240"/>
      <c r="AF81" s="31" t="s">
        <v>92</v>
      </c>
      <c r="AG81" s="31" t="s">
        <v>93</v>
      </c>
    </row>
    <row r="82" spans="1:33" s="31" customFormat="1" ht="15.75" customHeight="1">
      <c r="A82" s="246"/>
      <c r="B82" s="208"/>
      <c r="C82" s="209"/>
      <c r="D82" s="21" t="s">
        <v>100</v>
      </c>
      <c r="E82" s="213">
        <v>1925</v>
      </c>
      <c r="F82" s="267"/>
      <c r="G82" s="205">
        <v>327.01875000000001</v>
      </c>
      <c r="H82" s="195" t="s">
        <v>22</v>
      </c>
      <c r="I82" s="16">
        <v>327.01875000000001</v>
      </c>
      <c r="J82" s="132">
        <v>2709.7085225046671</v>
      </c>
      <c r="K82" s="204"/>
      <c r="L82" s="204"/>
      <c r="M82" s="16"/>
      <c r="N82" s="16"/>
      <c r="O82" s="16"/>
      <c r="P82" s="16"/>
      <c r="Q82" s="16">
        <v>14.918750000000001</v>
      </c>
      <c r="R82" s="16">
        <v>123.62806909598675</v>
      </c>
      <c r="S82" s="16">
        <v>7.7850000000000001</v>
      </c>
      <c r="T82" s="16">
        <v>64.54843554006284</v>
      </c>
      <c r="U82" s="204"/>
      <c r="V82" s="204"/>
      <c r="W82" s="16">
        <v>123.64000000000001</v>
      </c>
      <c r="X82" s="132">
        <v>1024.4889050286747</v>
      </c>
      <c r="Y82" s="263"/>
      <c r="Z82" s="264"/>
      <c r="AA82" s="16">
        <v>327.01875000000001</v>
      </c>
      <c r="AB82" s="132">
        <v>5419</v>
      </c>
      <c r="AC82" s="200">
        <f t="shared" si="13"/>
        <v>5419</v>
      </c>
      <c r="AD82" s="237"/>
      <c r="AE82" s="240"/>
    </row>
    <row r="83" spans="1:33" s="31" customFormat="1" ht="15" customHeight="1">
      <c r="A83" s="246"/>
      <c r="B83" s="208"/>
      <c r="C83" s="209"/>
      <c r="D83" s="21" t="s">
        <v>101</v>
      </c>
      <c r="E83" s="213">
        <v>12466.63</v>
      </c>
      <c r="F83" s="267"/>
      <c r="G83" s="16">
        <v>713.21594249999998</v>
      </c>
      <c r="H83" s="195" t="s">
        <v>22</v>
      </c>
      <c r="I83" s="17">
        <v>713.21594249999998</v>
      </c>
      <c r="J83" s="200">
        <v>5909.7526688840044</v>
      </c>
      <c r="K83" s="204"/>
      <c r="L83" s="204"/>
      <c r="M83" s="17"/>
      <c r="N83" s="17"/>
      <c r="O83" s="17"/>
      <c r="P83" s="17"/>
      <c r="Q83" s="17">
        <v>96.6163825</v>
      </c>
      <c r="R83" s="17">
        <v>800.56949138835682</v>
      </c>
      <c r="S83" s="17">
        <v>26.759934000000001</v>
      </c>
      <c r="T83" s="17">
        <v>221.73451538579405</v>
      </c>
      <c r="U83" s="85"/>
      <c r="V83" s="85"/>
      <c r="W83" s="17">
        <v>245.43982400000002</v>
      </c>
      <c r="X83" s="200">
        <v>2033.7299946634625</v>
      </c>
      <c r="Y83" s="263"/>
      <c r="Z83" s="264"/>
      <c r="AA83" s="17">
        <v>713.21594249999998</v>
      </c>
      <c r="AB83" s="200">
        <v>11819.505337768009</v>
      </c>
      <c r="AC83" s="200">
        <f>AB83</f>
        <v>11819.505337768009</v>
      </c>
      <c r="AD83" s="237"/>
      <c r="AE83" s="240"/>
    </row>
    <row r="84" spans="1:33" s="31" customFormat="1" ht="15" customHeight="1">
      <c r="A84" s="246"/>
      <c r="B84" s="208"/>
      <c r="C84" s="209"/>
      <c r="D84" s="21" t="s">
        <v>102</v>
      </c>
      <c r="E84" s="213">
        <v>25887.23</v>
      </c>
      <c r="F84" s="267"/>
      <c r="G84" s="16">
        <v>977.64676000000009</v>
      </c>
      <c r="H84" s="195" t="s">
        <v>22</v>
      </c>
      <c r="I84" s="17">
        <v>977.64676000000009</v>
      </c>
      <c r="J84" s="200">
        <v>8100.8432437498495</v>
      </c>
      <c r="K84" s="204"/>
      <c r="L84" s="204"/>
      <c r="M84" s="17"/>
      <c r="N84" s="17"/>
      <c r="O84" s="17"/>
      <c r="P84" s="17"/>
      <c r="Q84" s="17"/>
      <c r="R84" s="17"/>
      <c r="S84" s="17">
        <v>50.917014000000002</v>
      </c>
      <c r="T84" s="17">
        <v>421.9016169539766</v>
      </c>
      <c r="U84" s="85"/>
      <c r="V84" s="85"/>
      <c r="W84" s="17">
        <v>389.85870400000005</v>
      </c>
      <c r="X84" s="200">
        <v>3230.3940211651375</v>
      </c>
      <c r="Y84" s="263"/>
      <c r="Z84" s="264"/>
      <c r="AA84" s="17">
        <v>977.64676000000009</v>
      </c>
      <c r="AB84" s="200">
        <v>16201.686487499699</v>
      </c>
      <c r="AC84" s="200">
        <f t="shared" ref="AC84:AC85" si="14">AB84</f>
        <v>16201.686487499699</v>
      </c>
      <c r="AD84" s="237"/>
      <c r="AE84" s="240"/>
    </row>
    <row r="85" spans="1:33" s="31" customFormat="1" ht="15.75" customHeight="1" thickBot="1">
      <c r="A85" s="247"/>
      <c r="B85" s="210"/>
      <c r="C85" s="211"/>
      <c r="D85" s="143" t="s">
        <v>103</v>
      </c>
      <c r="E85" s="214">
        <v>2157.27</v>
      </c>
      <c r="F85" s="268"/>
      <c r="G85" s="217">
        <v>116.33175000000001</v>
      </c>
      <c r="H85" s="192" t="s">
        <v>22</v>
      </c>
      <c r="I85" s="61">
        <v>116.33175000000001</v>
      </c>
      <c r="J85" s="151">
        <v>963.93228063385209</v>
      </c>
      <c r="K85" s="215"/>
      <c r="L85" s="215"/>
      <c r="M85" s="61"/>
      <c r="N85" s="61"/>
      <c r="O85" s="61"/>
      <c r="P85" s="61"/>
      <c r="Q85" s="61">
        <v>28.044510000000002</v>
      </c>
      <c r="R85" s="61">
        <v>232.34</v>
      </c>
      <c r="S85" s="61">
        <v>8.203085999999999</v>
      </c>
      <c r="T85" s="61">
        <v>67.971292413426411</v>
      </c>
      <c r="U85" s="215"/>
      <c r="V85" s="215"/>
      <c r="W85" s="61">
        <v>34.114896000000009</v>
      </c>
      <c r="X85" s="151">
        <v>282.67819838407542</v>
      </c>
      <c r="Y85" s="265"/>
      <c r="Z85" s="266"/>
      <c r="AA85" s="61">
        <v>116.33175000000001</v>
      </c>
      <c r="AB85" s="151">
        <v>1927.8645612677042</v>
      </c>
      <c r="AC85" s="201">
        <f t="shared" si="14"/>
        <v>1927.8645612677042</v>
      </c>
      <c r="AD85" s="238"/>
      <c r="AE85" s="241"/>
    </row>
    <row r="86" spans="1:33" s="31" customFormat="1">
      <c r="A86" s="37"/>
      <c r="B86" s="37"/>
      <c r="C86" s="38"/>
      <c r="D86" s="39"/>
      <c r="E86" s="40"/>
      <c r="F86" s="41"/>
      <c r="G86" s="42"/>
      <c r="H86" s="43"/>
      <c r="I86" s="42"/>
      <c r="J86" s="42"/>
      <c r="K86" s="42"/>
      <c r="L86" s="42"/>
      <c r="M86" s="42"/>
      <c r="N86" s="42"/>
      <c r="O86" s="42"/>
      <c r="P86" s="42"/>
      <c r="Q86" s="42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</row>
    <row r="87" spans="1:33" s="101" customFormat="1">
      <c r="A87" s="94"/>
      <c r="B87" s="94"/>
      <c r="C87" s="95"/>
      <c r="D87" s="96"/>
      <c r="E87" s="97"/>
      <c r="F87" s="98"/>
      <c r="G87" s="99"/>
      <c r="H87" s="100"/>
      <c r="I87" s="99"/>
      <c r="J87" s="99"/>
      <c r="K87" s="99"/>
      <c r="L87" s="99"/>
      <c r="M87" s="99"/>
      <c r="N87" s="99"/>
      <c r="O87" s="99"/>
      <c r="P87" s="99"/>
      <c r="Q87" s="99"/>
      <c r="R87" s="100"/>
      <c r="S87" s="100"/>
      <c r="T87" s="100"/>
      <c r="U87" s="100"/>
      <c r="V87" s="100"/>
      <c r="W87" s="100"/>
      <c r="X87" s="100"/>
      <c r="Y87" s="100"/>
      <c r="Z87" s="100"/>
      <c r="AA87" s="202"/>
      <c r="AB87" s="202"/>
      <c r="AC87" s="202"/>
      <c r="AD87" s="100"/>
    </row>
    <row r="88" spans="1:33" s="31" customFormat="1" ht="13.5" thickBot="1">
      <c r="A88" s="49"/>
      <c r="B88" s="49"/>
      <c r="C88" s="50"/>
      <c r="D88" s="51"/>
      <c r="E88" s="52"/>
      <c r="F88" s="53"/>
      <c r="G88" s="54"/>
      <c r="H88" s="55"/>
      <c r="I88" s="54"/>
      <c r="J88" s="54"/>
      <c r="K88" s="54"/>
      <c r="L88" s="54"/>
      <c r="M88" s="54"/>
      <c r="N88" s="54"/>
      <c r="O88" s="54"/>
      <c r="P88" s="54"/>
      <c r="Q88" s="54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</row>
    <row r="89" spans="1:33" s="31" customFormat="1" ht="15" customHeight="1" thickBot="1">
      <c r="A89" s="245" t="s">
        <v>108</v>
      </c>
      <c r="B89" s="301" t="s">
        <v>97</v>
      </c>
      <c r="C89" s="302">
        <v>38538</v>
      </c>
      <c r="D89" s="166" t="s">
        <v>88</v>
      </c>
      <c r="E89" s="303"/>
      <c r="F89" s="304" t="s">
        <v>26</v>
      </c>
      <c r="G89" s="44">
        <v>41.9</v>
      </c>
      <c r="H89" s="135">
        <v>24.5</v>
      </c>
      <c r="I89" s="135">
        <v>17.399999999999999</v>
      </c>
      <c r="J89" s="136">
        <v>208.81015221122496</v>
      </c>
      <c r="K89" s="77"/>
      <c r="L89" s="77"/>
      <c r="M89" s="135"/>
      <c r="N89" s="135"/>
      <c r="O89" s="135"/>
      <c r="P89" s="135"/>
      <c r="Q89" s="135"/>
      <c r="R89" s="135"/>
      <c r="S89" s="135">
        <v>2.7</v>
      </c>
      <c r="T89" s="135">
        <v>32.401575343121181</v>
      </c>
      <c r="U89" s="216"/>
      <c r="V89" s="216"/>
      <c r="W89" s="135">
        <v>6.96</v>
      </c>
      <c r="X89" s="136">
        <v>83.524060884490012</v>
      </c>
      <c r="Y89" s="261" t="s">
        <v>56</v>
      </c>
      <c r="Z89" s="262"/>
      <c r="AA89" s="305">
        <v>17.399999999999999</v>
      </c>
      <c r="AB89" s="306">
        <v>418</v>
      </c>
      <c r="AC89" s="306">
        <f>AB89</f>
        <v>418</v>
      </c>
      <c r="AD89" s="259">
        <v>46094</v>
      </c>
      <c r="AE89" s="260">
        <f>SUM(AC89:AC92)</f>
        <v>73621</v>
      </c>
      <c r="AF89" s="31" t="s">
        <v>109</v>
      </c>
    </row>
    <row r="90" spans="1:33" s="31" customFormat="1" ht="15" customHeight="1">
      <c r="A90" s="246"/>
      <c r="B90" s="307" t="s">
        <v>116</v>
      </c>
      <c r="C90" s="206">
        <v>38538</v>
      </c>
      <c r="D90" s="207" t="s">
        <v>89</v>
      </c>
      <c r="E90" s="212"/>
      <c r="F90" s="267"/>
      <c r="G90" s="18">
        <v>1274.5999999999999</v>
      </c>
      <c r="H90" s="17">
        <v>124.7</v>
      </c>
      <c r="I90" s="22">
        <v>1149.8999999999999</v>
      </c>
      <c r="J90" s="107">
        <v>13799.470921131486</v>
      </c>
      <c r="K90" s="76"/>
      <c r="L90" s="76"/>
      <c r="M90" s="22"/>
      <c r="N90" s="22"/>
      <c r="O90" s="22"/>
      <c r="P90" s="22"/>
      <c r="Q90" s="22"/>
      <c r="R90" s="22"/>
      <c r="S90" s="22">
        <v>35.64</v>
      </c>
      <c r="T90" s="22">
        <v>427.70079452919873</v>
      </c>
      <c r="U90" s="84"/>
      <c r="V90" s="84"/>
      <c r="W90" s="22">
        <v>450.84</v>
      </c>
      <c r="X90" s="107">
        <v>5410.3430472936016</v>
      </c>
      <c r="Y90" s="263"/>
      <c r="Z90" s="264"/>
      <c r="AA90" s="22">
        <v>1149.8999999999999</v>
      </c>
      <c r="AB90" s="107">
        <v>27599</v>
      </c>
      <c r="AC90" s="107">
        <f t="shared" ref="AC90:AC91" si="15">AB90</f>
        <v>27599</v>
      </c>
      <c r="AD90" s="237"/>
      <c r="AE90" s="240"/>
      <c r="AF90" s="31" t="s">
        <v>110</v>
      </c>
    </row>
    <row r="91" spans="1:33" s="31" customFormat="1" ht="15.75" customHeight="1">
      <c r="A91" s="246"/>
      <c r="B91" s="307"/>
      <c r="C91" s="206"/>
      <c r="D91" s="21" t="s">
        <v>100</v>
      </c>
      <c r="E91" s="308">
        <v>111111.11</v>
      </c>
      <c r="F91" s="267"/>
      <c r="G91" s="205">
        <v>1691.29332</v>
      </c>
      <c r="H91" s="195" t="s">
        <v>22</v>
      </c>
      <c r="I91" s="16">
        <v>1691.29332</v>
      </c>
      <c r="J91" s="132">
        <v>20296.466800765691</v>
      </c>
      <c r="K91" s="204"/>
      <c r="L91" s="204"/>
      <c r="M91" s="16"/>
      <c r="N91" s="16"/>
      <c r="O91" s="16"/>
      <c r="P91" s="16"/>
      <c r="Q91" s="16"/>
      <c r="R91" s="16"/>
      <c r="S91" s="16">
        <v>208.28</v>
      </c>
      <c r="T91" s="16">
        <v>2499.4815231352895</v>
      </c>
      <c r="U91" s="204"/>
      <c r="V91" s="204"/>
      <c r="W91" s="16">
        <v>673.73</v>
      </c>
      <c r="X91" s="132">
        <v>8085.1530947855599</v>
      </c>
      <c r="Y91" s="263"/>
      <c r="Z91" s="264"/>
      <c r="AA91" s="16">
        <v>1691.29332</v>
      </c>
      <c r="AB91" s="132">
        <v>40593</v>
      </c>
      <c r="AC91" s="200">
        <f t="shared" si="15"/>
        <v>40593</v>
      </c>
      <c r="AD91" s="237"/>
      <c r="AE91" s="240"/>
    </row>
    <row r="92" spans="1:33" s="31" customFormat="1" ht="15" customHeight="1" thickBot="1">
      <c r="A92" s="247"/>
      <c r="B92" s="309"/>
      <c r="C92" s="218"/>
      <c r="D92" s="143" t="s">
        <v>101</v>
      </c>
      <c r="E92" s="308">
        <v>1111.1099999999999</v>
      </c>
      <c r="F92" s="293"/>
      <c r="G92" s="61">
        <v>208.77775000000003</v>
      </c>
      <c r="H92" s="192" t="s">
        <v>22</v>
      </c>
      <c r="I92" s="310">
        <v>208.77775000000003</v>
      </c>
      <c r="J92" s="201">
        <v>2505.4818148654949</v>
      </c>
      <c r="K92" s="215"/>
      <c r="L92" s="215"/>
      <c r="M92" s="310"/>
      <c r="N92" s="310"/>
      <c r="O92" s="310"/>
      <c r="P92" s="310"/>
      <c r="Q92" s="310">
        <v>14.44</v>
      </c>
      <c r="R92" s="310">
        <v>173.28842516839606</v>
      </c>
      <c r="S92" s="310">
        <v>6.32</v>
      </c>
      <c r="T92" s="310">
        <v>75.843687469824289</v>
      </c>
      <c r="U92" s="311"/>
      <c r="V92" s="311"/>
      <c r="W92" s="310">
        <v>76.53</v>
      </c>
      <c r="X92" s="201">
        <v>918.40465222557896</v>
      </c>
      <c r="Y92" s="265"/>
      <c r="Z92" s="266"/>
      <c r="AA92" s="310">
        <v>208.77775000000003</v>
      </c>
      <c r="AB92" s="201">
        <v>5011</v>
      </c>
      <c r="AC92" s="201">
        <f>AB92</f>
        <v>5011</v>
      </c>
      <c r="AD92" s="238"/>
      <c r="AE92" s="241"/>
    </row>
    <row r="93" spans="1:33" s="31" customFormat="1">
      <c r="A93" s="37"/>
      <c r="B93" s="37"/>
      <c r="C93" s="38"/>
      <c r="D93" s="39"/>
      <c r="E93" s="40"/>
      <c r="F93" s="41"/>
      <c r="G93" s="42"/>
      <c r="H93" s="43"/>
      <c r="I93" s="42"/>
      <c r="J93" s="42"/>
      <c r="K93" s="42"/>
      <c r="L93" s="42"/>
      <c r="M93" s="42"/>
      <c r="N93" s="42"/>
      <c r="O93" s="42"/>
      <c r="P93" s="42"/>
      <c r="Q93" s="42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</row>
    <row r="94" spans="1:33" s="101" customFormat="1">
      <c r="A94" s="94"/>
      <c r="B94" s="94"/>
      <c r="C94" s="95"/>
      <c r="D94" s="96"/>
      <c r="E94" s="97"/>
      <c r="F94" s="98"/>
      <c r="G94" s="99"/>
      <c r="H94" s="100"/>
      <c r="I94" s="99"/>
      <c r="J94" s="99"/>
      <c r="K94" s="99"/>
      <c r="L94" s="99"/>
      <c r="M94" s="99"/>
      <c r="N94" s="99"/>
      <c r="O94" s="99"/>
      <c r="P94" s="99"/>
      <c r="Q94" s="99"/>
      <c r="R94" s="100"/>
      <c r="S94" s="100"/>
      <c r="T94" s="100"/>
      <c r="U94" s="100"/>
      <c r="V94" s="100"/>
      <c r="W94" s="100"/>
      <c r="X94" s="100"/>
      <c r="Y94" s="100"/>
      <c r="Z94" s="100"/>
      <c r="AA94" s="202"/>
      <c r="AB94" s="202"/>
      <c r="AC94" s="202"/>
      <c r="AD94" s="100"/>
    </row>
    <row r="95" spans="1:33" s="31" customFormat="1" ht="13.5" thickBot="1">
      <c r="A95" s="37"/>
      <c r="B95" s="49"/>
      <c r="C95" s="50"/>
      <c r="D95" s="51"/>
      <c r="E95" s="52"/>
      <c r="F95" s="53"/>
      <c r="G95" s="54"/>
      <c r="H95" s="55"/>
      <c r="I95" s="54"/>
      <c r="J95" s="54"/>
      <c r="K95" s="54"/>
      <c r="L95" s="54"/>
      <c r="M95" s="54"/>
      <c r="N95" s="54"/>
      <c r="O95" s="54"/>
      <c r="P95" s="54"/>
      <c r="Q95" s="54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43"/>
    </row>
    <row r="96" spans="1:33" s="31" customFormat="1" ht="15" customHeight="1">
      <c r="A96" s="245" t="s">
        <v>111</v>
      </c>
      <c r="B96" s="312" t="s">
        <v>97</v>
      </c>
      <c r="C96" s="206">
        <v>36238</v>
      </c>
      <c r="D96" s="207" t="s">
        <v>112</v>
      </c>
      <c r="E96" s="212">
        <v>7702.1863536316951</v>
      </c>
      <c r="F96" s="267" t="s">
        <v>113</v>
      </c>
      <c r="G96" s="18">
        <v>716.67568598679384</v>
      </c>
      <c r="H96" s="22">
        <v>155.63903154805575</v>
      </c>
      <c r="I96" s="22">
        <v>561.03665443873808</v>
      </c>
      <c r="J96" s="107">
        <v>18760</v>
      </c>
      <c r="K96" s="76"/>
      <c r="L96" s="76"/>
      <c r="M96" s="22"/>
      <c r="N96" s="22"/>
      <c r="O96" s="22"/>
      <c r="P96" s="22"/>
      <c r="Q96" s="22"/>
      <c r="R96" s="22"/>
      <c r="S96" s="22">
        <v>49.529379310344822</v>
      </c>
      <c r="T96" s="22">
        <v>1331.6762109929614</v>
      </c>
      <c r="U96" s="84"/>
      <c r="V96" s="84"/>
      <c r="W96" s="22">
        <v>207.76667938371239</v>
      </c>
      <c r="X96" s="107">
        <v>5586.13792914025</v>
      </c>
      <c r="Y96" s="263" t="s">
        <v>83</v>
      </c>
      <c r="Z96" s="264"/>
      <c r="AA96" s="22">
        <v>561.03665443873808</v>
      </c>
      <c r="AB96" s="22">
        <v>33844.780105288366</v>
      </c>
      <c r="AC96" s="107">
        <f t="shared" ref="AC96:AC97" si="16">AB96</f>
        <v>33844.780105288366</v>
      </c>
      <c r="AD96" s="288">
        <v>46103</v>
      </c>
      <c r="AE96" s="286">
        <f>AC96+AC97+AC98+AC99+AC100</f>
        <v>92270.441158024318</v>
      </c>
    </row>
    <row r="97" spans="1:32" s="31" customFormat="1" ht="15.75" customHeight="1">
      <c r="A97" s="246"/>
      <c r="B97" s="313"/>
      <c r="C97" s="209"/>
      <c r="D97" s="141" t="s">
        <v>40</v>
      </c>
      <c r="E97" s="213">
        <v>0</v>
      </c>
      <c r="F97" s="267"/>
      <c r="G97" s="205">
        <v>559.95597945707993</v>
      </c>
      <c r="H97" s="205">
        <v>58.987527512839328</v>
      </c>
      <c r="I97" s="16">
        <v>500.96845194424066</v>
      </c>
      <c r="J97" s="132">
        <v>14862.623560051637</v>
      </c>
      <c r="K97" s="204"/>
      <c r="L97" s="204"/>
      <c r="M97" s="16"/>
      <c r="N97" s="16"/>
      <c r="O97" s="16"/>
      <c r="P97" s="16"/>
      <c r="Q97" s="16"/>
      <c r="R97" s="16"/>
      <c r="S97" s="16">
        <v>17.622890682318417</v>
      </c>
      <c r="T97" s="16">
        <v>473.81947073322897</v>
      </c>
      <c r="U97" s="204"/>
      <c r="V97" s="204"/>
      <c r="W97" s="16">
        <v>196.03815113719736</v>
      </c>
      <c r="X97" s="132">
        <v>5270.7977760166068</v>
      </c>
      <c r="Y97" s="263"/>
      <c r="Z97" s="264"/>
      <c r="AA97" s="16">
        <v>500.96845194424066</v>
      </c>
      <c r="AB97" s="16">
        <v>28331.957906682102</v>
      </c>
      <c r="AC97" s="200">
        <f t="shared" si="16"/>
        <v>28331.957906682102</v>
      </c>
      <c r="AD97" s="289"/>
      <c r="AE97" s="290"/>
      <c r="AF97" s="31" t="s">
        <v>114</v>
      </c>
    </row>
    <row r="98" spans="1:32" s="31" customFormat="1" ht="15" customHeight="1">
      <c r="A98" s="246"/>
      <c r="B98" s="313"/>
      <c r="C98" s="209"/>
      <c r="D98" s="21" t="s">
        <v>101</v>
      </c>
      <c r="E98" s="223">
        <v>978.23330887747613</v>
      </c>
      <c r="F98" s="267"/>
      <c r="G98" s="16">
        <v>192.20344827586206</v>
      </c>
      <c r="H98" s="195" t="s">
        <v>22</v>
      </c>
      <c r="I98" s="17">
        <v>192.20344827586206</v>
      </c>
      <c r="J98" s="200">
        <v>5167.6029725530907</v>
      </c>
      <c r="K98" s="204"/>
      <c r="L98" s="204"/>
      <c r="M98" s="17"/>
      <c r="N98" s="17"/>
      <c r="O98" s="17"/>
      <c r="P98" s="17"/>
      <c r="Q98" s="17">
        <v>12.72</v>
      </c>
      <c r="R98" s="17">
        <v>342</v>
      </c>
      <c r="S98" s="17">
        <v>5.9691838591342625</v>
      </c>
      <c r="T98" s="17">
        <v>160.49101068771114</v>
      </c>
      <c r="U98" s="85"/>
      <c r="V98" s="85"/>
      <c r="W98" s="17">
        <v>70.620684959647832</v>
      </c>
      <c r="X98" s="200">
        <v>1898.7495396525028</v>
      </c>
      <c r="Y98" s="263"/>
      <c r="Z98" s="264"/>
      <c r="AA98" s="17">
        <v>192.20344827586206</v>
      </c>
      <c r="AB98" s="17">
        <v>10335.2986574922</v>
      </c>
      <c r="AC98" s="200">
        <f>AB98</f>
        <v>10335.2986574922</v>
      </c>
      <c r="AD98" s="289"/>
      <c r="AE98" s="290"/>
      <c r="AF98" s="31" t="s">
        <v>115</v>
      </c>
    </row>
    <row r="99" spans="1:32" s="31" customFormat="1" ht="15" customHeight="1">
      <c r="A99" s="246"/>
      <c r="B99" s="313"/>
      <c r="C99" s="209"/>
      <c r="D99" s="21" t="s">
        <v>102</v>
      </c>
      <c r="E99" s="213">
        <v>0</v>
      </c>
      <c r="F99" s="267"/>
      <c r="G99" s="16">
        <v>187.52751283932503</v>
      </c>
      <c r="H99" s="195" t="s">
        <v>22</v>
      </c>
      <c r="I99" s="17">
        <v>187.52751283932503</v>
      </c>
      <c r="J99" s="200">
        <v>5042.0425881523379</v>
      </c>
      <c r="K99" s="204"/>
      <c r="L99" s="204"/>
      <c r="M99" s="17"/>
      <c r="N99" s="17"/>
      <c r="O99" s="17"/>
      <c r="P99" s="17"/>
      <c r="Q99" s="17"/>
      <c r="R99" s="17"/>
      <c r="S99" s="17">
        <v>13.294203961848863</v>
      </c>
      <c r="T99" s="17">
        <v>357.43583720591641</v>
      </c>
      <c r="U99" s="85"/>
      <c r="V99" s="85"/>
      <c r="W99" s="17">
        <v>70.080704328686721</v>
      </c>
      <c r="X99" s="200">
        <v>1884.2313007676132</v>
      </c>
      <c r="Y99" s="263"/>
      <c r="Z99" s="264"/>
      <c r="AA99" s="17">
        <v>187.52751283932503</v>
      </c>
      <c r="AB99" s="17">
        <v>10084.0183050305</v>
      </c>
      <c r="AC99" s="200">
        <f t="shared" ref="AC99:AC100" si="17">AB99</f>
        <v>10084.0183050305</v>
      </c>
      <c r="AD99" s="289"/>
      <c r="AE99" s="290"/>
    </row>
    <row r="100" spans="1:32" s="31" customFormat="1" ht="15.75" customHeight="1" thickBot="1">
      <c r="A100" s="247"/>
      <c r="B100" s="314"/>
      <c r="C100" s="211"/>
      <c r="D100" s="143" t="s">
        <v>103</v>
      </c>
      <c r="E100" s="224">
        <v>97.822450476889216</v>
      </c>
      <c r="F100" s="268"/>
      <c r="G100" s="217">
        <v>179.91195891415995</v>
      </c>
      <c r="H100" s="192" t="s">
        <v>22</v>
      </c>
      <c r="I100" s="61">
        <v>179.91195891415995</v>
      </c>
      <c r="J100" s="151">
        <v>4837.1667575027313</v>
      </c>
      <c r="K100" s="215"/>
      <c r="L100" s="215"/>
      <c r="M100" s="61"/>
      <c r="N100" s="61"/>
      <c r="O100" s="61"/>
      <c r="P100" s="61"/>
      <c r="Q100" s="61"/>
      <c r="R100" s="61"/>
      <c r="S100" s="61">
        <v>16.008804108584005</v>
      </c>
      <c r="T100" s="61">
        <v>430.45433709976493</v>
      </c>
      <c r="U100" s="215"/>
      <c r="V100" s="215"/>
      <c r="W100" s="61">
        <v>66.324284666177547</v>
      </c>
      <c r="X100" s="151">
        <v>1783.2339781134012</v>
      </c>
      <c r="Y100" s="265"/>
      <c r="Z100" s="266"/>
      <c r="AA100" s="61">
        <v>179.91195891415995</v>
      </c>
      <c r="AB100" s="61">
        <v>9674.3861835311418</v>
      </c>
      <c r="AC100" s="201">
        <f t="shared" si="17"/>
        <v>9674.3861835311418</v>
      </c>
      <c r="AD100" s="285"/>
      <c r="AE100" s="287"/>
    </row>
    <row r="101" spans="1:32" s="31" customFormat="1">
      <c r="A101" s="37"/>
      <c r="B101" s="37"/>
      <c r="C101" s="38"/>
      <c r="D101" s="39"/>
      <c r="E101" s="40"/>
      <c r="F101" s="41"/>
      <c r="G101" s="42"/>
      <c r="H101" s="43"/>
      <c r="I101" s="42"/>
      <c r="J101" s="42"/>
      <c r="K101" s="42"/>
      <c r="L101" s="42"/>
      <c r="M101" s="42"/>
      <c r="N101" s="42"/>
      <c r="O101" s="42"/>
      <c r="P101" s="42"/>
      <c r="Q101" s="42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</row>
    <row r="102" spans="1:32" s="101" customFormat="1">
      <c r="A102" s="94"/>
      <c r="B102" s="94"/>
      <c r="C102" s="95"/>
      <c r="D102" s="96"/>
      <c r="E102" s="97"/>
      <c r="F102" s="98"/>
      <c r="G102" s="99"/>
      <c r="H102" s="100"/>
      <c r="I102" s="99"/>
      <c r="J102" s="99"/>
      <c r="K102" s="99"/>
      <c r="L102" s="99"/>
      <c r="M102" s="99"/>
      <c r="N102" s="99"/>
      <c r="O102" s="99"/>
      <c r="P102" s="99"/>
      <c r="Q102" s="99"/>
      <c r="R102" s="100"/>
      <c r="S102" s="100"/>
      <c r="T102" s="100"/>
      <c r="U102" s="100"/>
      <c r="V102" s="100"/>
      <c r="W102" s="100"/>
      <c r="X102" s="100"/>
      <c r="Y102" s="100"/>
      <c r="Z102" s="100"/>
      <c r="AA102" s="202"/>
      <c r="AB102" s="202"/>
      <c r="AC102" s="202"/>
      <c r="AD102" s="100"/>
    </row>
    <row r="103" spans="1:32" s="31" customFormat="1">
      <c r="A103" s="37"/>
      <c r="B103" s="37"/>
      <c r="C103" s="38"/>
      <c r="D103" s="39"/>
      <c r="E103" s="40"/>
      <c r="F103" s="41"/>
      <c r="G103" s="42"/>
      <c r="H103" s="43"/>
      <c r="I103" s="42"/>
      <c r="J103" s="42"/>
      <c r="K103" s="42"/>
      <c r="L103" s="42"/>
      <c r="M103" s="42"/>
      <c r="N103" s="42"/>
      <c r="O103" s="42"/>
      <c r="P103" s="42"/>
      <c r="Q103" s="42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</row>
    <row r="104" spans="1:32" s="31" customFormat="1">
      <c r="A104" s="37"/>
      <c r="B104" s="37"/>
      <c r="C104" s="38"/>
      <c r="D104" s="39"/>
      <c r="E104" s="40"/>
      <c r="F104" s="41"/>
      <c r="G104" s="42"/>
      <c r="H104" s="43"/>
      <c r="I104" s="42"/>
      <c r="J104" s="42"/>
      <c r="K104" s="42"/>
      <c r="L104" s="42"/>
      <c r="M104" s="42"/>
      <c r="N104" s="42"/>
      <c r="O104" s="42"/>
      <c r="P104" s="42"/>
      <c r="Q104" s="42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</row>
    <row r="105" spans="1:32" s="31" customFormat="1">
      <c r="A105" s="37"/>
      <c r="B105" s="37"/>
      <c r="C105" s="38"/>
      <c r="D105" s="39"/>
      <c r="E105" s="40"/>
      <c r="F105" s="41"/>
      <c r="G105" s="42"/>
      <c r="H105" s="43"/>
      <c r="I105" s="42"/>
      <c r="J105" s="42"/>
      <c r="K105" s="42"/>
      <c r="L105" s="42"/>
      <c r="M105" s="42"/>
      <c r="N105" s="42"/>
      <c r="O105" s="42"/>
      <c r="P105" s="42"/>
      <c r="Q105" s="42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</row>
    <row r="106" spans="1:32" s="31" customFormat="1">
      <c r="A106" s="37"/>
      <c r="B106" s="37"/>
      <c r="C106" s="38"/>
      <c r="D106" s="39"/>
      <c r="E106" s="40"/>
      <c r="F106" s="41"/>
      <c r="G106" s="42"/>
      <c r="H106" s="43"/>
      <c r="I106" s="42"/>
      <c r="J106" s="42"/>
      <c r="K106" s="42"/>
      <c r="L106" s="42"/>
      <c r="M106" s="42"/>
      <c r="N106" s="42"/>
      <c r="O106" s="42"/>
      <c r="P106" s="42"/>
      <c r="Q106" s="42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</row>
    <row r="107" spans="1:32" s="31" customFormat="1" ht="13.5" thickBot="1">
      <c r="A107" s="37"/>
      <c r="B107" s="37"/>
      <c r="C107" s="38"/>
      <c r="D107" s="39"/>
      <c r="E107" s="40"/>
      <c r="F107" s="41"/>
      <c r="G107" s="42"/>
      <c r="H107" s="43"/>
      <c r="I107" s="42"/>
      <c r="J107" s="42"/>
      <c r="K107" s="42"/>
      <c r="L107" s="42"/>
      <c r="M107" s="42"/>
      <c r="N107" s="42"/>
      <c r="O107" s="42"/>
      <c r="P107" s="42"/>
      <c r="Q107" s="42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</row>
    <row r="108" spans="1:32" s="19" customFormat="1" ht="18.75" thickBot="1">
      <c r="A108" s="242"/>
      <c r="B108" s="243"/>
      <c r="C108" s="243"/>
      <c r="D108" s="243"/>
      <c r="E108" s="243"/>
      <c r="F108" s="243"/>
      <c r="G108" s="243"/>
      <c r="H108" s="243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4"/>
      <c r="AD108" s="87"/>
    </row>
    <row r="109" spans="1:32" s="19" customFormat="1">
      <c r="A109" s="69"/>
      <c r="B109" s="32" t="s">
        <v>97</v>
      </c>
      <c r="C109" s="35">
        <v>36049</v>
      </c>
      <c r="D109" s="21" t="s">
        <v>32</v>
      </c>
      <c r="E109" s="20">
        <v>8887.2900000000009</v>
      </c>
      <c r="F109" s="70"/>
      <c r="G109" s="67"/>
      <c r="H109" s="71"/>
      <c r="I109" s="67"/>
      <c r="J109" s="67"/>
      <c r="K109" s="67"/>
      <c r="L109" s="67"/>
      <c r="M109" s="67"/>
      <c r="N109" s="67"/>
      <c r="O109" s="67"/>
      <c r="P109" s="67"/>
      <c r="Q109" s="67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1"/>
      <c r="AD109" s="43"/>
    </row>
    <row r="110" spans="1:32" s="19" customFormat="1">
      <c r="A110" s="68"/>
      <c r="B110" s="32" t="s">
        <v>97</v>
      </c>
      <c r="C110" s="36">
        <v>36094</v>
      </c>
      <c r="D110" s="15" t="s">
        <v>33</v>
      </c>
      <c r="E110" s="14">
        <v>122281.14</v>
      </c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  <c r="AA110" s="68"/>
      <c r="AB110" s="68"/>
      <c r="AC110" s="68"/>
      <c r="AD110" s="72"/>
    </row>
    <row r="111" spans="1:32" s="19" customFormat="1">
      <c r="A111" s="63"/>
      <c r="B111" s="32" t="s">
        <v>97</v>
      </c>
      <c r="C111" s="36">
        <v>36649</v>
      </c>
      <c r="D111" s="15" t="s">
        <v>25</v>
      </c>
      <c r="E111" s="64">
        <v>22748.639999999999</v>
      </c>
      <c r="F111" s="64"/>
      <c r="G111" s="16"/>
      <c r="H111" s="17"/>
      <c r="I111" s="62" t="s">
        <v>23</v>
      </c>
      <c r="J111" s="62" t="s">
        <v>23</v>
      </c>
      <c r="K111" s="62"/>
      <c r="L111" s="62"/>
      <c r="M111" s="16"/>
      <c r="N111" s="16"/>
      <c r="O111" s="17"/>
      <c r="P111" s="17"/>
      <c r="Q111" s="17"/>
      <c r="R111" s="17"/>
      <c r="S111" s="16"/>
      <c r="T111" s="17"/>
      <c r="U111" s="17"/>
      <c r="V111" s="17"/>
      <c r="W111" s="17"/>
      <c r="X111" s="17"/>
      <c r="Y111" s="17"/>
      <c r="Z111" s="17"/>
      <c r="AA111" s="16" t="s">
        <v>24</v>
      </c>
      <c r="AB111" s="17"/>
      <c r="AC111" s="17"/>
      <c r="AD111" s="43"/>
    </row>
    <row r="112" spans="1:32" s="19" customFormat="1">
      <c r="A112" s="11"/>
      <c r="B112" s="32" t="s">
        <v>97</v>
      </c>
      <c r="C112" s="32">
        <v>2000</v>
      </c>
      <c r="D112" s="30" t="s">
        <v>34</v>
      </c>
      <c r="E112" s="14"/>
      <c r="F112" s="15"/>
      <c r="G112" s="16"/>
      <c r="H112" s="17"/>
      <c r="I112" s="16"/>
      <c r="J112" s="18"/>
      <c r="K112" s="18"/>
      <c r="L112" s="18"/>
      <c r="M112" s="16"/>
      <c r="N112" s="16"/>
      <c r="O112" s="16"/>
      <c r="P112" s="16"/>
      <c r="Q112" s="16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43"/>
    </row>
    <row r="113" spans="1:30" s="19" customFormat="1">
      <c r="A113" s="11"/>
      <c r="B113" s="32" t="s">
        <v>97</v>
      </c>
      <c r="C113" s="32">
        <v>2000</v>
      </c>
      <c r="D113" s="30" t="s">
        <v>34</v>
      </c>
      <c r="E113" s="14"/>
      <c r="F113" s="15"/>
      <c r="G113" s="16"/>
      <c r="H113" s="17"/>
      <c r="I113" s="16"/>
      <c r="J113" s="18"/>
      <c r="K113" s="18"/>
      <c r="L113" s="18"/>
      <c r="M113" s="16"/>
      <c r="N113" s="16"/>
      <c r="O113" s="16"/>
      <c r="P113" s="16"/>
      <c r="Q113" s="16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43"/>
    </row>
    <row r="114" spans="1:30" s="19" customFormat="1">
      <c r="A114" s="11"/>
      <c r="B114" s="32" t="s">
        <v>97</v>
      </c>
      <c r="C114" s="32">
        <v>2000</v>
      </c>
      <c r="D114" s="30" t="s">
        <v>34</v>
      </c>
      <c r="E114" s="14"/>
      <c r="F114" s="15"/>
      <c r="G114" s="16"/>
      <c r="H114" s="17"/>
      <c r="I114" s="16"/>
      <c r="J114" s="18"/>
      <c r="K114" s="18"/>
      <c r="L114" s="18"/>
      <c r="M114" s="16"/>
      <c r="N114" s="16"/>
      <c r="O114" s="16"/>
      <c r="P114" s="16"/>
      <c r="Q114" s="16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43"/>
    </row>
    <row r="115" spans="1:30" s="19" customFormat="1">
      <c r="A115" s="11"/>
      <c r="B115" s="32" t="s">
        <v>97</v>
      </c>
      <c r="C115" s="32">
        <v>2002</v>
      </c>
      <c r="D115" s="15" t="s">
        <v>27</v>
      </c>
      <c r="E115" s="14">
        <v>16794.62</v>
      </c>
      <c r="F115" s="15"/>
      <c r="G115" s="16"/>
      <c r="H115" s="17"/>
      <c r="I115" s="16"/>
      <c r="J115" s="18"/>
      <c r="K115" s="18"/>
      <c r="L115" s="18"/>
      <c r="M115" s="16"/>
      <c r="N115" s="16"/>
      <c r="O115" s="16"/>
      <c r="P115" s="16"/>
      <c r="Q115" s="16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43"/>
    </row>
    <row r="116" spans="1:30" s="19" customFormat="1">
      <c r="A116" s="32">
        <v>7</v>
      </c>
      <c r="B116" s="32" t="s">
        <v>97</v>
      </c>
      <c r="C116" s="36">
        <v>37322</v>
      </c>
      <c r="D116" s="15" t="s">
        <v>27</v>
      </c>
      <c r="E116" s="14">
        <v>44020.54</v>
      </c>
      <c r="F116" s="15" t="s">
        <v>28</v>
      </c>
      <c r="G116" s="16">
        <v>867.22</v>
      </c>
      <c r="H116" s="17">
        <v>570.97</v>
      </c>
      <c r="I116" s="62" t="s">
        <v>23</v>
      </c>
      <c r="J116" s="62" t="s">
        <v>23</v>
      </c>
      <c r="K116" s="62"/>
      <c r="L116" s="62"/>
      <c r="M116" s="16"/>
      <c r="N116" s="16"/>
      <c r="O116" s="17"/>
      <c r="P116" s="17"/>
      <c r="Q116" s="17"/>
      <c r="R116" s="17"/>
      <c r="S116" s="17">
        <v>108.67</v>
      </c>
      <c r="T116" s="17">
        <v>1107.48</v>
      </c>
      <c r="U116" s="17"/>
      <c r="V116" s="17"/>
      <c r="W116" s="17"/>
      <c r="X116" s="17"/>
      <c r="Y116" s="17">
        <v>187.58</v>
      </c>
      <c r="Z116" s="17"/>
      <c r="AA116" s="16" t="s">
        <v>24</v>
      </c>
      <c r="AB116" s="17">
        <v>964.82</v>
      </c>
      <c r="AC116" s="17"/>
      <c r="AD116" s="43"/>
    </row>
    <row r="117" spans="1:30" s="19" customFormat="1">
      <c r="A117" s="11"/>
      <c r="B117" s="32" t="s">
        <v>97</v>
      </c>
      <c r="C117" s="32">
        <v>2002</v>
      </c>
      <c r="D117" s="30" t="s">
        <v>34</v>
      </c>
      <c r="E117" s="14"/>
      <c r="F117" s="15"/>
      <c r="G117" s="16"/>
      <c r="H117" s="17"/>
      <c r="I117" s="16"/>
      <c r="J117" s="18"/>
      <c r="K117" s="18"/>
      <c r="L117" s="18"/>
      <c r="M117" s="16"/>
      <c r="N117" s="16"/>
      <c r="O117" s="16"/>
      <c r="P117" s="16"/>
      <c r="Q117" s="16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43"/>
    </row>
    <row r="118" spans="1:30" s="19" customFormat="1">
      <c r="A118" s="11"/>
      <c r="B118" s="32" t="s">
        <v>97</v>
      </c>
      <c r="C118" s="32">
        <v>2002</v>
      </c>
      <c r="D118" s="30" t="s">
        <v>34</v>
      </c>
      <c r="E118" s="14"/>
      <c r="F118" s="15"/>
      <c r="G118" s="16"/>
      <c r="H118" s="17"/>
      <c r="I118" s="16"/>
      <c r="J118" s="18"/>
      <c r="K118" s="18"/>
      <c r="L118" s="18"/>
      <c r="M118" s="16"/>
      <c r="N118" s="16"/>
      <c r="O118" s="16"/>
      <c r="P118" s="16"/>
      <c r="Q118" s="16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43"/>
    </row>
    <row r="119" spans="1:30" s="19" customFormat="1">
      <c r="A119" s="11"/>
      <c r="B119" s="32" t="s">
        <v>97</v>
      </c>
      <c r="C119" s="32">
        <v>2002</v>
      </c>
      <c r="D119" s="30" t="s">
        <v>34</v>
      </c>
      <c r="E119" s="14"/>
      <c r="F119" s="15"/>
      <c r="G119" s="16"/>
      <c r="H119" s="17"/>
      <c r="I119" s="16"/>
      <c r="J119" s="18"/>
      <c r="K119" s="18"/>
      <c r="L119" s="18"/>
      <c r="M119" s="16"/>
      <c r="N119" s="16"/>
      <c r="O119" s="16"/>
      <c r="P119" s="16"/>
      <c r="Q119" s="16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43"/>
    </row>
    <row r="120" spans="1:30" s="19" customFormat="1">
      <c r="A120" s="11"/>
      <c r="B120" s="32" t="s">
        <v>97</v>
      </c>
      <c r="C120" s="32">
        <v>2003</v>
      </c>
      <c r="D120" s="30" t="s">
        <v>34</v>
      </c>
      <c r="E120" s="14"/>
      <c r="F120" s="15"/>
      <c r="G120" s="16"/>
      <c r="H120" s="17"/>
      <c r="I120" s="16"/>
      <c r="J120" s="18"/>
      <c r="K120" s="18"/>
      <c r="L120" s="18"/>
      <c r="M120" s="16"/>
      <c r="N120" s="16"/>
      <c r="O120" s="16"/>
      <c r="P120" s="16"/>
      <c r="Q120" s="16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43"/>
    </row>
    <row r="121" spans="1:30" s="19" customFormat="1">
      <c r="A121" s="11"/>
      <c r="B121" s="32" t="s">
        <v>97</v>
      </c>
      <c r="C121" s="32">
        <v>2003</v>
      </c>
      <c r="D121" s="30" t="s">
        <v>34</v>
      </c>
      <c r="E121" s="14"/>
      <c r="F121" s="15"/>
      <c r="G121" s="16"/>
      <c r="H121" s="17"/>
      <c r="I121" s="16"/>
      <c r="J121" s="18"/>
      <c r="K121" s="18"/>
      <c r="L121" s="18"/>
      <c r="M121" s="16"/>
      <c r="N121" s="16"/>
      <c r="O121" s="16"/>
      <c r="P121" s="16"/>
      <c r="Q121" s="16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43"/>
    </row>
    <row r="122" spans="1:30" s="19" customFormat="1">
      <c r="A122" s="11"/>
      <c r="B122" s="32" t="s">
        <v>97</v>
      </c>
      <c r="C122" s="32">
        <v>2003</v>
      </c>
      <c r="D122" s="30" t="s">
        <v>34</v>
      </c>
      <c r="E122" s="14"/>
      <c r="F122" s="15"/>
      <c r="G122" s="16"/>
      <c r="H122" s="17"/>
      <c r="I122" s="16"/>
      <c r="J122" s="18"/>
      <c r="K122" s="18"/>
      <c r="L122" s="18"/>
      <c r="M122" s="16"/>
      <c r="N122" s="16"/>
      <c r="O122" s="16"/>
      <c r="P122" s="16"/>
      <c r="Q122" s="16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43"/>
    </row>
    <row r="123" spans="1:30" s="19" customFormat="1">
      <c r="A123" s="11"/>
      <c r="B123" s="32" t="s">
        <v>97</v>
      </c>
      <c r="C123" s="32">
        <v>2004</v>
      </c>
      <c r="D123" s="15" t="s">
        <v>43</v>
      </c>
      <c r="E123" s="14">
        <v>169998.53</v>
      </c>
      <c r="F123" s="15"/>
      <c r="G123" s="16"/>
      <c r="H123" s="17"/>
      <c r="I123" s="16"/>
      <c r="J123" s="18"/>
      <c r="K123" s="18"/>
      <c r="L123" s="18"/>
      <c r="M123" s="16"/>
      <c r="N123" s="16"/>
      <c r="O123" s="16"/>
      <c r="P123" s="16"/>
      <c r="Q123" s="16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43"/>
    </row>
    <row r="124" spans="1:30" s="19" customFormat="1">
      <c r="A124" s="11"/>
      <c r="B124" s="32" t="s">
        <v>97</v>
      </c>
      <c r="C124" s="32">
        <v>2004</v>
      </c>
      <c r="D124" s="15" t="s">
        <v>27</v>
      </c>
      <c r="E124" s="14">
        <v>102367.87</v>
      </c>
      <c r="F124" s="15"/>
      <c r="G124" s="16"/>
      <c r="H124" s="17"/>
      <c r="I124" s="16"/>
      <c r="J124" s="18"/>
      <c r="K124" s="18"/>
      <c r="L124" s="18"/>
      <c r="M124" s="16"/>
      <c r="N124" s="16"/>
      <c r="O124" s="16"/>
      <c r="P124" s="16"/>
      <c r="Q124" s="16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43"/>
    </row>
    <row r="125" spans="1:30" s="19" customFormat="1">
      <c r="A125" s="11"/>
      <c r="B125" s="32" t="s">
        <v>97</v>
      </c>
      <c r="C125" s="32">
        <v>2004</v>
      </c>
      <c r="D125" s="15" t="s">
        <v>27</v>
      </c>
      <c r="E125" s="14">
        <v>118061.34</v>
      </c>
      <c r="F125" s="15"/>
      <c r="G125" s="16"/>
      <c r="H125" s="17"/>
      <c r="I125" s="16"/>
      <c r="J125" s="18"/>
      <c r="K125" s="18"/>
      <c r="L125" s="18"/>
      <c r="M125" s="16"/>
      <c r="N125" s="16"/>
      <c r="O125" s="16"/>
      <c r="P125" s="16"/>
      <c r="Q125" s="16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43"/>
    </row>
    <row r="126" spans="1:30" s="19" customFormat="1">
      <c r="A126" s="11"/>
      <c r="B126" s="91" t="s">
        <v>97</v>
      </c>
      <c r="C126" s="32">
        <v>2004</v>
      </c>
      <c r="D126" s="15" t="s">
        <v>44</v>
      </c>
      <c r="E126" s="14">
        <v>72498.77</v>
      </c>
      <c r="F126" s="15"/>
      <c r="G126" s="16"/>
      <c r="H126" s="17"/>
      <c r="I126" s="16"/>
      <c r="J126" s="18"/>
      <c r="K126" s="18"/>
      <c r="L126" s="18"/>
      <c r="M126" s="16"/>
      <c r="N126" s="16"/>
      <c r="O126" s="16"/>
      <c r="P126" s="16"/>
      <c r="Q126" s="16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43"/>
    </row>
    <row r="127" spans="1:30" s="19" customFormat="1">
      <c r="A127" s="11"/>
      <c r="B127" s="91"/>
      <c r="C127" s="32"/>
      <c r="D127" s="15" t="s">
        <v>45</v>
      </c>
      <c r="E127" s="14">
        <v>8056.93</v>
      </c>
      <c r="F127" s="15"/>
      <c r="G127" s="16"/>
      <c r="H127" s="17"/>
      <c r="I127" s="16"/>
      <c r="J127" s="18"/>
      <c r="K127" s="18"/>
      <c r="L127" s="18"/>
      <c r="M127" s="16"/>
      <c r="N127" s="16"/>
      <c r="O127" s="16"/>
      <c r="P127" s="16"/>
      <c r="Q127" s="16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43"/>
    </row>
    <row r="128" spans="1:30" s="19" customFormat="1">
      <c r="A128" s="11"/>
      <c r="B128" s="32" t="s">
        <v>97</v>
      </c>
      <c r="C128" s="32">
        <v>2004</v>
      </c>
      <c r="D128" s="30" t="s">
        <v>34</v>
      </c>
      <c r="E128" s="14"/>
      <c r="F128" s="15"/>
      <c r="G128" s="16"/>
      <c r="H128" s="17"/>
      <c r="I128" s="16"/>
      <c r="J128" s="18"/>
      <c r="K128" s="18"/>
      <c r="L128" s="18"/>
      <c r="M128" s="16"/>
      <c r="N128" s="16"/>
      <c r="O128" s="16"/>
      <c r="P128" s="16"/>
      <c r="Q128" s="16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43"/>
    </row>
    <row r="129" spans="1:30" s="19" customFormat="1">
      <c r="A129" s="32"/>
      <c r="B129" s="91" t="s">
        <v>97</v>
      </c>
      <c r="C129" s="36">
        <v>38596</v>
      </c>
      <c r="D129" s="15" t="s">
        <v>46</v>
      </c>
      <c r="E129" s="14">
        <v>8001.5</v>
      </c>
      <c r="F129" s="15"/>
      <c r="G129" s="16"/>
      <c r="H129" s="17"/>
      <c r="I129" s="62" t="s">
        <v>23</v>
      </c>
      <c r="J129" s="62" t="s">
        <v>23</v>
      </c>
      <c r="K129" s="62"/>
      <c r="L129" s="62"/>
      <c r="M129" s="16"/>
      <c r="N129" s="16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6" t="s">
        <v>24</v>
      </c>
      <c r="AB129" s="17"/>
      <c r="AC129" s="17"/>
      <c r="AD129" s="43"/>
    </row>
    <row r="130" spans="1:30" s="19" customFormat="1">
      <c r="A130" s="11"/>
      <c r="B130" s="91"/>
      <c r="C130" s="36"/>
      <c r="D130" s="15" t="s">
        <v>47</v>
      </c>
      <c r="E130" s="14">
        <v>666.67</v>
      </c>
      <c r="F130" s="15"/>
      <c r="G130" s="16"/>
      <c r="H130" s="17"/>
      <c r="I130" s="62"/>
      <c r="J130" s="92"/>
      <c r="K130" s="92"/>
      <c r="L130" s="92"/>
      <c r="M130" s="16"/>
      <c r="N130" s="16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6"/>
      <c r="AB130" s="17"/>
      <c r="AC130" s="17"/>
      <c r="AD130" s="43"/>
    </row>
    <row r="131" spans="1:30" s="19" customFormat="1">
      <c r="A131" s="11"/>
      <c r="B131" s="93" t="s">
        <v>97</v>
      </c>
      <c r="C131" s="36">
        <v>38603</v>
      </c>
      <c r="D131" s="15" t="s">
        <v>35</v>
      </c>
      <c r="E131" s="14">
        <v>108989.09</v>
      </c>
      <c r="F131" s="15"/>
      <c r="G131" s="16"/>
      <c r="H131" s="17"/>
      <c r="I131" s="16"/>
      <c r="J131" s="18"/>
      <c r="K131" s="18"/>
      <c r="L131" s="18"/>
      <c r="M131" s="16"/>
      <c r="N131" s="16"/>
      <c r="O131" s="16"/>
      <c r="P131" s="16"/>
      <c r="Q131" s="16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43"/>
    </row>
    <row r="132" spans="1:30" s="19" customFormat="1">
      <c r="A132" s="11"/>
      <c r="B132" s="93"/>
      <c r="C132" s="36"/>
      <c r="D132" s="15" t="s">
        <v>48</v>
      </c>
      <c r="E132" s="14">
        <v>39.99</v>
      </c>
      <c r="F132" s="15"/>
      <c r="G132" s="16"/>
      <c r="H132" s="17"/>
      <c r="I132" s="16"/>
      <c r="J132" s="18"/>
      <c r="K132" s="18"/>
      <c r="L132" s="18"/>
      <c r="M132" s="16"/>
      <c r="N132" s="16"/>
      <c r="O132" s="16"/>
      <c r="P132" s="16"/>
      <c r="Q132" s="16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43"/>
    </row>
    <row r="133" spans="1:30" s="19" customFormat="1">
      <c r="A133" s="11"/>
      <c r="B133" s="32" t="s">
        <v>97</v>
      </c>
      <c r="C133" s="32">
        <v>2007</v>
      </c>
      <c r="D133" s="15" t="s">
        <v>36</v>
      </c>
      <c r="E133" s="14">
        <v>60398.02</v>
      </c>
      <c r="F133" s="15"/>
      <c r="G133" s="16"/>
      <c r="H133" s="17"/>
      <c r="I133" s="16"/>
      <c r="J133" s="18"/>
      <c r="K133" s="18"/>
      <c r="L133" s="18"/>
      <c r="M133" s="16"/>
      <c r="N133" s="16"/>
      <c r="O133" s="16"/>
      <c r="P133" s="16"/>
      <c r="Q133" s="16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43"/>
    </row>
    <row r="134" spans="1:30" s="19" customFormat="1">
      <c r="A134" s="11"/>
      <c r="B134" s="32" t="s">
        <v>97</v>
      </c>
      <c r="C134" s="32">
        <v>2007</v>
      </c>
      <c r="D134" s="15" t="s">
        <v>27</v>
      </c>
      <c r="E134" s="14">
        <v>242356.14</v>
      </c>
      <c r="F134" s="15"/>
      <c r="G134" s="16"/>
      <c r="H134" s="17"/>
      <c r="I134" s="16"/>
      <c r="J134" s="18"/>
      <c r="K134" s="18"/>
      <c r="L134" s="18"/>
      <c r="M134" s="16"/>
      <c r="N134" s="16"/>
      <c r="O134" s="16"/>
      <c r="P134" s="16"/>
      <c r="Q134" s="16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43"/>
    </row>
    <row r="135" spans="1:30" s="19" customFormat="1">
      <c r="A135" s="11"/>
      <c r="B135" s="32" t="s">
        <v>97</v>
      </c>
      <c r="C135" s="32">
        <v>2007</v>
      </c>
      <c r="D135" s="15" t="s">
        <v>27</v>
      </c>
      <c r="E135" s="14">
        <v>125621.88</v>
      </c>
      <c r="F135" s="15"/>
      <c r="G135" s="16"/>
      <c r="H135" s="17"/>
      <c r="I135" s="16"/>
      <c r="J135" s="18"/>
      <c r="K135" s="18"/>
      <c r="L135" s="18"/>
      <c r="M135" s="16"/>
      <c r="N135" s="16"/>
      <c r="O135" s="16"/>
      <c r="P135" s="16"/>
      <c r="Q135" s="16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43"/>
    </row>
    <row r="136" spans="1:30" s="19" customFormat="1">
      <c r="A136" s="11"/>
      <c r="B136" s="32" t="s">
        <v>97</v>
      </c>
      <c r="C136" s="32">
        <v>2007</v>
      </c>
      <c r="D136" s="30" t="s">
        <v>34</v>
      </c>
      <c r="E136" s="14">
        <v>131631.84</v>
      </c>
      <c r="F136" s="15"/>
      <c r="G136" s="16"/>
      <c r="H136" s="17"/>
      <c r="I136" s="16"/>
      <c r="J136" s="18"/>
      <c r="K136" s="18"/>
      <c r="L136" s="18"/>
      <c r="M136" s="16"/>
      <c r="N136" s="16"/>
      <c r="O136" s="16"/>
      <c r="P136" s="16"/>
      <c r="Q136" s="16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43"/>
    </row>
    <row r="137" spans="1:30" s="19" customFormat="1">
      <c r="A137" s="11"/>
      <c r="B137" s="32" t="s">
        <v>97</v>
      </c>
      <c r="C137" s="32">
        <v>2009</v>
      </c>
      <c r="D137" s="15" t="s">
        <v>37</v>
      </c>
      <c r="E137" s="14">
        <v>58028.62</v>
      </c>
      <c r="F137" s="15"/>
      <c r="G137" s="16"/>
      <c r="H137" s="17"/>
      <c r="I137" s="16"/>
      <c r="J137" s="18"/>
      <c r="K137" s="18"/>
      <c r="L137" s="18"/>
      <c r="M137" s="16"/>
      <c r="N137" s="16"/>
      <c r="O137" s="16"/>
      <c r="P137" s="16"/>
      <c r="Q137" s="16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43"/>
    </row>
    <row r="138" spans="1:30" s="19" customFormat="1">
      <c r="A138" s="11"/>
      <c r="B138" s="32" t="s">
        <v>97</v>
      </c>
      <c r="C138" s="32">
        <v>2010</v>
      </c>
      <c r="D138" s="15" t="s">
        <v>27</v>
      </c>
      <c r="E138" s="14">
        <v>82425.490000000005</v>
      </c>
      <c r="F138" s="15"/>
      <c r="G138" s="16"/>
      <c r="H138" s="17"/>
      <c r="I138" s="16"/>
      <c r="J138" s="18"/>
      <c r="K138" s="18"/>
      <c r="L138" s="18"/>
      <c r="M138" s="16"/>
      <c r="N138" s="16"/>
      <c r="O138" s="16"/>
      <c r="P138" s="16"/>
      <c r="Q138" s="16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43"/>
    </row>
    <row r="139" spans="1:30" s="19" customFormat="1">
      <c r="A139" s="11"/>
      <c r="B139" s="32" t="s">
        <v>97</v>
      </c>
      <c r="C139" s="32">
        <v>2011</v>
      </c>
      <c r="D139" s="30" t="s">
        <v>34</v>
      </c>
      <c r="E139" s="14">
        <v>18135.5</v>
      </c>
      <c r="F139" s="15"/>
      <c r="G139" s="16"/>
      <c r="H139" s="17"/>
      <c r="I139" s="16"/>
      <c r="J139" s="18"/>
      <c r="K139" s="18"/>
      <c r="L139" s="18"/>
      <c r="M139" s="16"/>
      <c r="N139" s="16"/>
      <c r="O139" s="16"/>
      <c r="P139" s="16"/>
      <c r="Q139" s="16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43"/>
    </row>
    <row r="140" spans="1:30" s="19" customFormat="1">
      <c r="A140" s="11"/>
      <c r="B140" s="32" t="s">
        <v>97</v>
      </c>
      <c r="C140" s="32">
        <v>2014</v>
      </c>
      <c r="D140" s="15" t="s">
        <v>27</v>
      </c>
      <c r="E140" s="14">
        <v>124920.34</v>
      </c>
      <c r="F140" s="15"/>
      <c r="G140" s="16"/>
      <c r="H140" s="17"/>
      <c r="I140" s="16"/>
      <c r="J140" s="18"/>
      <c r="K140" s="18"/>
      <c r="L140" s="18"/>
      <c r="M140" s="16"/>
      <c r="N140" s="16"/>
      <c r="O140" s="16"/>
      <c r="P140" s="16"/>
      <c r="Q140" s="16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43"/>
    </row>
    <row r="141" spans="1:30" s="19" customFormat="1">
      <c r="A141" s="11"/>
      <c r="B141" s="32" t="s">
        <v>97</v>
      </c>
      <c r="C141" s="32">
        <v>2014</v>
      </c>
      <c r="D141" s="15" t="s">
        <v>27</v>
      </c>
      <c r="E141" s="14">
        <v>104946.1</v>
      </c>
      <c r="F141" s="15"/>
      <c r="G141" s="16"/>
      <c r="H141" s="17"/>
      <c r="I141" s="16"/>
      <c r="J141" s="18"/>
      <c r="K141" s="18"/>
      <c r="L141" s="18"/>
      <c r="M141" s="16"/>
      <c r="N141" s="16"/>
      <c r="O141" s="16"/>
      <c r="P141" s="16"/>
      <c r="Q141" s="16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43"/>
    </row>
    <row r="142" spans="1:30" s="19" customFormat="1">
      <c r="A142" s="11"/>
      <c r="B142" s="32" t="s">
        <v>97</v>
      </c>
      <c r="C142" s="32">
        <v>2014</v>
      </c>
      <c r="D142" s="15" t="s">
        <v>27</v>
      </c>
      <c r="E142" s="14">
        <v>122498.42</v>
      </c>
      <c r="F142" s="15"/>
      <c r="G142" s="16"/>
      <c r="H142" s="17"/>
      <c r="I142" s="16"/>
      <c r="J142" s="18"/>
      <c r="K142" s="18"/>
      <c r="L142" s="18"/>
      <c r="M142" s="16"/>
      <c r="N142" s="16"/>
      <c r="O142" s="16"/>
      <c r="P142" s="16"/>
      <c r="Q142" s="16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43"/>
    </row>
    <row r="143" spans="1:30" s="19" customFormat="1">
      <c r="A143" s="32">
        <v>1</v>
      </c>
      <c r="B143" s="32" t="s">
        <v>97</v>
      </c>
      <c r="C143" s="36">
        <v>42290</v>
      </c>
      <c r="D143" s="15" t="s">
        <v>29</v>
      </c>
      <c r="E143" s="14">
        <v>238241.27</v>
      </c>
      <c r="F143" s="15" t="s">
        <v>26</v>
      </c>
      <c r="G143" s="16">
        <v>4465.6400000000003</v>
      </c>
      <c r="H143" s="17">
        <v>2682.72</v>
      </c>
      <c r="I143" s="16" t="s">
        <v>30</v>
      </c>
      <c r="J143" s="16" t="s">
        <v>30</v>
      </c>
      <c r="K143" s="16"/>
      <c r="L143" s="16"/>
      <c r="M143" s="65" t="s">
        <v>31</v>
      </c>
      <c r="N143" s="16"/>
      <c r="O143" s="65" t="s">
        <v>31</v>
      </c>
      <c r="P143" s="17"/>
      <c r="Q143" s="17"/>
      <c r="R143" s="17"/>
      <c r="S143" s="17">
        <v>783.42</v>
      </c>
      <c r="T143" s="17">
        <v>2189.94</v>
      </c>
      <c r="U143" s="17"/>
      <c r="V143" s="17"/>
      <c r="W143" s="17"/>
      <c r="X143" s="17"/>
      <c r="Y143" s="17">
        <v>1000.2</v>
      </c>
      <c r="Z143" s="17"/>
      <c r="AA143" s="16" t="s">
        <v>30</v>
      </c>
      <c r="AB143" s="17">
        <v>1406.46</v>
      </c>
      <c r="AC143" s="17"/>
      <c r="AD143" s="43"/>
    </row>
    <row r="144" spans="1:30" s="19" customFormat="1">
      <c r="A144" s="32"/>
      <c r="B144" s="32" t="s">
        <v>97</v>
      </c>
      <c r="C144" s="36">
        <v>42485</v>
      </c>
      <c r="D144" s="15" t="s">
        <v>42</v>
      </c>
      <c r="E144" s="14">
        <v>467068.3</v>
      </c>
      <c r="F144" s="15"/>
      <c r="G144" s="16"/>
      <c r="H144" s="17"/>
      <c r="I144" s="16"/>
      <c r="J144" s="16"/>
      <c r="K144" s="16"/>
      <c r="L144" s="16"/>
      <c r="M144" s="65"/>
      <c r="N144" s="16"/>
      <c r="O144" s="65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6"/>
      <c r="AB144" s="17"/>
      <c r="AC144" s="17"/>
      <c r="AD144" s="43"/>
    </row>
    <row r="145" spans="1:32" s="19" customFormat="1">
      <c r="A145" s="11"/>
      <c r="B145" s="32"/>
      <c r="C145" s="36"/>
      <c r="D145" s="30"/>
      <c r="E145" s="14"/>
      <c r="F145" s="15"/>
      <c r="G145" s="16"/>
      <c r="H145" s="17"/>
      <c r="I145" s="16"/>
      <c r="J145" s="18"/>
      <c r="K145" s="18"/>
      <c r="L145" s="18"/>
      <c r="M145" s="16"/>
      <c r="N145" s="16"/>
      <c r="O145" s="16"/>
      <c r="P145" s="16"/>
      <c r="Q145" s="16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43"/>
    </row>
    <row r="146" spans="1:32" s="19" customFormat="1">
      <c r="A146" s="11"/>
      <c r="B146" s="32"/>
      <c r="C146" s="32"/>
      <c r="D146" s="30"/>
      <c r="E146" s="14"/>
      <c r="F146" s="15"/>
      <c r="G146" s="16"/>
      <c r="H146" s="17"/>
      <c r="I146" s="16"/>
      <c r="J146" s="18"/>
      <c r="K146" s="18"/>
      <c r="L146" s="18"/>
      <c r="M146" s="16"/>
      <c r="N146" s="16"/>
      <c r="O146" s="16"/>
      <c r="P146" s="16"/>
      <c r="Q146" s="16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43"/>
    </row>
    <row r="147" spans="1:32" s="19" customFormat="1">
      <c r="A147" s="11"/>
      <c r="B147" s="11"/>
      <c r="C147" s="12"/>
      <c r="D147" s="33"/>
      <c r="E147" s="14"/>
      <c r="F147" s="15"/>
      <c r="G147" s="16"/>
      <c r="H147" s="17"/>
      <c r="I147" s="16"/>
      <c r="J147" s="18"/>
      <c r="K147" s="18"/>
      <c r="L147" s="18"/>
      <c r="M147" s="16"/>
      <c r="N147" s="16"/>
      <c r="O147" s="16"/>
      <c r="P147" s="16"/>
      <c r="Q147" s="16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43"/>
    </row>
    <row r="148" spans="1:32" s="19" customFormat="1">
      <c r="A148" s="11"/>
      <c r="B148" s="11"/>
      <c r="C148" s="12"/>
      <c r="D148" s="33"/>
      <c r="E148" s="14"/>
      <c r="F148" s="15"/>
      <c r="G148" s="16"/>
      <c r="H148" s="17"/>
      <c r="I148" s="16"/>
      <c r="J148" s="18"/>
      <c r="K148" s="18"/>
      <c r="L148" s="18"/>
      <c r="M148" s="16"/>
      <c r="N148" s="16"/>
      <c r="O148" s="16"/>
      <c r="P148" s="16"/>
      <c r="Q148" s="16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43"/>
    </row>
    <row r="149" spans="1:32" s="19" customFormat="1">
      <c r="A149" s="11"/>
      <c r="B149" s="11"/>
      <c r="C149" s="12"/>
      <c r="D149" s="34"/>
      <c r="E149" s="14"/>
      <c r="F149" s="15"/>
      <c r="G149" s="16"/>
      <c r="H149" s="17"/>
      <c r="I149" s="16"/>
      <c r="J149" s="18"/>
      <c r="K149" s="18"/>
      <c r="L149" s="18"/>
      <c r="M149" s="16"/>
      <c r="N149" s="16"/>
      <c r="O149" s="16"/>
      <c r="P149" s="16"/>
      <c r="Q149" s="16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43"/>
    </row>
    <row r="150" spans="1:32" s="19" customFormat="1">
      <c r="A150" s="11"/>
      <c r="B150" s="11"/>
      <c r="C150" s="12"/>
      <c r="D150" s="34"/>
      <c r="E150" s="14"/>
      <c r="F150" s="15"/>
      <c r="G150" s="16"/>
      <c r="H150" s="17"/>
      <c r="I150" s="16"/>
      <c r="J150" s="18"/>
      <c r="K150" s="18"/>
      <c r="L150" s="18"/>
      <c r="M150" s="16"/>
      <c r="N150" s="16"/>
      <c r="O150" s="16"/>
      <c r="P150" s="16"/>
      <c r="Q150" s="16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43"/>
    </row>
    <row r="151" spans="1:32" s="19" customFormat="1">
      <c r="A151" s="10"/>
      <c r="B151" s="11"/>
      <c r="C151" s="12"/>
      <c r="D151" s="34"/>
      <c r="E151" s="14"/>
      <c r="F151" s="15"/>
      <c r="G151" s="16"/>
      <c r="H151" s="17"/>
      <c r="I151" s="16"/>
      <c r="J151" s="18"/>
      <c r="K151" s="18"/>
      <c r="L151" s="18"/>
      <c r="M151" s="16"/>
      <c r="N151" s="16"/>
      <c r="O151" s="16"/>
      <c r="P151" s="16"/>
      <c r="Q151" s="16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43"/>
    </row>
    <row r="152" spans="1:32" s="19" customFormat="1">
      <c r="A152" s="10"/>
      <c r="B152" s="11"/>
      <c r="C152" s="12"/>
      <c r="D152" s="13"/>
      <c r="E152" s="14"/>
      <c r="F152" s="15"/>
      <c r="G152" s="16"/>
      <c r="H152" s="17"/>
      <c r="I152" s="16"/>
      <c r="J152" s="18"/>
      <c r="K152" s="18"/>
      <c r="L152" s="18"/>
      <c r="M152" s="16"/>
      <c r="N152" s="16"/>
      <c r="O152" s="16"/>
      <c r="P152" s="16"/>
      <c r="Q152" s="16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43"/>
    </row>
    <row r="153" spans="1:32">
      <c r="A153" s="230" t="s">
        <v>10</v>
      </c>
      <c r="B153" s="231"/>
      <c r="C153" s="231"/>
      <c r="D153" s="231"/>
      <c r="E153" s="231"/>
      <c r="F153" s="232"/>
      <c r="G153" s="23">
        <f>SUM(G2:G152)</f>
        <v>817601.04622271645</v>
      </c>
      <c r="H153" s="23">
        <f>SUM(H2:H152)</f>
        <v>7962.5518928833444</v>
      </c>
      <c r="I153" s="23">
        <f t="shared" ref="I153:AB153" si="18">SUM(I2:I152)</f>
        <v>26805.292434198465</v>
      </c>
      <c r="J153" s="203">
        <f t="shared" si="18"/>
        <v>168364.51484228918</v>
      </c>
      <c r="K153" s="23">
        <f t="shared" si="18"/>
        <v>0</v>
      </c>
      <c r="L153" s="203">
        <f t="shared" si="18"/>
        <v>0</v>
      </c>
      <c r="M153" s="23">
        <f t="shared" si="18"/>
        <v>0</v>
      </c>
      <c r="N153" s="23">
        <f t="shared" si="18"/>
        <v>127.7</v>
      </c>
      <c r="O153" s="23">
        <f t="shared" si="18"/>
        <v>0</v>
      </c>
      <c r="P153" s="23">
        <f t="shared" si="18"/>
        <v>0</v>
      </c>
      <c r="Q153" s="23">
        <f t="shared" si="18"/>
        <v>1482.5744112123994</v>
      </c>
      <c r="R153" s="203">
        <f t="shared" si="18"/>
        <v>1153092.8766926248</v>
      </c>
      <c r="S153" s="23">
        <f t="shared" si="18"/>
        <v>2441.7187601526043</v>
      </c>
      <c r="T153" s="203">
        <f t="shared" si="18"/>
        <v>824532.8034144541</v>
      </c>
      <c r="U153" s="23">
        <f t="shared" si="18"/>
        <v>309.52518399999997</v>
      </c>
      <c r="V153" s="203">
        <f t="shared" si="18"/>
        <v>1843</v>
      </c>
      <c r="W153" s="23">
        <f t="shared" si="18"/>
        <v>7384.5033806896563</v>
      </c>
      <c r="X153" s="203">
        <f t="shared" si="18"/>
        <v>1688991.6932508869</v>
      </c>
      <c r="Y153" s="23">
        <f t="shared" si="18"/>
        <v>4405.9721637564207</v>
      </c>
      <c r="Z153" s="203">
        <f t="shared" si="18"/>
        <v>1519648.8513951376</v>
      </c>
      <c r="AA153" s="23">
        <f t="shared" si="18"/>
        <v>18943.270560243946</v>
      </c>
      <c r="AB153" s="23">
        <f t="shared" si="18"/>
        <v>3976919.9661432938</v>
      </c>
      <c r="AC153" s="226">
        <f>SUM(AC2:AC152)-AE20-AE30-AE42-AE48</f>
        <v>428394.74300962966</v>
      </c>
      <c r="AD153" s="88"/>
      <c r="AE153" s="152">
        <f>AE20+AE30+AE42+AE48</f>
        <v>5069291.6567582702</v>
      </c>
      <c r="AF153" s="24" t="s">
        <v>60</v>
      </c>
    </row>
    <row r="155" spans="1:32">
      <c r="A155" s="228" t="s">
        <v>13</v>
      </c>
      <c r="B155" s="228"/>
      <c r="C155" s="228"/>
      <c r="D155" s="228"/>
      <c r="E155" s="228"/>
      <c r="F155" s="25"/>
      <c r="AA155" s="25"/>
      <c r="AB155" s="25"/>
    </row>
    <row r="156" spans="1:32">
      <c r="A156" s="229" t="s">
        <v>14</v>
      </c>
      <c r="B156" s="229"/>
      <c r="C156" s="229"/>
      <c r="D156" s="229"/>
      <c r="E156" s="229"/>
      <c r="F156" s="26"/>
      <c r="AA156" s="25"/>
      <c r="AB156" s="25"/>
    </row>
    <row r="157" spans="1:32">
      <c r="AA157" s="25"/>
      <c r="AB157" s="25"/>
    </row>
    <row r="158" spans="1:32">
      <c r="F158" s="27"/>
      <c r="G158" s="26"/>
      <c r="AA158" s="25"/>
      <c r="AB158" s="25"/>
    </row>
    <row r="159" spans="1:32">
      <c r="G159" s="26"/>
      <c r="H159" s="26"/>
      <c r="AA159" s="25"/>
      <c r="AB159" s="25"/>
    </row>
    <row r="160" spans="1:32">
      <c r="AA160" s="25"/>
      <c r="AB160" s="25"/>
      <c r="AC160" s="29"/>
      <c r="AD160" s="29"/>
    </row>
    <row r="161" spans="4:30">
      <c r="AA161" s="25"/>
      <c r="AB161" s="25"/>
      <c r="AC161" s="29"/>
      <c r="AD161" s="29"/>
    </row>
    <row r="162" spans="4:30">
      <c r="AA162" s="25"/>
      <c r="AB162" s="25"/>
      <c r="AC162" s="29"/>
      <c r="AD162" s="29"/>
    </row>
    <row r="163" spans="4:30">
      <c r="AA163" s="25"/>
      <c r="AB163" s="25"/>
      <c r="AC163" s="29"/>
      <c r="AD163" s="29"/>
    </row>
    <row r="164" spans="4:30">
      <c r="AA164" s="25"/>
      <c r="AB164" s="25"/>
      <c r="AC164" s="29"/>
      <c r="AD164" s="29"/>
    </row>
    <row r="165" spans="4:30">
      <c r="AA165" s="25"/>
      <c r="AB165" s="25"/>
      <c r="AC165" s="29"/>
      <c r="AD165" s="29"/>
    </row>
    <row r="166" spans="4:30">
      <c r="AA166" s="25"/>
      <c r="AB166" s="25"/>
      <c r="AC166" s="29"/>
      <c r="AD166" s="29"/>
    </row>
    <row r="167" spans="4:30">
      <c r="AA167" s="25"/>
      <c r="AB167" s="25"/>
      <c r="AC167" s="29"/>
      <c r="AD167" s="29"/>
    </row>
    <row r="168" spans="4:30">
      <c r="AA168" s="25"/>
      <c r="AB168" s="25"/>
    </row>
    <row r="169" spans="4:30" ht="12.75" customHeight="1">
      <c r="D169" s="227" t="s">
        <v>11</v>
      </c>
      <c r="E169" s="227"/>
      <c r="F169" s="227"/>
      <c r="AB169" s="25"/>
      <c r="AC169" s="25"/>
      <c r="AD169" s="25"/>
    </row>
    <row r="170" spans="4:30" ht="12.75" customHeight="1">
      <c r="D170" s="227"/>
      <c r="E170" s="227"/>
      <c r="F170" s="227"/>
    </row>
    <row r="171" spans="4:30" ht="12.75" customHeight="1">
      <c r="D171" s="227"/>
      <c r="E171" s="227"/>
      <c r="F171" s="227"/>
    </row>
    <row r="172" spans="4:30" ht="12.75" customHeight="1">
      <c r="D172" s="227"/>
      <c r="E172" s="227"/>
      <c r="F172" s="227"/>
    </row>
    <row r="173" spans="4:30" ht="12.75" customHeight="1">
      <c r="D173" s="227"/>
      <c r="E173" s="227"/>
      <c r="F173" s="227"/>
    </row>
    <row r="176" spans="4:30" ht="12.75" customHeight="1">
      <c r="D176" s="227" t="s">
        <v>12</v>
      </c>
      <c r="E176" s="227"/>
      <c r="F176" s="227"/>
    </row>
    <row r="177" spans="4:6" ht="12.75" customHeight="1">
      <c r="D177" s="227"/>
      <c r="E177" s="227"/>
      <c r="F177" s="227"/>
    </row>
    <row r="178" spans="4:6" ht="12.75" customHeight="1">
      <c r="D178" s="227"/>
      <c r="E178" s="227"/>
      <c r="F178" s="227"/>
    </row>
    <row r="179" spans="4:6" ht="12.75" customHeight="1">
      <c r="D179" s="227"/>
      <c r="E179" s="227"/>
      <c r="F179" s="227"/>
    </row>
    <row r="180" spans="4:6">
      <c r="D180" s="227"/>
      <c r="E180" s="227"/>
      <c r="F180" s="227"/>
    </row>
  </sheetData>
  <mergeCells count="68">
    <mergeCell ref="A96:A100"/>
    <mergeCell ref="F96:F100"/>
    <mergeCell ref="Y96:Z100"/>
    <mergeCell ref="AD96:AD100"/>
    <mergeCell ref="AE96:AE100"/>
    <mergeCell ref="AD6:AD9"/>
    <mergeCell ref="Y6:Z9"/>
    <mergeCell ref="A89:A92"/>
    <mergeCell ref="F89:F92"/>
    <mergeCell ref="Y89:Z92"/>
    <mergeCell ref="AD89:AD92"/>
    <mergeCell ref="AE89:AE92"/>
    <mergeCell ref="Y62:Z65"/>
    <mergeCell ref="A6:A9"/>
    <mergeCell ref="F6:F9"/>
    <mergeCell ref="AE6:AE9"/>
    <mergeCell ref="AD74:AD76"/>
    <mergeCell ref="AE74:AE76"/>
    <mergeCell ref="Y74:Z76"/>
    <mergeCell ref="A74:A76"/>
    <mergeCell ref="F74:F76"/>
    <mergeCell ref="AD30:AD37"/>
    <mergeCell ref="AE30:AE37"/>
    <mergeCell ref="AE69:AE70"/>
    <mergeCell ref="A69:A70"/>
    <mergeCell ref="F69:F70"/>
    <mergeCell ref="AD69:AD70"/>
    <mergeCell ref="Y54:Z58"/>
    <mergeCell ref="AD54:AD58"/>
    <mergeCell ref="AE54:AE58"/>
    <mergeCell ref="F54:F58"/>
    <mergeCell ref="AD13:AD15"/>
    <mergeCell ref="AD62:AD65"/>
    <mergeCell ref="AE62:AE65"/>
    <mergeCell ref="A62:A65"/>
    <mergeCell ref="F62:F65"/>
    <mergeCell ref="AD48:AD52"/>
    <mergeCell ref="AE48:AE52"/>
    <mergeCell ref="A19:A25"/>
    <mergeCell ref="B19:B25"/>
    <mergeCell ref="A29:A37"/>
    <mergeCell ref="B29:B37"/>
    <mergeCell ref="F29:F37"/>
    <mergeCell ref="A41:A43"/>
    <mergeCell ref="F41:F43"/>
    <mergeCell ref="AD42:AD43"/>
    <mergeCell ref="AE42:AE43"/>
    <mergeCell ref="F19:F25"/>
    <mergeCell ref="AD20:AD25"/>
    <mergeCell ref="AE20:AE25"/>
    <mergeCell ref="A108:AC108"/>
    <mergeCell ref="A13:A15"/>
    <mergeCell ref="F13:F15"/>
    <mergeCell ref="C13:C15"/>
    <mergeCell ref="B13:B15"/>
    <mergeCell ref="A47:A52"/>
    <mergeCell ref="F47:F52"/>
    <mergeCell ref="AD80:AD85"/>
    <mergeCell ref="AE80:AE85"/>
    <mergeCell ref="A80:A85"/>
    <mergeCell ref="Y80:Z85"/>
    <mergeCell ref="F80:F85"/>
    <mergeCell ref="AE13:AE15"/>
    <mergeCell ref="D176:F180"/>
    <mergeCell ref="A155:E155"/>
    <mergeCell ref="A156:E156"/>
    <mergeCell ref="D169:F173"/>
    <mergeCell ref="A153:F15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219γ9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2020-02-08T07:53:26Z</dcterms:created>
  <dcterms:modified xsi:type="dcterms:W3CDTF">2026-06-02T18:11:48Z</dcterms:modified>
</cp:coreProperties>
</file>