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5" sheetId="5" r:id="rId1"/>
  </sheets>
  <calcPr calcId="125725"/>
</workbook>
</file>

<file path=xl/calcChain.xml><?xml version="1.0" encoding="utf-8"?>
<calcChain xmlns="http://schemas.openxmlformats.org/spreadsheetml/2006/main">
  <c r="AQ99" i="5"/>
  <c r="AQ100"/>
  <c r="AS100" s="1"/>
  <c r="AQ98"/>
  <c r="AS98" l="1"/>
  <c r="AT98" s="1"/>
  <c r="AQ261"/>
  <c r="AQ260"/>
  <c r="AQ259"/>
  <c r="AQ258"/>
  <c r="AS258" l="1"/>
  <c r="AQ254"/>
  <c r="AQ253"/>
  <c r="AQ252"/>
  <c r="AS252" s="1"/>
  <c r="AS253" l="1"/>
  <c r="AT252" s="1"/>
  <c r="AQ248"/>
  <c r="AQ247"/>
  <c r="AQ246"/>
  <c r="AQ43"/>
  <c r="AQ42"/>
  <c r="AQ245"/>
  <c r="AQ244"/>
  <c r="AQ243"/>
  <c r="AQ242"/>
  <c r="AQ233"/>
  <c r="AQ232"/>
  <c r="AQ231"/>
  <c r="AS246" l="1"/>
  <c r="AS242"/>
  <c r="AS42"/>
  <c r="AS244"/>
  <c r="AS231"/>
  <c r="AT242" l="1"/>
  <c r="AQ238"/>
  <c r="AQ237"/>
  <c r="AQ129"/>
  <c r="AQ128"/>
  <c r="AQ148"/>
  <c r="AQ147"/>
  <c r="AQ146"/>
  <c r="AQ145"/>
  <c r="AQ144"/>
  <c r="AQ143"/>
  <c r="AQ142"/>
  <c r="AQ141"/>
  <c r="AQ140"/>
  <c r="AQ139"/>
  <c r="AS138" s="1"/>
  <c r="AQ138"/>
  <c r="AQ122"/>
  <c r="AQ123"/>
  <c r="AQ124"/>
  <c r="AS237" l="1"/>
  <c r="AS128"/>
  <c r="AS140"/>
  <c r="AT138" s="1"/>
  <c r="AS122"/>
  <c r="AQ226"/>
  <c r="AQ227"/>
  <c r="AQ225"/>
  <c r="AQ224"/>
  <c r="AQ196"/>
  <c r="AQ195"/>
  <c r="AQ194"/>
  <c r="AQ193"/>
  <c r="AQ220"/>
  <c r="AQ219"/>
  <c r="AQ218"/>
  <c r="AQ217"/>
  <c r="AQ216"/>
  <c r="AQ215"/>
  <c r="AQ214"/>
  <c r="AQ81"/>
  <c r="AQ82"/>
  <c r="AQ83"/>
  <c r="AQ84"/>
  <c r="AQ85"/>
  <c r="AQ86"/>
  <c r="AQ87"/>
  <c r="AQ88"/>
  <c r="AQ89"/>
  <c r="AQ90"/>
  <c r="AQ91"/>
  <c r="AQ92"/>
  <c r="AQ93"/>
  <c r="AQ94"/>
  <c r="AS226" l="1"/>
  <c r="AS193"/>
  <c r="AS224"/>
  <c r="AS217"/>
  <c r="AS83"/>
  <c r="AS214"/>
  <c r="AS81"/>
  <c r="AS89"/>
  <c r="AS91"/>
  <c r="AS87"/>
  <c r="AS93"/>
  <c r="AS85"/>
  <c r="AT214" l="1"/>
  <c r="AT224"/>
  <c r="AQ70"/>
  <c r="AQ71"/>
  <c r="AQ72"/>
  <c r="AQ73"/>
  <c r="AQ74"/>
  <c r="AQ75"/>
  <c r="AQ76"/>
  <c r="AQ77"/>
  <c r="AQ78"/>
  <c r="AQ79"/>
  <c r="AQ80"/>
  <c r="AQ59"/>
  <c r="AQ60"/>
  <c r="AQ61"/>
  <c r="AQ62"/>
  <c r="AQ63"/>
  <c r="AQ64"/>
  <c r="AQ65"/>
  <c r="AQ66"/>
  <c r="AQ67"/>
  <c r="AQ68"/>
  <c r="AQ69"/>
  <c r="AQ53"/>
  <c r="AQ54"/>
  <c r="AQ55"/>
  <c r="AQ56"/>
  <c r="AQ57"/>
  <c r="AQ58"/>
  <c r="AQ52"/>
  <c r="AQ51"/>
  <c r="AQ50"/>
  <c r="AQ49"/>
  <c r="AQ48"/>
  <c r="AQ47"/>
  <c r="AQ210"/>
  <c r="AQ209"/>
  <c r="AS65" l="1"/>
  <c r="AS47"/>
  <c r="AS71"/>
  <c r="AS53"/>
  <c r="AS59"/>
  <c r="AS77"/>
  <c r="AS209"/>
  <c r="AP22"/>
  <c r="AQ22" s="1"/>
  <c r="AB22"/>
  <c r="Y22"/>
  <c r="AP21"/>
  <c r="AQ21" s="1"/>
  <c r="AQ19"/>
  <c r="AB19"/>
  <c r="AQ18"/>
  <c r="AB18"/>
  <c r="AQ17"/>
  <c r="AQ16"/>
  <c r="AB16"/>
  <c r="AQ15"/>
  <c r="AB15"/>
  <c r="AQ14"/>
  <c r="AB14"/>
  <c r="AT47" l="1"/>
  <c r="AS14"/>
  <c r="AS20"/>
  <c r="AQ114"/>
  <c r="AQ115"/>
  <c r="AQ116"/>
  <c r="AQ117"/>
  <c r="AS114" l="1"/>
  <c r="AQ110"/>
  <c r="AQ111"/>
  <c r="AQ112"/>
  <c r="AQ113"/>
  <c r="AS110" l="1"/>
  <c r="AS112"/>
  <c r="AQ159"/>
  <c r="AQ158"/>
  <c r="AQ157"/>
  <c r="AQ155"/>
  <c r="AQ154"/>
  <c r="AQ153"/>
  <c r="AQ152"/>
  <c r="AQ171"/>
  <c r="AQ172"/>
  <c r="AQ173"/>
  <c r="AQ174"/>
  <c r="AQ175"/>
  <c r="AQ176"/>
  <c r="AQ177"/>
  <c r="AQ178"/>
  <c r="AQ169"/>
  <c r="AQ170"/>
  <c r="AQ168"/>
  <c r="AQ167"/>
  <c r="AQ166"/>
  <c r="AQ165"/>
  <c r="AQ164"/>
  <c r="AQ163"/>
  <c r="AQ203"/>
  <c r="AQ202"/>
  <c r="AQ201"/>
  <c r="AQ200"/>
  <c r="AQ134"/>
  <c r="AQ133"/>
  <c r="AQ6"/>
  <c r="AQ7"/>
  <c r="AQ8"/>
  <c r="AQ9"/>
  <c r="AQ10"/>
  <c r="AQ5"/>
  <c r="AE188"/>
  <c r="AQ189"/>
  <c r="AQ188"/>
  <c r="AQ187"/>
  <c r="AT110" l="1"/>
  <c r="AS175"/>
  <c r="AS156"/>
  <c r="AS152"/>
  <c r="AS171"/>
  <c r="AS169"/>
  <c r="AS167"/>
  <c r="AS163"/>
  <c r="AS165"/>
  <c r="AS200"/>
  <c r="AS5"/>
  <c r="AS8"/>
  <c r="AS133"/>
  <c r="AS187"/>
  <c r="AQ205"/>
  <c r="AQ204"/>
  <c r="AQ183"/>
  <c r="AQ182"/>
  <c r="AQ106"/>
  <c r="AQ105"/>
  <c r="AQ104"/>
  <c r="AT152" l="1"/>
  <c r="AT163"/>
  <c r="AT5"/>
  <c r="AS204"/>
  <c r="AT200" s="1"/>
  <c r="AS182"/>
  <c r="AP34"/>
  <c r="AQ34" s="1"/>
  <c r="AP35"/>
  <c r="AQ35" s="1"/>
  <c r="AP33"/>
  <c r="AQ33" s="1"/>
  <c r="AO34"/>
  <c r="AO35"/>
  <c r="AO33"/>
  <c r="AQ28"/>
  <c r="AQ29"/>
  <c r="AQ27"/>
  <c r="AQ26"/>
  <c r="AI275"/>
  <c r="AJ275"/>
  <c r="AK275"/>
  <c r="AL275"/>
  <c r="AM275"/>
  <c r="AN275"/>
  <c r="AD275"/>
  <c r="AE275"/>
  <c r="U275"/>
  <c r="X275"/>
  <c r="Y275"/>
  <c r="AS33" l="1"/>
  <c r="AB104"/>
  <c r="AS104" l="1"/>
  <c r="Z275" l="1"/>
  <c r="AA275"/>
  <c r="AE277" s="1"/>
  <c r="AC275"/>
  <c r="AF275"/>
  <c r="AG275"/>
  <c r="AH275"/>
  <c r="AO275"/>
  <c r="AP275"/>
  <c r="AB275" l="1"/>
  <c r="AQ275" l="1"/>
  <c r="M275" l="1"/>
  <c r="L275"/>
</calcChain>
</file>

<file path=xl/sharedStrings.xml><?xml version="1.0" encoding="utf-8"?>
<sst xmlns="http://schemas.openxmlformats.org/spreadsheetml/2006/main" count="1194" uniqueCount="176">
  <si>
    <t>αΑ</t>
  </si>
  <si>
    <t>αρ. συμβολ</t>
  </si>
  <si>
    <t>ημερο μηνία</t>
  </si>
  <si>
    <t>πράξη</t>
  </si>
  <si>
    <t>υπόλογος</t>
  </si>
  <si>
    <t>περιοχή</t>
  </si>
  <si>
    <t>με ΖΗΛ π.χ.-1</t>
  </si>
  <si>
    <t>ηθικώς πρέπει</t>
  </si>
  <si>
    <t>…. ΥΠΟ ΧΡΕΩΤΙΚΑ</t>
  </si>
  <si>
    <t>σύνολα</t>
  </si>
  <si>
    <t>ΣΥΝΟΛΑ</t>
  </si>
  <si>
    <t>αγοραπωλησία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</si>
  <si>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</si>
  <si>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 xml:space="preserve">ΦΥΣΙΚΑ  ……….   ΚΑΙ θα υπάρξει έλεγχος του ΤΑΣ { = 11% επί των δικαιωμάτων της ΑΓΑΠΕ }     …. για 1998 έως 2016-6ος            … φυσικά , ΔΕΝ θα τα πληρώσω εγώ    οπότε σιγά σιγά σας περιμένω για τροποποίηση των συμβολαίων </t>
  </si>
  <si>
    <t>2016-6ο εξωβελίζονται τα κ-15-17    ΚΑΙ τα ταμεία ενσωματώνονται στο ΕΦΚΑ</t>
  </si>
  <si>
    <t>η καταγραφή θα συνεχιστεί έως τον μάρτη του 2020</t>
  </si>
  <si>
    <t>κακώς ζητάει κ-15-17</t>
  </si>
  <si>
    <t>Θεσσαλονίκη ( εκ Τρικάλων )</t>
  </si>
  <si>
    <t>ΔΟΛΟΣ</t>
  </si>
  <si>
    <t>219-16</t>
  </si>
  <si>
    <t>Παναγία Θάσου</t>
  </si>
  <si>
    <t>219-12</t>
  </si>
  <si>
    <t>219-13</t>
  </si>
  <si>
    <t>κ-15 ελέγχου ΤΑΝ</t>
  </si>
  <si>
    <t>κ-17 ελέγχου ΤΑΝ</t>
  </si>
  <si>
    <t>κ-15 βάσει  zηλ</t>
  </si>
  <si>
    <t>κ-17 βάσει  zηλ</t>
  </si>
  <si>
    <t>προσύμφωνο ποσοστών &amp; εργολαβικό</t>
  </si>
  <si>
    <t>κακώς ο έλεγχος ΤΑΝ ορίζει ως ποσό πράξης 1.500</t>
  </si>
  <si>
    <t>σύσταση καθέτου συνιδιοκτησίας &amp; κανονισμός χρήσης</t>
  </si>
  <si>
    <t>πληρεξούσιο</t>
  </si>
  <si>
    <t>ποιος ο sef;;;</t>
  </si>
  <si>
    <t>Λιμενάρια</t>
  </si>
  <si>
    <t>δωρεά χρημάτων σε περιοδικές παροχές ( εφ' όρου ζωής 2*10.000 ανά έτος { ΑΓΑΠΕ = 0 [ έλεγχος ΤΑΝ = 20.000</t>
  </si>
  <si>
    <t xml:space="preserve">δωρεά χρημάτων σε περιοδικές παροχές 6.883 ΠΑΥΣΗ  ( εφ' όρου ζωής 2*10.000 ανά έτος { ΑΓΑΠΕ = λύση προσυμφώνου  </t>
  </si>
  <si>
    <t>το ΤΑΝ πήρε 1 έτος</t>
  </si>
  <si>
    <t>219-51</t>
  </si>
  <si>
    <t>ΤΟΓΚΑ</t>
  </si>
  <si>
    <t>ημερομηνία απαίτησης</t>
  </si>
  <si>
    <t>ΚΑΚΩΣ ΔΕΝ υπάρχει χρονικός ορίζοντας</t>
  </si>
  <si>
    <t>στις 2 δηλΦορΔωρ η Δ.Ο.Υ. = 0 [χωρίς αξία  /// αρνητική ///παύει η πρόσοδος</t>
  </si>
  <si>
    <t>επαναΠΡΟΣΔΙΟΡΙΣΜΟΣ</t>
  </si>
  <si>
    <t>ΔΕΝ πήγε ΠΟΤΕ στην Δ.Ο.Υ. η παρακράτηση ΕΠΙΚΑΡΠΙΑΣ διαμερίσματος</t>
  </si>
  <si>
    <t>ΔΕΝ πήγε ΠΟΤΕ σρην Δ.Ο.Υ. δήλωση φόρου ΔΩΡΕΑΣ</t>
  </si>
  <si>
    <t>ΤΑΝ-κ-18 &amp; ΤΑΣ &amp; χαρτ</t>
  </si>
  <si>
    <t>εργολαβικό</t>
  </si>
  <si>
    <t>οικοπέδου ΠΡΟΣΥΜΦΩΝΟ μεταβιβάσεως ποσοστών ΜΕΤΑ δικαιώματος ανεγέρσεως</t>
  </si>
  <si>
    <t>πράξη βάσει ΤΑΝ</t>
  </si>
  <si>
    <t>πράξη βάσει ΑΓΑΠΕ</t>
  </si>
  <si>
    <t>δωρεά</t>
  </si>
  <si>
    <t xml:space="preserve">δωρεά χρημάτων σε περιοδικές παροχές ( εφ' όρου ζωής </t>
  </si>
  <si>
    <t>λύση προσυμφώνου</t>
  </si>
  <si>
    <t>ποσό πράξης ΒΑΣΕΙ zηλ</t>
  </si>
  <si>
    <t>ποσό πράξης βάσει ΤΑΝ</t>
  </si>
  <si>
    <t>ποσό πράξης βάσει ΑΓΑΠΕ</t>
  </si>
  <si>
    <t>δαιφυγών ΦΠΑ</t>
  </si>
  <si>
    <t>διαφυγών φόρος εισοδήματος</t>
  </si>
  <si>
    <t>ΔΕΝ υφίσταται</t>
  </si>
  <si>
    <t>219-108</t>
  </si>
  <si>
    <t>αγοραπωλησία τίμημα 2.000.000 Δ.Ο.Υ. = 2.850.000δρχ</t>
  </si>
  <si>
    <t>αγοραπωλησία = 2.850.000δρχ</t>
  </si>
  <si>
    <t>ΔΕΝ</t>
  </si>
  <si>
    <t>ΤΟΓΚΑΣ καθεστώς</t>
  </si>
  <si>
    <t>219-113</t>
  </si>
  <si>
    <t>κληρονομιάς ΑΠΟΔΟΧΗ</t>
  </si>
  <si>
    <t>Ραχώνι</t>
  </si>
  <si>
    <t>έπρεπε να χρεώσει</t>
  </si>
  <si>
    <t>χρέωσε</t>
  </si>
  <si>
    <t>διανομή</t>
  </si>
  <si>
    <t>219-117</t>
  </si>
  <si>
    <t>διανομή αγροτεμαχίου 17,98στρ [2 ίσα μερίδια [= 7.751.600δρχ</t>
  </si>
  <si>
    <t>Θεολόγος</t>
  </si>
  <si>
    <t>Μαριές Θάσου</t>
  </si>
  <si>
    <t>219-6</t>
  </si>
  <si>
    <t>σύνολον διαφυγόντων κ-15-17</t>
  </si>
  <si>
    <t>219-73</t>
  </si>
  <si>
    <t>αγοραπωλησία τίμημα = 105.973,94 Δ.Ο.Υ. =</t>
  </si>
  <si>
    <t>ΑΝ όχι ΤΟΓΚΑ  , απαίτηση 05/12/2025 = 11.506€ {υποχρεωτικά = 8.364 &amp; ηθικώς πρέπει = 3.122€}</t>
  </si>
  <si>
    <t>ΑΝ όχι σε καθεστώς ΤΟΓΚΑΣ  , απαίτηση = 14.897€ {υποχρεωτικά = 10.217 &amp; ηθικώς πρέπει = 4.680€}</t>
  </si>
  <si>
    <t>219-105</t>
  </si>
  <si>
    <t>αγοραπωλησία τίμημα 400.000 Δ.Ο.Υ =</t>
  </si>
  <si>
    <t>αγοραπωλησία τίμημα = Δ.Ο.Υ. =</t>
  </si>
  <si>
    <t>Ποταμιά</t>
  </si>
  <si>
    <t>ΑΝ όχι σε καθεστώς ΤΟΓΚΑΣ  , απαίτηση = 6.269€ {υποχρεωτικά = 2.051 &amp; ηθικώς πρέπει = 4.178€}</t>
  </si>
  <si>
    <t>ΑΝ όχι ΤΟΓΚΑ  , απαίτηση = 4.907€ {υποχρεωτικά = 3.236 &amp; ηθικώς πρέπει = 1.671€}</t>
  </si>
  <si>
    <t>αγοραπωλησία {αγροτεμάχιο 177 Ποταμιά ''βαινάρ'' 41,40μ2} τίμημα = Δ.Ο.Υ. =</t>
  </si>
  <si>
    <t>αγοραπωλησία ΑΓΡΟΤΕΜΑΧΊΟΥ Ποταμια ''βαινάρι'' 21μ2 τίμημα = Δ.Ο.Υ. =</t>
  </si>
  <si>
    <t>ΑΝ όχι σε καθεστώς ΤΟΓΚΑΣ  , απαίτηση = 4.435€ {υποχρεωτικά = 2.863 &amp; ηθικώς πρέπει = 1.572€}</t>
  </si>
  <si>
    <t>ΑΝ όχι ΤΟΓΚΑ  , απαίτηση = 7.384€ {υποχρεωτικά = 5218 &amp; ηθικώς πρέπει = 2.166€}</t>
  </si>
  <si>
    <t>ΑΝ όχι σε καθεστώς ΤΟΓΚΑΣ  , απαίτηση = 11.197€ {υποχρεωτικά = 4.224 &amp; ηθικώς πρέπει = 1.804€}</t>
  </si>
  <si>
    <t>ΑΝ όχι σε καθεστώς ΤΟΓΚΑΣ  , απαίτηση = 2.784€ {υποχρεωτικά = 1.796€ &amp; ηθικώς πρέπει = 988€}</t>
  </si>
  <si>
    <t>219-104</t>
  </si>
  <si>
    <t>ΑΝ όχι ΤΟΓΚΑ  , απαίτηση = 10.186€ {υποχρεωτικά = 6.382€ &amp; ηθικώς πρέπει = 3.804€}</t>
  </si>
  <si>
    <t>ΑΝ όχι σε καθεστώς ΤΟΓΚΑΣ  , απαίτηση = 12.437€ {υποχρεωτικά = 8.497€ &amp; ηθικώς πρέπει = 3.939€}</t>
  </si>
  <si>
    <t>219-54</t>
  </si>
  <si>
    <t>ΠΟΤΑΜΙΑ</t>
  </si>
  <si>
    <t>καθεστώς ΤΟΓΚΑΣ</t>
  </si>
  <si>
    <t>αγοραπωλησία ΒΑΣΕΙ προσυμφώνου 743 τίμημα = 3.700.000δρχ</t>
  </si>
  <si>
    <t>αν ΌΧΙ καθεστώς ΤΟΓΚΑΣ απαίτηση = 7.151€ (''υποχρεωτικά'' = 5.566€ &amp; ''ηθικώς πρέπει'' = 1.585€)</t>
  </si>
  <si>
    <t>αγοραπωλησία ΒΑΣΕΙ 1195 προσυμφώνου τίμημα = αρραβών = Δ.Ο.Υ. = 3.350.000δρχ</t>
  </si>
  <si>
    <t>αν ΌΧΙ καθεστώς ΤΟΓΚΑΣ απαίτηση = 4.462€ (''υποχρεωτικά'' = 1.542€ &amp; ''ηθικώς πρέπει'' = 2.920€)</t>
  </si>
  <si>
    <t>αποδοχή κληρονομιάς</t>
  </si>
  <si>
    <t>αν ΌΧΙ καθεστώς ΤΟΓΚΑΣ απαίτηση = 17.298€ (''υποχρεωτικά'' = 10.066€ &amp; ''ηθικώς πρέπει'' = 7.232€)</t>
  </si>
  <si>
    <t>219-7.1</t>
  </si>
  <si>
    <t>*οικοπέδου ΠΡΟΣΥΜΦΩΝΟ μεταβιβάσεως ποσοστών ΜΕΤΑ δικαιώματος ανεγέρσεως [κτίσματα]</t>
  </si>
  <si>
    <t>ΠΡΟΣΥΜΦΩΝΟ μεταβιβάσεως ποσοστών ΜΕΤΑ δικαιώματος ανεγέρσεως</t>
  </si>
  <si>
    <t>Λιμένας</t>
  </si>
  <si>
    <t>εργολαβικό - προσύμφωνο μεταβιβάσεως ποσοστών οικοπέδου</t>
  </si>
  <si>
    <t>219-155</t>
  </si>
  <si>
    <t>ΑΝ όχι ΤΟΓΚΑ  , απαίτηση = 8.237€ {υποχρεωτικά = 5.178€ &amp; ηθικώς πρέπει = 3.059€}</t>
  </si>
  <si>
    <t>219-17</t>
  </si>
  <si>
    <t>ΠΑΝΑΓΙΑ</t>
  </si>
  <si>
    <t>ΑΝ όχι σε καθεστώς ΤΟΓΚΑΣ  , απαίτηση = 10.306€ {υποχρεωτικά = 6.488€ &amp; ηθικώς πρέπει = 3.818€}</t>
  </si>
  <si>
    <t>ΑΝ όχι σε καθεστώς ΤΟΓΚΑΣ  , απαίτηση = 9.350€ {υποχρεωτικά = 5.919€ &amp; ηθικώς πρέπει = 3.431€}</t>
  </si>
  <si>
    <t>ΑΝ όχι σε καθεστώς ΤΟΓΚΑΣ  , απαίτηση = 8.602€ {υποχρεωτικά = 5.493€ &amp; ηθικώς πρέπει = 3.109€}</t>
  </si>
  <si>
    <t>ΑΝ όχι σε καθεστώς ΤΟΓΚΑΣ  , απαίτηση = 9.721€ {υποχρεωτικά = 6.130€ &amp; ηθικώς πρέπει = 3.591€}</t>
  </si>
  <si>
    <t>ΑΝ όχι σε καθεστώς ΤΟΓΚΑΣ  , απαίτηση = 22.079€ {υποχρεωτικά = 15.876€ &amp; ηθικώς πρέπει = 6.203€}</t>
  </si>
  <si>
    <t>219-158</t>
  </si>
  <si>
    <t>ΑΝ όχι σε καθεστώς ΤΟΓΚΑΣ  , απαίτηση = 17.095€ {υποχρεωτικά = 10.553 &amp; ηθικώς πρέπει = 6.541€}</t>
  </si>
  <si>
    <t xml:space="preserve">κληρονομιάς ΑΠΟΔΟΧΗ </t>
  </si>
  <si>
    <t>ΑΝ όχι σε καθεστώς ΤΟΓΚΑΣ  , απαίτηση = 10.854€ {υποχρεωτικά = 7.557 &amp; ηθικώς πρέπει = 3.298€}</t>
  </si>
  <si>
    <t>sos</t>
  </si>
  <si>
    <t>κ-15-17</t>
  </si>
  <si>
    <t>ζημία</t>
  </si>
  <si>
    <t>καθεστώς</t>
  </si>
  <si>
    <t>μεταγραφή</t>
  </si>
  <si>
    <t>ποσό</t>
  </si>
  <si>
    <t>καθεστώς πληρωμής από ΑΓΑΠΕ</t>
  </si>
  <si>
    <t>219-114</t>
  </si>
  <si>
    <t>ΑΝ όχι σε καθεστώς ΤΟΓΚΑΣ  , απαίτηση = 30.575€ {υποχρεωτικά = 24.064 &amp; ηθικώς πρέπει = 6.511€}</t>
  </si>
  <si>
    <t>219-160</t>
  </si>
  <si>
    <t>219-55</t>
  </si>
  <si>
    <t>219-77συζ</t>
  </si>
  <si>
    <t>κάθετος ΣΥΣΤΑΣΗ</t>
  </si>
  <si>
    <t>αγοραπωλησία τίμημα</t>
  </si>
  <si>
    <t>219-57</t>
  </si>
  <si>
    <t>αγοραπωλησία  τίμημα = Δ.Ο.Υ. =</t>
  </si>
  <si>
    <t>Πρίνος</t>
  </si>
  <si>
    <t>καθεστώς ΔΟΛΟΥ</t>
  </si>
  <si>
    <t>ΑΝ όχι σε καθεστώς ΔΟΛΟΥ  , απαίτηση = 13.204€ {υποχρεωτικά = 9.332€ &amp; ηθικώς πρέπει = 3.872€}</t>
  </si>
  <si>
    <t>219-164</t>
  </si>
  <si>
    <t>ΑΝ όχι ΤΟΓΚΑ  , απαίτηση = 10.590€ {υποχρεωτικά = 6.682€ &amp; ηθικώς πρέπει = 3.908€}</t>
  </si>
  <si>
    <t>219-163</t>
  </si>
  <si>
    <t>ΑΝ όχι ΤΟΓΚΑ  , απαίτηση = 20.608€ {υποχρεωτικά = 13.281€ &amp; ηθικώς πρέπει = 7.326€}</t>
  </si>
  <si>
    <t>219-166</t>
  </si>
  <si>
    <t>ΚΑΛΗΡΑΧΗ</t>
  </si>
  <si>
    <t>ΑΝ όχι ΤΟΓΚΑ  , απαίτηση = 15.367€ {υποχρεωτικά = 8.412€ &amp; ηθικώς πρέπει = 6.954€}</t>
  </si>
  <si>
    <t>ΑΝ όχι ΤΟΓΚΑ  , απαίτηση = 5.627€ {υποχρεωτικά = 3.220€ &amp; ηθικώς πρέπει = 2.406€}</t>
  </si>
  <si>
    <t>ΛΙΜΕΝΑΣ</t>
  </si>
  <si>
    <t>οριζόντιος ΣΥΣΤΑΣΗ</t>
  </si>
  <si>
    <t>ΑΝ όχι ΤΟΓΚΑ  , απαίτηση = 10.316€ {υποχρεωτικά = 4.601€ &amp; ηθικώς πρέπει = 5.716€}</t>
  </si>
  <si>
    <t>219-167</t>
  </si>
  <si>
    <t>ΑΝ όχι ΤΟΓΚΑ  , απαίτηση = 544€ {υποχρεωτικά = 227€ &amp; ηθικώς πρέπει = 317€}</t>
  </si>
  <si>
    <t>ΑΝ όχι ΤΟΓΚΑ  , απαίτηση = 10.468€ {υποχρεωτικά = 6.195€ &amp; ηθικώς πρέπει = 4.273€}</t>
  </si>
  <si>
    <t>219-168</t>
  </si>
  <si>
    <t>ΘΕΟΛΟΓΟΣ</t>
  </si>
  <si>
    <t>ΑΝ όχι ΤΟΓΚΑ  , απαίτηση = 34.176€ {υποχρεωτικά = 23.248€ &amp; ηθικώς πρέπει = 10.927€}</t>
  </si>
  <si>
    <t>219-21</t>
  </si>
  <si>
    <t>αγοραπωλησία τίμημα = 20.074,42 , Δ.Ο.Υ. =</t>
  </si>
  <si>
    <t>;;;???</t>
  </si>
  <si>
    <t>πολλαπλή 2</t>
  </si>
  <si>
    <t>πολλαπλή 3</t>
  </si>
  <si>
    <t>πολλαπλή 4</t>
  </si>
  <si>
    <t>πολλαπλή 5</t>
  </si>
  <si>
    <t>διόρθωση …..</t>
  </si>
  <si>
    <t>ακύρωση …. αγοραπωλησίας</t>
  </si>
  <si>
    <t>τροποποίηση ………….</t>
  </si>
  <si>
    <t>πολλαπλή 6</t>
  </si>
  <si>
    <t>πολλαπλή 7</t>
  </si>
  <si>
    <t>πολλαπλή 8</t>
  </si>
  <si>
    <t>πολλαπλή 9</t>
  </si>
  <si>
    <t>κληρηρονομιάς ΑΠΟΔΟΧΗ</t>
  </si>
  <si>
    <t>κληρονομιάς αποδοχή</t>
  </si>
  <si>
    <t>αγοραπωλησία ΒΑΣΕΙ προσυμφώνου . τίμημα = 3.700.000 αρραβών = 100.000 [Δ.Ο.Υ. = 3.600.000δρχ</t>
  </si>
  <si>
    <t>αγοραπωλησία ΒΑΣΕΙ ... προσυμφώνου τίμημα = αρραβών = Δ.Ο.Υ. = 3.350.000δρχ {= 9.831,25€}</t>
  </si>
  <si>
    <t>αποδοχή κληρονομίας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</si>
</sst>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#,##0_ ;\-#,##0\ "/>
  </numFmts>
  <fonts count="25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0"/>
      <color rgb="FFFF000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8"/>
      <color rgb="FFFF0000"/>
      <name val="Arial"/>
      <family val="2"/>
      <charset val="161"/>
    </font>
    <font>
      <b/>
      <sz val="10"/>
      <name val="Arial"/>
      <family val="2"/>
      <charset val="161"/>
    </font>
    <font>
      <sz val="10"/>
      <color indexed="8"/>
      <name val="Arial"/>
      <family val="2"/>
      <charset val="161"/>
    </font>
    <font>
      <sz val="8"/>
      <color indexed="8"/>
      <name val="Arial"/>
      <family val="2"/>
      <charset val="161"/>
    </font>
    <font>
      <sz val="8"/>
      <name val="Arial"/>
      <family val="2"/>
      <charset val="161"/>
    </font>
    <font>
      <sz val="10"/>
      <color rgb="FF000000"/>
      <name val="Arial"/>
      <family val="2"/>
      <charset val="161"/>
    </font>
    <font>
      <b/>
      <u val="singleAccounting"/>
      <sz val="10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</fonts>
  <fills count="14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rgb="FF000000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8">
    <xf numFmtId="0" fontId="0" fillId="0" borderId="0" xfId="0"/>
    <xf numFmtId="0" fontId="6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5" fillId="6" borderId="8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9" fillId="0" borderId="0" xfId="0" applyFont="1"/>
    <xf numFmtId="164" fontId="10" fillId="0" borderId="6" xfId="1" applyNumberFormat="1" applyFont="1" applyFill="1" applyBorder="1" applyAlignment="1">
      <alignment horizontal="center" vertical="center"/>
    </xf>
    <xf numFmtId="164" fontId="10" fillId="0" borderId="7" xfId="1" applyNumberFormat="1" applyFont="1" applyFill="1" applyBorder="1" applyAlignment="1">
      <alignment horizontal="center" vertical="center"/>
    </xf>
    <xf numFmtId="14" fontId="10" fillId="0" borderId="7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wrapText="1"/>
    </xf>
    <xf numFmtId="43" fontId="10" fillId="0" borderId="1" xfId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wrapText="1"/>
    </xf>
    <xf numFmtId="43" fontId="11" fillId="0" borderId="1" xfId="1" applyFont="1" applyFill="1" applyBorder="1" applyAlignment="1">
      <alignment horizontal="center"/>
    </xf>
    <xf numFmtId="43" fontId="11" fillId="0" borderId="1" xfId="1" applyFont="1" applyFill="1" applyBorder="1"/>
    <xf numFmtId="43" fontId="11" fillId="0" borderId="9" xfId="1" applyFont="1" applyFill="1" applyBorder="1" applyAlignment="1">
      <alignment horizontal="center"/>
    </xf>
    <xf numFmtId="0" fontId="11" fillId="0" borderId="0" xfId="0" applyFont="1" applyFill="1"/>
    <xf numFmtId="43" fontId="10" fillId="0" borderId="9" xfId="1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left" wrapText="1"/>
    </xf>
    <xf numFmtId="43" fontId="11" fillId="0" borderId="9" xfId="1" applyFont="1" applyFill="1" applyBorder="1"/>
    <xf numFmtId="43" fontId="6" fillId="0" borderId="1" xfId="1" applyFont="1" applyBorder="1"/>
    <xf numFmtId="0" fontId="11" fillId="0" borderId="0" xfId="0" applyFont="1"/>
    <xf numFmtId="164" fontId="11" fillId="0" borderId="0" xfId="1" applyNumberFormat="1" applyFont="1"/>
    <xf numFmtId="43" fontId="11" fillId="0" borderId="0" xfId="1" applyFont="1"/>
    <xf numFmtId="43" fontId="11" fillId="0" borderId="0" xfId="0" applyNumberFormat="1" applyFont="1"/>
    <xf numFmtId="43" fontId="11" fillId="0" borderId="8" xfId="1" applyFont="1" applyFill="1" applyBorder="1" applyAlignment="1">
      <alignment horizontal="center"/>
    </xf>
    <xf numFmtId="43" fontId="11" fillId="0" borderId="8" xfId="1" applyFont="1" applyFill="1" applyBorder="1"/>
    <xf numFmtId="43" fontId="11" fillId="5" borderId="1" xfId="1" applyFont="1" applyFill="1" applyBorder="1" applyAlignment="1">
      <alignment horizontal="center"/>
    </xf>
    <xf numFmtId="43" fontId="11" fillId="5" borderId="1" xfId="1" applyFont="1" applyFill="1" applyBorder="1"/>
    <xf numFmtId="164" fontId="11" fillId="0" borderId="0" xfId="0" applyNumberFormat="1" applyFont="1"/>
    <xf numFmtId="14" fontId="10" fillId="0" borderId="1" xfId="0" applyNumberFormat="1" applyFont="1" applyFill="1" applyBorder="1" applyAlignment="1">
      <alignment vertical="center"/>
    </xf>
    <xf numFmtId="43" fontId="11" fillId="5" borderId="8" xfId="1" applyFont="1" applyFill="1" applyBorder="1" applyAlignment="1">
      <alignment horizontal="center"/>
    </xf>
    <xf numFmtId="43" fontId="11" fillId="5" borderId="8" xfId="1" applyFont="1" applyFill="1" applyBorder="1"/>
    <xf numFmtId="0" fontId="11" fillId="0" borderId="1" xfId="0" applyFont="1" applyFill="1" applyBorder="1" applyAlignment="1">
      <alignment horizontal="center" wrapText="1"/>
    </xf>
    <xf numFmtId="0" fontId="11" fillId="0" borderId="16" xfId="0" applyFont="1" applyFill="1" applyBorder="1" applyAlignment="1">
      <alignment horizontal="left" wrapText="1"/>
    </xf>
    <xf numFmtId="43" fontId="11" fillId="0" borderId="16" xfId="1" applyFont="1" applyFill="1" applyBorder="1" applyAlignment="1">
      <alignment horizontal="center"/>
    </xf>
    <xf numFmtId="43" fontId="11" fillId="0" borderId="16" xfId="1" applyFont="1" applyFill="1" applyBorder="1"/>
    <xf numFmtId="43" fontId="11" fillId="5" borderId="16" xfId="1" applyFont="1" applyFill="1" applyBorder="1" applyAlignment="1">
      <alignment horizontal="center"/>
    </xf>
    <xf numFmtId="43" fontId="11" fillId="5" borderId="16" xfId="1" applyFont="1" applyFill="1" applyBorder="1"/>
    <xf numFmtId="0" fontId="11" fillId="0" borderId="0" xfId="0" applyFont="1" applyFill="1" applyBorder="1"/>
    <xf numFmtId="43" fontId="10" fillId="5" borderId="8" xfId="1" applyFont="1" applyFill="1" applyBorder="1" applyAlignment="1">
      <alignment horizontal="right" vertical="center"/>
    </xf>
    <xf numFmtId="164" fontId="10" fillId="0" borderId="1" xfId="1" applyNumberFormat="1" applyFont="1" applyFill="1" applyBorder="1" applyAlignment="1">
      <alignment horizontal="center" vertical="center"/>
    </xf>
    <xf numFmtId="14" fontId="10" fillId="0" borderId="8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wrapText="1"/>
    </xf>
    <xf numFmtId="164" fontId="10" fillId="0" borderId="9" xfId="1" applyNumberFormat="1" applyFont="1" applyFill="1" applyBorder="1" applyAlignment="1">
      <alignment horizontal="center" vertical="center"/>
    </xf>
    <xf numFmtId="14" fontId="10" fillId="0" borderId="16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left"/>
    </xf>
    <xf numFmtId="43" fontId="10" fillId="0" borderId="16" xfId="1" applyFont="1" applyFill="1" applyBorder="1" applyAlignment="1">
      <alignment horizontal="right" vertical="center"/>
    </xf>
    <xf numFmtId="14" fontId="11" fillId="0" borderId="8" xfId="0" applyNumberFormat="1" applyFont="1" applyFill="1" applyBorder="1" applyAlignment="1">
      <alignment horizontal="left" wrapText="1"/>
    </xf>
    <xf numFmtId="0" fontId="11" fillId="0" borderId="9" xfId="0" applyFont="1" applyFill="1" applyBorder="1" applyAlignment="1">
      <alignment wrapText="1"/>
    </xf>
    <xf numFmtId="14" fontId="10" fillId="0" borderId="9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wrapText="1"/>
    </xf>
    <xf numFmtId="43" fontId="10" fillId="0" borderId="0" xfId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wrapText="1"/>
    </xf>
    <xf numFmtId="43" fontId="11" fillId="0" borderId="0" xfId="1" applyFont="1" applyFill="1" applyBorder="1" applyAlignment="1">
      <alignment horizontal="center"/>
    </xf>
    <xf numFmtId="43" fontId="11" fillId="0" borderId="0" xfId="1" applyFont="1" applyFill="1" applyBorder="1"/>
    <xf numFmtId="14" fontId="10" fillId="0" borderId="15" xfId="0" applyNumberFormat="1" applyFont="1" applyFill="1" applyBorder="1" applyAlignment="1">
      <alignment vertical="center"/>
    </xf>
    <xf numFmtId="43" fontId="11" fillId="0" borderId="19" xfId="1" applyFont="1" applyFill="1" applyBorder="1"/>
    <xf numFmtId="43" fontId="11" fillId="5" borderId="19" xfId="1" applyFont="1" applyFill="1" applyBorder="1" applyAlignment="1">
      <alignment horizontal="center"/>
    </xf>
    <xf numFmtId="43" fontId="11" fillId="0" borderId="12" xfId="1" applyFont="1" applyFill="1" applyBorder="1" applyAlignment="1">
      <alignment horizontal="center"/>
    </xf>
    <xf numFmtId="164" fontId="10" fillId="0" borderId="27" xfId="1" applyNumberFormat="1" applyFont="1" applyFill="1" applyBorder="1" applyAlignment="1">
      <alignment horizontal="center" vertical="center"/>
    </xf>
    <xf numFmtId="14" fontId="10" fillId="0" borderId="27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wrapText="1"/>
    </xf>
    <xf numFmtId="14" fontId="10" fillId="0" borderId="12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/>
    </xf>
    <xf numFmtId="43" fontId="10" fillId="5" borderId="12" xfId="1" applyFont="1" applyFill="1" applyBorder="1" applyAlignment="1">
      <alignment horizontal="right" vertical="center"/>
    </xf>
    <xf numFmtId="43" fontId="11" fillId="0" borderId="12" xfId="1" applyFont="1" applyFill="1" applyBorder="1"/>
    <xf numFmtId="43" fontId="11" fillId="5" borderId="12" xfId="1" applyFont="1" applyFill="1" applyBorder="1"/>
    <xf numFmtId="43" fontId="11" fillId="5" borderId="12" xfId="1" applyFont="1" applyFill="1" applyBorder="1" applyAlignment="1">
      <alignment horizontal="center"/>
    </xf>
    <xf numFmtId="43" fontId="10" fillId="0" borderId="12" xfId="1" applyFont="1" applyFill="1" applyBorder="1" applyAlignment="1">
      <alignment horizontal="right" vertical="center"/>
    </xf>
    <xf numFmtId="164" fontId="10" fillId="5" borderId="7" xfId="1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left" wrapText="1"/>
    </xf>
    <xf numFmtId="43" fontId="10" fillId="5" borderId="1" xfId="1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left" wrapText="1"/>
    </xf>
    <xf numFmtId="43" fontId="11" fillId="5" borderId="11" xfId="1" applyFont="1" applyFill="1" applyBorder="1" applyAlignment="1">
      <alignment horizontal="center"/>
    </xf>
    <xf numFmtId="43" fontId="11" fillId="5" borderId="11" xfId="1" applyFont="1" applyFill="1" applyBorder="1"/>
    <xf numFmtId="43" fontId="11" fillId="5" borderId="9" xfId="1" applyFont="1" applyFill="1" applyBorder="1" applyAlignment="1">
      <alignment horizontal="center"/>
    </xf>
    <xf numFmtId="43" fontId="11" fillId="5" borderId="9" xfId="1" applyFont="1" applyFill="1" applyBorder="1"/>
    <xf numFmtId="0" fontId="3" fillId="0" borderId="0" xfId="0" applyFont="1" applyFill="1" applyBorder="1"/>
    <xf numFmtId="14" fontId="10" fillId="0" borderId="13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wrapText="1"/>
    </xf>
    <xf numFmtId="43" fontId="10" fillId="0" borderId="13" xfId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left" wrapText="1"/>
    </xf>
    <xf numFmtId="43" fontId="10" fillId="0" borderId="13" xfId="1" applyFont="1" applyFill="1" applyBorder="1" applyAlignment="1">
      <alignment horizontal="center" vertical="center"/>
    </xf>
    <xf numFmtId="43" fontId="11" fillId="0" borderId="13" xfId="1" applyFont="1" applyFill="1" applyBorder="1"/>
    <xf numFmtId="43" fontId="11" fillId="2" borderId="13" xfId="1" applyFont="1" applyFill="1" applyBorder="1" applyAlignment="1">
      <alignment horizontal="center"/>
    </xf>
    <xf numFmtId="43" fontId="11" fillId="5" borderId="13" xfId="1" applyFont="1" applyFill="1" applyBorder="1" applyAlignment="1">
      <alignment horizontal="center"/>
    </xf>
    <xf numFmtId="164" fontId="10" fillId="0" borderId="29" xfId="1" applyNumberFormat="1" applyFont="1" applyFill="1" applyBorder="1" applyAlignment="1">
      <alignment horizontal="center" vertical="center"/>
    </xf>
    <xf numFmtId="14" fontId="10" fillId="0" borderId="29" xfId="0" applyNumberFormat="1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wrapText="1"/>
    </xf>
    <xf numFmtId="43" fontId="10" fillId="0" borderId="29" xfId="1" applyFont="1" applyFill="1" applyBorder="1" applyAlignment="1">
      <alignment horizontal="right" vertical="center"/>
    </xf>
    <xf numFmtId="0" fontId="11" fillId="0" borderId="29" xfId="0" applyFont="1" applyFill="1" applyBorder="1" applyAlignment="1">
      <alignment horizontal="left" wrapText="1"/>
    </xf>
    <xf numFmtId="43" fontId="11" fillId="0" borderId="29" xfId="1" applyFont="1" applyFill="1" applyBorder="1" applyAlignment="1">
      <alignment horizontal="center"/>
    </xf>
    <xf numFmtId="43" fontId="11" fillId="0" borderId="29" xfId="1" applyFont="1" applyFill="1" applyBorder="1"/>
    <xf numFmtId="43" fontId="10" fillId="0" borderId="1" xfId="1" applyFont="1" applyFill="1" applyBorder="1" applyAlignment="1">
      <alignment horizontal="center" wrapText="1"/>
    </xf>
    <xf numFmtId="43" fontId="10" fillId="3" borderId="16" xfId="1" applyFont="1" applyFill="1" applyBorder="1" applyAlignment="1">
      <alignment horizontal="right" vertical="center"/>
    </xf>
    <xf numFmtId="43" fontId="11" fillId="3" borderId="16" xfId="1" applyFont="1" applyFill="1" applyBorder="1"/>
    <xf numFmtId="0" fontId="11" fillId="9" borderId="0" xfId="0" applyFont="1" applyFill="1" applyBorder="1"/>
    <xf numFmtId="0" fontId="3" fillId="0" borderId="16" xfId="0" applyFont="1" applyFill="1" applyBorder="1" applyAlignment="1">
      <alignment wrapText="1"/>
    </xf>
    <xf numFmtId="43" fontId="11" fillId="0" borderId="15" xfId="1" applyFont="1" applyFill="1" applyBorder="1"/>
    <xf numFmtId="14" fontId="11" fillId="0" borderId="9" xfId="1" applyNumberFormat="1" applyFont="1" applyFill="1" applyBorder="1"/>
    <xf numFmtId="14" fontId="11" fillId="0" borderId="5" xfId="1" applyNumberFormat="1" applyFont="1" applyFill="1" applyBorder="1"/>
    <xf numFmtId="14" fontId="10" fillId="0" borderId="28" xfId="1" applyNumberFormat="1" applyFont="1" applyFill="1" applyBorder="1" applyAlignment="1">
      <alignment horizontal="center"/>
    </xf>
    <xf numFmtId="14" fontId="11" fillId="0" borderId="1" xfId="1" applyNumberFormat="1" applyFont="1" applyFill="1" applyBorder="1"/>
    <xf numFmtId="14" fontId="10" fillId="0" borderId="1" xfId="1" applyNumberFormat="1" applyFont="1" applyFill="1" applyBorder="1"/>
    <xf numFmtId="14" fontId="11" fillId="0" borderId="8" xfId="1" applyNumberFormat="1" applyFont="1" applyFill="1" applyBorder="1"/>
    <xf numFmtId="14" fontId="10" fillId="0" borderId="8" xfId="1" applyNumberFormat="1" applyFont="1" applyFill="1" applyBorder="1"/>
    <xf numFmtId="14" fontId="10" fillId="0" borderId="9" xfId="1" applyNumberFormat="1" applyFont="1" applyFill="1" applyBorder="1"/>
    <xf numFmtId="43" fontId="10" fillId="0" borderId="8" xfId="1" applyFont="1" applyFill="1" applyBorder="1" applyAlignment="1">
      <alignment horizontal="right" vertical="center"/>
    </xf>
    <xf numFmtId="0" fontId="15" fillId="0" borderId="0" xfId="0" applyFont="1" applyFill="1" applyBorder="1"/>
    <xf numFmtId="14" fontId="10" fillId="0" borderId="3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wrapText="1"/>
    </xf>
    <xf numFmtId="0" fontId="17" fillId="0" borderId="1" xfId="0" applyFont="1" applyFill="1" applyBorder="1" applyAlignment="1">
      <alignment horizontal="center" wrapText="1"/>
    </xf>
    <xf numFmtId="0" fontId="17" fillId="0" borderId="0" xfId="0" applyFont="1" applyFill="1" applyBorder="1"/>
    <xf numFmtId="164" fontId="11" fillId="0" borderId="9" xfId="1" applyNumberFormat="1" applyFont="1" applyFill="1" applyBorder="1"/>
    <xf numFmtId="164" fontId="11" fillId="0" borderId="12" xfId="1" applyNumberFormat="1" applyFont="1" applyFill="1" applyBorder="1"/>
    <xf numFmtId="164" fontId="11" fillId="0" borderId="8" xfId="1" applyNumberFormat="1" applyFont="1" applyFill="1" applyBorder="1"/>
    <xf numFmtId="164" fontId="11" fillId="0" borderId="16" xfId="1" applyNumberFormat="1" applyFont="1" applyFill="1" applyBorder="1"/>
    <xf numFmtId="0" fontId="2" fillId="0" borderId="8" xfId="0" applyFont="1" applyFill="1" applyBorder="1" applyAlignment="1">
      <alignment horizontal="center" wrapText="1"/>
    </xf>
    <xf numFmtId="164" fontId="10" fillId="3" borderId="1" xfId="1" applyNumberFormat="1" applyFont="1" applyFill="1" applyBorder="1" applyAlignment="1">
      <alignment horizontal="center" vertical="center"/>
    </xf>
    <xf numFmtId="164" fontId="11" fillId="0" borderId="0" xfId="1" applyNumberFormat="1" applyFont="1" applyFill="1" applyBorder="1"/>
    <xf numFmtId="164" fontId="12" fillId="6" borderId="30" xfId="1" applyNumberFormat="1" applyFont="1" applyFill="1" applyBorder="1"/>
    <xf numFmtId="164" fontId="12" fillId="6" borderId="31" xfId="1" applyNumberFormat="1" applyFont="1" applyFill="1" applyBorder="1"/>
    <xf numFmtId="164" fontId="12" fillId="6" borderId="32" xfId="1" applyNumberFormat="1" applyFont="1" applyFill="1" applyBorder="1"/>
    <xf numFmtId="164" fontId="11" fillId="0" borderId="0" xfId="1" applyNumberFormat="1" applyFont="1" applyFill="1"/>
    <xf numFmtId="164" fontId="8" fillId="0" borderId="8" xfId="1" applyNumberFormat="1" applyFont="1" applyBorder="1" applyAlignment="1">
      <alignment horizontal="center" wrapText="1"/>
    </xf>
    <xf numFmtId="164" fontId="11" fillId="0" borderId="29" xfId="1" applyNumberFormat="1" applyFont="1" applyFill="1" applyBorder="1"/>
    <xf numFmtId="164" fontId="11" fillId="0" borderId="5" xfId="1" applyNumberFormat="1" applyFont="1" applyFill="1" applyBorder="1"/>
    <xf numFmtId="164" fontId="11" fillId="0" borderId="0" xfId="1" applyNumberFormat="1" applyFont="1" applyFill="1" applyBorder="1" applyAlignment="1">
      <alignment horizontal="center" wrapText="1"/>
    </xf>
    <xf numFmtId="164" fontId="11" fillId="0" borderId="3" xfId="1" applyNumberFormat="1" applyFont="1" applyFill="1" applyBorder="1"/>
    <xf numFmtId="164" fontId="11" fillId="5" borderId="2" xfId="1" applyNumberFormat="1" applyFont="1" applyFill="1" applyBorder="1"/>
    <xf numFmtId="164" fontId="6" fillId="7" borderId="8" xfId="1" applyNumberFormat="1" applyFont="1" applyFill="1" applyBorder="1" applyAlignment="1">
      <alignment horizontal="center" wrapText="1"/>
    </xf>
    <xf numFmtId="164" fontId="11" fillId="5" borderId="9" xfId="1" applyNumberFormat="1" applyFont="1" applyFill="1" applyBorder="1"/>
    <xf numFmtId="164" fontId="11" fillId="0" borderId="13" xfId="1" applyNumberFormat="1" applyFont="1" applyFill="1" applyBorder="1" applyAlignment="1">
      <alignment horizontal="center"/>
    </xf>
    <xf numFmtId="164" fontId="11" fillId="5" borderId="16" xfId="1" applyNumberFormat="1" applyFont="1" applyFill="1" applyBorder="1"/>
    <xf numFmtId="164" fontId="11" fillId="0" borderId="1" xfId="1" applyNumberFormat="1" applyFont="1" applyFill="1" applyBorder="1"/>
    <xf numFmtId="164" fontId="11" fillId="5" borderId="8" xfId="1" applyNumberFormat="1" applyFont="1" applyFill="1" applyBorder="1"/>
    <xf numFmtId="164" fontId="11" fillId="5" borderId="11" xfId="1" applyNumberFormat="1" applyFont="1" applyFill="1" applyBorder="1"/>
    <xf numFmtId="164" fontId="6" fillId="0" borderId="1" xfId="1" applyNumberFormat="1" applyFont="1" applyBorder="1"/>
    <xf numFmtId="164" fontId="11" fillId="0" borderId="15" xfId="1" applyNumberFormat="1" applyFont="1" applyFill="1" applyBorder="1"/>
    <xf numFmtId="164" fontId="11" fillId="0" borderId="13" xfId="1" applyNumberFormat="1" applyFont="1" applyFill="1" applyBorder="1"/>
    <xf numFmtId="164" fontId="11" fillId="5" borderId="8" xfId="1" applyNumberFormat="1" applyFont="1" applyFill="1" applyBorder="1" applyAlignment="1">
      <alignment horizontal="center"/>
    </xf>
    <xf numFmtId="164" fontId="11" fillId="5" borderId="1" xfId="1" applyNumberFormat="1" applyFont="1" applyFill="1" applyBorder="1"/>
    <xf numFmtId="164" fontId="11" fillId="5" borderId="12" xfId="1" applyNumberFormat="1" applyFont="1" applyFill="1" applyBorder="1"/>
    <xf numFmtId="164" fontId="11" fillId="0" borderId="0" xfId="1" applyNumberFormat="1" applyFont="1" applyFill="1" applyBorder="1" applyAlignment="1">
      <alignment horizontal="center"/>
    </xf>
    <xf numFmtId="164" fontId="11" fillId="0" borderId="29" xfId="1" applyNumberFormat="1" applyFont="1" applyFill="1" applyBorder="1" applyAlignment="1">
      <alignment horizontal="center"/>
    </xf>
    <xf numFmtId="164" fontId="11" fillId="5" borderId="9" xfId="1" applyNumberFormat="1" applyFont="1" applyFill="1" applyBorder="1" applyAlignment="1">
      <alignment horizontal="center"/>
    </xf>
    <xf numFmtId="164" fontId="11" fillId="0" borderId="9" xfId="1" applyNumberFormat="1" applyFont="1" applyFill="1" applyBorder="1" applyAlignment="1">
      <alignment horizontal="center"/>
    </xf>
    <xf numFmtId="164" fontId="11" fillId="5" borderId="16" xfId="1" applyNumberFormat="1" applyFont="1" applyFill="1" applyBorder="1" applyAlignment="1">
      <alignment horizontal="center"/>
    </xf>
    <xf numFmtId="164" fontId="11" fillId="5" borderId="1" xfId="1" applyNumberFormat="1" applyFont="1" applyFill="1" applyBorder="1" applyAlignment="1">
      <alignment horizontal="center"/>
    </xf>
    <xf numFmtId="164" fontId="11" fillId="0" borderId="16" xfId="1" applyNumberFormat="1" applyFont="1" applyFill="1" applyBorder="1" applyAlignment="1">
      <alignment horizontal="center"/>
    </xf>
    <xf numFmtId="164" fontId="11" fillId="0" borderId="12" xfId="1" applyNumberFormat="1" applyFont="1" applyFill="1" applyBorder="1" applyAlignment="1">
      <alignment horizontal="center"/>
    </xf>
    <xf numFmtId="164" fontId="11" fillId="0" borderId="8" xfId="1" applyNumberFormat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43" fontId="10" fillId="0" borderId="15" xfId="1" applyFont="1" applyFill="1" applyBorder="1" applyAlignment="1">
      <alignment horizontal="right" vertical="center"/>
    </xf>
    <xf numFmtId="43" fontId="10" fillId="5" borderId="13" xfId="1" applyFont="1" applyFill="1" applyBorder="1" applyAlignment="1">
      <alignment horizontal="right" vertical="center"/>
    </xf>
    <xf numFmtId="0" fontId="6" fillId="6" borderId="8" xfId="0" applyFont="1" applyFill="1" applyBorder="1" applyAlignment="1">
      <alignment horizontal="center" wrapText="1"/>
    </xf>
    <xf numFmtId="164" fontId="11" fillId="0" borderId="35" xfId="1" applyNumberFormat="1" applyFont="1" applyFill="1" applyBorder="1"/>
    <xf numFmtId="0" fontId="11" fillId="3" borderId="1" xfId="0" applyFont="1" applyFill="1" applyBorder="1" applyAlignment="1">
      <alignment horizontal="left" wrapText="1"/>
    </xf>
    <xf numFmtId="0" fontId="11" fillId="3" borderId="16" xfId="0" applyFont="1" applyFill="1" applyBorder="1" applyAlignment="1">
      <alignment horizontal="left" wrapText="1"/>
    </xf>
    <xf numFmtId="0" fontId="11" fillId="3" borderId="11" xfId="0" applyFont="1" applyFill="1" applyBorder="1" applyAlignment="1">
      <alignment horizontal="center" textRotation="92" wrapText="1"/>
    </xf>
    <xf numFmtId="0" fontId="11" fillId="3" borderId="13" xfId="0" applyFont="1" applyFill="1" applyBorder="1" applyAlignment="1">
      <alignment horizontal="center" textRotation="92" wrapText="1"/>
    </xf>
    <xf numFmtId="0" fontId="10" fillId="3" borderId="16" xfId="0" applyFont="1" applyFill="1" applyBorder="1" applyAlignment="1">
      <alignment horizontal="left"/>
    </xf>
    <xf numFmtId="0" fontId="10" fillId="3" borderId="12" xfId="0" applyFont="1" applyFill="1" applyBorder="1" applyAlignment="1">
      <alignment horizontal="left"/>
    </xf>
    <xf numFmtId="14" fontId="11" fillId="3" borderId="8" xfId="0" applyNumberFormat="1" applyFont="1" applyFill="1" applyBorder="1" applyAlignment="1">
      <alignment horizontal="left" wrapText="1"/>
    </xf>
    <xf numFmtId="0" fontId="3" fillId="10" borderId="13" xfId="0" applyFont="1" applyFill="1" applyBorder="1" applyAlignment="1">
      <alignment horizontal="center" wrapText="1"/>
    </xf>
    <xf numFmtId="164" fontId="10" fillId="10" borderId="0" xfId="1" applyNumberFormat="1" applyFont="1" applyFill="1" applyBorder="1" applyAlignment="1">
      <alignment horizontal="center" vertical="center"/>
    </xf>
    <xf numFmtId="14" fontId="10" fillId="10" borderId="0" xfId="0" applyNumberFormat="1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horizontal="center" wrapText="1"/>
    </xf>
    <xf numFmtId="43" fontId="10" fillId="10" borderId="0" xfId="1" applyFont="1" applyFill="1" applyBorder="1" applyAlignment="1">
      <alignment horizontal="right" vertical="center"/>
    </xf>
    <xf numFmtId="0" fontId="11" fillId="10" borderId="0" xfId="0" applyFont="1" applyFill="1" applyBorder="1" applyAlignment="1">
      <alignment horizontal="left" wrapText="1"/>
    </xf>
    <xf numFmtId="43" fontId="11" fillId="10" borderId="0" xfId="1" applyFont="1" applyFill="1" applyBorder="1" applyAlignment="1">
      <alignment horizontal="center"/>
    </xf>
    <xf numFmtId="43" fontId="11" fillId="10" borderId="0" xfId="1" applyFont="1" applyFill="1" applyBorder="1"/>
    <xf numFmtId="164" fontId="11" fillId="10" borderId="0" xfId="1" applyNumberFormat="1" applyFont="1" applyFill="1" applyBorder="1" applyAlignment="1">
      <alignment horizontal="center"/>
    </xf>
    <xf numFmtId="164" fontId="11" fillId="10" borderId="0" xfId="1" applyNumberFormat="1" applyFont="1" applyFill="1" applyBorder="1"/>
    <xf numFmtId="0" fontId="11" fillId="10" borderId="0" xfId="0" applyFont="1" applyFill="1" applyBorder="1"/>
    <xf numFmtId="164" fontId="11" fillId="10" borderId="0" xfId="1" applyNumberFormat="1" applyFont="1" applyFill="1" applyBorder="1" applyAlignment="1">
      <alignment horizontal="center" wrapText="1"/>
    </xf>
    <xf numFmtId="14" fontId="11" fillId="8" borderId="8" xfId="0" applyNumberFormat="1" applyFont="1" applyFill="1" applyBorder="1" applyAlignment="1">
      <alignment horizontal="center" wrapText="1"/>
    </xf>
    <xf numFmtId="14" fontId="15" fillId="0" borderId="8" xfId="0" applyNumberFormat="1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14" fontId="3" fillId="0" borderId="8" xfId="0" applyNumberFormat="1" applyFont="1" applyFill="1" applyBorder="1" applyAlignment="1">
      <alignment horizontal="left" wrapText="1"/>
    </xf>
    <xf numFmtId="43" fontId="10" fillId="3" borderId="1" xfId="1" applyFont="1" applyFill="1" applyBorder="1" applyAlignment="1">
      <alignment horizontal="right" vertical="center"/>
    </xf>
    <xf numFmtId="43" fontId="10" fillId="3" borderId="13" xfId="1" applyFont="1" applyFill="1" applyBorder="1" applyAlignment="1">
      <alignment horizontal="right" vertical="center"/>
    </xf>
    <xf numFmtId="14" fontId="11" fillId="8" borderId="13" xfId="0" applyNumberFormat="1" applyFont="1" applyFill="1" applyBorder="1" applyAlignment="1">
      <alignment horizontal="center" wrapText="1"/>
    </xf>
    <xf numFmtId="14" fontId="11" fillId="8" borderId="1" xfId="0" applyNumberFormat="1" applyFont="1" applyFill="1" applyBorder="1" applyAlignment="1">
      <alignment horizontal="center" wrapText="1"/>
    </xf>
    <xf numFmtId="14" fontId="15" fillId="0" borderId="13" xfId="0" applyNumberFormat="1" applyFont="1" applyFill="1" applyBorder="1" applyAlignment="1">
      <alignment horizontal="center" wrapText="1"/>
    </xf>
    <xf numFmtId="14" fontId="15" fillId="0" borderId="1" xfId="0" applyNumberFormat="1" applyFont="1" applyFill="1" applyBorder="1" applyAlignment="1">
      <alignment horizontal="center" wrapText="1"/>
    </xf>
    <xf numFmtId="164" fontId="11" fillId="0" borderId="20" xfId="1" applyNumberFormat="1" applyFont="1" applyFill="1" applyBorder="1"/>
    <xf numFmtId="164" fontId="11" fillId="0" borderId="29" xfId="1" applyNumberFormat="1" applyFont="1" applyFill="1" applyBorder="1" applyAlignment="1">
      <alignment horizontal="center" wrapText="1"/>
    </xf>
    <xf numFmtId="0" fontId="11" fillId="0" borderId="16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164" fontId="10" fillId="4" borderId="27" xfId="1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wrapText="1"/>
    </xf>
    <xf numFmtId="164" fontId="10" fillId="4" borderId="38" xfId="1" applyNumberFormat="1" applyFont="1" applyFill="1" applyBorder="1" applyAlignment="1">
      <alignment horizontal="center" vertical="center"/>
    </xf>
    <xf numFmtId="14" fontId="10" fillId="0" borderId="9" xfId="0" applyNumberFormat="1" applyFont="1" applyFill="1" applyBorder="1" applyAlignment="1">
      <alignment vertical="center"/>
    </xf>
    <xf numFmtId="164" fontId="10" fillId="4" borderId="7" xfId="1" applyNumberFormat="1" applyFont="1" applyFill="1" applyBorder="1" applyAlignment="1">
      <alignment horizontal="center" vertical="center"/>
    </xf>
    <xf numFmtId="164" fontId="10" fillId="11" borderId="38" xfId="1" applyNumberFormat="1" applyFont="1" applyFill="1" applyBorder="1" applyAlignment="1">
      <alignment horizontal="center" vertical="center"/>
    </xf>
    <xf numFmtId="164" fontId="10" fillId="11" borderId="27" xfId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wrapText="1"/>
    </xf>
    <xf numFmtId="0" fontId="11" fillId="8" borderId="1" xfId="0" applyFont="1" applyFill="1" applyBorder="1" applyAlignment="1">
      <alignment horizontal="center" wrapText="1"/>
    </xf>
    <xf numFmtId="14" fontId="10" fillId="0" borderId="8" xfId="0" applyNumberFormat="1" applyFont="1" applyFill="1" applyBorder="1" applyAlignment="1">
      <alignment vertical="center"/>
    </xf>
    <xf numFmtId="0" fontId="15" fillId="0" borderId="8" xfId="0" applyFont="1" applyFill="1" applyBorder="1" applyAlignment="1">
      <alignment horizontal="center" wrapText="1"/>
    </xf>
    <xf numFmtId="0" fontId="11" fillId="8" borderId="8" xfId="0" applyFont="1" applyFill="1" applyBorder="1" applyAlignment="1">
      <alignment horizontal="center" wrapText="1"/>
    </xf>
    <xf numFmtId="164" fontId="10" fillId="11" borderId="7" xfId="1" applyNumberFormat="1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vertical="center"/>
    </xf>
    <xf numFmtId="164" fontId="11" fillId="10" borderId="0" xfId="1" applyNumberFormat="1" applyFont="1" applyFill="1" applyBorder="1" applyAlignment="1">
      <alignment horizontal="left" wrapText="1"/>
    </xf>
    <xf numFmtId="0" fontId="3" fillId="10" borderId="0" xfId="0" applyFont="1" applyFill="1" applyBorder="1" applyAlignment="1">
      <alignment horizontal="left" wrapText="1"/>
    </xf>
    <xf numFmtId="0" fontId="3" fillId="10" borderId="0" xfId="0" applyFont="1" applyFill="1" applyBorder="1" applyAlignment="1">
      <alignment horizontal="left"/>
    </xf>
    <xf numFmtId="0" fontId="3" fillId="0" borderId="15" xfId="0" applyFont="1" applyFill="1" applyBorder="1" applyAlignment="1">
      <alignment textRotation="50" wrapText="1"/>
    </xf>
    <xf numFmtId="164" fontId="11" fillId="0" borderId="5" xfId="1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wrapText="1"/>
    </xf>
    <xf numFmtId="164" fontId="11" fillId="10" borderId="9" xfId="1" applyNumberFormat="1" applyFont="1" applyFill="1" applyBorder="1" applyAlignment="1">
      <alignment horizontal="center"/>
    </xf>
    <xf numFmtId="164" fontId="11" fillId="10" borderId="9" xfId="1" applyNumberFormat="1" applyFont="1" applyFill="1" applyBorder="1"/>
    <xf numFmtId="164" fontId="11" fillId="10" borderId="1" xfId="1" applyNumberFormat="1" applyFont="1" applyFill="1" applyBorder="1"/>
    <xf numFmtId="164" fontId="11" fillId="10" borderId="8" xfId="1" applyNumberFormat="1" applyFont="1" applyFill="1" applyBorder="1" applyAlignment="1">
      <alignment horizontal="center"/>
    </xf>
    <xf numFmtId="164" fontId="11" fillId="10" borderId="8" xfId="1" applyNumberFormat="1" applyFont="1" applyFill="1" applyBorder="1"/>
    <xf numFmtId="164" fontId="11" fillId="10" borderId="13" xfId="1" applyNumberFormat="1" applyFont="1" applyFill="1" applyBorder="1" applyAlignment="1">
      <alignment horizontal="center"/>
    </xf>
    <xf numFmtId="164" fontId="11" fillId="0" borderId="39" xfId="1" applyNumberFormat="1" applyFont="1" applyFill="1" applyBorder="1" applyAlignment="1">
      <alignment horizontal="center"/>
    </xf>
    <xf numFmtId="164" fontId="12" fillId="6" borderId="3" xfId="1" applyNumberFormat="1" applyFont="1" applyFill="1" applyBorder="1"/>
    <xf numFmtId="43" fontId="10" fillId="3" borderId="8" xfId="1" applyFont="1" applyFill="1" applyBorder="1" applyAlignment="1">
      <alignment horizontal="right" vertical="center"/>
    </xf>
    <xf numFmtId="43" fontId="11" fillId="3" borderId="16" xfId="1" applyFont="1" applyFill="1" applyBorder="1" applyAlignment="1">
      <alignment horizontal="center"/>
    </xf>
    <xf numFmtId="43" fontId="11" fillId="3" borderId="8" xfId="1" applyFont="1" applyFill="1" applyBorder="1" applyAlignment="1">
      <alignment horizontal="center"/>
    </xf>
    <xf numFmtId="164" fontId="11" fillId="0" borderId="40" xfId="1" applyNumberFormat="1" applyFont="1" applyFill="1" applyBorder="1"/>
    <xf numFmtId="0" fontId="11" fillId="0" borderId="13" xfId="0" applyFont="1" applyFill="1" applyBorder="1" applyAlignment="1">
      <alignment horizontal="center" wrapText="1"/>
    </xf>
    <xf numFmtId="14" fontId="11" fillId="0" borderId="1" xfId="0" applyNumberFormat="1" applyFont="1" applyFill="1" applyBorder="1" applyAlignment="1">
      <alignment horizontal="left" wrapText="1"/>
    </xf>
    <xf numFmtId="43" fontId="11" fillId="0" borderId="16" xfId="1" applyFont="1" applyFill="1" applyBorder="1" applyAlignment="1">
      <alignment horizontal="center" wrapText="1"/>
    </xf>
    <xf numFmtId="43" fontId="11" fillId="0" borderId="13" xfId="1" applyFont="1" applyFill="1" applyBorder="1" applyAlignment="1">
      <alignment horizontal="center" wrapText="1"/>
    </xf>
    <xf numFmtId="43" fontId="11" fillId="0" borderId="11" xfId="1" applyFont="1" applyFill="1" applyBorder="1" applyAlignment="1">
      <alignment horizontal="center"/>
    </xf>
    <xf numFmtId="43" fontId="11" fillId="0" borderId="11" xfId="1" applyFont="1" applyFill="1" applyBorder="1"/>
    <xf numFmtId="164" fontId="11" fillId="0" borderId="11" xfId="1" applyNumberFormat="1" applyFont="1" applyFill="1" applyBorder="1" applyAlignment="1">
      <alignment horizontal="center"/>
    </xf>
    <xf numFmtId="164" fontId="11" fillId="0" borderId="11" xfId="1" applyNumberFormat="1" applyFont="1" applyFill="1" applyBorder="1"/>
    <xf numFmtId="14" fontId="10" fillId="0" borderId="8" xfId="2" applyNumberFormat="1" applyFont="1" applyFill="1" applyBorder="1" applyAlignment="1">
      <alignment horizontal="center" vertical="center"/>
    </xf>
    <xf numFmtId="14" fontId="10" fillId="0" borderId="9" xfId="2" applyNumberFormat="1" applyFont="1" applyFill="1" applyBorder="1" applyAlignment="1">
      <alignment horizontal="center" vertical="center"/>
    </xf>
    <xf numFmtId="164" fontId="11" fillId="0" borderId="9" xfId="2" applyNumberFormat="1" applyFont="1" applyFill="1" applyBorder="1" applyAlignment="1">
      <alignment horizontal="left" vertical="center"/>
    </xf>
    <xf numFmtId="0" fontId="10" fillId="0" borderId="9" xfId="0" applyFont="1" applyFill="1" applyBorder="1"/>
    <xf numFmtId="43" fontId="10" fillId="0" borderId="5" xfId="1" applyFont="1" applyFill="1" applyBorder="1" applyAlignment="1">
      <alignment horizontal="right" vertical="center"/>
    </xf>
    <xf numFmtId="14" fontId="15" fillId="0" borderId="40" xfId="0" applyNumberFormat="1" applyFont="1" applyFill="1" applyBorder="1" applyAlignment="1">
      <alignment horizontal="center" wrapText="1"/>
    </xf>
    <xf numFmtId="43" fontId="11" fillId="0" borderId="45" xfId="1" applyFont="1" applyFill="1" applyBorder="1"/>
    <xf numFmtId="43" fontId="11" fillId="0" borderId="27" xfId="1" applyFont="1" applyFill="1" applyBorder="1" applyAlignment="1">
      <alignment horizontal="center"/>
    </xf>
    <xf numFmtId="164" fontId="11" fillId="0" borderId="48" xfId="1" applyNumberFormat="1" applyFont="1" applyFill="1" applyBorder="1"/>
    <xf numFmtId="164" fontId="11" fillId="0" borderId="28" xfId="1" applyNumberFormat="1" applyFont="1" applyFill="1" applyBorder="1"/>
    <xf numFmtId="43" fontId="11" fillId="0" borderId="37" xfId="1" applyFont="1" applyFill="1" applyBorder="1"/>
    <xf numFmtId="43" fontId="10" fillId="0" borderId="16" xfId="2" applyFont="1" applyFill="1" applyBorder="1"/>
    <xf numFmtId="43" fontId="10" fillId="3" borderId="1" xfId="2" applyFont="1" applyFill="1" applyBorder="1"/>
    <xf numFmtId="14" fontId="10" fillId="0" borderId="1" xfId="2" applyNumberFormat="1" applyFont="1" applyFill="1" applyBorder="1" applyAlignment="1">
      <alignment horizontal="center" vertical="center"/>
    </xf>
    <xf numFmtId="164" fontId="19" fillId="4" borderId="38" xfId="2" applyNumberFormat="1" applyFont="1" applyFill="1" applyBorder="1" applyAlignment="1">
      <alignment horizontal="center" vertical="center"/>
    </xf>
    <xf numFmtId="164" fontId="19" fillId="4" borderId="27" xfId="2" applyNumberFormat="1" applyFont="1" applyFill="1" applyBorder="1" applyAlignment="1">
      <alignment horizontal="center" vertical="center"/>
    </xf>
    <xf numFmtId="164" fontId="19" fillId="11" borderId="38" xfId="2" applyNumberFormat="1" applyFont="1" applyFill="1" applyBorder="1" applyAlignment="1">
      <alignment horizontal="center" vertical="center"/>
    </xf>
    <xf numFmtId="164" fontId="19" fillId="11" borderId="7" xfId="2" applyNumberFormat="1" applyFont="1" applyFill="1" applyBorder="1" applyAlignment="1">
      <alignment horizontal="center" vertical="center"/>
    </xf>
    <xf numFmtId="164" fontId="19" fillId="11" borderId="27" xfId="2" applyNumberFormat="1" applyFont="1" applyFill="1" applyBorder="1" applyAlignment="1">
      <alignment horizontal="center" vertical="center"/>
    </xf>
    <xf numFmtId="164" fontId="19" fillId="4" borderId="7" xfId="2" applyNumberFormat="1" applyFont="1" applyFill="1" applyBorder="1" applyAlignment="1">
      <alignment horizontal="center" vertical="center"/>
    </xf>
    <xf numFmtId="0" fontId="10" fillId="0" borderId="1" xfId="0" applyFont="1" applyFill="1" applyBorder="1"/>
    <xf numFmtId="164" fontId="11" fillId="12" borderId="9" xfId="2" applyNumberFormat="1" applyFont="1" applyFill="1" applyBorder="1" applyAlignment="1">
      <alignment horizontal="left" vertical="center"/>
    </xf>
    <xf numFmtId="14" fontId="11" fillId="12" borderId="1" xfId="0" applyNumberFormat="1" applyFont="1" applyFill="1" applyBorder="1" applyAlignment="1">
      <alignment horizontal="center" wrapText="1"/>
    </xf>
    <xf numFmtId="14" fontId="11" fillId="12" borderId="8" xfId="0" applyNumberFormat="1" applyFont="1" applyFill="1" applyBorder="1" applyAlignment="1">
      <alignment horizontal="center" wrapText="1"/>
    </xf>
    <xf numFmtId="43" fontId="11" fillId="3" borderId="8" xfId="2" applyFont="1" applyFill="1" applyBorder="1" applyAlignment="1">
      <alignment horizontal="right" vertical="center"/>
    </xf>
    <xf numFmtId="43" fontId="11" fillId="0" borderId="9" xfId="2" applyFont="1" applyFill="1" applyBorder="1" applyAlignment="1">
      <alignment horizontal="right" vertical="center"/>
    </xf>
    <xf numFmtId="43" fontId="10" fillId="0" borderId="9" xfId="2" applyFont="1" applyFill="1" applyBorder="1"/>
    <xf numFmtId="43" fontId="10" fillId="3" borderId="8" xfId="2" applyFont="1" applyFill="1" applyBorder="1"/>
    <xf numFmtId="14" fontId="15" fillId="0" borderId="3" xfId="0" applyNumberFormat="1" applyFont="1" applyFill="1" applyBorder="1" applyAlignment="1">
      <alignment horizontal="center" wrapText="1"/>
    </xf>
    <xf numFmtId="43" fontId="11" fillId="0" borderId="7" xfId="1" applyFont="1" applyFill="1" applyBorder="1" applyAlignment="1">
      <alignment horizontal="center"/>
    </xf>
    <xf numFmtId="43" fontId="11" fillId="0" borderId="7" xfId="1" applyFont="1" applyFill="1" applyBorder="1"/>
    <xf numFmtId="43" fontId="11" fillId="0" borderId="38" xfId="1" applyFont="1" applyFill="1" applyBorder="1"/>
    <xf numFmtId="43" fontId="11" fillId="0" borderId="44" xfId="1" applyFont="1" applyFill="1" applyBorder="1" applyAlignment="1">
      <alignment horizontal="center"/>
    </xf>
    <xf numFmtId="43" fontId="11" fillId="0" borderId="27" xfId="1" applyFont="1" applyFill="1" applyBorder="1"/>
    <xf numFmtId="43" fontId="11" fillId="0" borderId="13" xfId="1" applyFont="1" applyFill="1" applyBorder="1" applyAlignment="1">
      <alignment horizontal="center"/>
    </xf>
    <xf numFmtId="164" fontId="19" fillId="4" borderId="50" xfId="2" applyNumberFormat="1" applyFont="1" applyFill="1" applyBorder="1" applyAlignment="1">
      <alignment horizontal="center" vertical="center"/>
    </xf>
    <xf numFmtId="164" fontId="19" fillId="4" borderId="44" xfId="2" applyNumberFormat="1" applyFont="1" applyFill="1" applyBorder="1" applyAlignment="1">
      <alignment horizontal="center" vertical="center"/>
    </xf>
    <xf numFmtId="164" fontId="19" fillId="11" borderId="6" xfId="2" applyNumberFormat="1" applyFont="1" applyFill="1" applyBorder="1" applyAlignment="1">
      <alignment horizontal="center" vertical="center"/>
    </xf>
    <xf numFmtId="164" fontId="19" fillId="11" borderId="44" xfId="2" applyNumberFormat="1" applyFont="1" applyFill="1" applyBorder="1" applyAlignment="1">
      <alignment horizontal="center" vertical="center"/>
    </xf>
    <xf numFmtId="0" fontId="10" fillId="0" borderId="8" xfId="0" applyFont="1" applyFill="1" applyBorder="1"/>
    <xf numFmtId="43" fontId="11" fillId="0" borderId="13" xfId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164" fontId="10" fillId="0" borderId="9" xfId="0" applyNumberFormat="1" applyFont="1" applyFill="1" applyBorder="1"/>
    <xf numFmtId="43" fontId="11" fillId="0" borderId="9" xfId="1" applyFont="1" applyFill="1" applyBorder="1" applyAlignment="1">
      <alignment horizontal="center" wrapText="1"/>
    </xf>
    <xf numFmtId="43" fontId="11" fillId="12" borderId="9" xfId="1" applyFont="1" applyFill="1" applyBorder="1" applyAlignment="1">
      <alignment horizontal="center"/>
    </xf>
    <xf numFmtId="164" fontId="11" fillId="0" borderId="9" xfId="1" applyNumberFormat="1" applyFont="1" applyFill="1" applyBorder="1" applyAlignment="1">
      <alignment horizontal="center" wrapText="1"/>
    </xf>
    <xf numFmtId="164" fontId="19" fillId="4" borderId="8" xfId="2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wrapText="1"/>
    </xf>
    <xf numFmtId="0" fontId="3" fillId="8" borderId="8" xfId="0" applyFont="1" applyFill="1" applyBorder="1" applyAlignment="1">
      <alignment horizontal="center" wrapText="1"/>
    </xf>
    <xf numFmtId="43" fontId="11" fillId="12" borderId="13" xfId="1" applyFont="1" applyFill="1" applyBorder="1" applyAlignment="1">
      <alignment horizontal="center"/>
    </xf>
    <xf numFmtId="164" fontId="11" fillId="0" borderId="40" xfId="1" applyNumberFormat="1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 wrapText="1"/>
    </xf>
    <xf numFmtId="43" fontId="11" fillId="12" borderId="16" xfId="1" applyFont="1" applyFill="1" applyBorder="1" applyAlignment="1">
      <alignment horizontal="center"/>
    </xf>
    <xf numFmtId="43" fontId="11" fillId="0" borderId="13" xfId="1" applyFont="1" applyFill="1" applyBorder="1" applyAlignment="1">
      <alignment horizontal="center"/>
    </xf>
    <xf numFmtId="164" fontId="19" fillId="11" borderId="8" xfId="2" applyNumberFormat="1" applyFont="1" applyFill="1" applyBorder="1" applyAlignment="1">
      <alignment horizontal="center" vertical="center"/>
    </xf>
    <xf numFmtId="0" fontId="11" fillId="0" borderId="29" xfId="0" applyFont="1" applyFill="1" applyBorder="1"/>
    <xf numFmtId="0" fontId="3" fillId="0" borderId="29" xfId="0" applyFont="1" applyFill="1" applyBorder="1"/>
    <xf numFmtId="164" fontId="19" fillId="4" borderId="1" xfId="2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43" fontId="11" fillId="0" borderId="1" xfId="1" applyFont="1" applyFill="1" applyBorder="1" applyAlignment="1">
      <alignment horizontal="center" wrapText="1"/>
    </xf>
    <xf numFmtId="43" fontId="11" fillId="12" borderId="1" xfId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 wrapText="1"/>
    </xf>
    <xf numFmtId="164" fontId="11" fillId="0" borderId="3" xfId="1" applyNumberFormat="1" applyFont="1" applyFill="1" applyBorder="1" applyAlignment="1">
      <alignment horizontal="center"/>
    </xf>
    <xf numFmtId="43" fontId="11" fillId="0" borderId="13" xfId="1" applyFont="1" applyFill="1" applyBorder="1" applyAlignment="1">
      <alignment horizontal="center"/>
    </xf>
    <xf numFmtId="164" fontId="10" fillId="4" borderId="16" xfId="1" applyNumberFormat="1" applyFont="1" applyFill="1" applyBorder="1" applyAlignment="1">
      <alignment horizontal="center" vertical="center"/>
    </xf>
    <xf numFmtId="164" fontId="10" fillId="4" borderId="8" xfId="1" applyNumberFormat="1" applyFont="1" applyFill="1" applyBorder="1" applyAlignment="1">
      <alignment horizontal="center" vertical="center"/>
    </xf>
    <xf numFmtId="43" fontId="10" fillId="0" borderId="1" xfId="1" applyFont="1" applyFill="1" applyBorder="1"/>
    <xf numFmtId="43" fontId="10" fillId="3" borderId="15" xfId="1" applyFont="1" applyFill="1" applyBorder="1" applyAlignment="1">
      <alignment horizontal="right" vertical="center"/>
    </xf>
    <xf numFmtId="14" fontId="15" fillId="0" borderId="9" xfId="0" applyNumberFormat="1" applyFont="1" applyFill="1" applyBorder="1" applyAlignment="1">
      <alignment horizontal="center" wrapText="1"/>
    </xf>
    <xf numFmtId="43" fontId="11" fillId="3" borderId="15" xfId="1" applyFont="1" applyFill="1" applyBorder="1" applyAlignment="1">
      <alignment horizontal="center"/>
    </xf>
    <xf numFmtId="14" fontId="11" fillId="8" borderId="9" xfId="0" applyNumberFormat="1" applyFont="1" applyFill="1" applyBorder="1" applyAlignment="1">
      <alignment horizontal="center" wrapText="1"/>
    </xf>
    <xf numFmtId="43" fontId="10" fillId="12" borderId="16" xfId="1" applyFont="1" applyFill="1" applyBorder="1" applyAlignment="1">
      <alignment horizontal="right" vertical="center"/>
    </xf>
    <xf numFmtId="164" fontId="10" fillId="4" borderId="12" xfId="1" applyNumberFormat="1" applyFont="1" applyFill="1" applyBorder="1" applyAlignment="1">
      <alignment horizontal="center" vertical="center"/>
    </xf>
    <xf numFmtId="43" fontId="11" fillId="3" borderId="1" xfId="1" applyFont="1" applyFill="1" applyBorder="1" applyAlignment="1">
      <alignment horizontal="center"/>
    </xf>
    <xf numFmtId="43" fontId="10" fillId="12" borderId="12" xfId="1" applyFont="1" applyFill="1" applyBorder="1" applyAlignment="1">
      <alignment horizontal="right" vertical="center"/>
    </xf>
    <xf numFmtId="164" fontId="10" fillId="4" borderId="1" xfId="1" applyNumberFormat="1" applyFont="1" applyFill="1" applyBorder="1" applyAlignment="1">
      <alignment horizontal="center" vertical="center"/>
    </xf>
    <xf numFmtId="43" fontId="11" fillId="12" borderId="1" xfId="1" applyFont="1" applyFill="1" applyBorder="1"/>
    <xf numFmtId="164" fontId="10" fillId="4" borderId="9" xfId="1" applyNumberFormat="1" applyFont="1" applyFill="1" applyBorder="1" applyAlignment="1">
      <alignment horizontal="center" vertical="center"/>
    </xf>
    <xf numFmtId="43" fontId="10" fillId="12" borderId="1" xfId="1" applyFont="1" applyFill="1" applyBorder="1" applyAlignment="1">
      <alignment horizontal="right" vertical="center"/>
    </xf>
    <xf numFmtId="43" fontId="11" fillId="3" borderId="13" xfId="1" applyFont="1" applyFill="1" applyBorder="1" applyAlignment="1">
      <alignment horizontal="center"/>
    </xf>
    <xf numFmtId="43" fontId="11" fillId="12" borderId="8" xfId="1" applyFont="1" applyFill="1" applyBorder="1"/>
    <xf numFmtId="43" fontId="11" fillId="10" borderId="1" xfId="1" applyFont="1" applyFill="1" applyBorder="1" applyAlignment="1">
      <alignment horizontal="center"/>
    </xf>
    <xf numFmtId="43" fontId="10" fillId="3" borderId="9" xfId="2" applyFont="1" applyFill="1" applyBorder="1"/>
    <xf numFmtId="14" fontId="10" fillId="0" borderId="16" xfId="2" applyNumberFormat="1" applyFont="1" applyFill="1" applyBorder="1" applyAlignment="1">
      <alignment horizontal="center" vertical="center"/>
    </xf>
    <xf numFmtId="0" fontId="10" fillId="0" borderId="16" xfId="0" applyFont="1" applyFill="1" applyBorder="1"/>
    <xf numFmtId="14" fontId="21" fillId="0" borderId="9" xfId="2" applyNumberFormat="1" applyFont="1" applyFill="1" applyBorder="1" applyAlignment="1">
      <alignment horizontal="center" vertical="center"/>
    </xf>
    <xf numFmtId="0" fontId="21" fillId="0" borderId="9" xfId="0" applyFont="1" applyFill="1" applyBorder="1"/>
    <xf numFmtId="14" fontId="21" fillId="0" borderId="8" xfId="2" applyNumberFormat="1" applyFont="1" applyFill="1" applyBorder="1" applyAlignment="1">
      <alignment horizontal="center" vertical="center"/>
    </xf>
    <xf numFmtId="43" fontId="10" fillId="0" borderId="8" xfId="2" applyFont="1" applyFill="1" applyBorder="1"/>
    <xf numFmtId="0" fontId="11" fillId="0" borderId="48" xfId="0" applyFont="1" applyFill="1" applyBorder="1" applyAlignment="1">
      <alignment horizontal="center" wrapText="1"/>
    </xf>
    <xf numFmtId="43" fontId="10" fillId="0" borderId="5" xfId="2" applyFont="1" applyFill="1" applyBorder="1"/>
    <xf numFmtId="14" fontId="15" fillId="0" borderId="28" xfId="0" applyNumberFormat="1" applyFont="1" applyFill="1" applyBorder="1" applyAlignment="1">
      <alignment horizontal="center" wrapText="1"/>
    </xf>
    <xf numFmtId="43" fontId="11" fillId="0" borderId="14" xfId="1" applyFont="1" applyFill="1" applyBorder="1" applyAlignment="1">
      <alignment horizontal="center"/>
    </xf>
    <xf numFmtId="164" fontId="11" fillId="0" borderId="39" xfId="1" applyNumberFormat="1" applyFont="1" applyFill="1" applyBorder="1"/>
    <xf numFmtId="164" fontId="20" fillId="4" borderId="27" xfId="2" applyNumberFormat="1" applyFont="1" applyFill="1" applyBorder="1" applyAlignment="1">
      <alignment horizontal="center" vertical="center"/>
    </xf>
    <xf numFmtId="164" fontId="20" fillId="11" borderId="27" xfId="2" applyNumberFormat="1" applyFont="1" applyFill="1" applyBorder="1" applyAlignment="1">
      <alignment horizontal="center" vertical="center"/>
    </xf>
    <xf numFmtId="43" fontId="11" fillId="0" borderId="11" xfId="1" applyFont="1" applyFill="1" applyBorder="1" applyAlignment="1">
      <alignment horizontal="right" textRotation="10"/>
    </xf>
    <xf numFmtId="43" fontId="11" fillId="0" borderId="13" xfId="1" applyFont="1" applyFill="1" applyBorder="1" applyAlignment="1">
      <alignment horizontal="right" textRotation="10"/>
    </xf>
    <xf numFmtId="164" fontId="10" fillId="11" borderId="12" xfId="1" applyNumberFormat="1" applyFont="1" applyFill="1" applyBorder="1" applyAlignment="1">
      <alignment horizontal="center" vertical="center"/>
    </xf>
    <xf numFmtId="164" fontId="10" fillId="11" borderId="8" xfId="1" applyNumberFormat="1" applyFont="1" applyFill="1" applyBorder="1" applyAlignment="1">
      <alignment horizontal="center" vertical="center"/>
    </xf>
    <xf numFmtId="14" fontId="15" fillId="0" borderId="12" xfId="0" applyNumberFormat="1" applyFont="1" applyFill="1" applyBorder="1" applyAlignment="1">
      <alignment horizontal="center" wrapText="1"/>
    </xf>
    <xf numFmtId="14" fontId="15" fillId="0" borderId="11" xfId="0" applyNumberFormat="1" applyFont="1" applyFill="1" applyBorder="1" applyAlignment="1">
      <alignment horizontal="center" wrapText="1"/>
    </xf>
    <xf numFmtId="164" fontId="10" fillId="4" borderId="0" xfId="1" applyNumberFormat="1" applyFont="1" applyFill="1" applyBorder="1" applyAlignment="1">
      <alignment horizontal="center" vertical="center"/>
    </xf>
    <xf numFmtId="164" fontId="22" fillId="0" borderId="13" xfId="3" applyNumberFormat="1" applyFont="1" applyFill="1" applyBorder="1" applyAlignment="1">
      <alignment horizontal="center" vertical="center" wrapText="1"/>
    </xf>
    <xf numFmtId="164" fontId="22" fillId="13" borderId="13" xfId="1" applyNumberFormat="1" applyFont="1" applyFill="1" applyBorder="1" applyAlignment="1">
      <alignment horizontal="center" vertical="center" wrapText="1"/>
    </xf>
    <xf numFmtId="164" fontId="22" fillId="13" borderId="13" xfId="3" applyNumberFormat="1" applyFont="1" applyFill="1" applyBorder="1" applyAlignment="1">
      <alignment horizontal="center" vertical="center" wrapText="1"/>
    </xf>
    <xf numFmtId="43" fontId="11" fillId="3" borderId="13" xfId="1" applyFont="1" applyFill="1" applyBorder="1" applyAlignment="1">
      <alignment horizontal="center" wrapText="1"/>
    </xf>
    <xf numFmtId="14" fontId="11" fillId="0" borderId="16" xfId="1" applyNumberFormat="1" applyFont="1" applyFill="1" applyBorder="1"/>
    <xf numFmtId="14" fontId="10" fillId="0" borderId="9" xfId="3" applyNumberFormat="1" applyFont="1" applyFill="1" applyBorder="1" applyAlignment="1">
      <alignment horizontal="center" vertical="center"/>
    </xf>
    <xf numFmtId="164" fontId="19" fillId="4" borderId="8" xfId="3" applyNumberFormat="1" applyFont="1" applyFill="1" applyBorder="1" applyAlignment="1">
      <alignment horizontal="center" vertical="center"/>
    </xf>
    <xf numFmtId="14" fontId="10" fillId="0" borderId="8" xfId="3" applyNumberFormat="1" applyFont="1" applyFill="1" applyBorder="1" applyAlignment="1">
      <alignment horizontal="center" vertical="center"/>
    </xf>
    <xf numFmtId="0" fontId="11" fillId="7" borderId="0" xfId="0" applyFont="1" applyFill="1" applyBorder="1"/>
    <xf numFmtId="164" fontId="19" fillId="11" borderId="8" xfId="3" applyNumberFormat="1" applyFont="1" applyFill="1" applyBorder="1" applyAlignment="1">
      <alignment horizontal="center" vertical="center"/>
    </xf>
    <xf numFmtId="0" fontId="10" fillId="12" borderId="9" xfId="0" applyFont="1" applyFill="1" applyBorder="1"/>
    <xf numFmtId="43" fontId="11" fillId="12" borderId="9" xfId="1" applyFont="1" applyFill="1" applyBorder="1"/>
    <xf numFmtId="43" fontId="11" fillId="12" borderId="8" xfId="1" applyFont="1" applyFill="1" applyBorder="1" applyAlignment="1">
      <alignment horizontal="center"/>
    </xf>
    <xf numFmtId="14" fontId="21" fillId="0" borderId="16" xfId="2" applyNumberFormat="1" applyFont="1" applyFill="1" applyBorder="1" applyAlignment="1">
      <alignment horizontal="center" vertical="center"/>
    </xf>
    <xf numFmtId="43" fontId="11" fillId="0" borderId="38" xfId="1" applyFont="1" applyFill="1" applyBorder="1" applyAlignment="1">
      <alignment horizontal="center"/>
    </xf>
    <xf numFmtId="43" fontId="11" fillId="10" borderId="9" xfId="1" applyFont="1" applyFill="1" applyBorder="1" applyAlignment="1">
      <alignment horizontal="center"/>
    </xf>
    <xf numFmtId="164" fontId="20" fillId="4" borderId="44" xfId="2" applyNumberFormat="1" applyFont="1" applyFill="1" applyBorder="1" applyAlignment="1">
      <alignment horizontal="center" vertical="center"/>
    </xf>
    <xf numFmtId="164" fontId="3" fillId="0" borderId="39" xfId="2" applyNumberFormat="1" applyFont="1" applyFill="1" applyBorder="1"/>
    <xf numFmtId="43" fontId="11" fillId="10" borderId="8" xfId="1" applyFont="1" applyFill="1" applyBorder="1" applyAlignment="1">
      <alignment horizontal="center"/>
    </xf>
    <xf numFmtId="0" fontId="3" fillId="0" borderId="5" xfId="0" applyFont="1" applyFill="1" applyBorder="1" applyAlignment="1">
      <alignment horizontal="left" wrapText="1"/>
    </xf>
    <xf numFmtId="164" fontId="10" fillId="11" borderId="6" xfId="1" applyNumberFormat="1" applyFont="1" applyFill="1" applyBorder="1" applyAlignment="1">
      <alignment horizontal="center" vertical="center"/>
    </xf>
    <xf numFmtId="0" fontId="11" fillId="0" borderId="3" xfId="0" applyFont="1" applyBorder="1"/>
    <xf numFmtId="164" fontId="10" fillId="11" borderId="44" xfId="1" applyNumberFormat="1" applyFont="1" applyFill="1" applyBorder="1" applyAlignment="1">
      <alignment horizontal="center" vertical="center"/>
    </xf>
    <xf numFmtId="0" fontId="11" fillId="0" borderId="39" xfId="0" applyFont="1" applyBorder="1"/>
    <xf numFmtId="0" fontId="11" fillId="0" borderId="17" xfId="0" applyFont="1" applyFill="1" applyBorder="1"/>
    <xf numFmtId="0" fontId="3" fillId="0" borderId="17" xfId="0" applyFont="1" applyFill="1" applyBorder="1"/>
    <xf numFmtId="0" fontId="11" fillId="0" borderId="51" xfId="0" applyFont="1" applyFill="1" applyBorder="1"/>
    <xf numFmtId="43" fontId="11" fillId="0" borderId="51" xfId="1" applyFont="1" applyFill="1" applyBorder="1"/>
    <xf numFmtId="0" fontId="3" fillId="0" borderId="51" xfId="0" applyFont="1" applyFill="1" applyBorder="1"/>
    <xf numFmtId="164" fontId="3" fillId="0" borderId="52" xfId="2" applyNumberFormat="1" applyFont="1" applyFill="1" applyBorder="1"/>
    <xf numFmtId="14" fontId="10" fillId="0" borderId="9" xfId="3" applyNumberFormat="1" applyFont="1" applyFill="1" applyBorder="1" applyAlignment="1">
      <alignment vertical="center"/>
    </xf>
    <xf numFmtId="164" fontId="19" fillId="4" borderId="1" xfId="3" applyNumberFormat="1" applyFont="1" applyFill="1" applyBorder="1" applyAlignment="1">
      <alignment vertical="center"/>
    </xf>
    <xf numFmtId="14" fontId="10" fillId="0" borderId="1" xfId="3" applyNumberFormat="1" applyFont="1" applyFill="1" applyBorder="1" applyAlignment="1">
      <alignment vertical="center"/>
    </xf>
    <xf numFmtId="164" fontId="19" fillId="4" borderId="8" xfId="3" applyNumberFormat="1" applyFont="1" applyFill="1" applyBorder="1" applyAlignment="1">
      <alignment vertical="center"/>
    </xf>
    <xf numFmtId="14" fontId="10" fillId="0" borderId="8" xfId="3" applyNumberFormat="1" applyFont="1" applyFill="1" applyBorder="1" applyAlignment="1">
      <alignment vertical="center"/>
    </xf>
    <xf numFmtId="164" fontId="19" fillId="4" borderId="27" xfId="3" applyNumberFormat="1" applyFont="1" applyFill="1" applyBorder="1" applyAlignment="1">
      <alignment horizontal="center" vertical="center"/>
    </xf>
    <xf numFmtId="164" fontId="19" fillId="11" borderId="27" xfId="3" applyNumberFormat="1" applyFont="1" applyFill="1" applyBorder="1" applyAlignment="1">
      <alignment horizontal="center" vertical="center"/>
    </xf>
    <xf numFmtId="43" fontId="11" fillId="10" borderId="16" xfId="1" applyFont="1" applyFill="1" applyBorder="1" applyAlignment="1">
      <alignment horizontal="center"/>
    </xf>
    <xf numFmtId="43" fontId="11" fillId="10" borderId="9" xfId="1" applyFont="1" applyFill="1" applyBorder="1"/>
    <xf numFmtId="43" fontId="11" fillId="10" borderId="8" xfId="1" applyFont="1" applyFill="1" applyBorder="1"/>
    <xf numFmtId="14" fontId="17" fillId="0" borderId="11" xfId="0" applyNumberFormat="1" applyFont="1" applyBorder="1"/>
    <xf numFmtId="164" fontId="19" fillId="0" borderId="18" xfId="3" applyNumberFormat="1" applyFont="1" applyFill="1" applyBorder="1" applyAlignment="1">
      <alignment horizontal="center" vertical="center"/>
    </xf>
    <xf numFmtId="14" fontId="10" fillId="0" borderId="19" xfId="3" applyNumberFormat="1" applyFont="1" applyFill="1" applyBorder="1" applyAlignment="1">
      <alignment horizontal="center" vertical="center"/>
    </xf>
    <xf numFmtId="0" fontId="10" fillId="0" borderId="19" xfId="0" applyFont="1" applyFill="1" applyBorder="1"/>
    <xf numFmtId="43" fontId="10" fillId="0" borderId="19" xfId="1" applyFont="1" applyFill="1" applyBorder="1" applyAlignment="1">
      <alignment horizontal="right" vertical="center"/>
    </xf>
    <xf numFmtId="43" fontId="3" fillId="0" borderId="19" xfId="3" applyFont="1" applyFill="1" applyBorder="1"/>
    <xf numFmtId="43" fontId="3" fillId="0" borderId="9" xfId="3" applyFont="1" applyFill="1" applyBorder="1"/>
    <xf numFmtId="43" fontId="3" fillId="0" borderId="8" xfId="3" applyFont="1" applyFill="1" applyBorder="1"/>
    <xf numFmtId="43" fontId="11" fillId="0" borderId="19" xfId="1" applyFont="1" applyFill="1" applyBorder="1" applyAlignment="1">
      <alignment horizontal="center"/>
    </xf>
    <xf numFmtId="164" fontId="11" fillId="0" borderId="19" xfId="1" applyNumberFormat="1" applyFont="1" applyFill="1" applyBorder="1" applyAlignment="1">
      <alignment horizontal="center"/>
    </xf>
    <xf numFmtId="164" fontId="11" fillId="0" borderId="19" xfId="1" applyNumberFormat="1" applyFont="1" applyFill="1" applyBorder="1"/>
    <xf numFmtId="43" fontId="11" fillId="10" borderId="19" xfId="1" applyFont="1" applyFill="1" applyBorder="1"/>
    <xf numFmtId="164" fontId="11" fillId="10" borderId="19" xfId="1" applyNumberFormat="1" applyFont="1" applyFill="1" applyBorder="1"/>
    <xf numFmtId="43" fontId="11" fillId="10" borderId="13" xfId="1" applyFont="1" applyFill="1" applyBorder="1"/>
    <xf numFmtId="164" fontId="11" fillId="10" borderId="13" xfId="1" applyNumberFormat="1" applyFont="1" applyFill="1" applyBorder="1"/>
    <xf numFmtId="164" fontId="11" fillId="0" borderId="33" xfId="1" applyNumberFormat="1" applyFont="1" applyFill="1" applyBorder="1"/>
    <xf numFmtId="164" fontId="11" fillId="0" borderId="53" xfId="1" applyNumberFormat="1" applyFont="1" applyFill="1" applyBorder="1"/>
    <xf numFmtId="164" fontId="12" fillId="6" borderId="54" xfId="1" applyNumberFormat="1" applyFont="1" applyFill="1" applyBorder="1" applyAlignment="1"/>
    <xf numFmtId="164" fontId="19" fillId="4" borderId="7" xfId="3" applyNumberFormat="1" applyFont="1" applyFill="1" applyBorder="1" applyAlignment="1">
      <alignment vertical="center"/>
    </xf>
    <xf numFmtId="164" fontId="19" fillId="4" borderId="27" xfId="3" applyNumberFormat="1" applyFont="1" applyFill="1" applyBorder="1" applyAlignment="1">
      <alignment vertical="center"/>
    </xf>
    <xf numFmtId="164" fontId="19" fillId="4" borderId="1" xfId="3" applyNumberFormat="1" applyFont="1" applyFill="1" applyBorder="1" applyAlignment="1">
      <alignment horizontal="center" vertical="center"/>
    </xf>
    <xf numFmtId="14" fontId="10" fillId="0" borderId="1" xfId="3" applyNumberFormat="1" applyFont="1" applyFill="1" applyBorder="1" applyAlignment="1">
      <alignment horizontal="center" vertical="center"/>
    </xf>
    <xf numFmtId="164" fontId="10" fillId="0" borderId="55" xfId="1" applyNumberFormat="1" applyFont="1" applyFill="1" applyBorder="1" applyAlignment="1">
      <alignment horizontal="center" vertical="center"/>
    </xf>
    <xf numFmtId="14" fontId="10" fillId="0" borderId="55" xfId="0" applyNumberFormat="1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wrapText="1"/>
    </xf>
    <xf numFmtId="43" fontId="10" fillId="0" borderId="55" xfId="1" applyFont="1" applyFill="1" applyBorder="1" applyAlignment="1">
      <alignment horizontal="right" vertical="center"/>
    </xf>
    <xf numFmtId="164" fontId="11" fillId="0" borderId="55" xfId="1" applyNumberFormat="1" applyFont="1" applyFill="1" applyBorder="1"/>
    <xf numFmtId="43" fontId="11" fillId="0" borderId="55" xfId="1" applyFont="1" applyFill="1" applyBorder="1"/>
    <xf numFmtId="164" fontId="19" fillId="4" borderId="11" xfId="3" applyNumberFormat="1" applyFont="1" applyFill="1" applyBorder="1" applyAlignment="1">
      <alignment horizontal="center" vertical="center"/>
    </xf>
    <xf numFmtId="14" fontId="10" fillId="0" borderId="11" xfId="3" applyNumberFormat="1" applyFont="1" applyFill="1" applyBorder="1" applyAlignment="1">
      <alignment horizontal="center" vertical="center"/>
    </xf>
    <xf numFmtId="0" fontId="10" fillId="0" borderId="11" xfId="0" applyFont="1" applyFill="1" applyBorder="1"/>
    <xf numFmtId="164" fontId="3" fillId="10" borderId="0" xfId="1" applyNumberFormat="1" applyFont="1" applyFill="1" applyBorder="1"/>
    <xf numFmtId="164" fontId="10" fillId="0" borderId="13" xfId="1" applyNumberFormat="1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164" fontId="19" fillId="0" borderId="19" xfId="3" applyNumberFormat="1" applyFont="1" applyFill="1" applyBorder="1" applyAlignment="1">
      <alignment horizontal="center" vertical="center"/>
    </xf>
    <xf numFmtId="43" fontId="10" fillId="0" borderId="9" xfId="3" applyFont="1" applyFill="1" applyBorder="1"/>
    <xf numFmtId="43" fontId="10" fillId="3" borderId="8" xfId="3" applyFont="1" applyFill="1" applyBorder="1"/>
    <xf numFmtId="164" fontId="11" fillId="10" borderId="16" xfId="1" applyNumberFormat="1" applyFont="1" applyFill="1" applyBorder="1" applyAlignment="1">
      <alignment horizontal="center"/>
    </xf>
    <xf numFmtId="164" fontId="11" fillId="5" borderId="13" xfId="1" applyNumberFormat="1" applyFont="1" applyFill="1" applyBorder="1" applyAlignment="1">
      <alignment horizontal="center"/>
    </xf>
    <xf numFmtId="43" fontId="11" fillId="5" borderId="13" xfId="1" applyFont="1" applyFill="1" applyBorder="1"/>
    <xf numFmtId="164" fontId="11" fillId="5" borderId="13" xfId="1" applyNumberFormat="1" applyFont="1" applyFill="1" applyBorder="1"/>
    <xf numFmtId="164" fontId="12" fillId="6" borderId="32" xfId="1" applyNumberFormat="1" applyFont="1" applyFill="1" applyBorder="1" applyAlignment="1"/>
    <xf numFmtId="164" fontId="24" fillId="3" borderId="49" xfId="1" applyNumberFormat="1" applyFont="1" applyFill="1" applyBorder="1" applyAlignment="1">
      <alignment horizontal="center"/>
    </xf>
    <xf numFmtId="164" fontId="24" fillId="3" borderId="21" xfId="1" applyNumberFormat="1" applyFont="1" applyFill="1" applyBorder="1" applyAlignment="1">
      <alignment horizontal="center"/>
    </xf>
    <xf numFmtId="164" fontId="24" fillId="3" borderId="22" xfId="1" applyNumberFormat="1" applyFont="1" applyFill="1" applyBorder="1" applyAlignment="1">
      <alignment horizontal="center"/>
    </xf>
    <xf numFmtId="164" fontId="24" fillId="3" borderId="23" xfId="1" applyNumberFormat="1" applyFont="1" applyFill="1" applyBorder="1" applyAlignment="1">
      <alignment horizontal="center"/>
    </xf>
    <xf numFmtId="164" fontId="18" fillId="8" borderId="24" xfId="1" applyNumberFormat="1" applyFont="1" applyFill="1" applyBorder="1" applyAlignment="1">
      <alignment horizontal="center" vertical="center"/>
    </xf>
    <xf numFmtId="164" fontId="18" fillId="8" borderId="25" xfId="1" applyNumberFormat="1" applyFont="1" applyFill="1" applyBorder="1" applyAlignment="1">
      <alignment horizontal="center" vertical="center"/>
    </xf>
    <xf numFmtId="164" fontId="18" fillId="8" borderId="26" xfId="1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wrapText="1"/>
    </xf>
    <xf numFmtId="0" fontId="11" fillId="0" borderId="12" xfId="0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43" fontId="12" fillId="6" borderId="35" xfId="1" applyFont="1" applyFill="1" applyBorder="1" applyAlignment="1">
      <alignment horizontal="center"/>
    </xf>
    <xf numFmtId="43" fontId="12" fillId="6" borderId="36" xfId="1" applyFont="1" applyFill="1" applyBorder="1" applyAlignment="1">
      <alignment horizontal="center"/>
    </xf>
    <xf numFmtId="43" fontId="12" fillId="6" borderId="20" xfId="1" applyFont="1" applyFill="1" applyBorder="1" applyAlignment="1">
      <alignment horizontal="center"/>
    </xf>
    <xf numFmtId="43" fontId="12" fillId="6" borderId="34" xfId="1" applyFont="1" applyFill="1" applyBorder="1" applyAlignment="1">
      <alignment horizontal="center"/>
    </xf>
    <xf numFmtId="43" fontId="12" fillId="6" borderId="28" xfId="1" applyFont="1" applyFill="1" applyBorder="1" applyAlignment="1">
      <alignment horizontal="center"/>
    </xf>
    <xf numFmtId="43" fontId="12" fillId="6" borderId="37" xfId="1" applyFont="1" applyFill="1" applyBorder="1" applyAlignment="1">
      <alignment horizontal="center"/>
    </xf>
    <xf numFmtId="14" fontId="13" fillId="0" borderId="21" xfId="1" applyNumberFormat="1" applyFont="1" applyFill="1" applyBorder="1" applyAlignment="1">
      <alignment horizontal="center"/>
    </xf>
    <xf numFmtId="14" fontId="13" fillId="0" borderId="22" xfId="1" applyNumberFormat="1" applyFont="1" applyFill="1" applyBorder="1" applyAlignment="1">
      <alignment horizontal="center"/>
    </xf>
    <xf numFmtId="14" fontId="13" fillId="0" borderId="23" xfId="1" applyNumberFormat="1" applyFont="1" applyFill="1" applyBorder="1" applyAlignment="1">
      <alignment horizontal="center"/>
    </xf>
    <xf numFmtId="164" fontId="12" fillId="6" borderId="30" xfId="1" applyNumberFormat="1" applyFont="1" applyFill="1" applyBorder="1" applyAlignment="1">
      <alignment horizontal="right" textRotation="8"/>
    </xf>
    <xf numFmtId="164" fontId="12" fillId="6" borderId="31" xfId="1" applyNumberFormat="1" applyFont="1" applyFill="1" applyBorder="1" applyAlignment="1">
      <alignment horizontal="right" textRotation="8"/>
    </xf>
    <xf numFmtId="164" fontId="12" fillId="6" borderId="32" xfId="1" applyNumberFormat="1" applyFont="1" applyFill="1" applyBorder="1" applyAlignment="1">
      <alignment horizontal="right" textRotation="8"/>
    </xf>
    <xf numFmtId="164" fontId="18" fillId="8" borderId="21" xfId="1" applyNumberFormat="1" applyFont="1" applyFill="1" applyBorder="1" applyAlignment="1">
      <alignment horizontal="center" vertical="center"/>
    </xf>
    <xf numFmtId="164" fontId="18" fillId="8" borderId="22" xfId="1" applyNumberFormat="1" applyFont="1" applyFill="1" applyBorder="1" applyAlignment="1">
      <alignment horizontal="center" vertical="center"/>
    </xf>
    <xf numFmtId="164" fontId="18" fillId="8" borderId="23" xfId="1" applyNumberFormat="1" applyFont="1" applyFill="1" applyBorder="1" applyAlignment="1">
      <alignment horizontal="center" vertical="center"/>
    </xf>
    <xf numFmtId="14" fontId="13" fillId="0" borderId="15" xfId="1" applyNumberFormat="1" applyFont="1" applyFill="1" applyBorder="1" applyAlignment="1">
      <alignment horizontal="center"/>
    </xf>
    <xf numFmtId="14" fontId="13" fillId="0" borderId="12" xfId="1" applyNumberFormat="1" applyFont="1" applyFill="1" applyBorder="1" applyAlignment="1">
      <alignment horizontal="center"/>
    </xf>
    <xf numFmtId="14" fontId="13" fillId="0" borderId="13" xfId="1" applyNumberFormat="1" applyFont="1" applyFill="1" applyBorder="1" applyAlignment="1">
      <alignment horizontal="center"/>
    </xf>
    <xf numFmtId="164" fontId="12" fillId="6" borderId="21" xfId="1" applyNumberFormat="1" applyFont="1" applyFill="1" applyBorder="1" applyAlignment="1">
      <alignment horizontal="center"/>
    </xf>
    <xf numFmtId="164" fontId="12" fillId="6" borderId="22" xfId="1" applyNumberFormat="1" applyFont="1" applyFill="1" applyBorder="1" applyAlignment="1">
      <alignment horizontal="center"/>
    </xf>
    <xf numFmtId="164" fontId="12" fillId="6" borderId="23" xfId="1" applyNumberFormat="1" applyFont="1" applyFill="1" applyBorder="1" applyAlignment="1">
      <alignment horizontal="center"/>
    </xf>
    <xf numFmtId="164" fontId="12" fillId="3" borderId="21" xfId="1" applyNumberFormat="1" applyFont="1" applyFill="1" applyBorder="1" applyAlignment="1">
      <alignment horizontal="center"/>
    </xf>
    <xf numFmtId="164" fontId="12" fillId="3" borderId="22" xfId="1" applyNumberFormat="1" applyFont="1" applyFill="1" applyBorder="1" applyAlignment="1">
      <alignment horizontal="center"/>
    </xf>
    <xf numFmtId="164" fontId="12" fillId="3" borderId="23" xfId="1" applyNumberFormat="1" applyFont="1" applyFill="1" applyBorder="1" applyAlignment="1">
      <alignment horizontal="center"/>
    </xf>
    <xf numFmtId="164" fontId="12" fillId="6" borderId="21" xfId="1" applyNumberFormat="1" applyFont="1" applyFill="1" applyBorder="1" applyAlignment="1">
      <alignment horizontal="center" textRotation="63"/>
    </xf>
    <xf numFmtId="164" fontId="12" fillId="6" borderId="22" xfId="1" applyNumberFormat="1" applyFont="1" applyFill="1" applyBorder="1" applyAlignment="1">
      <alignment horizontal="center" textRotation="63"/>
    </xf>
    <xf numFmtId="164" fontId="12" fillId="6" borderId="23" xfId="1" applyNumberFormat="1" applyFont="1" applyFill="1" applyBorder="1" applyAlignment="1">
      <alignment horizontal="center" textRotation="63"/>
    </xf>
    <xf numFmtId="164" fontId="12" fillId="3" borderId="21" xfId="1" applyNumberFormat="1" applyFont="1" applyFill="1" applyBorder="1" applyAlignment="1">
      <alignment horizontal="center" textRotation="60"/>
    </xf>
    <xf numFmtId="164" fontId="12" fillId="3" borderId="22" xfId="1" applyNumberFormat="1" applyFont="1" applyFill="1" applyBorder="1" applyAlignment="1">
      <alignment horizontal="center" textRotation="60"/>
    </xf>
    <xf numFmtId="164" fontId="12" fillId="3" borderId="23" xfId="1" applyNumberFormat="1" applyFont="1" applyFill="1" applyBorder="1" applyAlignment="1">
      <alignment horizontal="center" textRotation="60"/>
    </xf>
    <xf numFmtId="164" fontId="18" fillId="8" borderId="46" xfId="1" applyNumberFormat="1" applyFont="1" applyFill="1" applyBorder="1" applyAlignment="1">
      <alignment horizontal="center" vertical="center"/>
    </xf>
    <xf numFmtId="164" fontId="18" fillId="8" borderId="49" xfId="1" applyNumberFormat="1" applyFont="1" applyFill="1" applyBorder="1" applyAlignment="1">
      <alignment horizontal="center" vertical="center"/>
    </xf>
    <xf numFmtId="164" fontId="18" fillId="8" borderId="47" xfId="1" applyNumberFormat="1" applyFont="1" applyFill="1" applyBorder="1" applyAlignment="1">
      <alignment horizontal="center" vertical="center"/>
    </xf>
    <xf numFmtId="164" fontId="12" fillId="6" borderId="41" xfId="1" applyNumberFormat="1" applyFont="1" applyFill="1" applyBorder="1" applyAlignment="1">
      <alignment horizontal="center" textRotation="72"/>
    </xf>
    <xf numFmtId="164" fontId="12" fillId="6" borderId="43" xfId="1" applyNumberFormat="1" applyFont="1" applyFill="1" applyBorder="1" applyAlignment="1">
      <alignment horizontal="center" textRotation="72"/>
    </xf>
    <xf numFmtId="164" fontId="12" fillId="6" borderId="42" xfId="1" applyNumberFormat="1" applyFont="1" applyFill="1" applyBorder="1" applyAlignment="1">
      <alignment horizontal="center" textRotation="72"/>
    </xf>
    <xf numFmtId="165" fontId="12" fillId="6" borderId="21" xfId="1" applyNumberFormat="1" applyFont="1" applyFill="1" applyBorder="1" applyAlignment="1">
      <alignment horizontal="center" textRotation="8"/>
    </xf>
    <xf numFmtId="165" fontId="12" fillId="6" borderId="22" xfId="1" applyNumberFormat="1" applyFont="1" applyFill="1" applyBorder="1" applyAlignment="1">
      <alignment horizontal="center" textRotation="8"/>
    </xf>
    <xf numFmtId="165" fontId="12" fillId="6" borderId="23" xfId="1" applyNumberFormat="1" applyFont="1" applyFill="1" applyBorder="1" applyAlignment="1">
      <alignment horizontal="center" textRotation="8"/>
    </xf>
    <xf numFmtId="0" fontId="11" fillId="0" borderId="21" xfId="0" applyFont="1" applyFill="1" applyBorder="1" applyAlignment="1">
      <alignment horizontal="center" wrapText="1"/>
    </xf>
    <xf numFmtId="0" fontId="11" fillId="0" borderId="22" xfId="0" applyFont="1" applyFill="1" applyBorder="1" applyAlignment="1">
      <alignment horizontal="center" wrapText="1"/>
    </xf>
    <xf numFmtId="0" fontId="11" fillId="0" borderId="23" xfId="0" applyFont="1" applyFill="1" applyBorder="1" applyAlignment="1">
      <alignment horizontal="center" wrapText="1"/>
    </xf>
    <xf numFmtId="43" fontId="12" fillId="6" borderId="46" xfId="1" applyFont="1" applyFill="1" applyBorder="1" applyAlignment="1">
      <alignment horizontal="center"/>
    </xf>
    <xf numFmtId="43" fontId="12" fillId="6" borderId="30" xfId="1" applyFont="1" applyFill="1" applyBorder="1" applyAlignment="1">
      <alignment horizontal="center"/>
    </xf>
    <xf numFmtId="43" fontId="12" fillId="6" borderId="49" xfId="1" applyFont="1" applyFill="1" applyBorder="1" applyAlignment="1">
      <alignment horizontal="center"/>
    </xf>
    <xf numFmtId="43" fontId="12" fillId="6" borderId="31" xfId="1" applyFont="1" applyFill="1" applyBorder="1" applyAlignment="1">
      <alignment horizontal="center"/>
    </xf>
    <xf numFmtId="43" fontId="12" fillId="6" borderId="47" xfId="1" applyFont="1" applyFill="1" applyBorder="1" applyAlignment="1">
      <alignment horizontal="center"/>
    </xf>
    <xf numFmtId="43" fontId="12" fillId="6" borderId="32" xfId="1" applyFont="1" applyFill="1" applyBorder="1" applyAlignment="1">
      <alignment horizontal="center"/>
    </xf>
    <xf numFmtId="164" fontId="12" fillId="6" borderId="21" xfId="1" applyNumberFormat="1" applyFont="1" applyFill="1" applyBorder="1" applyAlignment="1">
      <alignment horizontal="center" textRotation="17"/>
    </xf>
    <xf numFmtId="164" fontId="12" fillId="6" borderId="23" xfId="1" applyNumberFormat="1" applyFont="1" applyFill="1" applyBorder="1" applyAlignment="1">
      <alignment horizontal="center" textRotation="17"/>
    </xf>
    <xf numFmtId="164" fontId="12" fillId="6" borderId="30" xfId="1" applyNumberFormat="1" applyFont="1" applyFill="1" applyBorder="1" applyAlignment="1">
      <alignment horizontal="center" textRotation="17"/>
    </xf>
    <xf numFmtId="164" fontId="12" fillId="6" borderId="32" xfId="1" applyNumberFormat="1" applyFont="1" applyFill="1" applyBorder="1" applyAlignment="1">
      <alignment horizontal="center" textRotation="17"/>
    </xf>
    <xf numFmtId="164" fontId="18" fillId="8" borderId="21" xfId="1" applyNumberFormat="1" applyFont="1" applyFill="1" applyBorder="1" applyAlignment="1">
      <alignment horizontal="center" vertical="center" textRotation="56"/>
    </xf>
    <xf numFmtId="164" fontId="18" fillId="8" borderId="22" xfId="1" applyNumberFormat="1" applyFont="1" applyFill="1" applyBorder="1" applyAlignment="1">
      <alignment horizontal="center" vertical="center" textRotation="56"/>
    </xf>
    <xf numFmtId="164" fontId="18" fillId="8" borderId="23" xfId="1" applyNumberFormat="1" applyFont="1" applyFill="1" applyBorder="1" applyAlignment="1">
      <alignment horizontal="center" vertical="center" textRotation="56"/>
    </xf>
    <xf numFmtId="0" fontId="3" fillId="0" borderId="15" xfId="0" applyFont="1" applyFill="1" applyBorder="1" applyAlignment="1">
      <alignment horizontal="center" textRotation="50" wrapText="1"/>
    </xf>
    <xf numFmtId="0" fontId="3" fillId="0" borderId="12" xfId="0" applyFont="1" applyFill="1" applyBorder="1" applyAlignment="1">
      <alignment horizontal="center" textRotation="50" wrapText="1"/>
    </xf>
    <xf numFmtId="0" fontId="3" fillId="0" borderId="13" xfId="0" applyFont="1" applyFill="1" applyBorder="1" applyAlignment="1">
      <alignment horizontal="center" textRotation="50" wrapText="1"/>
    </xf>
    <xf numFmtId="0" fontId="11" fillId="0" borderId="15" xfId="0" applyFont="1" applyFill="1" applyBorder="1" applyAlignment="1">
      <alignment horizontal="center" textRotation="57" wrapText="1"/>
    </xf>
    <xf numFmtId="0" fontId="11" fillId="0" borderId="12" xfId="0" applyFont="1" applyFill="1" applyBorder="1" applyAlignment="1">
      <alignment horizontal="center" textRotation="57" wrapText="1"/>
    </xf>
    <xf numFmtId="0" fontId="11" fillId="0" borderId="13" xfId="0" applyFont="1" applyFill="1" applyBorder="1" applyAlignment="1">
      <alignment horizontal="center" textRotation="57" wrapText="1"/>
    </xf>
    <xf numFmtId="43" fontId="12" fillId="5" borderId="20" xfId="1" applyFont="1" applyFill="1" applyBorder="1" applyAlignment="1">
      <alignment horizontal="center" textRotation="66"/>
    </xf>
    <xf numFmtId="43" fontId="12" fillId="5" borderId="34" xfId="1" applyFont="1" applyFill="1" applyBorder="1" applyAlignment="1">
      <alignment horizontal="center" textRotation="66"/>
    </xf>
    <xf numFmtId="43" fontId="12" fillId="5" borderId="28" xfId="1" applyFont="1" applyFill="1" applyBorder="1" applyAlignment="1">
      <alignment horizontal="center" textRotation="66"/>
    </xf>
    <xf numFmtId="43" fontId="12" fillId="5" borderId="37" xfId="1" applyFont="1" applyFill="1" applyBorder="1" applyAlignment="1">
      <alignment horizontal="center" textRotation="66"/>
    </xf>
    <xf numFmtId="43" fontId="12" fillId="10" borderId="35" xfId="1" applyFont="1" applyFill="1" applyBorder="1" applyAlignment="1">
      <alignment horizontal="center"/>
    </xf>
    <xf numFmtId="43" fontId="12" fillId="10" borderId="36" xfId="1" applyFont="1" applyFill="1" applyBorder="1" applyAlignment="1">
      <alignment horizontal="center"/>
    </xf>
    <xf numFmtId="43" fontId="12" fillId="10" borderId="20" xfId="1" applyFont="1" applyFill="1" applyBorder="1" applyAlignment="1">
      <alignment horizontal="center"/>
    </xf>
    <xf numFmtId="43" fontId="12" fillId="10" borderId="34" xfId="1" applyFont="1" applyFill="1" applyBorder="1" applyAlignment="1">
      <alignment horizontal="center"/>
    </xf>
    <xf numFmtId="43" fontId="12" fillId="10" borderId="28" xfId="1" applyFont="1" applyFill="1" applyBorder="1" applyAlignment="1">
      <alignment horizontal="center"/>
    </xf>
    <xf numFmtId="43" fontId="12" fillId="10" borderId="37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 vertical="center"/>
    </xf>
    <xf numFmtId="43" fontId="10" fillId="0" borderId="8" xfId="1" applyFont="1" applyFill="1" applyBorder="1" applyAlignment="1">
      <alignment horizontal="center" vertical="center"/>
    </xf>
    <xf numFmtId="164" fontId="18" fillId="8" borderId="36" xfId="1" applyNumberFormat="1" applyFont="1" applyFill="1" applyBorder="1" applyAlignment="1">
      <alignment horizontal="center" vertical="center"/>
    </xf>
    <xf numFmtId="164" fontId="18" fillId="8" borderId="34" xfId="1" applyNumberFormat="1" applyFont="1" applyFill="1" applyBorder="1" applyAlignment="1">
      <alignment horizontal="center" vertical="center"/>
    </xf>
    <xf numFmtId="164" fontId="18" fillId="8" borderId="37" xfId="1" applyNumberFormat="1" applyFont="1" applyFill="1" applyBorder="1" applyAlignment="1">
      <alignment horizontal="center" vertical="center"/>
    </xf>
    <xf numFmtId="14" fontId="10" fillId="0" borderId="12" xfId="0" applyNumberFormat="1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 vertical="center"/>
    </xf>
    <xf numFmtId="164" fontId="18" fillId="8" borderId="21" xfId="1" applyNumberFormat="1" applyFont="1" applyFill="1" applyBorder="1" applyAlignment="1">
      <alignment horizontal="center" vertical="center" textRotation="73"/>
    </xf>
    <xf numFmtId="164" fontId="18" fillId="8" borderId="22" xfId="1" applyNumberFormat="1" applyFont="1" applyFill="1" applyBorder="1" applyAlignment="1">
      <alignment horizontal="center" vertical="center" textRotation="73"/>
    </xf>
    <xf numFmtId="164" fontId="18" fillId="8" borderId="23" xfId="1" applyNumberFormat="1" applyFont="1" applyFill="1" applyBorder="1" applyAlignment="1">
      <alignment horizontal="center" vertical="center" textRotation="73"/>
    </xf>
    <xf numFmtId="164" fontId="10" fillId="8" borderId="34" xfId="1" applyNumberFormat="1" applyFont="1" applyFill="1" applyBorder="1" applyAlignment="1">
      <alignment horizontal="center" vertical="center"/>
    </xf>
    <xf numFmtId="164" fontId="10" fillId="8" borderId="37" xfId="1" applyNumberFormat="1" applyFont="1" applyFill="1" applyBorder="1" applyAlignment="1">
      <alignment horizontal="center" vertical="center"/>
    </xf>
    <xf numFmtId="43" fontId="11" fillId="0" borderId="11" xfId="1" applyFont="1" applyFill="1" applyBorder="1" applyAlignment="1">
      <alignment horizontal="right" textRotation="10"/>
    </xf>
    <xf numFmtId="43" fontId="11" fillId="0" borderId="13" xfId="1" applyFont="1" applyFill="1" applyBorder="1" applyAlignment="1">
      <alignment horizontal="right" textRotation="10"/>
    </xf>
    <xf numFmtId="164" fontId="10" fillId="0" borderId="11" xfId="1" applyNumberFormat="1" applyFont="1" applyFill="1" applyBorder="1" applyAlignment="1">
      <alignment horizontal="right" vertical="center" textRotation="12"/>
    </xf>
    <xf numFmtId="164" fontId="10" fillId="0" borderId="13" xfId="1" applyNumberFormat="1" applyFont="1" applyFill="1" applyBorder="1" applyAlignment="1">
      <alignment horizontal="right" vertical="center" textRotation="12"/>
    </xf>
    <xf numFmtId="14" fontId="10" fillId="0" borderId="11" xfId="0" applyNumberFormat="1" applyFont="1" applyFill="1" applyBorder="1" applyAlignment="1">
      <alignment horizontal="center" vertical="center" textRotation="11"/>
    </xf>
    <xf numFmtId="14" fontId="10" fillId="0" borderId="13" xfId="0" applyNumberFormat="1" applyFont="1" applyFill="1" applyBorder="1" applyAlignment="1">
      <alignment horizontal="center" vertical="center" textRotation="11"/>
    </xf>
    <xf numFmtId="0" fontId="11" fillId="0" borderId="11" xfId="0" applyFont="1" applyFill="1" applyBorder="1" applyAlignment="1">
      <alignment horizontal="center" textRotation="92" wrapText="1"/>
    </xf>
    <xf numFmtId="0" fontId="11" fillId="0" borderId="13" xfId="0" applyFont="1" applyFill="1" applyBorder="1" applyAlignment="1">
      <alignment horizontal="center" textRotation="92" wrapText="1"/>
    </xf>
    <xf numFmtId="0" fontId="3" fillId="0" borderId="15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164" fontId="12" fillId="6" borderId="30" xfId="1" applyNumberFormat="1" applyFont="1" applyFill="1" applyBorder="1" applyAlignment="1">
      <alignment horizontal="center"/>
    </xf>
    <xf numFmtId="164" fontId="12" fillId="6" borderId="32" xfId="1" applyNumberFormat="1" applyFont="1" applyFill="1" applyBorder="1" applyAlignment="1">
      <alignment horizontal="center"/>
    </xf>
    <xf numFmtId="164" fontId="12" fillId="3" borderId="21" xfId="1" applyNumberFormat="1" applyFont="1" applyFill="1" applyBorder="1" applyAlignment="1">
      <alignment horizontal="center" textRotation="73"/>
    </xf>
    <xf numFmtId="164" fontId="12" fillId="3" borderId="22" xfId="1" applyNumberFormat="1" applyFont="1" applyFill="1" applyBorder="1" applyAlignment="1">
      <alignment horizontal="center" textRotation="73"/>
    </xf>
    <xf numFmtId="164" fontId="12" fillId="3" borderId="23" xfId="1" applyNumberFormat="1" applyFont="1" applyFill="1" applyBorder="1" applyAlignment="1">
      <alignment horizontal="center" textRotation="73"/>
    </xf>
    <xf numFmtId="164" fontId="12" fillId="6" borderId="21" xfId="1" applyNumberFormat="1" applyFont="1" applyFill="1" applyBorder="1" applyAlignment="1">
      <alignment horizontal="center" textRotation="73"/>
    </xf>
    <xf numFmtId="164" fontId="12" fillId="6" borderId="22" xfId="1" applyNumberFormat="1" applyFont="1" applyFill="1" applyBorder="1" applyAlignment="1">
      <alignment horizontal="center" textRotation="73"/>
    </xf>
    <xf numFmtId="164" fontId="12" fillId="6" borderId="23" xfId="1" applyNumberFormat="1" applyFont="1" applyFill="1" applyBorder="1" applyAlignment="1">
      <alignment horizontal="center" textRotation="73"/>
    </xf>
    <xf numFmtId="43" fontId="13" fillId="0" borderId="22" xfId="1" applyFont="1" applyFill="1" applyBorder="1" applyAlignment="1">
      <alignment horizontal="center"/>
    </xf>
    <xf numFmtId="43" fontId="13" fillId="0" borderId="23" xfId="1" applyFont="1" applyFill="1" applyBorder="1" applyAlignment="1">
      <alignment horizontal="center"/>
    </xf>
    <xf numFmtId="164" fontId="12" fillId="6" borderId="31" xfId="1" applyNumberFormat="1" applyFont="1" applyFill="1" applyBorder="1" applyAlignment="1">
      <alignment horizontal="center"/>
    </xf>
    <xf numFmtId="164" fontId="12" fillId="3" borderId="21" xfId="1" applyNumberFormat="1" applyFont="1" applyFill="1" applyBorder="1" applyAlignment="1">
      <alignment horizontal="center" textRotation="84"/>
    </xf>
    <xf numFmtId="164" fontId="12" fillId="3" borderId="22" xfId="1" applyNumberFormat="1" applyFont="1" applyFill="1" applyBorder="1" applyAlignment="1">
      <alignment horizontal="center" textRotation="84"/>
    </xf>
    <xf numFmtId="164" fontId="12" fillId="3" borderId="23" xfId="1" applyNumberFormat="1" applyFont="1" applyFill="1" applyBorder="1" applyAlignment="1">
      <alignment horizontal="center" textRotation="84"/>
    </xf>
    <xf numFmtId="14" fontId="13" fillId="0" borderId="41" xfId="1" applyNumberFormat="1" applyFont="1" applyFill="1" applyBorder="1" applyAlignment="1">
      <alignment horizontal="center"/>
    </xf>
    <xf numFmtId="14" fontId="13" fillId="0" borderId="43" xfId="1" applyNumberFormat="1" applyFont="1" applyFill="1" applyBorder="1" applyAlignment="1">
      <alignment horizontal="center"/>
    </xf>
    <xf numFmtId="14" fontId="13" fillId="0" borderId="42" xfId="1" applyNumberFormat="1" applyFont="1" applyFill="1" applyBorder="1" applyAlignment="1">
      <alignment horizontal="center"/>
    </xf>
    <xf numFmtId="164" fontId="12" fillId="6" borderId="21" xfId="1" applyNumberFormat="1" applyFont="1" applyFill="1" applyBorder="1" applyAlignment="1">
      <alignment horizontal="center" textRotation="25"/>
    </xf>
    <xf numFmtId="164" fontId="12" fillId="6" borderId="22" xfId="1" applyNumberFormat="1" applyFont="1" applyFill="1" applyBorder="1" applyAlignment="1">
      <alignment horizontal="center" textRotation="25"/>
    </xf>
    <xf numFmtId="164" fontId="12" fillId="6" borderId="23" xfId="1" applyNumberFormat="1" applyFont="1" applyFill="1" applyBorder="1" applyAlignment="1">
      <alignment horizontal="center" textRotation="25"/>
    </xf>
    <xf numFmtId="0" fontId="11" fillId="0" borderId="46" xfId="0" applyFont="1" applyFill="1" applyBorder="1" applyAlignment="1">
      <alignment horizontal="center" wrapText="1"/>
    </xf>
    <xf numFmtId="0" fontId="11" fillId="0" borderId="47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textRotation="12" wrapText="1"/>
    </xf>
    <xf numFmtId="0" fontId="3" fillId="0" borderId="12" xfId="0" applyFont="1" applyFill="1" applyBorder="1" applyAlignment="1">
      <alignment horizontal="center" textRotation="12" wrapText="1"/>
    </xf>
    <xf numFmtId="0" fontId="3" fillId="0" borderId="13" xfId="0" applyFont="1" applyFill="1" applyBorder="1" applyAlignment="1">
      <alignment horizontal="center" textRotation="12" wrapText="1"/>
    </xf>
    <xf numFmtId="0" fontId="11" fillId="0" borderId="15" xfId="0" applyFont="1" applyFill="1" applyBorder="1" applyAlignment="1">
      <alignment horizontal="center" textRotation="14" wrapText="1"/>
    </xf>
    <xf numFmtId="0" fontId="11" fillId="0" borderId="12" xfId="0" applyFont="1" applyFill="1" applyBorder="1" applyAlignment="1">
      <alignment horizontal="center" textRotation="14" wrapText="1"/>
    </xf>
    <xf numFmtId="0" fontId="11" fillId="0" borderId="13" xfId="0" applyFont="1" applyFill="1" applyBorder="1" applyAlignment="1">
      <alignment horizontal="center" textRotation="14" wrapText="1"/>
    </xf>
    <xf numFmtId="0" fontId="4" fillId="3" borderId="0" xfId="0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6" fillId="4" borderId="3" xfId="1" applyNumberFormat="1" applyFont="1" applyFill="1" applyBorder="1" applyAlignment="1">
      <alignment horizontal="right"/>
    </xf>
    <xf numFmtId="164" fontId="6" fillId="4" borderId="4" xfId="1" applyNumberFormat="1" applyFont="1" applyFill="1" applyBorder="1" applyAlignment="1">
      <alignment horizontal="right"/>
    </xf>
    <xf numFmtId="164" fontId="6" fillId="4" borderId="10" xfId="1" applyNumberFormat="1" applyFont="1" applyFill="1" applyBorder="1" applyAlignment="1">
      <alignment horizontal="right"/>
    </xf>
    <xf numFmtId="43" fontId="23" fillId="6" borderId="51" xfId="1" applyFont="1" applyFill="1" applyBorder="1" applyAlignment="1">
      <alignment horizontal="center"/>
    </xf>
    <xf numFmtId="164" fontId="12" fillId="6" borderId="21" xfId="1" applyNumberFormat="1" applyFont="1" applyFill="1" applyBorder="1" applyAlignment="1">
      <alignment horizontal="center" textRotation="75"/>
    </xf>
    <xf numFmtId="164" fontId="12" fillId="6" borderId="22" xfId="1" applyNumberFormat="1" applyFont="1" applyFill="1" applyBorder="1" applyAlignment="1">
      <alignment horizontal="center" textRotation="75"/>
    </xf>
    <xf numFmtId="164" fontId="12" fillId="6" borderId="23" xfId="1" applyNumberFormat="1" applyFont="1" applyFill="1" applyBorder="1" applyAlignment="1">
      <alignment horizontal="center" textRotation="75"/>
    </xf>
    <xf numFmtId="164" fontId="12" fillId="6" borderId="21" xfId="1" applyNumberFormat="1" applyFont="1" applyFill="1" applyBorder="1" applyAlignment="1">
      <alignment horizontal="right" textRotation="8"/>
    </xf>
    <xf numFmtId="164" fontId="12" fillId="6" borderId="22" xfId="1" applyNumberFormat="1" applyFont="1" applyFill="1" applyBorder="1" applyAlignment="1">
      <alignment horizontal="right" textRotation="8"/>
    </xf>
    <xf numFmtId="164" fontId="12" fillId="6" borderId="23" xfId="1" applyNumberFormat="1" applyFont="1" applyFill="1" applyBorder="1" applyAlignment="1">
      <alignment horizontal="right" textRotation="8"/>
    </xf>
    <xf numFmtId="43" fontId="12" fillId="6" borderId="2" xfId="1" applyFont="1" applyFill="1" applyBorder="1" applyAlignment="1">
      <alignment horizontal="center"/>
    </xf>
    <xf numFmtId="43" fontId="12" fillId="6" borderId="14" xfId="1" applyFont="1" applyFill="1" applyBorder="1" applyAlignment="1">
      <alignment horizontal="center"/>
    </xf>
    <xf numFmtId="164" fontId="10" fillId="4" borderId="12" xfId="1" applyNumberFormat="1" applyFont="1" applyFill="1" applyBorder="1" applyAlignment="1">
      <alignment horizontal="center" vertical="center"/>
    </xf>
    <xf numFmtId="164" fontId="10" fillId="4" borderId="13" xfId="1" applyNumberFormat="1" applyFont="1" applyFill="1" applyBorder="1" applyAlignment="1">
      <alignment horizontal="center" vertical="center"/>
    </xf>
    <xf numFmtId="164" fontId="10" fillId="4" borderId="34" xfId="1" applyNumberFormat="1" applyFont="1" applyFill="1" applyBorder="1" applyAlignment="1">
      <alignment horizontal="center" vertical="center"/>
    </xf>
    <xf numFmtId="164" fontId="21" fillId="0" borderId="9" xfId="0" applyNumberFormat="1" applyFont="1" applyFill="1" applyBorder="1"/>
    <xf numFmtId="164" fontId="12" fillId="6" borderId="30" xfId="1" applyNumberFormat="1" applyFont="1" applyFill="1" applyBorder="1" applyAlignment="1">
      <alignment horizontal="center" textRotation="72"/>
    </xf>
    <xf numFmtId="164" fontId="12" fillId="6" borderId="31" xfId="1" applyNumberFormat="1" applyFont="1" applyFill="1" applyBorder="1" applyAlignment="1">
      <alignment horizontal="center" textRotation="72"/>
    </xf>
    <xf numFmtId="164" fontId="12" fillId="6" borderId="32" xfId="1" applyNumberFormat="1" applyFont="1" applyFill="1" applyBorder="1" applyAlignment="1">
      <alignment horizontal="center" textRotation="72"/>
    </xf>
  </cellXfs>
  <cellStyles count="5">
    <cellStyle name="Κανονικό" xfId="0" builtinId="0"/>
    <cellStyle name="Κόμμα" xfId="1" builtinId="3"/>
    <cellStyle name="Κόμμα 11" xfId="4"/>
    <cellStyle name="Κόμμα 18" xfId="3"/>
    <cellStyle name="Κόμμα 3" xfId="2"/>
  </cellStyles>
  <dxfs count="0"/>
  <tableStyles count="0" defaultTableStyle="TableStyleMedium9" defaultPivotStyle="PivotStyleLight16"/>
  <colors>
    <mruColors>
      <color rgb="FF00FF00"/>
      <color rgb="FF00FF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293"/>
  <sheetViews>
    <sheetView tabSelected="1" workbookViewId="0">
      <pane ySplit="2" topLeftCell="A3" activePane="bottomLeft" state="frozen"/>
      <selection activeCell="J1" sqref="J1"/>
      <selection pane="bottomLeft" activeCell="B3" sqref="B3"/>
    </sheetView>
  </sheetViews>
  <sheetFormatPr defaultRowHeight="12.75"/>
  <cols>
    <col min="1" max="1" width="7.6640625" style="24" customWidth="1"/>
    <col min="2" max="2" width="7" style="24" customWidth="1"/>
    <col min="3" max="3" width="8.44140625" style="24" bestFit="1" customWidth="1"/>
    <col min="4" max="4" width="67.88671875" style="24" customWidth="1"/>
    <col min="5" max="5" width="59.109375" style="24" customWidth="1"/>
    <col min="6" max="6" width="49.109375" style="24" customWidth="1"/>
    <col min="7" max="9" width="12.44140625" style="24" customWidth="1"/>
    <col min="10" max="10" width="11.44140625" style="24" customWidth="1"/>
    <col min="11" max="11" width="20.33203125" style="24" customWidth="1"/>
    <col min="12" max="12" width="10" style="24" customWidth="1"/>
    <col min="13" max="13" width="8.44140625" style="24" customWidth="1"/>
    <col min="14" max="14" width="8.88671875" style="24" customWidth="1"/>
    <col min="15" max="15" width="10" style="24" customWidth="1"/>
    <col min="16" max="20" width="8.88671875" style="24" customWidth="1"/>
    <col min="21" max="23" width="9.21875" style="24" customWidth="1"/>
    <col min="24" max="24" width="8.33203125" style="25" customWidth="1"/>
    <col min="25" max="25" width="9.44140625" style="24" customWidth="1"/>
    <col min="26" max="26" width="8.109375" style="25" customWidth="1"/>
    <col min="27" max="27" width="11.77734375" style="24" customWidth="1"/>
    <col min="28" max="28" width="8.88671875" style="24" customWidth="1"/>
    <col min="29" max="29" width="11.77734375" style="24" customWidth="1"/>
    <col min="30" max="30" width="8.88671875" style="24" customWidth="1"/>
    <col min="31" max="31" width="9.21875" style="24" customWidth="1"/>
    <col min="32" max="32" width="9" style="25" customWidth="1"/>
    <col min="33" max="33" width="8.44140625" style="24" customWidth="1"/>
    <col min="34" max="34" width="8.44140625" style="25" customWidth="1"/>
    <col min="35" max="35" width="8.44140625" style="24" customWidth="1"/>
    <col min="36" max="36" width="8.44140625" style="25" customWidth="1"/>
    <col min="37" max="37" width="10" style="24" customWidth="1"/>
    <col min="38" max="38" width="8.44140625" style="25" customWidth="1"/>
    <col min="39" max="39" width="8.5546875" style="24" customWidth="1"/>
    <col min="40" max="40" width="8.5546875" style="25" customWidth="1"/>
    <col min="41" max="41" width="9.5546875" style="24" customWidth="1"/>
    <col min="42" max="42" width="8.33203125" style="25" customWidth="1"/>
    <col min="43" max="43" width="9.33203125" style="25" bestFit="1" customWidth="1"/>
    <col min="44" max="44" width="9.21875" style="24" customWidth="1"/>
    <col min="45" max="45" width="10.33203125" style="25" customWidth="1"/>
    <col min="46" max="46" width="14.21875" style="24" customWidth="1"/>
    <col min="47" max="47" width="69.88671875" style="24" bestFit="1" customWidth="1"/>
    <col min="48" max="48" width="27.6640625" style="24" bestFit="1" customWidth="1"/>
    <col min="49" max="49" width="13.44140625" style="24" bestFit="1" customWidth="1"/>
    <col min="50" max="16384" width="8.88671875" style="24"/>
  </cols>
  <sheetData>
    <row r="1" spans="1:47" s="9" customFormat="1" ht="49.5" thickBot="1">
      <c r="A1" s="1" t="s">
        <v>0</v>
      </c>
      <c r="B1" s="1" t="s">
        <v>1</v>
      </c>
      <c r="C1" s="2" t="s">
        <v>2</v>
      </c>
      <c r="D1" s="3" t="s">
        <v>3</v>
      </c>
      <c r="E1" s="3" t="s">
        <v>47</v>
      </c>
      <c r="F1" s="3" t="s">
        <v>48</v>
      </c>
      <c r="G1" s="162" t="s">
        <v>52</v>
      </c>
      <c r="H1" s="162" t="s">
        <v>53</v>
      </c>
      <c r="I1" s="162" t="s">
        <v>54</v>
      </c>
      <c r="J1" s="3" t="s">
        <v>4</v>
      </c>
      <c r="K1" s="3" t="s">
        <v>5</v>
      </c>
      <c r="L1" s="4" t="s">
        <v>66</v>
      </c>
      <c r="M1" s="217" t="s">
        <v>67</v>
      </c>
      <c r="N1" s="342" t="s">
        <v>122</v>
      </c>
      <c r="O1" s="342" t="s">
        <v>123</v>
      </c>
      <c r="P1" s="343" t="s">
        <v>124</v>
      </c>
      <c r="Q1" s="342" t="s">
        <v>125</v>
      </c>
      <c r="R1" s="342" t="s">
        <v>126</v>
      </c>
      <c r="S1" s="342" t="s">
        <v>123</v>
      </c>
      <c r="T1" s="344" t="s">
        <v>124</v>
      </c>
      <c r="U1" s="5" t="s">
        <v>37</v>
      </c>
      <c r="V1" s="5" t="s">
        <v>123</v>
      </c>
      <c r="W1" s="5" t="s">
        <v>62</v>
      </c>
      <c r="X1" s="137" t="s">
        <v>6</v>
      </c>
      <c r="Y1" s="5" t="s">
        <v>18</v>
      </c>
      <c r="Z1" s="137" t="s">
        <v>6</v>
      </c>
      <c r="AA1" s="6" t="s">
        <v>23</v>
      </c>
      <c r="AB1" s="7" t="s">
        <v>25</v>
      </c>
      <c r="AC1" s="6" t="s">
        <v>24</v>
      </c>
      <c r="AD1" s="7" t="s">
        <v>26</v>
      </c>
      <c r="AE1" s="124" t="s">
        <v>74</v>
      </c>
      <c r="AF1" s="137" t="s">
        <v>6</v>
      </c>
      <c r="AG1" s="5" t="s">
        <v>44</v>
      </c>
      <c r="AH1" s="137" t="s">
        <v>6</v>
      </c>
      <c r="AI1" s="8" t="s">
        <v>55</v>
      </c>
      <c r="AJ1" s="137" t="s">
        <v>6</v>
      </c>
      <c r="AK1" s="5" t="s">
        <v>56</v>
      </c>
      <c r="AL1" s="137" t="s">
        <v>6</v>
      </c>
      <c r="AM1" s="1" t="s">
        <v>7</v>
      </c>
      <c r="AN1" s="137" t="s">
        <v>6</v>
      </c>
      <c r="AO1" s="8" t="s">
        <v>8</v>
      </c>
      <c r="AP1" s="137" t="s">
        <v>6</v>
      </c>
      <c r="AQ1" s="131" t="s">
        <v>9</v>
      </c>
      <c r="AR1" s="1" t="s">
        <v>38</v>
      </c>
      <c r="AS1" s="131" t="s">
        <v>9</v>
      </c>
      <c r="AT1" s="131" t="s">
        <v>9</v>
      </c>
    </row>
    <row r="2" spans="1:47" s="42" customFormat="1" ht="15">
      <c r="A2" s="341" t="s">
        <v>121</v>
      </c>
      <c r="B2" s="55"/>
      <c r="C2" s="56"/>
      <c r="D2" s="57"/>
      <c r="E2" s="57"/>
      <c r="F2" s="57"/>
      <c r="G2" s="58"/>
      <c r="H2" s="58"/>
      <c r="I2" s="58"/>
      <c r="J2" s="59"/>
      <c r="K2" s="59"/>
      <c r="L2" s="60"/>
      <c r="M2" s="61"/>
      <c r="N2" s="562" t="s">
        <v>127</v>
      </c>
      <c r="O2" s="562"/>
      <c r="P2" s="562"/>
      <c r="Q2" s="562"/>
      <c r="R2" s="562"/>
      <c r="S2" s="562"/>
      <c r="T2" s="562"/>
      <c r="U2" s="60"/>
      <c r="V2" s="60"/>
      <c r="W2" s="60"/>
      <c r="X2" s="150"/>
      <c r="Y2" s="60"/>
      <c r="Z2" s="150"/>
      <c r="AA2" s="60"/>
      <c r="AB2" s="60"/>
      <c r="AC2" s="60"/>
      <c r="AD2" s="60"/>
      <c r="AE2" s="60"/>
      <c r="AF2" s="126"/>
      <c r="AG2" s="61"/>
      <c r="AH2" s="126"/>
      <c r="AI2" s="61"/>
      <c r="AJ2" s="126"/>
      <c r="AK2" s="61"/>
      <c r="AL2" s="126"/>
      <c r="AM2" s="61"/>
      <c r="AN2" s="126"/>
      <c r="AO2" s="61"/>
      <c r="AP2" s="126"/>
      <c r="AQ2" s="126"/>
      <c r="AR2" s="61"/>
      <c r="AS2" s="126"/>
    </row>
    <row r="3" spans="1:47" s="42" customFormat="1">
      <c r="A3" s="55"/>
      <c r="B3" s="55"/>
      <c r="C3" s="56"/>
      <c r="D3" s="57"/>
      <c r="E3" s="57"/>
      <c r="F3" s="57"/>
      <c r="G3" s="58"/>
      <c r="H3" s="58"/>
      <c r="I3" s="58"/>
      <c r="J3" s="59"/>
      <c r="K3" s="59"/>
      <c r="L3" s="60"/>
      <c r="M3" s="61"/>
      <c r="N3" s="61"/>
      <c r="O3" s="61"/>
      <c r="P3" s="61"/>
      <c r="Q3" s="61"/>
      <c r="R3" s="61"/>
      <c r="S3" s="61"/>
      <c r="T3" s="61"/>
      <c r="U3" s="60"/>
      <c r="V3" s="60"/>
      <c r="W3" s="60"/>
      <c r="X3" s="150"/>
      <c r="Y3" s="60"/>
      <c r="Z3" s="150"/>
      <c r="AA3" s="60"/>
      <c r="AB3" s="60"/>
      <c r="AC3" s="60"/>
      <c r="AD3" s="60"/>
      <c r="AE3" s="60"/>
      <c r="AF3" s="126"/>
      <c r="AG3" s="61"/>
      <c r="AH3" s="126"/>
      <c r="AI3" s="61"/>
      <c r="AJ3" s="126"/>
      <c r="AK3" s="61"/>
      <c r="AL3" s="126"/>
      <c r="AM3" s="61"/>
      <c r="AN3" s="126"/>
      <c r="AO3" s="61"/>
      <c r="AP3" s="126"/>
      <c r="AQ3" s="126"/>
      <c r="AR3" s="61"/>
      <c r="AS3" s="126"/>
    </row>
    <row r="4" spans="1:47" s="42" customFormat="1" ht="13.5" thickBot="1">
      <c r="A4" s="55"/>
      <c r="B4" s="93"/>
      <c r="C4" s="94"/>
      <c r="D4" s="95"/>
      <c r="E4" s="95"/>
      <c r="F4" s="95"/>
      <c r="G4" s="96"/>
      <c r="H4" s="96"/>
      <c r="I4" s="58"/>
      <c r="J4" s="59"/>
      <c r="K4" s="59"/>
      <c r="L4" s="98"/>
      <c r="M4" s="99"/>
      <c r="N4" s="99"/>
      <c r="O4" s="99"/>
      <c r="P4" s="99"/>
      <c r="Q4" s="99"/>
      <c r="R4" s="99"/>
      <c r="S4" s="99"/>
      <c r="T4" s="99"/>
      <c r="U4" s="98"/>
      <c r="V4" s="98"/>
      <c r="W4" s="98"/>
      <c r="X4" s="151"/>
      <c r="Y4" s="98"/>
      <c r="Z4" s="151"/>
      <c r="AA4" s="98"/>
      <c r="AB4" s="98"/>
      <c r="AC4" s="98"/>
      <c r="AD4" s="98"/>
      <c r="AE4" s="98"/>
      <c r="AF4" s="132"/>
      <c r="AG4" s="99"/>
      <c r="AH4" s="132"/>
      <c r="AI4" s="99"/>
      <c r="AJ4" s="132"/>
      <c r="AK4" s="99"/>
      <c r="AL4" s="132"/>
      <c r="AM4" s="99"/>
      <c r="AN4" s="132"/>
      <c r="AO4" s="99"/>
      <c r="AP4" s="132"/>
      <c r="AQ4" s="132"/>
      <c r="AR4" s="99"/>
      <c r="AS4" s="132"/>
    </row>
    <row r="5" spans="1:47" s="42" customFormat="1" ht="15" customHeight="1">
      <c r="A5" s="486" t="s">
        <v>73</v>
      </c>
      <c r="B5" s="200" t="s">
        <v>159</v>
      </c>
      <c r="C5" s="201">
        <v>36228</v>
      </c>
      <c r="D5" s="21" t="s">
        <v>64</v>
      </c>
      <c r="E5" s="21" t="s">
        <v>64</v>
      </c>
      <c r="F5" s="21" t="s">
        <v>64</v>
      </c>
      <c r="G5" s="20"/>
      <c r="H5" s="20"/>
      <c r="I5" s="215"/>
      <c r="J5" s="489"/>
      <c r="K5" s="492" t="s">
        <v>72</v>
      </c>
      <c r="L5" s="22">
        <v>496.14086573734409</v>
      </c>
      <c r="M5" s="18">
        <v>30.45</v>
      </c>
      <c r="N5" s="18"/>
      <c r="O5" s="18"/>
      <c r="P5" s="18"/>
      <c r="Q5" s="18"/>
      <c r="R5" s="18"/>
      <c r="S5" s="18"/>
      <c r="T5" s="18"/>
      <c r="U5" s="18">
        <v>2293.8156399098616</v>
      </c>
      <c r="V5" s="18"/>
      <c r="W5" s="18"/>
      <c r="X5" s="120">
        <v>11424.981023992907</v>
      </c>
      <c r="Y5" s="218"/>
      <c r="Z5" s="219"/>
      <c r="AA5" s="18"/>
      <c r="AB5" s="18"/>
      <c r="AC5" s="18"/>
      <c r="AD5" s="18"/>
      <c r="AE5" s="18"/>
      <c r="AF5" s="120"/>
      <c r="AG5" s="18">
        <v>13.543653705062363</v>
      </c>
      <c r="AH5" s="120">
        <v>318.85557590896445</v>
      </c>
      <c r="AI5" s="218"/>
      <c r="AJ5" s="219"/>
      <c r="AK5" s="18">
        <v>137.44886280264123</v>
      </c>
      <c r="AL5" s="120">
        <v>3235.9583213727287</v>
      </c>
      <c r="AM5" s="495" t="s">
        <v>37</v>
      </c>
      <c r="AN5" s="496"/>
      <c r="AO5" s="18">
        <v>150.99251650770358</v>
      </c>
      <c r="AP5" s="120">
        <v>22389</v>
      </c>
      <c r="AQ5" s="216">
        <f>AP5</f>
        <v>22389</v>
      </c>
      <c r="AR5" s="440">
        <v>45937</v>
      </c>
      <c r="AS5" s="533">
        <f>AQ5+AQ6+AQ7</f>
        <v>30750.776404803179</v>
      </c>
      <c r="AT5" s="530">
        <f>AS5+AS8</f>
        <v>61987.52579586934</v>
      </c>
    </row>
    <row r="6" spans="1:47" s="42" customFormat="1" ht="15" customHeight="1">
      <c r="A6" s="487"/>
      <c r="B6" s="202"/>
      <c r="C6" s="33"/>
      <c r="D6" s="21" t="s">
        <v>160</v>
      </c>
      <c r="E6" s="21"/>
      <c r="F6" s="21"/>
      <c r="G6" s="20">
        <v>2347.7600000000002</v>
      </c>
      <c r="H6" s="206" t="s">
        <v>61</v>
      </c>
      <c r="I6" s="205" t="s">
        <v>61</v>
      </c>
      <c r="J6" s="490"/>
      <c r="K6" s="493"/>
      <c r="L6" s="17">
        <v>68.584005869405729</v>
      </c>
      <c r="M6" s="192" t="s">
        <v>61</v>
      </c>
      <c r="N6" s="192"/>
      <c r="O6" s="192"/>
      <c r="P6" s="192"/>
      <c r="Q6" s="192"/>
      <c r="R6" s="192"/>
      <c r="S6" s="192"/>
      <c r="T6" s="192"/>
      <c r="U6" s="16">
        <v>331.73527303471764</v>
      </c>
      <c r="V6" s="16"/>
      <c r="W6" s="16"/>
      <c r="X6" s="141">
        <v>1614.6597635953401</v>
      </c>
      <c r="Y6" s="218"/>
      <c r="Z6" s="220"/>
      <c r="AA6" s="190" t="s">
        <v>61</v>
      </c>
      <c r="AB6" s="16"/>
      <c r="AC6" s="190" t="s">
        <v>61</v>
      </c>
      <c r="AD6" s="16"/>
      <c r="AE6" s="16">
        <v>18.2</v>
      </c>
      <c r="AF6" s="141">
        <v>428.36502072276824</v>
      </c>
      <c r="AG6" s="16">
        <v>7.2751283932501831</v>
      </c>
      <c r="AH6" s="141">
        <v>171.27691715673316</v>
      </c>
      <c r="AI6" s="218"/>
      <c r="AJ6" s="220"/>
      <c r="AK6" s="16">
        <v>14.584005869405722</v>
      </c>
      <c r="AL6" s="141">
        <v>343.34838233577432</v>
      </c>
      <c r="AM6" s="495"/>
      <c r="AN6" s="496"/>
      <c r="AO6" s="16">
        <v>40.054292002934702</v>
      </c>
      <c r="AP6" s="141">
        <v>3229.3195271906802</v>
      </c>
      <c r="AQ6" s="216">
        <f t="shared" ref="AQ6:AQ10" si="0">AP6</f>
        <v>3229.3195271906802</v>
      </c>
      <c r="AR6" s="536"/>
      <c r="AS6" s="534"/>
      <c r="AT6" s="531"/>
    </row>
    <row r="7" spans="1:47" s="42" customFormat="1" ht="15" customHeight="1" thickBot="1">
      <c r="A7" s="487"/>
      <c r="B7" s="198"/>
      <c r="C7" s="207"/>
      <c r="D7" s="199" t="s">
        <v>161</v>
      </c>
      <c r="E7" s="199"/>
      <c r="F7" s="199"/>
      <c r="G7" s="114">
        <v>3175.82</v>
      </c>
      <c r="H7" s="209" t="s">
        <v>61</v>
      </c>
      <c r="I7" s="208" t="s">
        <v>61</v>
      </c>
      <c r="J7" s="490"/>
      <c r="K7" s="493"/>
      <c r="L7" s="29">
        <v>109.00267057960383</v>
      </c>
      <c r="M7" s="191" t="s">
        <v>61</v>
      </c>
      <c r="N7" s="191"/>
      <c r="O7" s="191"/>
      <c r="P7" s="191"/>
      <c r="Q7" s="191"/>
      <c r="R7" s="191"/>
      <c r="S7" s="191"/>
      <c r="T7" s="191"/>
      <c r="U7" s="28">
        <v>527.23707558133015</v>
      </c>
      <c r="V7" s="28"/>
      <c r="W7" s="28"/>
      <c r="X7" s="122">
        <v>2566.228438806249</v>
      </c>
      <c r="Y7" s="221"/>
      <c r="Z7" s="222"/>
      <c r="AA7" s="183" t="s">
        <v>61</v>
      </c>
      <c r="AB7" s="28"/>
      <c r="AC7" s="183" t="s">
        <v>61</v>
      </c>
      <c r="AD7" s="28"/>
      <c r="AE7" s="28">
        <v>24.61</v>
      </c>
      <c r="AF7" s="122">
        <v>579.44936353169078</v>
      </c>
      <c r="AG7" s="28">
        <v>8.76562876008804</v>
      </c>
      <c r="AH7" s="122">
        <v>206.36747419622415</v>
      </c>
      <c r="AI7" s="221"/>
      <c r="AJ7" s="222"/>
      <c r="AK7" s="28">
        <v>24.78437564196625</v>
      </c>
      <c r="AL7" s="122">
        <v>583.49368205637165</v>
      </c>
      <c r="AM7" s="495"/>
      <c r="AN7" s="496"/>
      <c r="AO7" s="28">
        <v>58.162594277329426</v>
      </c>
      <c r="AP7" s="122">
        <v>5132.4568776124979</v>
      </c>
      <c r="AQ7" s="224">
        <f t="shared" si="0"/>
        <v>5132.4568776124979</v>
      </c>
      <c r="AR7" s="536"/>
      <c r="AS7" s="535"/>
      <c r="AT7" s="531"/>
    </row>
    <row r="8" spans="1:47" s="42" customFormat="1" ht="15" customHeight="1">
      <c r="A8" s="487"/>
      <c r="B8" s="203" t="s">
        <v>159</v>
      </c>
      <c r="C8" s="201">
        <v>36228</v>
      </c>
      <c r="D8" s="21" t="s">
        <v>119</v>
      </c>
      <c r="E8" s="21" t="s">
        <v>64</v>
      </c>
      <c r="F8" s="21" t="s">
        <v>64</v>
      </c>
      <c r="G8" s="20"/>
      <c r="H8" s="20"/>
      <c r="I8" s="20"/>
      <c r="J8" s="490"/>
      <c r="K8" s="493"/>
      <c r="L8" s="22">
        <v>470.31548055759356</v>
      </c>
      <c r="M8" s="18">
        <v>30.73</v>
      </c>
      <c r="N8" s="18"/>
      <c r="O8" s="18"/>
      <c r="P8" s="18"/>
      <c r="Q8" s="18"/>
      <c r="R8" s="18"/>
      <c r="S8" s="18"/>
      <c r="T8" s="18"/>
      <c r="U8" s="18">
        <v>2223.157011379848</v>
      </c>
      <c r="V8" s="18"/>
      <c r="W8" s="18"/>
      <c r="X8" s="120">
        <v>10820.803412286636</v>
      </c>
      <c r="Y8" s="218"/>
      <c r="Z8" s="219"/>
      <c r="AA8" s="20"/>
      <c r="AB8" s="18"/>
      <c r="AC8" s="20"/>
      <c r="AD8" s="18"/>
      <c r="AE8" s="18"/>
      <c r="AF8" s="120"/>
      <c r="AG8" s="18">
        <v>16.710198092443139</v>
      </c>
      <c r="AH8" s="120">
        <v>393.4049077412011</v>
      </c>
      <c r="AI8" s="218"/>
      <c r="AJ8" s="219"/>
      <c r="AK8" s="18">
        <v>128.61305942773294</v>
      </c>
      <c r="AL8" s="120">
        <v>3027.9119672053653</v>
      </c>
      <c r="AM8" s="495"/>
      <c r="AN8" s="496"/>
      <c r="AO8" s="18">
        <v>145.3232575201761</v>
      </c>
      <c r="AP8" s="120">
        <v>21169.825948419224</v>
      </c>
      <c r="AQ8" s="216">
        <f t="shared" si="0"/>
        <v>21169.825948419224</v>
      </c>
      <c r="AR8" s="536"/>
      <c r="AS8" s="533">
        <f>AQ8+AQ9+AQ10</f>
        <v>31236.749391066165</v>
      </c>
      <c r="AT8" s="531"/>
    </row>
    <row r="9" spans="1:47" s="42" customFormat="1" ht="15" customHeight="1">
      <c r="A9" s="487"/>
      <c r="B9" s="210"/>
      <c r="C9" s="33"/>
      <c r="D9" s="21" t="s">
        <v>160</v>
      </c>
      <c r="E9" s="21"/>
      <c r="F9" s="21"/>
      <c r="G9" s="20">
        <v>2934.7</v>
      </c>
      <c r="H9" s="206" t="s">
        <v>61</v>
      </c>
      <c r="I9" s="205" t="s">
        <v>61</v>
      </c>
      <c r="J9" s="490"/>
      <c r="K9" s="493"/>
      <c r="L9" s="17">
        <v>83.110785033015404</v>
      </c>
      <c r="M9" s="192" t="s">
        <v>61</v>
      </c>
      <c r="N9" s="192"/>
      <c r="O9" s="192"/>
      <c r="P9" s="192"/>
      <c r="Q9" s="192"/>
      <c r="R9" s="192"/>
      <c r="S9" s="192"/>
      <c r="T9" s="192"/>
      <c r="U9" s="16">
        <v>402.00012547467685</v>
      </c>
      <c r="V9" s="16"/>
      <c r="W9" s="16"/>
      <c r="X9" s="141">
        <v>1956.6608688498081</v>
      </c>
      <c r="Y9" s="218"/>
      <c r="Z9" s="220"/>
      <c r="AA9" s="190" t="s">
        <v>61</v>
      </c>
      <c r="AB9" s="16"/>
      <c r="AC9" s="190" t="s">
        <v>61</v>
      </c>
      <c r="AD9" s="16"/>
      <c r="AE9" s="16">
        <v>22.74</v>
      </c>
      <c r="AF9" s="141">
        <v>535.45627590346237</v>
      </c>
      <c r="AG9" s="16">
        <v>8.331621423330887</v>
      </c>
      <c r="AH9" s="141">
        <v>196.14972481160359</v>
      </c>
      <c r="AI9" s="218"/>
      <c r="AJ9" s="220"/>
      <c r="AK9" s="16">
        <v>17.577402787967717</v>
      </c>
      <c r="AL9" s="141">
        <v>413.82133735790745</v>
      </c>
      <c r="AM9" s="495"/>
      <c r="AN9" s="496"/>
      <c r="AO9" s="16">
        <v>48.652971386647103</v>
      </c>
      <c r="AP9" s="141">
        <v>3913.3217376996163</v>
      </c>
      <c r="AQ9" s="216">
        <f t="shared" si="0"/>
        <v>3913.3217376996163</v>
      </c>
      <c r="AR9" s="536"/>
      <c r="AS9" s="534"/>
      <c r="AT9" s="531"/>
    </row>
    <row r="10" spans="1:47" s="42" customFormat="1" ht="15.75" customHeight="1" thickBot="1">
      <c r="A10" s="488"/>
      <c r="B10" s="204"/>
      <c r="C10" s="211"/>
      <c r="D10" s="199" t="s">
        <v>161</v>
      </c>
      <c r="E10" s="86"/>
      <c r="F10" s="86"/>
      <c r="G10" s="87">
        <v>3961.85</v>
      </c>
      <c r="H10" s="209" t="s">
        <v>61</v>
      </c>
      <c r="I10" s="208" t="s">
        <v>61</v>
      </c>
      <c r="J10" s="491"/>
      <c r="K10" s="494"/>
      <c r="L10" s="29">
        <v>130.68965517241378</v>
      </c>
      <c r="M10" s="191" t="s">
        <v>61</v>
      </c>
      <c r="N10" s="191"/>
      <c r="O10" s="191"/>
      <c r="P10" s="191"/>
      <c r="Q10" s="191"/>
      <c r="R10" s="191"/>
      <c r="S10" s="191"/>
      <c r="T10" s="191"/>
      <c r="U10" s="28">
        <v>632.13526086515014</v>
      </c>
      <c r="V10" s="28"/>
      <c r="W10" s="28"/>
      <c r="X10" s="122">
        <v>3076.8008524736611</v>
      </c>
      <c r="Y10" s="223"/>
      <c r="Z10" s="222"/>
      <c r="AA10" s="183" t="s">
        <v>61</v>
      </c>
      <c r="AB10" s="28"/>
      <c r="AC10" s="183" t="s">
        <v>61</v>
      </c>
      <c r="AD10" s="28"/>
      <c r="AE10" s="28">
        <v>30.7</v>
      </c>
      <c r="AF10" s="122">
        <v>722.86597246967233</v>
      </c>
      <c r="AG10" s="28">
        <v>10.180484225972119</v>
      </c>
      <c r="AH10" s="122">
        <v>239.67713820762654</v>
      </c>
      <c r="AI10" s="223"/>
      <c r="AJ10" s="222"/>
      <c r="AK10" s="28">
        <v>29.462949376375644</v>
      </c>
      <c r="AL10" s="122">
        <v>693.64042347520046</v>
      </c>
      <c r="AM10" s="497"/>
      <c r="AN10" s="498"/>
      <c r="AO10" s="28">
        <v>70.347762289068228</v>
      </c>
      <c r="AP10" s="122">
        <v>6153.6017049473221</v>
      </c>
      <c r="AQ10" s="224">
        <f t="shared" si="0"/>
        <v>6153.6017049473221</v>
      </c>
      <c r="AR10" s="537"/>
      <c r="AS10" s="535"/>
      <c r="AT10" s="532"/>
      <c r="AU10" s="197"/>
    </row>
    <row r="11" spans="1:47" s="42" customFormat="1">
      <c r="A11" s="55"/>
      <c r="B11" s="55"/>
      <c r="C11" s="56"/>
      <c r="D11" s="59"/>
      <c r="E11" s="59"/>
      <c r="F11" s="58"/>
      <c r="G11" s="58"/>
      <c r="H11" s="58"/>
      <c r="I11" s="196"/>
      <c r="J11" s="59"/>
      <c r="K11" s="57"/>
      <c r="L11" s="61"/>
      <c r="M11" s="60"/>
      <c r="N11" s="60"/>
      <c r="O11" s="60"/>
      <c r="P11" s="60"/>
      <c r="Q11" s="60"/>
      <c r="R11" s="60"/>
      <c r="S11" s="60"/>
      <c r="T11" s="60"/>
      <c r="U11" s="150"/>
      <c r="V11" s="150"/>
      <c r="W11" s="150"/>
      <c r="X11" s="60"/>
      <c r="Y11" s="150"/>
      <c r="Z11" s="60"/>
      <c r="AA11" s="60"/>
      <c r="AB11" s="60"/>
      <c r="AC11" s="60"/>
      <c r="AD11" s="60"/>
      <c r="AE11" s="60"/>
      <c r="AF11" s="126"/>
      <c r="AG11" s="61"/>
      <c r="AH11" s="126"/>
      <c r="AI11" s="61"/>
      <c r="AJ11" s="126"/>
      <c r="AK11" s="61"/>
      <c r="AL11" s="126"/>
      <c r="AM11" s="61"/>
      <c r="AN11" s="126"/>
      <c r="AO11" s="61"/>
      <c r="AP11" s="126"/>
      <c r="AQ11" s="126"/>
      <c r="AR11" s="61"/>
      <c r="AT11" s="197"/>
      <c r="AU11" s="197"/>
    </row>
    <row r="12" spans="1:47" s="181" customFormat="1">
      <c r="A12" s="172"/>
      <c r="B12" s="172"/>
      <c r="C12" s="173"/>
      <c r="D12" s="174"/>
      <c r="E12" s="174"/>
      <c r="F12" s="174"/>
      <c r="G12" s="175"/>
      <c r="H12" s="175"/>
      <c r="I12" s="175"/>
      <c r="J12" s="176"/>
      <c r="K12" s="176"/>
      <c r="L12" s="177"/>
      <c r="M12" s="178"/>
      <c r="N12" s="178"/>
      <c r="O12" s="178"/>
      <c r="P12" s="178"/>
      <c r="Q12" s="178"/>
      <c r="R12" s="178"/>
      <c r="S12" s="178"/>
      <c r="T12" s="178"/>
      <c r="U12" s="177"/>
      <c r="V12" s="177"/>
      <c r="W12" s="177"/>
      <c r="X12" s="179"/>
      <c r="Y12" s="177"/>
      <c r="Z12" s="179"/>
      <c r="AA12" s="177"/>
      <c r="AB12" s="177"/>
      <c r="AC12" s="177"/>
      <c r="AD12" s="177"/>
      <c r="AE12" s="177"/>
      <c r="AF12" s="180"/>
      <c r="AG12" s="178"/>
      <c r="AH12" s="180"/>
      <c r="AI12" s="178"/>
      <c r="AJ12" s="180"/>
      <c r="AK12" s="178"/>
      <c r="AL12" s="180"/>
      <c r="AM12" s="178"/>
      <c r="AN12" s="180"/>
      <c r="AO12" s="178"/>
      <c r="AP12" s="180"/>
      <c r="AQ12" s="180"/>
      <c r="AR12" s="178"/>
      <c r="AS12" s="180"/>
    </row>
    <row r="13" spans="1:47" s="42" customFormat="1" ht="13.5" thickBot="1">
      <c r="A13" s="93"/>
      <c r="B13" s="93"/>
      <c r="C13" s="94"/>
      <c r="D13" s="95"/>
      <c r="E13" s="95"/>
      <c r="F13" s="95"/>
      <c r="G13" s="96"/>
      <c r="H13" s="96"/>
      <c r="I13" s="96"/>
      <c r="J13" s="97"/>
      <c r="K13" s="97"/>
      <c r="L13" s="98"/>
      <c r="M13" s="99"/>
      <c r="N13" s="99"/>
      <c r="O13" s="99"/>
      <c r="P13" s="99"/>
      <c r="Q13" s="99"/>
      <c r="R13" s="99"/>
      <c r="S13" s="99"/>
      <c r="T13" s="99"/>
      <c r="U13" s="98"/>
      <c r="V13" s="98"/>
      <c r="W13" s="98"/>
      <c r="X13" s="151"/>
      <c r="Y13" s="98"/>
      <c r="Z13" s="151"/>
      <c r="AA13" s="98"/>
      <c r="AB13" s="98"/>
      <c r="AC13" s="98"/>
      <c r="AD13" s="98"/>
      <c r="AE13" s="98"/>
      <c r="AF13" s="132"/>
      <c r="AG13" s="99"/>
      <c r="AH13" s="132"/>
      <c r="AI13" s="99"/>
      <c r="AJ13" s="132"/>
      <c r="AK13" s="99"/>
      <c r="AL13" s="132"/>
      <c r="AM13" s="99"/>
      <c r="AN13" s="132"/>
      <c r="AO13" s="99"/>
      <c r="AP13" s="132"/>
      <c r="AQ13" s="132"/>
      <c r="AR13" s="99"/>
      <c r="AS13" s="126"/>
    </row>
    <row r="14" spans="1:47" s="42" customFormat="1" ht="12.75" customHeight="1">
      <c r="A14" s="507" t="s">
        <v>103</v>
      </c>
      <c r="B14" s="303" t="s">
        <v>159</v>
      </c>
      <c r="C14" s="48">
        <v>38300</v>
      </c>
      <c r="D14" s="49" t="s">
        <v>104</v>
      </c>
      <c r="E14" s="49" t="s">
        <v>11</v>
      </c>
      <c r="F14" s="49" t="s">
        <v>105</v>
      </c>
      <c r="G14" s="306">
        <v>666666.66</v>
      </c>
      <c r="H14" s="14">
        <v>150</v>
      </c>
      <c r="I14" s="307" t="s">
        <v>61</v>
      </c>
      <c r="J14" s="431"/>
      <c r="K14" s="431" t="s">
        <v>106</v>
      </c>
      <c r="L14" s="18">
        <v>16961.992460000001</v>
      </c>
      <c r="M14" s="307" t="s">
        <v>61</v>
      </c>
      <c r="N14" s="307"/>
      <c r="O14" s="307"/>
      <c r="P14" s="307"/>
      <c r="Q14" s="307"/>
      <c r="R14" s="307"/>
      <c r="S14" s="307"/>
      <c r="T14" s="307"/>
      <c r="U14" s="40"/>
      <c r="V14" s="40"/>
      <c r="W14" s="40"/>
      <c r="X14" s="40"/>
      <c r="Y14" s="18">
        <v>16840.962460000002</v>
      </c>
      <c r="Z14" s="153">
        <v>214336.41719592165</v>
      </c>
      <c r="AA14" s="309" t="s">
        <v>61</v>
      </c>
      <c r="AB14" s="160">
        <f>G14*1.3%</f>
        <v>8666.666580000001</v>
      </c>
      <c r="AC14" s="310"/>
      <c r="AD14" s="310"/>
      <c r="AE14" s="308">
        <v>8666.666580000001</v>
      </c>
      <c r="AF14" s="153">
        <v>110301.43129888743</v>
      </c>
      <c r="AG14" s="18">
        <v>1218.9426820000001</v>
      </c>
      <c r="AH14" s="153">
        <v>15513.591212355654</v>
      </c>
      <c r="AI14" s="40"/>
      <c r="AJ14" s="40"/>
      <c r="AK14" s="18">
        <v>3297.7783519999998</v>
      </c>
      <c r="AL14" s="153">
        <v>41971.116458028831</v>
      </c>
      <c r="AM14" s="434" t="s">
        <v>18</v>
      </c>
      <c r="AN14" s="435"/>
      <c r="AO14" s="18">
        <v>16840.962460000002</v>
      </c>
      <c r="AP14" s="153">
        <v>428672.83439184329</v>
      </c>
      <c r="AQ14" s="133">
        <f t="shared" ref="AQ14:AQ19" si="1">AP14</f>
        <v>428672.83439184329</v>
      </c>
      <c r="AR14" s="440">
        <v>46026</v>
      </c>
      <c r="AS14" s="563">
        <f>SUM(AQ14:AQ19)</f>
        <v>520563.19629683951</v>
      </c>
    </row>
    <row r="15" spans="1:47" s="42" customFormat="1" ht="12.75" customHeight="1">
      <c r="A15" s="508"/>
      <c r="B15" s="311"/>
      <c r="C15" s="69"/>
      <c r="D15" s="21" t="s">
        <v>160</v>
      </c>
      <c r="E15" s="190" t="s">
        <v>61</v>
      </c>
      <c r="F15" s="192" t="s">
        <v>61</v>
      </c>
      <c r="G15" s="187">
        <v>66666.66</v>
      </c>
      <c r="H15" s="190" t="s">
        <v>61</v>
      </c>
      <c r="I15" s="192" t="s">
        <v>61</v>
      </c>
      <c r="J15" s="432"/>
      <c r="K15" s="432"/>
      <c r="L15" s="18">
        <v>1808.65246</v>
      </c>
      <c r="M15" s="192" t="s">
        <v>61</v>
      </c>
      <c r="N15" s="339"/>
      <c r="O15" s="339"/>
      <c r="P15" s="339"/>
      <c r="Q15" s="339"/>
      <c r="R15" s="339"/>
      <c r="S15" s="339"/>
      <c r="T15" s="339"/>
      <c r="U15" s="74"/>
      <c r="V15" s="74"/>
      <c r="W15" s="74"/>
      <c r="X15" s="74"/>
      <c r="Y15" s="18">
        <v>1808.65246</v>
      </c>
      <c r="Z15" s="153">
        <v>23018.879660218088</v>
      </c>
      <c r="AA15" s="190" t="s">
        <v>61</v>
      </c>
      <c r="AB15" s="14">
        <f t="shared" ref="AB15:AB19" si="2">G15*1.3%</f>
        <v>866.66658000000007</v>
      </c>
      <c r="AC15" s="260"/>
      <c r="AD15" s="313"/>
      <c r="AE15" s="312">
        <v>866.66658000000007</v>
      </c>
      <c r="AF15" s="153">
        <v>11030.142137175859</v>
      </c>
      <c r="AG15" s="18">
        <v>124.32368200000002</v>
      </c>
      <c r="AH15" s="153">
        <v>1582.2784853167545</v>
      </c>
      <c r="AI15" s="74"/>
      <c r="AJ15" s="74"/>
      <c r="AK15" s="18">
        <v>375.59435200000007</v>
      </c>
      <c r="AL15" s="153">
        <v>4780.2225031920179</v>
      </c>
      <c r="AM15" s="436"/>
      <c r="AN15" s="437"/>
      <c r="AO15" s="18">
        <v>1808.65246</v>
      </c>
      <c r="AP15" s="153">
        <v>46037.759320436176</v>
      </c>
      <c r="AQ15" s="133">
        <f t="shared" si="1"/>
        <v>46037.759320436176</v>
      </c>
      <c r="AR15" s="441"/>
      <c r="AS15" s="564"/>
    </row>
    <row r="16" spans="1:47" s="42" customFormat="1" ht="15.75" customHeight="1">
      <c r="A16" s="508"/>
      <c r="B16" s="314"/>
      <c r="C16" s="54"/>
      <c r="D16" s="231" t="s">
        <v>45</v>
      </c>
      <c r="E16" s="231" t="s">
        <v>45</v>
      </c>
      <c r="F16" s="192" t="s">
        <v>61</v>
      </c>
      <c r="G16" s="14">
        <v>150</v>
      </c>
      <c r="H16" s="190" t="s">
        <v>61</v>
      </c>
      <c r="I16" s="14">
        <v>150</v>
      </c>
      <c r="J16" s="432"/>
      <c r="K16" s="432"/>
      <c r="L16" s="18">
        <v>412.69</v>
      </c>
      <c r="M16" s="14">
        <v>121</v>
      </c>
      <c r="N16" s="14"/>
      <c r="O16" s="14"/>
      <c r="P16" s="14"/>
      <c r="Q16" s="14"/>
      <c r="R16" s="14"/>
      <c r="S16" s="14"/>
      <c r="T16" s="14"/>
      <c r="U16" s="30"/>
      <c r="V16" s="30"/>
      <c r="W16" s="30"/>
      <c r="X16" s="30"/>
      <c r="Y16" s="18">
        <v>412.69</v>
      </c>
      <c r="Z16" s="153">
        <v>5252.3420928393307</v>
      </c>
      <c r="AA16" s="190" t="s">
        <v>61</v>
      </c>
      <c r="AB16" s="14">
        <f t="shared" si="2"/>
        <v>1.9500000000000002</v>
      </c>
      <c r="AC16" s="315"/>
      <c r="AD16" s="315"/>
      <c r="AE16" s="16"/>
      <c r="AF16" s="153"/>
      <c r="AG16" s="18">
        <v>12.826300000000002</v>
      </c>
      <c r="AH16" s="153">
        <v>163.24145335575179</v>
      </c>
      <c r="AI16" s="30"/>
      <c r="AJ16" s="30"/>
      <c r="AK16" s="18">
        <v>159.928</v>
      </c>
      <c r="AL16" s="153">
        <v>2035.4177862890008</v>
      </c>
      <c r="AM16" s="436"/>
      <c r="AN16" s="437"/>
      <c r="AO16" s="18">
        <v>412.69</v>
      </c>
      <c r="AP16" s="153">
        <v>10504.684185678661</v>
      </c>
      <c r="AQ16" s="135">
        <f t="shared" si="1"/>
        <v>10504.684185678661</v>
      </c>
      <c r="AR16" s="441"/>
      <c r="AS16" s="564"/>
    </row>
    <row r="17" spans="1:47" s="42" customFormat="1" ht="12.75" customHeight="1">
      <c r="A17" s="508"/>
      <c r="B17" s="316"/>
      <c r="C17" s="53"/>
      <c r="D17" s="21" t="s">
        <v>161</v>
      </c>
      <c r="E17" s="190" t="s">
        <v>61</v>
      </c>
      <c r="F17" s="192" t="s">
        <v>61</v>
      </c>
      <c r="G17" s="20"/>
      <c r="H17" s="309" t="s">
        <v>61</v>
      </c>
      <c r="I17" s="20"/>
      <c r="J17" s="432"/>
      <c r="K17" s="432"/>
      <c r="L17" s="18">
        <v>70.84</v>
      </c>
      <c r="M17" s="192" t="s">
        <v>61</v>
      </c>
      <c r="N17" s="192"/>
      <c r="O17" s="192"/>
      <c r="P17" s="192"/>
      <c r="Q17" s="192"/>
      <c r="R17" s="192"/>
      <c r="S17" s="192"/>
      <c r="T17" s="192"/>
      <c r="U17" s="30"/>
      <c r="V17" s="30"/>
      <c r="W17" s="30"/>
      <c r="X17" s="30"/>
      <c r="Y17" s="18">
        <v>70.84</v>
      </c>
      <c r="Z17" s="153">
        <v>901.58693900200717</v>
      </c>
      <c r="AA17" s="317"/>
      <c r="AB17" s="317"/>
      <c r="AC17" s="317"/>
      <c r="AD17" s="317"/>
      <c r="AE17" s="320"/>
      <c r="AF17" s="153"/>
      <c r="AG17" s="18">
        <v>1.468</v>
      </c>
      <c r="AH17" s="153">
        <v>18.683365703768288</v>
      </c>
      <c r="AI17" s="30"/>
      <c r="AJ17" s="30"/>
      <c r="AK17" s="18">
        <v>28.136000000000003</v>
      </c>
      <c r="AL17" s="153">
        <v>358.08935792998943</v>
      </c>
      <c r="AM17" s="436"/>
      <c r="AN17" s="437"/>
      <c r="AO17" s="18">
        <v>70.84</v>
      </c>
      <c r="AP17" s="153">
        <v>1803.1738780040143</v>
      </c>
      <c r="AQ17" s="135">
        <f t="shared" si="1"/>
        <v>1803.1738780040143</v>
      </c>
      <c r="AR17" s="441"/>
      <c r="AS17" s="564"/>
    </row>
    <row r="18" spans="1:47" s="42" customFormat="1" ht="12.75" customHeight="1">
      <c r="A18" s="508"/>
      <c r="B18" s="311"/>
      <c r="C18" s="69"/>
      <c r="D18" s="21" t="s">
        <v>162</v>
      </c>
      <c r="E18" s="190" t="s">
        <v>61</v>
      </c>
      <c r="F18" s="192" t="s">
        <v>61</v>
      </c>
      <c r="G18" s="187">
        <v>66666.66</v>
      </c>
      <c r="H18" s="190" t="s">
        <v>61</v>
      </c>
      <c r="I18" s="192" t="s">
        <v>61</v>
      </c>
      <c r="J18" s="432"/>
      <c r="K18" s="432"/>
      <c r="L18" s="18">
        <v>1112.2058800000002</v>
      </c>
      <c r="M18" s="192" t="s">
        <v>61</v>
      </c>
      <c r="N18" s="339"/>
      <c r="O18" s="339"/>
      <c r="P18" s="339"/>
      <c r="Q18" s="339"/>
      <c r="R18" s="339"/>
      <c r="S18" s="339"/>
      <c r="T18" s="339"/>
      <c r="U18" s="74"/>
      <c r="V18" s="74"/>
      <c r="W18" s="74"/>
      <c r="X18" s="74"/>
      <c r="Y18" s="18">
        <v>1112.2058800000002</v>
      </c>
      <c r="Z18" s="153">
        <v>14155.142502671271</v>
      </c>
      <c r="AA18" s="190" t="s">
        <v>61</v>
      </c>
      <c r="AB18" s="14">
        <f t="shared" si="2"/>
        <v>866.66658000000007</v>
      </c>
      <c r="AC18" s="260"/>
      <c r="AD18" s="313"/>
      <c r="AE18" s="320"/>
      <c r="AF18" s="153"/>
      <c r="AG18" s="18">
        <v>136.20368200000001</v>
      </c>
      <c r="AH18" s="153">
        <v>1733.4762949630524</v>
      </c>
      <c r="AI18" s="74"/>
      <c r="AJ18" s="74"/>
      <c r="AK18" s="18">
        <v>438.93035200000014</v>
      </c>
      <c r="AL18" s="153">
        <v>5586.3053711851198</v>
      </c>
      <c r="AM18" s="436"/>
      <c r="AN18" s="437"/>
      <c r="AO18" s="18">
        <v>1112.2058800000002</v>
      </c>
      <c r="AP18" s="153">
        <v>28310.285005342543</v>
      </c>
      <c r="AQ18" s="133">
        <f t="shared" si="1"/>
        <v>28310.285005342543</v>
      </c>
      <c r="AR18" s="441"/>
      <c r="AS18" s="564"/>
    </row>
    <row r="19" spans="1:47" s="42" customFormat="1" ht="15.75" customHeight="1" thickBot="1">
      <c r="A19" s="508"/>
      <c r="B19" s="304"/>
      <c r="C19" s="45"/>
      <c r="D19" s="199" t="s">
        <v>163</v>
      </c>
      <c r="E19" s="189" t="s">
        <v>61</v>
      </c>
      <c r="F19" s="191" t="s">
        <v>61</v>
      </c>
      <c r="G19" s="188">
        <v>6666.66</v>
      </c>
      <c r="H19" s="189" t="s">
        <v>61</v>
      </c>
      <c r="I19" s="191" t="s">
        <v>61</v>
      </c>
      <c r="J19" s="433"/>
      <c r="K19" s="432"/>
      <c r="L19" s="28">
        <v>205.64246</v>
      </c>
      <c r="M19" s="191" t="s">
        <v>61</v>
      </c>
      <c r="N19" s="191"/>
      <c r="O19" s="191"/>
      <c r="P19" s="191"/>
      <c r="Q19" s="191"/>
      <c r="R19" s="191"/>
      <c r="S19" s="191"/>
      <c r="T19" s="191"/>
      <c r="U19" s="34"/>
      <c r="V19" s="34"/>
      <c r="W19" s="34"/>
      <c r="X19" s="34"/>
      <c r="Y19" s="28">
        <v>205.64246</v>
      </c>
      <c r="Z19" s="158">
        <v>2617.2297577674003</v>
      </c>
      <c r="AA19" s="183" t="s">
        <v>61</v>
      </c>
      <c r="AB19" s="87">
        <f t="shared" si="2"/>
        <v>86.66658000000001</v>
      </c>
      <c r="AC19" s="319"/>
      <c r="AD19" s="319"/>
      <c r="AE19" s="318">
        <v>86.66658000000001</v>
      </c>
      <c r="AF19" s="158">
        <v>1103</v>
      </c>
      <c r="AG19" s="28">
        <v>16.323681999999998</v>
      </c>
      <c r="AH19" s="158">
        <v>207.75294307767015</v>
      </c>
      <c r="AI19" s="34"/>
      <c r="AJ19" s="34"/>
      <c r="AK19" s="28">
        <v>46.390352000000007</v>
      </c>
      <c r="AL19" s="158">
        <v>590.41410868020375</v>
      </c>
      <c r="AM19" s="438"/>
      <c r="AN19" s="439"/>
      <c r="AO19" s="28">
        <v>205.64246</v>
      </c>
      <c r="AP19" s="158">
        <v>5234.4595155348006</v>
      </c>
      <c r="AQ19" s="229">
        <f t="shared" si="1"/>
        <v>5234.4595155348006</v>
      </c>
      <c r="AR19" s="442"/>
      <c r="AS19" s="565"/>
    </row>
    <row r="20" spans="1:47" s="42" customFormat="1" ht="15" customHeight="1">
      <c r="A20" s="508"/>
      <c r="B20" s="47" t="s">
        <v>159</v>
      </c>
      <c r="C20" s="53">
        <v>37910</v>
      </c>
      <c r="D20" s="21" t="s">
        <v>30</v>
      </c>
      <c r="E20" s="21" t="s">
        <v>30</v>
      </c>
      <c r="F20" s="21" t="s">
        <v>30</v>
      </c>
      <c r="G20" s="20"/>
      <c r="H20" s="20"/>
      <c r="I20" s="20"/>
      <c r="J20" s="21"/>
      <c r="K20" s="432"/>
      <c r="L20" s="18">
        <v>17.61</v>
      </c>
      <c r="M20" s="22">
        <v>20.54</v>
      </c>
      <c r="N20" s="22"/>
      <c r="O20" s="22"/>
      <c r="P20" s="22"/>
      <c r="Q20" s="22"/>
      <c r="R20" s="22"/>
      <c r="S20" s="22"/>
      <c r="T20" s="22"/>
      <c r="U20" s="82"/>
      <c r="V20" s="82"/>
      <c r="W20" s="82"/>
      <c r="X20" s="152"/>
      <c r="Y20" s="82"/>
      <c r="Z20" s="152"/>
      <c r="AA20" s="82"/>
      <c r="AB20" s="82"/>
      <c r="AC20" s="82"/>
      <c r="AD20" s="82"/>
      <c r="AE20" s="82"/>
      <c r="AF20" s="138"/>
      <c r="AG20" s="83"/>
      <c r="AH20" s="138"/>
      <c r="AI20" s="83"/>
      <c r="AJ20" s="138"/>
      <c r="AK20" s="83"/>
      <c r="AL20" s="138"/>
      <c r="AM20" s="83"/>
      <c r="AN20" s="138"/>
      <c r="AO20" s="83"/>
      <c r="AP20" s="138"/>
      <c r="AQ20" s="120">
        <v>-0.03</v>
      </c>
      <c r="AR20" s="106"/>
      <c r="AS20" s="566">
        <f>AQ20+AQ21+AQ22</f>
        <v>2754.55</v>
      </c>
    </row>
    <row r="21" spans="1:47" s="42" customFormat="1" ht="15" customHeight="1">
      <c r="A21" s="508"/>
      <c r="B21" s="44" t="s">
        <v>159</v>
      </c>
      <c r="C21" s="54">
        <v>38400</v>
      </c>
      <c r="D21" s="15" t="s">
        <v>107</v>
      </c>
      <c r="E21" s="15" t="s">
        <v>107</v>
      </c>
      <c r="F21" s="15" t="s">
        <v>107</v>
      </c>
      <c r="G21" s="100">
        <v>200</v>
      </c>
      <c r="H21" s="100"/>
      <c r="I21" s="100"/>
      <c r="J21" s="15"/>
      <c r="K21" s="432"/>
      <c r="L21" s="18">
        <v>150.82</v>
      </c>
      <c r="M21" s="18">
        <v>51.53</v>
      </c>
      <c r="N21" s="16">
        <v>19.5</v>
      </c>
      <c r="O21" s="16"/>
      <c r="P21" s="16"/>
      <c r="Q21" s="16"/>
      <c r="R21" s="16"/>
      <c r="S21" s="16"/>
      <c r="T21" s="16"/>
      <c r="U21" s="74"/>
      <c r="V21" s="74"/>
      <c r="W21" s="74"/>
      <c r="X21" s="74"/>
      <c r="Y21" s="18">
        <v>101.89</v>
      </c>
      <c r="Z21" s="153">
        <v>768.9</v>
      </c>
      <c r="AA21" s="83"/>
      <c r="AB21" s="18">
        <v>2.6</v>
      </c>
      <c r="AC21" s="82"/>
      <c r="AD21" s="82"/>
      <c r="AE21" s="82"/>
      <c r="AF21" s="120">
        <v>34.49</v>
      </c>
      <c r="AG21" s="22">
        <v>4.57</v>
      </c>
      <c r="AH21" s="120">
        <v>34.39</v>
      </c>
      <c r="AI21" s="72"/>
      <c r="AJ21" s="121"/>
      <c r="AK21" s="72"/>
      <c r="AL21" s="121"/>
      <c r="AM21" s="569" t="s">
        <v>18</v>
      </c>
      <c r="AN21" s="570"/>
      <c r="AO21" s="22">
        <v>94.72</v>
      </c>
      <c r="AP21" s="120">
        <f>X21+Z21+AF21+AH21</f>
        <v>837.78</v>
      </c>
      <c r="AQ21" s="133">
        <f>AP21</f>
        <v>837.78</v>
      </c>
      <c r="AR21" s="107"/>
      <c r="AS21" s="567"/>
    </row>
    <row r="22" spans="1:47" s="42" customFormat="1" ht="15.75" customHeight="1" thickBot="1">
      <c r="A22" s="509"/>
      <c r="B22" s="414" t="s">
        <v>159</v>
      </c>
      <c r="C22" s="85">
        <v>39149</v>
      </c>
      <c r="D22" s="86" t="s">
        <v>27</v>
      </c>
      <c r="E22" s="86" t="s">
        <v>27</v>
      </c>
      <c r="F22" s="86" t="s">
        <v>27</v>
      </c>
      <c r="G22" s="87">
        <v>1356</v>
      </c>
      <c r="H22" s="87"/>
      <c r="I22" s="87"/>
      <c r="J22" s="88"/>
      <c r="K22" s="433"/>
      <c r="L22" s="89">
        <v>363.87</v>
      </c>
      <c r="M22" s="90">
        <v>128.71</v>
      </c>
      <c r="N22" s="90"/>
      <c r="O22" s="90"/>
      <c r="P22" s="90"/>
      <c r="Q22" s="90"/>
      <c r="R22" s="90"/>
      <c r="S22" s="90"/>
      <c r="T22" s="90"/>
      <c r="U22" s="34"/>
      <c r="V22" s="34"/>
      <c r="W22" s="34"/>
      <c r="X22" s="34"/>
      <c r="Y22" s="302">
        <f>U22-X22+AD22</f>
        <v>0</v>
      </c>
      <c r="Z22" s="139">
        <v>1520.63</v>
      </c>
      <c r="AA22" s="91">
        <v>19.5</v>
      </c>
      <c r="AB22" s="302">
        <f>G22*1.3%</f>
        <v>17.628</v>
      </c>
      <c r="AC22" s="92"/>
      <c r="AD22" s="92"/>
      <c r="AE22" s="92"/>
      <c r="AF22" s="139">
        <v>106.05</v>
      </c>
      <c r="AG22" s="302">
        <v>48.23</v>
      </c>
      <c r="AH22" s="139">
        <v>290.12</v>
      </c>
      <c r="AI22" s="302"/>
      <c r="AJ22" s="139"/>
      <c r="AK22" s="302"/>
      <c r="AL22" s="139"/>
      <c r="AM22" s="438"/>
      <c r="AN22" s="439"/>
      <c r="AO22" s="302">
        <v>186.93</v>
      </c>
      <c r="AP22" s="122">
        <f>X22+Z22+AF22+AH22</f>
        <v>1916.8000000000002</v>
      </c>
      <c r="AQ22" s="122">
        <f>AP22</f>
        <v>1916.8000000000002</v>
      </c>
      <c r="AR22" s="108"/>
      <c r="AS22" s="568"/>
      <c r="AU22" s="42" t="s">
        <v>28</v>
      </c>
    </row>
    <row r="23" spans="1:47" s="42" customFormat="1">
      <c r="A23" s="55"/>
      <c r="B23" s="55"/>
      <c r="C23" s="56"/>
      <c r="D23" s="57"/>
      <c r="E23" s="57"/>
      <c r="F23" s="57"/>
      <c r="G23" s="58"/>
      <c r="H23" s="58"/>
      <c r="I23" s="58"/>
      <c r="J23" s="59"/>
      <c r="K23" s="59"/>
      <c r="L23" s="60"/>
      <c r="M23" s="61"/>
      <c r="N23" s="61"/>
      <c r="O23" s="61"/>
      <c r="P23" s="61"/>
      <c r="Q23" s="61"/>
      <c r="R23" s="61"/>
      <c r="S23" s="61"/>
      <c r="T23" s="61"/>
      <c r="U23" s="60"/>
      <c r="V23" s="60"/>
      <c r="W23" s="60"/>
      <c r="X23" s="150"/>
      <c r="Y23" s="60"/>
      <c r="Z23" s="150"/>
      <c r="AA23" s="60"/>
      <c r="AB23" s="60"/>
      <c r="AC23" s="60"/>
      <c r="AD23" s="60"/>
      <c r="AE23" s="60"/>
      <c r="AF23" s="126"/>
      <c r="AG23" s="61"/>
      <c r="AH23" s="126"/>
      <c r="AI23" s="61"/>
      <c r="AJ23" s="126"/>
      <c r="AK23" s="61"/>
      <c r="AL23" s="126"/>
      <c r="AM23" s="61"/>
      <c r="AN23" s="126"/>
      <c r="AO23" s="61"/>
      <c r="AP23" s="126"/>
      <c r="AQ23" s="126"/>
      <c r="AR23" s="61"/>
      <c r="AS23" s="126"/>
    </row>
    <row r="24" spans="1:47" s="181" customFormat="1">
      <c r="A24" s="172"/>
      <c r="B24" s="172"/>
      <c r="C24" s="173"/>
      <c r="D24" s="174"/>
      <c r="E24" s="174"/>
      <c r="F24" s="174"/>
      <c r="G24" s="175"/>
      <c r="H24" s="175"/>
      <c r="I24" s="175"/>
      <c r="J24" s="176"/>
      <c r="K24" s="176"/>
      <c r="L24" s="177"/>
      <c r="M24" s="178"/>
      <c r="N24" s="178"/>
      <c r="O24" s="178"/>
      <c r="P24" s="178"/>
      <c r="Q24" s="178"/>
      <c r="R24" s="178"/>
      <c r="S24" s="178"/>
      <c r="T24" s="178"/>
      <c r="U24" s="177"/>
      <c r="V24" s="177"/>
      <c r="W24" s="177"/>
      <c r="X24" s="179"/>
      <c r="Y24" s="177"/>
      <c r="Z24" s="179"/>
      <c r="AA24" s="177"/>
      <c r="AB24" s="177"/>
      <c r="AC24" s="177"/>
      <c r="AD24" s="177"/>
      <c r="AE24" s="177"/>
      <c r="AF24" s="180"/>
      <c r="AG24" s="178"/>
      <c r="AH24" s="180"/>
      <c r="AI24" s="178"/>
      <c r="AJ24" s="180"/>
      <c r="AK24" s="178"/>
      <c r="AL24" s="180"/>
      <c r="AM24" s="178"/>
      <c r="AN24" s="180"/>
      <c r="AO24" s="178"/>
      <c r="AP24" s="180"/>
      <c r="AQ24" s="180"/>
      <c r="AR24" s="178"/>
      <c r="AS24" s="180"/>
    </row>
    <row r="25" spans="1:47" s="42" customFormat="1" ht="13.5" thickBot="1">
      <c r="A25" s="55"/>
      <c r="B25" s="93"/>
      <c r="C25" s="56"/>
      <c r="D25" s="57"/>
      <c r="E25" s="57"/>
      <c r="F25" s="57"/>
      <c r="G25" s="58"/>
      <c r="H25" s="58"/>
      <c r="I25" s="58"/>
      <c r="J25" s="59"/>
      <c r="K25" s="59"/>
      <c r="L25" s="60"/>
      <c r="M25" s="61"/>
      <c r="N25" s="61"/>
      <c r="O25" s="61"/>
      <c r="P25" s="61"/>
      <c r="Q25" s="61"/>
      <c r="R25" s="61"/>
      <c r="S25" s="61"/>
      <c r="T25" s="61"/>
      <c r="U25" s="60"/>
      <c r="V25" s="60"/>
      <c r="W25" s="60"/>
      <c r="X25" s="150"/>
      <c r="Y25" s="60"/>
      <c r="Z25" s="150"/>
      <c r="AA25" s="60"/>
      <c r="AB25" s="60"/>
      <c r="AC25" s="60"/>
      <c r="AD25" s="60"/>
      <c r="AE25" s="60"/>
      <c r="AF25" s="126"/>
      <c r="AG25" s="61"/>
      <c r="AH25" s="126"/>
      <c r="AI25" s="61"/>
      <c r="AJ25" s="126"/>
      <c r="AK25" s="61"/>
      <c r="AL25" s="126"/>
      <c r="AM25" s="61"/>
      <c r="AN25" s="126"/>
      <c r="AO25" s="61"/>
      <c r="AP25" s="126"/>
      <c r="AQ25" s="132"/>
      <c r="AR25" s="99"/>
      <c r="AS25" s="126"/>
    </row>
    <row r="26" spans="1:47" s="42" customFormat="1">
      <c r="A26" s="428" t="s">
        <v>21</v>
      </c>
      <c r="B26" s="47" t="s">
        <v>159</v>
      </c>
      <c r="C26" s="62">
        <v>38322</v>
      </c>
      <c r="D26" s="37" t="s">
        <v>11</v>
      </c>
      <c r="E26" s="165"/>
      <c r="F26" s="165"/>
      <c r="G26" s="50">
        <v>60000</v>
      </c>
      <c r="H26" s="160"/>
      <c r="I26" s="160"/>
      <c r="J26" s="550"/>
      <c r="K26" s="553" t="s">
        <v>17</v>
      </c>
      <c r="L26" s="38">
        <v>847.87</v>
      </c>
      <c r="M26" s="39">
        <v>764</v>
      </c>
      <c r="N26" s="39"/>
      <c r="O26" s="39"/>
      <c r="P26" s="39"/>
      <c r="Q26" s="39"/>
      <c r="R26" s="39"/>
      <c r="S26" s="39"/>
      <c r="T26" s="39"/>
      <c r="U26" s="40"/>
      <c r="V26" s="40"/>
      <c r="W26" s="40"/>
      <c r="X26" s="154"/>
      <c r="Y26" s="40"/>
      <c r="Z26" s="154"/>
      <c r="AA26" s="40"/>
      <c r="AB26" s="40"/>
      <c r="AC26" s="40"/>
      <c r="AD26" s="40"/>
      <c r="AE26" s="40"/>
      <c r="AF26" s="140"/>
      <c r="AG26" s="39">
        <v>83.87</v>
      </c>
      <c r="AH26" s="123">
        <v>625.04</v>
      </c>
      <c r="AI26" s="39"/>
      <c r="AJ26" s="123"/>
      <c r="AK26" s="39"/>
      <c r="AL26" s="123"/>
      <c r="AM26" s="41"/>
      <c r="AN26" s="140"/>
      <c r="AO26" s="39">
        <v>83.87</v>
      </c>
      <c r="AP26" s="123">
        <v>625</v>
      </c>
      <c r="AQ26" s="133">
        <f>AP26</f>
        <v>625</v>
      </c>
      <c r="AR26" s="106"/>
      <c r="AS26" s="127"/>
    </row>
    <row r="27" spans="1:47" s="42" customFormat="1">
      <c r="A27" s="429"/>
      <c r="B27" s="44" t="s">
        <v>159</v>
      </c>
      <c r="C27" s="33">
        <v>38377</v>
      </c>
      <c r="D27" s="15" t="s">
        <v>164</v>
      </c>
      <c r="E27" s="164"/>
      <c r="F27" s="164"/>
      <c r="G27" s="36"/>
      <c r="H27" s="36"/>
      <c r="I27" s="36"/>
      <c r="J27" s="551"/>
      <c r="K27" s="554"/>
      <c r="L27" s="16">
        <v>103.85999999999999</v>
      </c>
      <c r="M27" s="17">
        <v>36.950000000000003</v>
      </c>
      <c r="N27" s="17"/>
      <c r="O27" s="17"/>
      <c r="P27" s="17"/>
      <c r="Q27" s="17"/>
      <c r="R27" s="17"/>
      <c r="S27" s="17"/>
      <c r="T27" s="17"/>
      <c r="U27" s="30"/>
      <c r="V27" s="30"/>
      <c r="W27" s="30"/>
      <c r="X27" s="155"/>
      <c r="Y27" s="30"/>
      <c r="Z27" s="155"/>
      <c r="AA27" s="30"/>
      <c r="AB27" s="30"/>
      <c r="AC27" s="30"/>
      <c r="AD27" s="30"/>
      <c r="AE27" s="30"/>
      <c r="AF27" s="148"/>
      <c r="AG27" s="17">
        <v>8.841800000000001</v>
      </c>
      <c r="AH27" s="141">
        <v>65.34</v>
      </c>
      <c r="AI27" s="17"/>
      <c r="AJ27" s="141"/>
      <c r="AK27" s="17"/>
      <c r="AL27" s="141"/>
      <c r="AM27" s="17">
        <v>58.07</v>
      </c>
      <c r="AN27" s="141">
        <v>216.38</v>
      </c>
      <c r="AO27" s="17">
        <v>8.84</v>
      </c>
      <c r="AP27" s="141">
        <v>282</v>
      </c>
      <c r="AQ27" s="133">
        <f>AN27+AP27</f>
        <v>498.38</v>
      </c>
      <c r="AR27" s="109"/>
      <c r="AS27" s="128"/>
    </row>
    <row r="28" spans="1:47" s="42" customFormat="1">
      <c r="A28" s="429"/>
      <c r="B28" s="519" t="s">
        <v>159</v>
      </c>
      <c r="C28" s="521">
        <v>38660</v>
      </c>
      <c r="D28" s="523" t="s">
        <v>165</v>
      </c>
      <c r="E28" s="166"/>
      <c r="F28" s="166"/>
      <c r="G28" s="505">
        <v>60000</v>
      </c>
      <c r="H28" s="415"/>
      <c r="I28" s="415"/>
      <c r="J28" s="551"/>
      <c r="K28" s="554"/>
      <c r="L28" s="16">
        <v>863.59999999999991</v>
      </c>
      <c r="M28" s="517">
        <v>52</v>
      </c>
      <c r="N28" s="335"/>
      <c r="O28" s="335"/>
      <c r="P28" s="335"/>
      <c r="Q28" s="335"/>
      <c r="R28" s="335"/>
      <c r="S28" s="335"/>
      <c r="T28" s="335"/>
      <c r="U28" s="30"/>
      <c r="V28" s="30"/>
      <c r="W28" s="30"/>
      <c r="X28" s="155"/>
      <c r="Y28" s="30"/>
      <c r="Z28" s="155"/>
      <c r="AA28" s="30"/>
      <c r="AB28" s="30"/>
      <c r="AC28" s="30"/>
      <c r="AD28" s="30"/>
      <c r="AE28" s="30"/>
      <c r="AF28" s="148"/>
      <c r="AG28" s="17">
        <v>117.23999999999998</v>
      </c>
      <c r="AH28" s="141">
        <v>804.17</v>
      </c>
      <c r="AI28" s="17"/>
      <c r="AJ28" s="141"/>
      <c r="AK28" s="17"/>
      <c r="AL28" s="141"/>
      <c r="AM28" s="17">
        <v>694.36</v>
      </c>
      <c r="AN28" s="141">
        <v>2401.7199999999998</v>
      </c>
      <c r="AO28" s="17">
        <v>117.24</v>
      </c>
      <c r="AP28" s="141">
        <v>804</v>
      </c>
      <c r="AQ28" s="133">
        <f>AN28+AP28</f>
        <v>3205.72</v>
      </c>
      <c r="AR28" s="109"/>
      <c r="AS28" s="128">
        <v>9462.84</v>
      </c>
    </row>
    <row r="29" spans="1:47" s="42" customFormat="1" ht="13.5" thickBot="1">
      <c r="A29" s="430"/>
      <c r="B29" s="520"/>
      <c r="C29" s="522"/>
      <c r="D29" s="524"/>
      <c r="E29" s="167"/>
      <c r="F29" s="167"/>
      <c r="G29" s="506"/>
      <c r="H29" s="89"/>
      <c r="I29" s="89"/>
      <c r="J29" s="552"/>
      <c r="K29" s="555"/>
      <c r="L29" s="28">
        <v>780</v>
      </c>
      <c r="M29" s="518"/>
      <c r="N29" s="336"/>
      <c r="O29" s="336"/>
      <c r="P29" s="336"/>
      <c r="Q29" s="336"/>
      <c r="R29" s="336"/>
      <c r="S29" s="336"/>
      <c r="T29" s="336"/>
      <c r="U29" s="34"/>
      <c r="V29" s="34"/>
      <c r="W29" s="34"/>
      <c r="X29" s="147"/>
      <c r="Y29" s="34"/>
      <c r="Z29" s="147"/>
      <c r="AA29" s="34"/>
      <c r="AB29" s="28">
        <v>780</v>
      </c>
      <c r="AC29" s="34"/>
      <c r="AD29" s="34"/>
      <c r="AE29" s="34"/>
      <c r="AF29" s="122">
        <v>5350.19</v>
      </c>
      <c r="AG29" s="35"/>
      <c r="AH29" s="142"/>
      <c r="AI29" s="35"/>
      <c r="AJ29" s="142"/>
      <c r="AK29" s="35"/>
      <c r="AL29" s="142"/>
      <c r="AM29" s="35"/>
      <c r="AN29" s="142"/>
      <c r="AO29" s="29">
        <v>780</v>
      </c>
      <c r="AP29" s="122">
        <v>5350</v>
      </c>
      <c r="AQ29" s="122">
        <f>AP29</f>
        <v>5350</v>
      </c>
      <c r="AR29" s="111"/>
      <c r="AS29" s="129"/>
    </row>
    <row r="30" spans="1:47" s="42" customFormat="1">
      <c r="A30" s="55"/>
      <c r="B30" s="55"/>
      <c r="C30" s="56"/>
      <c r="D30" s="57"/>
      <c r="E30" s="57"/>
      <c r="F30" s="57"/>
      <c r="G30" s="58"/>
      <c r="H30" s="58"/>
      <c r="I30" s="58"/>
      <c r="J30" s="59"/>
      <c r="K30" s="59"/>
      <c r="L30" s="60"/>
      <c r="M30" s="61"/>
      <c r="N30" s="61"/>
      <c r="O30" s="61"/>
      <c r="P30" s="61"/>
      <c r="Q30" s="61"/>
      <c r="R30" s="61"/>
      <c r="S30" s="61"/>
      <c r="T30" s="61"/>
      <c r="U30" s="60"/>
      <c r="V30" s="60"/>
      <c r="W30" s="60"/>
      <c r="X30" s="150"/>
      <c r="Y30" s="60"/>
      <c r="Z30" s="150"/>
      <c r="AA30" s="60"/>
      <c r="AB30" s="60"/>
      <c r="AC30" s="60"/>
      <c r="AD30" s="60"/>
      <c r="AE30" s="60"/>
      <c r="AF30" s="126"/>
      <c r="AG30" s="61"/>
      <c r="AH30" s="126"/>
      <c r="AI30" s="61"/>
      <c r="AJ30" s="126"/>
      <c r="AK30" s="61"/>
      <c r="AL30" s="126"/>
      <c r="AM30" s="61"/>
      <c r="AN30" s="126"/>
      <c r="AO30" s="61"/>
      <c r="AP30" s="126"/>
      <c r="AQ30" s="126"/>
      <c r="AR30" s="61"/>
      <c r="AS30" s="126"/>
    </row>
    <row r="31" spans="1:47" s="181" customFormat="1">
      <c r="A31" s="172"/>
      <c r="B31" s="172"/>
      <c r="C31" s="173"/>
      <c r="D31" s="174"/>
      <c r="E31" s="174"/>
      <c r="F31" s="174"/>
      <c r="G31" s="175"/>
      <c r="H31" s="175"/>
      <c r="I31" s="175"/>
      <c r="J31" s="176"/>
      <c r="K31" s="176"/>
      <c r="L31" s="177"/>
      <c r="M31" s="178"/>
      <c r="N31" s="178"/>
      <c r="O31" s="178"/>
      <c r="P31" s="178"/>
      <c r="Q31" s="178"/>
      <c r="R31" s="178"/>
      <c r="S31" s="178"/>
      <c r="T31" s="178"/>
      <c r="U31" s="177"/>
      <c r="V31" s="177"/>
      <c r="W31" s="177"/>
      <c r="X31" s="179"/>
      <c r="Y31" s="177"/>
      <c r="Z31" s="179"/>
      <c r="AA31" s="177"/>
      <c r="AB31" s="177"/>
      <c r="AC31" s="177"/>
      <c r="AD31" s="177"/>
      <c r="AE31" s="177"/>
      <c r="AF31" s="180"/>
      <c r="AG31" s="178"/>
      <c r="AH31" s="180"/>
      <c r="AI31" s="178"/>
      <c r="AJ31" s="180"/>
      <c r="AK31" s="178"/>
      <c r="AL31" s="180"/>
      <c r="AM31" s="178"/>
      <c r="AN31" s="180"/>
      <c r="AO31" s="178"/>
      <c r="AP31" s="180"/>
      <c r="AQ31" s="180"/>
      <c r="AR31" s="178"/>
      <c r="AS31" s="180"/>
    </row>
    <row r="32" spans="1:47" s="42" customFormat="1" ht="13.5" thickBot="1">
      <c r="A32" s="55"/>
      <c r="B32" s="55"/>
      <c r="C32" s="56"/>
      <c r="D32" s="57"/>
      <c r="E32" s="57"/>
      <c r="F32" s="57"/>
      <c r="G32" s="58"/>
      <c r="H32" s="58"/>
      <c r="I32" s="58"/>
      <c r="J32" s="59"/>
      <c r="K32" s="59"/>
      <c r="L32" s="60"/>
      <c r="M32" s="61"/>
      <c r="N32" s="61"/>
      <c r="O32" s="61"/>
      <c r="P32" s="61"/>
      <c r="Q32" s="61"/>
      <c r="R32" s="61"/>
      <c r="S32" s="61"/>
      <c r="T32" s="61"/>
      <c r="U32" s="60"/>
      <c r="V32" s="60"/>
      <c r="W32" s="60"/>
      <c r="X32" s="150"/>
      <c r="Y32" s="60"/>
      <c r="Z32" s="150"/>
      <c r="AA32" s="60"/>
      <c r="AB32" s="60"/>
      <c r="AC32" s="60"/>
      <c r="AD32" s="60"/>
      <c r="AE32" s="60"/>
      <c r="AF32" s="126"/>
      <c r="AG32" s="61"/>
      <c r="AH32" s="126"/>
      <c r="AI32" s="61"/>
      <c r="AJ32" s="126"/>
      <c r="AK32" s="61"/>
      <c r="AL32" s="126"/>
      <c r="AM32" s="61"/>
      <c r="AN32" s="126"/>
      <c r="AO32" s="61"/>
      <c r="AP32" s="126"/>
      <c r="AQ32" s="132"/>
      <c r="AR32" s="99"/>
      <c r="AS32" s="126"/>
    </row>
    <row r="33" spans="1:46" s="42" customFormat="1" ht="12.75" customHeight="1">
      <c r="A33" s="428" t="s">
        <v>22</v>
      </c>
      <c r="B33" s="47" t="s">
        <v>159</v>
      </c>
      <c r="C33" s="48">
        <v>39037</v>
      </c>
      <c r="D33" s="49" t="s">
        <v>27</v>
      </c>
      <c r="E33" s="168"/>
      <c r="F33" s="168"/>
      <c r="G33" s="50">
        <v>35567</v>
      </c>
      <c r="H33" s="160"/>
      <c r="I33" s="160"/>
      <c r="J33" s="431"/>
      <c r="K33" s="431" t="s">
        <v>20</v>
      </c>
      <c r="L33" s="39">
        <v>1156.070254</v>
      </c>
      <c r="M33" s="39">
        <v>698.58</v>
      </c>
      <c r="N33" s="39">
        <v>462.37</v>
      </c>
      <c r="O33" s="39"/>
      <c r="P33" s="39"/>
      <c r="Q33" s="39"/>
      <c r="R33" s="39"/>
      <c r="S33" s="39"/>
      <c r="T33" s="39"/>
      <c r="U33" s="38"/>
      <c r="V33" s="38"/>
      <c r="W33" s="38"/>
      <c r="X33" s="156"/>
      <c r="Y33" s="38">
        <v>931.87</v>
      </c>
      <c r="Z33" s="156">
        <v>5825.9</v>
      </c>
      <c r="AA33" s="39">
        <v>462.37</v>
      </c>
      <c r="AB33" s="39">
        <v>462.37</v>
      </c>
      <c r="AC33" s="40"/>
      <c r="AD33" s="40"/>
      <c r="AE33" s="40"/>
      <c r="AF33" s="123">
        <v>2890.66</v>
      </c>
      <c r="AG33" s="50">
        <v>151.13999999999999</v>
      </c>
      <c r="AH33" s="123">
        <v>944.9</v>
      </c>
      <c r="AI33" s="105"/>
      <c r="AJ33" s="145"/>
      <c r="AK33" s="105"/>
      <c r="AL33" s="145"/>
      <c r="AM33" s="499" t="s">
        <v>18</v>
      </c>
      <c r="AN33" s="500"/>
      <c r="AO33" s="105">
        <f>Y33+AB33+AG33+AI33+AK33</f>
        <v>1545.38</v>
      </c>
      <c r="AP33" s="163">
        <f>X33+Z33+AF33+AH33+AJ33+AL33</f>
        <v>9661.4599999999991</v>
      </c>
      <c r="AQ33" s="133">
        <f>AP33</f>
        <v>9661.4599999999991</v>
      </c>
      <c r="AR33" s="113"/>
      <c r="AS33" s="443">
        <f>AQ33+AQ34+AQ35</f>
        <v>10736.189999999999</v>
      </c>
    </row>
    <row r="34" spans="1:46" s="42" customFormat="1" ht="12.75" customHeight="1">
      <c r="A34" s="429"/>
      <c r="B34" s="44" t="s">
        <v>159</v>
      </c>
      <c r="C34" s="69">
        <v>39678</v>
      </c>
      <c r="D34" s="70" t="s">
        <v>166</v>
      </c>
      <c r="E34" s="169"/>
      <c r="F34" s="169"/>
      <c r="G34" s="71"/>
      <c r="H34" s="78"/>
      <c r="I34" s="78"/>
      <c r="J34" s="432"/>
      <c r="K34" s="432"/>
      <c r="L34" s="72">
        <v>183.6</v>
      </c>
      <c r="M34" s="72">
        <v>48</v>
      </c>
      <c r="N34" s="72"/>
      <c r="O34" s="72"/>
      <c r="P34" s="72"/>
      <c r="Q34" s="72"/>
      <c r="R34" s="72"/>
      <c r="S34" s="72"/>
      <c r="T34" s="72"/>
      <c r="U34" s="65"/>
      <c r="V34" s="65"/>
      <c r="W34" s="65"/>
      <c r="X34" s="157"/>
      <c r="Y34" s="65">
        <v>135.6</v>
      </c>
      <c r="Z34" s="157">
        <v>662.71</v>
      </c>
      <c r="AA34" s="73"/>
      <c r="AB34" s="73"/>
      <c r="AC34" s="74"/>
      <c r="AD34" s="74"/>
      <c r="AE34" s="74"/>
      <c r="AF34" s="149"/>
      <c r="AG34" s="75">
        <v>16.940000000000001</v>
      </c>
      <c r="AH34" s="121">
        <v>84.03</v>
      </c>
      <c r="AI34" s="72"/>
      <c r="AJ34" s="121"/>
      <c r="AK34" s="72"/>
      <c r="AL34" s="121"/>
      <c r="AM34" s="501"/>
      <c r="AN34" s="502"/>
      <c r="AO34" s="17">
        <f t="shared" ref="AO34:AO35" si="3">Y34+AB34+AG34+AI34+AK34</f>
        <v>152.54</v>
      </c>
      <c r="AP34" s="141">
        <f t="shared" ref="AP34:AP35" si="4">X34+Z34+AF34+AH34+AJ34+AL34</f>
        <v>746.74</v>
      </c>
      <c r="AQ34" s="133">
        <f>AP34</f>
        <v>746.74</v>
      </c>
      <c r="AR34" s="110"/>
      <c r="AS34" s="444"/>
    </row>
    <row r="35" spans="1:46" s="42" customFormat="1" ht="15.75" customHeight="1" thickBot="1">
      <c r="A35" s="430"/>
      <c r="B35" s="414" t="s">
        <v>159</v>
      </c>
      <c r="C35" s="45">
        <v>39680</v>
      </c>
      <c r="D35" s="51" t="s">
        <v>29</v>
      </c>
      <c r="E35" s="170"/>
      <c r="F35" s="170"/>
      <c r="G35" s="43"/>
      <c r="H35" s="161"/>
      <c r="I35" s="161"/>
      <c r="J35" s="433"/>
      <c r="K35" s="433"/>
      <c r="L35" s="28">
        <v>194.8</v>
      </c>
      <c r="M35" s="29">
        <v>150</v>
      </c>
      <c r="N35" s="29"/>
      <c r="O35" s="29"/>
      <c r="P35" s="29"/>
      <c r="Q35" s="29"/>
      <c r="R35" s="29"/>
      <c r="S35" s="29"/>
      <c r="T35" s="29"/>
      <c r="U35" s="28"/>
      <c r="V35" s="28"/>
      <c r="W35" s="28"/>
      <c r="X35" s="158"/>
      <c r="Y35" s="28">
        <v>44.8</v>
      </c>
      <c r="Z35" s="158">
        <v>227.46</v>
      </c>
      <c r="AA35" s="34"/>
      <c r="AB35" s="34"/>
      <c r="AC35" s="34"/>
      <c r="AD35" s="34"/>
      <c r="AE35" s="34"/>
      <c r="AF35" s="142"/>
      <c r="AG35" s="29">
        <v>19.8</v>
      </c>
      <c r="AH35" s="122">
        <v>100.53</v>
      </c>
      <c r="AI35" s="90"/>
      <c r="AJ35" s="146"/>
      <c r="AK35" s="90"/>
      <c r="AL35" s="146"/>
      <c r="AM35" s="503"/>
      <c r="AN35" s="504"/>
      <c r="AO35" s="90">
        <f t="shared" si="3"/>
        <v>64.599999999999994</v>
      </c>
      <c r="AP35" s="122">
        <f t="shared" si="4"/>
        <v>327.99</v>
      </c>
      <c r="AQ35" s="122">
        <f>AP35</f>
        <v>327.99</v>
      </c>
      <c r="AR35" s="112"/>
      <c r="AS35" s="445"/>
    </row>
    <row r="36" spans="1:46" s="42" customFormat="1">
      <c r="A36" s="55"/>
      <c r="B36" s="55"/>
      <c r="C36" s="56"/>
      <c r="D36" s="57"/>
      <c r="E36" s="57"/>
      <c r="F36" s="57"/>
      <c r="G36" s="58"/>
      <c r="H36" s="58"/>
      <c r="I36" s="58"/>
      <c r="J36" s="59"/>
      <c r="K36" s="59"/>
      <c r="L36" s="60"/>
      <c r="M36" s="61"/>
      <c r="N36" s="61"/>
      <c r="O36" s="61"/>
      <c r="P36" s="61"/>
      <c r="Q36" s="61"/>
      <c r="R36" s="61"/>
      <c r="S36" s="61"/>
      <c r="T36" s="61"/>
      <c r="U36" s="60"/>
      <c r="V36" s="60"/>
      <c r="W36" s="60"/>
      <c r="X36" s="150"/>
      <c r="Y36" s="60"/>
      <c r="Z36" s="150"/>
      <c r="AA36" s="60"/>
      <c r="AB36" s="60"/>
      <c r="AC36" s="60"/>
      <c r="AD36" s="60"/>
      <c r="AE36" s="60"/>
      <c r="AF36" s="126"/>
      <c r="AG36" s="61"/>
      <c r="AH36" s="126"/>
      <c r="AI36" s="61"/>
      <c r="AJ36" s="126"/>
      <c r="AK36" s="61"/>
      <c r="AL36" s="126"/>
      <c r="AM36" s="61"/>
      <c r="AN36" s="126"/>
      <c r="AO36" s="61"/>
      <c r="AP36" s="126"/>
      <c r="AQ36" s="126"/>
      <c r="AR36" s="61"/>
      <c r="AS36" s="126"/>
    </row>
    <row r="37" spans="1:46" s="181" customFormat="1">
      <c r="A37" s="172"/>
      <c r="B37" s="172"/>
      <c r="C37" s="173"/>
      <c r="D37" s="174"/>
      <c r="E37" s="174"/>
      <c r="F37" s="174"/>
      <c r="G37" s="175"/>
      <c r="H37" s="175"/>
      <c r="I37" s="175"/>
      <c r="J37" s="176"/>
      <c r="K37" s="176"/>
      <c r="L37" s="177"/>
      <c r="M37" s="178"/>
      <c r="N37" s="178"/>
      <c r="O37" s="178"/>
      <c r="P37" s="178"/>
      <c r="Q37" s="178"/>
      <c r="R37" s="178"/>
      <c r="S37" s="178"/>
      <c r="T37" s="178"/>
      <c r="U37" s="177"/>
      <c r="V37" s="177"/>
      <c r="W37" s="177"/>
      <c r="X37" s="179"/>
      <c r="Y37" s="177"/>
      <c r="Z37" s="179"/>
      <c r="AA37" s="177"/>
      <c r="AB37" s="177"/>
      <c r="AC37" s="177"/>
      <c r="AD37" s="177"/>
      <c r="AE37" s="177"/>
      <c r="AF37" s="180"/>
      <c r="AG37" s="178"/>
      <c r="AH37" s="180"/>
      <c r="AI37" s="178"/>
      <c r="AJ37" s="180"/>
      <c r="AK37" s="178"/>
      <c r="AL37" s="180"/>
      <c r="AM37" s="178"/>
      <c r="AN37" s="180"/>
      <c r="AO37" s="178"/>
      <c r="AP37" s="180"/>
      <c r="AQ37" s="180"/>
      <c r="AR37" s="178"/>
      <c r="AS37" s="180"/>
    </row>
    <row r="38" spans="1:46" s="181" customFormat="1">
      <c r="A38" s="172"/>
      <c r="B38" s="172"/>
      <c r="C38" s="173"/>
      <c r="D38" s="174"/>
      <c r="E38" s="174"/>
      <c r="F38" s="174"/>
      <c r="G38" s="175"/>
      <c r="H38" s="175"/>
      <c r="I38" s="175"/>
      <c r="J38" s="176"/>
      <c r="K38" s="176"/>
      <c r="L38" s="177"/>
      <c r="M38" s="178"/>
      <c r="N38" s="178"/>
      <c r="O38" s="178"/>
      <c r="P38" s="178"/>
      <c r="Q38" s="178"/>
      <c r="R38" s="178"/>
      <c r="S38" s="178"/>
      <c r="T38" s="178"/>
      <c r="U38" s="177"/>
      <c r="V38" s="177"/>
      <c r="W38" s="177"/>
      <c r="X38" s="179"/>
      <c r="Y38" s="177"/>
      <c r="Z38" s="179"/>
      <c r="AA38" s="177"/>
      <c r="AB38" s="177"/>
      <c r="AC38" s="177"/>
      <c r="AD38" s="177"/>
      <c r="AE38" s="177"/>
      <c r="AF38" s="180"/>
      <c r="AG38" s="178"/>
      <c r="AH38" s="180"/>
      <c r="AI38" s="178"/>
      <c r="AJ38" s="180"/>
      <c r="AK38" s="178"/>
      <c r="AL38" s="180"/>
      <c r="AM38" s="178"/>
      <c r="AN38" s="180"/>
      <c r="AO38" s="178"/>
      <c r="AP38" s="180"/>
      <c r="AQ38" s="180"/>
      <c r="AR38" s="178"/>
      <c r="AS38" s="180"/>
    </row>
    <row r="39" spans="1:46" s="181" customFormat="1">
      <c r="A39" s="172"/>
      <c r="B39" s="172"/>
      <c r="C39" s="173"/>
      <c r="D39" s="174"/>
      <c r="E39" s="174"/>
      <c r="F39" s="174"/>
      <c r="G39" s="175"/>
      <c r="H39" s="175"/>
      <c r="I39" s="175"/>
      <c r="J39" s="176"/>
      <c r="K39" s="176"/>
      <c r="L39" s="177"/>
      <c r="M39" s="178"/>
      <c r="N39" s="178"/>
      <c r="O39" s="178"/>
      <c r="P39" s="178"/>
      <c r="Q39" s="178"/>
      <c r="R39" s="178"/>
      <c r="S39" s="178"/>
      <c r="T39" s="178"/>
      <c r="U39" s="177"/>
      <c r="V39" s="177"/>
      <c r="W39" s="177"/>
      <c r="X39" s="179"/>
      <c r="Y39" s="177"/>
      <c r="Z39" s="179"/>
      <c r="AA39" s="177"/>
      <c r="AB39" s="177"/>
      <c r="AC39" s="177"/>
      <c r="AD39" s="177"/>
      <c r="AE39" s="177"/>
      <c r="AF39" s="180"/>
      <c r="AG39" s="178"/>
      <c r="AH39" s="180"/>
      <c r="AI39" s="178"/>
      <c r="AJ39" s="180"/>
      <c r="AK39" s="178"/>
      <c r="AL39" s="180"/>
      <c r="AM39" s="178"/>
      <c r="AN39" s="180"/>
      <c r="AO39" s="178"/>
      <c r="AP39" s="180"/>
      <c r="AQ39" s="180"/>
      <c r="AR39" s="178"/>
      <c r="AS39" s="180"/>
    </row>
    <row r="40" spans="1:46" s="181" customFormat="1">
      <c r="A40" s="172"/>
      <c r="B40" s="172"/>
      <c r="C40" s="173"/>
      <c r="D40" s="174"/>
      <c r="E40" s="174"/>
      <c r="F40" s="174"/>
      <c r="G40" s="175"/>
      <c r="H40" s="175"/>
      <c r="I40" s="175"/>
      <c r="J40" s="176"/>
      <c r="K40" s="176"/>
      <c r="L40" s="177"/>
      <c r="M40" s="178"/>
      <c r="N40" s="178"/>
      <c r="O40" s="178"/>
      <c r="P40" s="178"/>
      <c r="Q40" s="178"/>
      <c r="R40" s="178"/>
      <c r="S40" s="178"/>
      <c r="T40" s="178"/>
      <c r="U40" s="177"/>
      <c r="V40" s="177"/>
      <c r="W40" s="177"/>
      <c r="X40" s="179"/>
      <c r="Y40" s="177"/>
      <c r="Z40" s="179"/>
      <c r="AA40" s="177"/>
      <c r="AB40" s="177"/>
      <c r="AC40" s="177"/>
      <c r="AD40" s="177"/>
      <c r="AE40" s="177"/>
      <c r="AF40" s="180"/>
      <c r="AG40" s="178"/>
      <c r="AH40" s="180"/>
      <c r="AI40" s="178"/>
      <c r="AJ40" s="180"/>
      <c r="AK40" s="178"/>
      <c r="AL40" s="180"/>
      <c r="AM40" s="178"/>
      <c r="AN40" s="180"/>
      <c r="AO40" s="178"/>
      <c r="AP40" s="180"/>
      <c r="AQ40" s="180"/>
      <c r="AR40" s="178"/>
      <c r="AS40" s="180"/>
    </row>
    <row r="41" spans="1:46" s="42" customFormat="1" ht="13.5" thickBot="1">
      <c r="A41" s="55"/>
      <c r="B41" s="55"/>
      <c r="C41" s="56"/>
      <c r="D41" s="57"/>
      <c r="E41" s="57"/>
      <c r="F41" s="57"/>
      <c r="G41" s="96"/>
      <c r="H41" s="96"/>
      <c r="I41" s="96"/>
      <c r="J41" s="59"/>
      <c r="K41" s="59"/>
      <c r="L41" s="60"/>
      <c r="M41" s="61"/>
      <c r="N41" s="61"/>
      <c r="O41" s="61"/>
      <c r="P41" s="61"/>
      <c r="Q41" s="61"/>
      <c r="R41" s="61"/>
      <c r="S41" s="61"/>
      <c r="T41" s="61"/>
      <c r="U41" s="60"/>
      <c r="V41" s="60"/>
      <c r="W41" s="60"/>
      <c r="X41" s="150"/>
      <c r="Y41" s="60"/>
      <c r="Z41" s="150"/>
      <c r="AA41" s="60"/>
      <c r="AB41" s="60"/>
      <c r="AC41" s="60"/>
      <c r="AD41" s="60"/>
      <c r="AE41" s="60"/>
      <c r="AF41" s="126"/>
      <c r="AG41" s="61"/>
      <c r="AH41" s="126"/>
      <c r="AI41" s="61"/>
      <c r="AJ41" s="126"/>
      <c r="AK41" s="61"/>
      <c r="AL41" s="126"/>
      <c r="AM41" s="99"/>
      <c r="AN41" s="132"/>
      <c r="AO41" s="61"/>
      <c r="AP41" s="126"/>
      <c r="AQ41" s="132"/>
      <c r="AR41" s="99"/>
      <c r="AS41" s="126"/>
    </row>
    <row r="42" spans="1:46" s="42" customFormat="1" ht="12.75" customHeight="1">
      <c r="A42" s="428" t="s">
        <v>19</v>
      </c>
      <c r="B42" s="303" t="s">
        <v>159</v>
      </c>
      <c r="C42" s="48">
        <v>36906</v>
      </c>
      <c r="D42" s="49" t="s">
        <v>64</v>
      </c>
      <c r="E42" s="49" t="s">
        <v>64</v>
      </c>
      <c r="F42" s="49" t="s">
        <v>64</v>
      </c>
      <c r="G42" s="20"/>
      <c r="H42" s="20"/>
      <c r="I42" s="20"/>
      <c r="J42" s="431"/>
      <c r="K42" s="431" t="s">
        <v>148</v>
      </c>
      <c r="L42" s="39">
        <v>414.82</v>
      </c>
      <c r="M42" s="39">
        <v>30.51</v>
      </c>
      <c r="N42" s="39"/>
      <c r="O42" s="39"/>
      <c r="P42" s="39"/>
      <c r="Q42" s="39"/>
      <c r="R42" s="39"/>
      <c r="S42" s="39"/>
      <c r="T42" s="39"/>
      <c r="U42" s="379"/>
      <c r="V42" s="379"/>
      <c r="W42" s="379"/>
      <c r="X42" s="379"/>
      <c r="Y42" s="38">
        <v>384.31</v>
      </c>
      <c r="Z42" s="123">
        <v>7457</v>
      </c>
      <c r="AA42" s="39"/>
      <c r="AB42" s="39"/>
      <c r="AC42" s="38"/>
      <c r="AD42" s="38"/>
      <c r="AE42" s="38"/>
      <c r="AF42" s="123"/>
      <c r="AG42" s="50">
        <v>13.4</v>
      </c>
      <c r="AH42" s="123">
        <v>260</v>
      </c>
      <c r="AI42" s="379"/>
      <c r="AJ42" s="379"/>
      <c r="AK42" s="39">
        <v>148.93</v>
      </c>
      <c r="AL42" s="123">
        <v>2890</v>
      </c>
      <c r="AM42" s="380"/>
      <c r="AN42" s="219"/>
      <c r="AO42" s="38">
        <v>384.31</v>
      </c>
      <c r="AP42" s="163">
        <v>14914</v>
      </c>
      <c r="AQ42" s="133">
        <f>AN42+AP42</f>
        <v>14914</v>
      </c>
      <c r="AR42" s="449">
        <v>46104</v>
      </c>
      <c r="AS42" s="443">
        <f>AQ42+AQ43</f>
        <v>23639</v>
      </c>
    </row>
    <row r="43" spans="1:46" s="42" customFormat="1" ht="15.75" customHeight="1" thickBot="1">
      <c r="A43" s="430"/>
      <c r="B43" s="304"/>
      <c r="C43" s="45"/>
      <c r="D43" s="199" t="s">
        <v>160</v>
      </c>
      <c r="E43" s="286" t="s">
        <v>61</v>
      </c>
      <c r="F43" s="184" t="s">
        <v>61</v>
      </c>
      <c r="G43" s="226">
        <v>3260.78</v>
      </c>
      <c r="H43" s="189" t="s">
        <v>61</v>
      </c>
      <c r="I43" s="184" t="s">
        <v>61</v>
      </c>
      <c r="J43" s="433"/>
      <c r="K43" s="433"/>
      <c r="L43" s="28">
        <v>224.83</v>
      </c>
      <c r="M43" s="191" t="s">
        <v>61</v>
      </c>
      <c r="N43" s="191"/>
      <c r="O43" s="191"/>
      <c r="P43" s="191"/>
      <c r="Q43" s="191"/>
      <c r="R43" s="191"/>
      <c r="S43" s="191"/>
      <c r="T43" s="191"/>
      <c r="U43" s="360"/>
      <c r="V43" s="360"/>
      <c r="W43" s="360"/>
      <c r="X43" s="360"/>
      <c r="Y43" s="28">
        <v>224.83</v>
      </c>
      <c r="Z43" s="122">
        <v>4363</v>
      </c>
      <c r="AA43" s="183" t="s">
        <v>61</v>
      </c>
      <c r="AB43" s="28"/>
      <c r="AC43" s="183" t="s">
        <v>61</v>
      </c>
      <c r="AD43" s="28"/>
      <c r="AE43" s="28">
        <v>25.27</v>
      </c>
      <c r="AF43" s="122">
        <v>490</v>
      </c>
      <c r="AG43" s="29">
        <v>11.85</v>
      </c>
      <c r="AH43" s="122">
        <v>230</v>
      </c>
      <c r="AI43" s="360"/>
      <c r="AJ43" s="360"/>
      <c r="AK43" s="90">
        <v>77.94</v>
      </c>
      <c r="AL43" s="146">
        <v>1512</v>
      </c>
      <c r="AM43" s="381"/>
      <c r="AN43" s="222"/>
      <c r="AO43" s="28">
        <v>224.83</v>
      </c>
      <c r="AP43" s="122">
        <v>8725</v>
      </c>
      <c r="AQ43" s="122">
        <f>AN43+AP43</f>
        <v>8725</v>
      </c>
      <c r="AR43" s="451"/>
      <c r="AS43" s="445"/>
    </row>
    <row r="44" spans="1:46" s="42" customFormat="1">
      <c r="A44" s="55"/>
      <c r="B44" s="55"/>
      <c r="C44" s="56"/>
      <c r="D44" s="59"/>
      <c r="E44" s="59"/>
      <c r="F44" s="59"/>
      <c r="G44" s="60"/>
      <c r="H44" s="61"/>
      <c r="I44" s="61"/>
      <c r="J44" s="61"/>
      <c r="K44" s="61"/>
      <c r="L44" s="61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1"/>
      <c r="AB44" s="61"/>
      <c r="AC44" s="61"/>
      <c r="AD44" s="61"/>
      <c r="AE44" s="61"/>
      <c r="AF44" s="61"/>
      <c r="AG44" s="61"/>
      <c r="AH44" s="61"/>
      <c r="AI44" s="61"/>
      <c r="AJ44" s="369"/>
      <c r="AK44" s="368"/>
      <c r="AL44" s="370"/>
      <c r="AM44" s="370"/>
      <c r="AN44" s="370"/>
      <c r="AO44" s="368"/>
      <c r="AP44" s="368"/>
      <c r="AQ44" s="368"/>
      <c r="AR44" s="368"/>
      <c r="AS44" s="368"/>
    </row>
    <row r="45" spans="1:46" s="181" customFormat="1">
      <c r="A45" s="172"/>
      <c r="B45" s="172"/>
      <c r="C45" s="173"/>
      <c r="D45" s="174"/>
      <c r="E45" s="174"/>
      <c r="F45" s="174"/>
      <c r="G45" s="175"/>
      <c r="H45" s="175"/>
      <c r="I45" s="175"/>
      <c r="J45" s="176"/>
      <c r="K45" s="176"/>
      <c r="L45" s="177"/>
      <c r="M45" s="178"/>
      <c r="N45" s="178"/>
      <c r="O45" s="178"/>
      <c r="P45" s="178"/>
      <c r="Q45" s="178"/>
      <c r="R45" s="178"/>
      <c r="S45" s="178"/>
      <c r="T45" s="178"/>
      <c r="U45" s="177"/>
      <c r="V45" s="177"/>
      <c r="W45" s="177"/>
      <c r="X45" s="179"/>
      <c r="Y45" s="177"/>
      <c r="Z45" s="179"/>
      <c r="AA45" s="177"/>
      <c r="AB45" s="177"/>
      <c r="AC45" s="177"/>
      <c r="AD45" s="177"/>
      <c r="AE45" s="177"/>
      <c r="AF45" s="180"/>
      <c r="AG45" s="178"/>
      <c r="AH45" s="180"/>
      <c r="AI45" s="178"/>
      <c r="AJ45" s="180"/>
      <c r="AK45" s="178"/>
      <c r="AL45" s="180"/>
      <c r="AM45" s="178"/>
      <c r="AN45" s="180"/>
      <c r="AO45" s="178"/>
      <c r="AP45" s="180"/>
      <c r="AQ45" s="180"/>
      <c r="AR45" s="178"/>
      <c r="AS45" s="180"/>
    </row>
    <row r="46" spans="1:46" s="42" customFormat="1" ht="13.5" thickBot="1">
      <c r="A46" s="55"/>
      <c r="B46" s="93"/>
      <c r="C46" s="94"/>
      <c r="D46" s="95"/>
      <c r="E46" s="95"/>
      <c r="F46" s="95"/>
      <c r="G46" s="96"/>
      <c r="H46" s="96"/>
      <c r="I46" s="96"/>
      <c r="J46" s="59"/>
      <c r="K46" s="59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134"/>
      <c r="Y46" s="57"/>
      <c r="Z46" s="134"/>
      <c r="AA46" s="57"/>
      <c r="AB46" s="57"/>
      <c r="AC46" s="57"/>
      <c r="AD46" s="57"/>
      <c r="AE46" s="57"/>
      <c r="AF46" s="134"/>
      <c r="AG46" s="57"/>
      <c r="AH46" s="134"/>
      <c r="AI46" s="57"/>
      <c r="AJ46" s="134"/>
      <c r="AK46" s="57"/>
      <c r="AL46" s="134"/>
      <c r="AM46" s="95"/>
      <c r="AN46" s="194"/>
      <c r="AO46" s="95"/>
      <c r="AP46" s="194"/>
      <c r="AQ46" s="194"/>
      <c r="AR46" s="57"/>
      <c r="AS46" s="126"/>
    </row>
    <row r="47" spans="1:46" s="42" customFormat="1" ht="12.75" customHeight="1">
      <c r="A47" s="446" t="s">
        <v>110</v>
      </c>
      <c r="B47" s="303" t="s">
        <v>159</v>
      </c>
      <c r="C47" s="239">
        <v>37930</v>
      </c>
      <c r="D47" s="241" t="s">
        <v>64</v>
      </c>
      <c r="E47" s="241" t="s">
        <v>64</v>
      </c>
      <c r="F47" s="241" t="s">
        <v>64</v>
      </c>
      <c r="G47" s="264"/>
      <c r="H47" s="195"/>
      <c r="I47" s="328"/>
      <c r="J47" s="473"/>
      <c r="K47" s="473" t="s">
        <v>111</v>
      </c>
      <c r="L47" s="244">
        <v>1123.95</v>
      </c>
      <c r="M47" s="39">
        <v>82.79</v>
      </c>
      <c r="N47" s="39"/>
      <c r="O47" s="39"/>
      <c r="P47" s="39"/>
      <c r="Q47" s="39"/>
      <c r="R47" s="39"/>
      <c r="S47" s="39"/>
      <c r="T47" s="39"/>
      <c r="U47" s="38">
        <v>1159</v>
      </c>
      <c r="V47" s="38"/>
      <c r="W47" s="38"/>
      <c r="X47" s="156">
        <v>15738</v>
      </c>
      <c r="Y47" s="40"/>
      <c r="Z47" s="40"/>
      <c r="AA47" s="39"/>
      <c r="AB47" s="39"/>
      <c r="AC47" s="38"/>
      <c r="AD47" s="38"/>
      <c r="AE47" s="38"/>
      <c r="AF47" s="123"/>
      <c r="AG47" s="50">
        <v>32.976900000000001</v>
      </c>
      <c r="AH47" s="123">
        <v>461.75133051448972</v>
      </c>
      <c r="AI47" s="40"/>
      <c r="AJ47" s="40"/>
      <c r="AK47" s="39">
        <v>408.34400000000005</v>
      </c>
      <c r="AL47" s="246">
        <v>5717.7413676727865</v>
      </c>
      <c r="AM47" s="476" t="s">
        <v>37</v>
      </c>
      <c r="AN47" s="477"/>
      <c r="AO47" s="244">
        <v>1041.1600000000001</v>
      </c>
      <c r="AP47" s="193">
        <v>29150.197710872635</v>
      </c>
      <c r="AQ47" s="133">
        <f t="shared" ref="AQ47:AQ52" si="5">AN47+AP47</f>
        <v>29150.197710872635</v>
      </c>
      <c r="AR47" s="449">
        <v>46035</v>
      </c>
      <c r="AS47" s="467">
        <f>SUM(AQ47:AQ52)</f>
        <v>52155.454785514514</v>
      </c>
      <c r="AT47" s="539">
        <f>AS47+AS53+AS59+AS65+AS71+AS77+AS81+AS83+AS85+AS87+AS89+AS91+AS93</f>
        <v>318497.4551617956</v>
      </c>
    </row>
    <row r="48" spans="1:46" s="42" customFormat="1" ht="15.75" customHeight="1">
      <c r="A48" s="447"/>
      <c r="B48" s="252"/>
      <c r="C48" s="239"/>
      <c r="D48" s="241" t="s">
        <v>160</v>
      </c>
      <c r="E48" s="190" t="s">
        <v>61</v>
      </c>
      <c r="F48" s="192" t="s">
        <v>61</v>
      </c>
      <c r="G48" s="321">
        <v>1111.1099999999999</v>
      </c>
      <c r="H48" s="190" t="s">
        <v>61</v>
      </c>
      <c r="I48" s="266" t="s">
        <v>61</v>
      </c>
      <c r="J48" s="474"/>
      <c r="K48" s="474"/>
      <c r="L48" s="331">
        <v>225.97038249999997</v>
      </c>
      <c r="M48" s="192" t="s">
        <v>61</v>
      </c>
      <c r="N48" s="340"/>
      <c r="O48" s="340"/>
      <c r="P48" s="340"/>
      <c r="Q48" s="340"/>
      <c r="R48" s="340"/>
      <c r="S48" s="340"/>
      <c r="T48" s="340"/>
      <c r="U48" s="234">
        <v>225.97038249999997</v>
      </c>
      <c r="V48" s="234"/>
      <c r="W48" s="234"/>
      <c r="X48" s="236">
        <v>3164.0974371830976</v>
      </c>
      <c r="Y48" s="80"/>
      <c r="Z48" s="80"/>
      <c r="AA48" s="190" t="s">
        <v>61</v>
      </c>
      <c r="AB48" s="234"/>
      <c r="AC48" s="190" t="s">
        <v>61</v>
      </c>
      <c r="AD48" s="234"/>
      <c r="AE48" s="234">
        <v>8.6111024999999994</v>
      </c>
      <c r="AF48" s="237">
        <v>120.57494902709642</v>
      </c>
      <c r="AG48" s="235">
        <v>6.3236919999999994</v>
      </c>
      <c r="AH48" s="237">
        <v>88.546018417857198</v>
      </c>
      <c r="AI48" s="80"/>
      <c r="AJ48" s="80"/>
      <c r="AK48" s="72">
        <v>85.743711999999988</v>
      </c>
      <c r="AL48" s="193">
        <v>1200.6062758855817</v>
      </c>
      <c r="AM48" s="478"/>
      <c r="AN48" s="479"/>
      <c r="AO48" s="268">
        <v>225.97038249999997</v>
      </c>
      <c r="AP48" s="141">
        <v>6328.1948743661951</v>
      </c>
      <c r="AQ48" s="141">
        <f t="shared" si="5"/>
        <v>6328.1948743661951</v>
      </c>
      <c r="AR48" s="450"/>
      <c r="AS48" s="468"/>
      <c r="AT48" s="540"/>
    </row>
    <row r="49" spans="1:47" s="42" customFormat="1" ht="12.75" customHeight="1">
      <c r="A49" s="447"/>
      <c r="B49" s="252"/>
      <c r="C49" s="239"/>
      <c r="D49" s="241" t="s">
        <v>161</v>
      </c>
      <c r="E49" s="190" t="s">
        <v>61</v>
      </c>
      <c r="F49" s="192" t="s">
        <v>61</v>
      </c>
      <c r="G49" s="321">
        <v>1111.1099999999999</v>
      </c>
      <c r="H49" s="190" t="s">
        <v>61</v>
      </c>
      <c r="I49" s="266" t="s">
        <v>61</v>
      </c>
      <c r="J49" s="474"/>
      <c r="K49" s="474"/>
      <c r="L49" s="268">
        <v>208.06038249999997</v>
      </c>
      <c r="M49" s="192" t="s">
        <v>61</v>
      </c>
      <c r="N49" s="192"/>
      <c r="O49" s="192"/>
      <c r="P49" s="192"/>
      <c r="Q49" s="192"/>
      <c r="R49" s="192"/>
      <c r="S49" s="192"/>
      <c r="T49" s="192"/>
      <c r="U49" s="16">
        <v>208.06038249999997</v>
      </c>
      <c r="V49" s="16"/>
      <c r="W49" s="16"/>
      <c r="X49" s="159">
        <v>2913.3168504840869</v>
      </c>
      <c r="Y49" s="30"/>
      <c r="Z49" s="30"/>
      <c r="AA49" s="190" t="s">
        <v>61</v>
      </c>
      <c r="AB49" s="17"/>
      <c r="AC49" s="190" t="s">
        <v>61</v>
      </c>
      <c r="AD49" s="16"/>
      <c r="AE49" s="16">
        <v>8.6111024999999994</v>
      </c>
      <c r="AF49" s="141">
        <v>12.057386385146989</v>
      </c>
      <c r="AG49" s="14">
        <v>6.3236919999999994</v>
      </c>
      <c r="AH49" s="141">
        <v>88.546018417857198</v>
      </c>
      <c r="AI49" s="30"/>
      <c r="AJ49" s="30"/>
      <c r="AK49" s="17">
        <v>78.579712000000001</v>
      </c>
      <c r="AL49" s="135">
        <v>1100.2940412059791</v>
      </c>
      <c r="AM49" s="478"/>
      <c r="AN49" s="479"/>
      <c r="AO49" s="268">
        <v>208.06038249999997</v>
      </c>
      <c r="AP49" s="141">
        <v>5826.6337009681738</v>
      </c>
      <c r="AQ49" s="141">
        <f t="shared" si="5"/>
        <v>5826.6337009681738</v>
      </c>
      <c r="AR49" s="450"/>
      <c r="AS49" s="468"/>
      <c r="AT49" s="540"/>
    </row>
    <row r="50" spans="1:47" s="42" customFormat="1" ht="15.75" customHeight="1">
      <c r="A50" s="447"/>
      <c r="B50" s="257"/>
      <c r="C50" s="251"/>
      <c r="D50" s="241" t="s">
        <v>162</v>
      </c>
      <c r="E50" s="190" t="s">
        <v>61</v>
      </c>
      <c r="F50" s="192" t="s">
        <v>61</v>
      </c>
      <c r="G50" s="250">
        <v>111.11</v>
      </c>
      <c r="H50" s="190" t="s">
        <v>61</v>
      </c>
      <c r="I50" s="266" t="s">
        <v>61</v>
      </c>
      <c r="J50" s="474"/>
      <c r="K50" s="474"/>
      <c r="L50" s="267">
        <v>108.93110250000001</v>
      </c>
      <c r="M50" s="192" t="s">
        <v>61</v>
      </c>
      <c r="N50" s="192"/>
      <c r="O50" s="192"/>
      <c r="P50" s="192"/>
      <c r="Q50" s="192"/>
      <c r="R50" s="192"/>
      <c r="S50" s="192"/>
      <c r="T50" s="192"/>
      <c r="U50" s="16">
        <v>108.93110250000001</v>
      </c>
      <c r="V50" s="16"/>
      <c r="W50" s="16"/>
      <c r="X50" s="159">
        <v>1525.2822889290778</v>
      </c>
      <c r="Y50" s="30"/>
      <c r="Z50" s="30"/>
      <c r="AA50" s="190" t="s">
        <v>61</v>
      </c>
      <c r="AB50" s="16"/>
      <c r="AC50" s="190" t="s">
        <v>61</v>
      </c>
      <c r="AD50" s="16"/>
      <c r="AE50" s="16">
        <v>0.8611025000000001</v>
      </c>
      <c r="AF50" s="141">
        <v>12.057386385146989</v>
      </c>
      <c r="AG50" s="17">
        <v>4.9062999999999999</v>
      </c>
      <c r="AH50" s="141">
        <v>68.699318398734874</v>
      </c>
      <c r="AI50" s="30"/>
      <c r="AJ50" s="30"/>
      <c r="AK50" s="17">
        <v>42.028000000000006</v>
      </c>
      <c r="AL50" s="135">
        <v>588.48724164075384</v>
      </c>
      <c r="AM50" s="478"/>
      <c r="AN50" s="479"/>
      <c r="AO50" s="268">
        <v>108.93110250000001</v>
      </c>
      <c r="AP50" s="141">
        <v>3050.5645778581556</v>
      </c>
      <c r="AQ50" s="141">
        <f t="shared" si="5"/>
        <v>3050.5645778581556</v>
      </c>
      <c r="AR50" s="450"/>
      <c r="AS50" s="468"/>
      <c r="AT50" s="540"/>
      <c r="AU50" s="42" t="s">
        <v>78</v>
      </c>
    </row>
    <row r="51" spans="1:47" s="42" customFormat="1" ht="12.75" customHeight="1">
      <c r="A51" s="447"/>
      <c r="B51" s="257"/>
      <c r="C51" s="251"/>
      <c r="D51" s="241" t="s">
        <v>163</v>
      </c>
      <c r="E51" s="190" t="s">
        <v>61</v>
      </c>
      <c r="F51" s="192" t="s">
        <v>61</v>
      </c>
      <c r="G51" s="250">
        <v>111.11</v>
      </c>
      <c r="H51" s="190" t="s">
        <v>61</v>
      </c>
      <c r="I51" s="266" t="s">
        <v>61</v>
      </c>
      <c r="J51" s="474"/>
      <c r="K51" s="474"/>
      <c r="L51" s="268">
        <v>155.62110250000001</v>
      </c>
      <c r="M51" s="192" t="s">
        <v>61</v>
      </c>
      <c r="N51" s="192"/>
      <c r="O51" s="192"/>
      <c r="P51" s="192"/>
      <c r="Q51" s="192"/>
      <c r="R51" s="192"/>
      <c r="S51" s="192"/>
      <c r="T51" s="192"/>
      <c r="U51" s="16">
        <v>155.62110250000001</v>
      </c>
      <c r="V51" s="16"/>
      <c r="W51" s="16"/>
      <c r="X51" s="159">
        <v>2179.0480953487704</v>
      </c>
      <c r="Y51" s="30"/>
      <c r="Z51" s="30"/>
      <c r="AA51" s="190" t="s">
        <v>61</v>
      </c>
      <c r="AB51" s="17"/>
      <c r="AC51" s="190" t="s">
        <v>61</v>
      </c>
      <c r="AD51" s="16"/>
      <c r="AE51" s="16">
        <v>0.8611025000000001</v>
      </c>
      <c r="AF51" s="141">
        <v>120.57494902709642</v>
      </c>
      <c r="AG51" s="14">
        <v>4.9062999999999999</v>
      </c>
      <c r="AH51" s="141">
        <v>68.699318398734874</v>
      </c>
      <c r="AI51" s="30"/>
      <c r="AJ51" s="30"/>
      <c r="AK51" s="17">
        <v>60.704000000000001</v>
      </c>
      <c r="AL51" s="135">
        <v>849.99356420863114</v>
      </c>
      <c r="AM51" s="478"/>
      <c r="AN51" s="479"/>
      <c r="AO51" s="268">
        <v>155.62110250000001</v>
      </c>
      <c r="AP51" s="141">
        <v>4358.0961906975408</v>
      </c>
      <c r="AQ51" s="141">
        <f t="shared" si="5"/>
        <v>4358.0961906975408</v>
      </c>
      <c r="AR51" s="450"/>
      <c r="AS51" s="468"/>
      <c r="AT51" s="540"/>
    </row>
    <row r="52" spans="1:47" s="42" customFormat="1" ht="15.75" customHeight="1" thickBot="1">
      <c r="A52" s="447"/>
      <c r="B52" s="253"/>
      <c r="C52" s="238"/>
      <c r="D52" s="277" t="s">
        <v>167</v>
      </c>
      <c r="E52" s="183" t="s">
        <v>61</v>
      </c>
      <c r="F52" s="184" t="s">
        <v>61</v>
      </c>
      <c r="G52" s="265">
        <v>1111.1099999999999</v>
      </c>
      <c r="H52" s="189" t="s">
        <v>61</v>
      </c>
      <c r="I52" s="330" t="s">
        <v>61</v>
      </c>
      <c r="J52" s="474"/>
      <c r="K52" s="474"/>
      <c r="L52" s="245">
        <v>122.90038250000001</v>
      </c>
      <c r="M52" s="184" t="s">
        <v>61</v>
      </c>
      <c r="N52" s="184"/>
      <c r="O52" s="184"/>
      <c r="P52" s="184"/>
      <c r="Q52" s="184"/>
      <c r="R52" s="184"/>
      <c r="S52" s="184"/>
      <c r="T52" s="184"/>
      <c r="U52" s="28">
        <v>122.90038250000001</v>
      </c>
      <c r="V52" s="28"/>
      <c r="W52" s="28"/>
      <c r="X52" s="158">
        <v>1720.8838653759069</v>
      </c>
      <c r="Y52" s="34"/>
      <c r="Z52" s="34"/>
      <c r="AA52" s="183" t="s">
        <v>61</v>
      </c>
      <c r="AB52" s="28"/>
      <c r="AC52" s="183" t="s">
        <v>61</v>
      </c>
      <c r="AD52" s="28"/>
      <c r="AE52" s="28">
        <v>8.6111024999999994</v>
      </c>
      <c r="AF52" s="122">
        <v>120.57494902709642</v>
      </c>
      <c r="AG52" s="29">
        <v>6.3236919999999994</v>
      </c>
      <c r="AH52" s="122">
        <v>88.546018417857198</v>
      </c>
      <c r="AI52" s="34"/>
      <c r="AJ52" s="34"/>
      <c r="AK52" s="29">
        <v>44.515712000000008</v>
      </c>
      <c r="AL52" s="229">
        <v>623.32084716270629</v>
      </c>
      <c r="AM52" s="478"/>
      <c r="AN52" s="479"/>
      <c r="AO52" s="271">
        <v>122.90038250000001</v>
      </c>
      <c r="AP52" s="122">
        <v>3441.7677307518138</v>
      </c>
      <c r="AQ52" s="122">
        <f t="shared" si="5"/>
        <v>3441.7677307518138</v>
      </c>
      <c r="AR52" s="450"/>
      <c r="AS52" s="469"/>
      <c r="AT52" s="540"/>
    </row>
    <row r="53" spans="1:47" s="42" customFormat="1" ht="12.75" customHeight="1">
      <c r="A53" s="447"/>
      <c r="B53" s="203" t="s">
        <v>159</v>
      </c>
      <c r="C53" s="239">
        <v>37930</v>
      </c>
      <c r="D53" s="241" t="s">
        <v>64</v>
      </c>
      <c r="E53" s="241" t="s">
        <v>64</v>
      </c>
      <c r="F53" s="241" t="s">
        <v>64</v>
      </c>
      <c r="G53" s="264"/>
      <c r="H53" s="195"/>
      <c r="I53" s="328"/>
      <c r="J53" s="474"/>
      <c r="K53" s="474"/>
      <c r="L53" s="269">
        <v>854.25000000000011</v>
      </c>
      <c r="M53" s="39">
        <v>82.79</v>
      </c>
      <c r="N53" s="22"/>
      <c r="O53" s="22"/>
      <c r="P53" s="22"/>
      <c r="Q53" s="22"/>
      <c r="R53" s="22"/>
      <c r="S53" s="22"/>
      <c r="T53" s="22"/>
      <c r="U53" s="18">
        <v>771.46000000000015</v>
      </c>
      <c r="V53" s="18"/>
      <c r="W53" s="18"/>
      <c r="X53" s="153">
        <v>10802.188242033326</v>
      </c>
      <c r="Y53" s="82"/>
      <c r="Z53" s="82"/>
      <c r="AA53" s="309" t="s">
        <v>61</v>
      </c>
      <c r="AB53" s="22"/>
      <c r="AC53" s="309" t="s">
        <v>61</v>
      </c>
      <c r="AD53" s="18"/>
      <c r="AE53" s="18"/>
      <c r="AF53" s="120"/>
      <c r="AG53" s="20">
        <v>30.489799999999999</v>
      </c>
      <c r="AH53" s="120">
        <v>426.92629437942009</v>
      </c>
      <c r="AI53" s="82"/>
      <c r="AJ53" s="82"/>
      <c r="AK53" s="22">
        <v>300.46400000000006</v>
      </c>
      <c r="AL53" s="133">
        <v>4207.1768956968581</v>
      </c>
      <c r="AM53" s="478"/>
      <c r="AN53" s="479"/>
      <c r="AO53" s="269">
        <v>771.46000000000015</v>
      </c>
      <c r="AP53" s="120">
        <v>21597.375350992967</v>
      </c>
      <c r="AQ53" s="120">
        <f t="shared" ref="AQ53:AQ58" si="6">AN53+AP53</f>
        <v>21597.375350992967</v>
      </c>
      <c r="AR53" s="450"/>
      <c r="AS53" s="467">
        <f>SUM(AQ53:AQ58)</f>
        <v>28114.403946486331</v>
      </c>
      <c r="AT53" s="540"/>
    </row>
    <row r="54" spans="1:47" s="42" customFormat="1" ht="15.75" customHeight="1">
      <c r="A54" s="447"/>
      <c r="B54" s="254"/>
      <c r="C54" s="239"/>
      <c r="D54" s="241" t="s">
        <v>160</v>
      </c>
      <c r="E54" s="190" t="s">
        <v>61</v>
      </c>
      <c r="F54" s="192" t="s">
        <v>61</v>
      </c>
      <c r="G54" s="321">
        <v>1111.1099999999999</v>
      </c>
      <c r="H54" s="190" t="s">
        <v>61</v>
      </c>
      <c r="I54" s="266" t="s">
        <v>61</v>
      </c>
      <c r="J54" s="474"/>
      <c r="K54" s="474"/>
      <c r="L54" s="267">
        <v>55.3603825</v>
      </c>
      <c r="M54" s="192" t="s">
        <v>61</v>
      </c>
      <c r="N54" s="192"/>
      <c r="O54" s="192"/>
      <c r="P54" s="192"/>
      <c r="Q54" s="192"/>
      <c r="R54" s="192"/>
      <c r="S54" s="192"/>
      <c r="T54" s="192"/>
      <c r="U54" s="16">
        <v>55.3603825</v>
      </c>
      <c r="V54" s="16"/>
      <c r="W54" s="16"/>
      <c r="X54" s="159">
        <v>775.17080978400361</v>
      </c>
      <c r="Y54" s="30"/>
      <c r="Z54" s="30"/>
      <c r="AA54" s="190" t="s">
        <v>61</v>
      </c>
      <c r="AB54" s="16"/>
      <c r="AC54" s="190" t="s">
        <v>61</v>
      </c>
      <c r="AD54" s="234"/>
      <c r="AE54" s="234">
        <v>8.6111024999999994</v>
      </c>
      <c r="AF54" s="141">
        <v>120.57494902709642</v>
      </c>
      <c r="AG54" s="17">
        <v>6.3236919999999994</v>
      </c>
      <c r="AH54" s="141">
        <v>88.546018417857198</v>
      </c>
      <c r="AI54" s="30"/>
      <c r="AJ54" s="30"/>
      <c r="AK54" s="17">
        <v>17.499711999999999</v>
      </c>
      <c r="AL54" s="135">
        <v>245.03562492594486</v>
      </c>
      <c r="AM54" s="478"/>
      <c r="AN54" s="479"/>
      <c r="AO54" s="268">
        <v>55.3603825</v>
      </c>
      <c r="AP54" s="141">
        <v>1550.3416195680072</v>
      </c>
      <c r="AQ54" s="141">
        <f t="shared" si="6"/>
        <v>1550.3416195680072</v>
      </c>
      <c r="AR54" s="450"/>
      <c r="AS54" s="468"/>
      <c r="AT54" s="540"/>
    </row>
    <row r="55" spans="1:47" s="42" customFormat="1" ht="12.75" customHeight="1">
      <c r="A55" s="447"/>
      <c r="B55" s="254"/>
      <c r="C55" s="239"/>
      <c r="D55" s="241" t="s">
        <v>161</v>
      </c>
      <c r="E55" s="190" t="s">
        <v>61</v>
      </c>
      <c r="F55" s="192" t="s">
        <v>61</v>
      </c>
      <c r="G55" s="321">
        <v>1111.1099999999999</v>
      </c>
      <c r="H55" s="190" t="s">
        <v>61</v>
      </c>
      <c r="I55" s="266" t="s">
        <v>61</v>
      </c>
      <c r="J55" s="474"/>
      <c r="K55" s="474"/>
      <c r="L55" s="268">
        <v>52.130382500000003</v>
      </c>
      <c r="M55" s="192" t="s">
        <v>61</v>
      </c>
      <c r="N55" s="192"/>
      <c r="O55" s="192"/>
      <c r="P55" s="192"/>
      <c r="Q55" s="192"/>
      <c r="R55" s="192"/>
      <c r="S55" s="192"/>
      <c r="T55" s="192"/>
      <c r="U55" s="16">
        <v>52.130382500000003</v>
      </c>
      <c r="V55" s="16"/>
      <c r="W55" s="16"/>
      <c r="X55" s="159">
        <v>729.94349012806742</v>
      </c>
      <c r="Y55" s="30"/>
      <c r="Z55" s="30"/>
      <c r="AA55" s="190" t="s">
        <v>61</v>
      </c>
      <c r="AB55" s="17"/>
      <c r="AC55" s="190" t="s">
        <v>61</v>
      </c>
      <c r="AD55" s="16"/>
      <c r="AE55" s="16">
        <v>8.6111024999999994</v>
      </c>
      <c r="AF55" s="141">
        <v>12.057386385146989</v>
      </c>
      <c r="AG55" s="14">
        <v>6.3236919999999994</v>
      </c>
      <c r="AH55" s="141">
        <v>88.546018417857198</v>
      </c>
      <c r="AI55" s="30"/>
      <c r="AJ55" s="30"/>
      <c r="AK55" s="17">
        <v>16.207712000000001</v>
      </c>
      <c r="AL55" s="135">
        <v>226.94469706357083</v>
      </c>
      <c r="AM55" s="478"/>
      <c r="AN55" s="479"/>
      <c r="AO55" s="268">
        <v>52.130382500000003</v>
      </c>
      <c r="AP55" s="141">
        <v>1459.8869802561348</v>
      </c>
      <c r="AQ55" s="141">
        <f t="shared" si="6"/>
        <v>1459.8869802561348</v>
      </c>
      <c r="AR55" s="450"/>
      <c r="AS55" s="468"/>
      <c r="AT55" s="540"/>
    </row>
    <row r="56" spans="1:47" s="42" customFormat="1" ht="15.75" customHeight="1">
      <c r="A56" s="447"/>
      <c r="B56" s="255"/>
      <c r="C56" s="251"/>
      <c r="D56" s="241" t="s">
        <v>162</v>
      </c>
      <c r="E56" s="190" t="s">
        <v>61</v>
      </c>
      <c r="F56" s="192" t="s">
        <v>61</v>
      </c>
      <c r="G56" s="250">
        <v>111.11</v>
      </c>
      <c r="H56" s="190" t="s">
        <v>61</v>
      </c>
      <c r="I56" s="266" t="s">
        <v>61</v>
      </c>
      <c r="J56" s="474"/>
      <c r="K56" s="474"/>
      <c r="L56" s="267">
        <v>38.161102500000005</v>
      </c>
      <c r="M56" s="192" t="s">
        <v>61</v>
      </c>
      <c r="N56" s="192"/>
      <c r="O56" s="192"/>
      <c r="P56" s="192"/>
      <c r="Q56" s="192"/>
      <c r="R56" s="192"/>
      <c r="S56" s="192"/>
      <c r="T56" s="192"/>
      <c r="U56" s="16">
        <v>38.161102500000005</v>
      </c>
      <c r="V56" s="16"/>
      <c r="W56" s="16"/>
      <c r="X56" s="159">
        <v>534.34191368123902</v>
      </c>
      <c r="Y56" s="30"/>
      <c r="Z56" s="30"/>
      <c r="AA56" s="190" t="s">
        <v>61</v>
      </c>
      <c r="AB56" s="16"/>
      <c r="AC56" s="190" t="s">
        <v>61</v>
      </c>
      <c r="AD56" s="16"/>
      <c r="AE56" s="16">
        <v>0.8611025000000001</v>
      </c>
      <c r="AF56" s="141">
        <v>12.057386385146989</v>
      </c>
      <c r="AG56" s="17">
        <v>4.9062999999999999</v>
      </c>
      <c r="AH56" s="141">
        <v>68.699318398734874</v>
      </c>
      <c r="AI56" s="30"/>
      <c r="AJ56" s="30"/>
      <c r="AK56" s="17">
        <v>13.720000000000002</v>
      </c>
      <c r="AL56" s="135">
        <v>192.11109154161869</v>
      </c>
      <c r="AM56" s="478"/>
      <c r="AN56" s="479"/>
      <c r="AO56" s="268">
        <v>38.161102500000005</v>
      </c>
      <c r="AP56" s="141">
        <v>1068.683827362478</v>
      </c>
      <c r="AQ56" s="141">
        <f t="shared" si="6"/>
        <v>1068.683827362478</v>
      </c>
      <c r="AR56" s="450"/>
      <c r="AS56" s="468"/>
      <c r="AT56" s="540"/>
      <c r="AU56" s="42" t="s">
        <v>112</v>
      </c>
    </row>
    <row r="57" spans="1:47" s="42" customFormat="1" ht="12.75" customHeight="1">
      <c r="A57" s="447"/>
      <c r="B57" s="255"/>
      <c r="C57" s="251"/>
      <c r="D57" s="241" t="s">
        <v>163</v>
      </c>
      <c r="E57" s="190" t="s">
        <v>61</v>
      </c>
      <c r="F57" s="192" t="s">
        <v>61</v>
      </c>
      <c r="G57" s="250">
        <v>111.11</v>
      </c>
      <c r="H57" s="190" t="s">
        <v>61</v>
      </c>
      <c r="I57" s="266" t="s">
        <v>61</v>
      </c>
      <c r="J57" s="474"/>
      <c r="K57" s="474"/>
      <c r="L57" s="268">
        <v>34.931102500000009</v>
      </c>
      <c r="M57" s="192" t="s">
        <v>61</v>
      </c>
      <c r="N57" s="192"/>
      <c r="O57" s="192"/>
      <c r="P57" s="192"/>
      <c r="Q57" s="192"/>
      <c r="R57" s="192"/>
      <c r="S57" s="192"/>
      <c r="T57" s="192"/>
      <c r="U57" s="16">
        <v>34.931102500000009</v>
      </c>
      <c r="V57" s="16"/>
      <c r="W57" s="16"/>
      <c r="X57" s="159">
        <v>489.11459402530426</v>
      </c>
      <c r="Y57" s="30"/>
      <c r="Z57" s="30"/>
      <c r="AA57" s="190" t="s">
        <v>61</v>
      </c>
      <c r="AB57" s="17"/>
      <c r="AC57" s="190" t="s">
        <v>61</v>
      </c>
      <c r="AD57" s="16"/>
      <c r="AE57" s="16">
        <v>0.8611025000000001</v>
      </c>
      <c r="AF57" s="141">
        <v>120.57494902709642</v>
      </c>
      <c r="AG57" s="14">
        <v>4.9062999999999999</v>
      </c>
      <c r="AH57" s="141">
        <v>68.699318398734874</v>
      </c>
      <c r="AI57" s="30"/>
      <c r="AJ57" s="30"/>
      <c r="AK57" s="17">
        <v>12.428000000000003</v>
      </c>
      <c r="AL57" s="135">
        <v>174.02016367924449</v>
      </c>
      <c r="AM57" s="478"/>
      <c r="AN57" s="479"/>
      <c r="AO57" s="268">
        <v>34.931102500000009</v>
      </c>
      <c r="AP57" s="141">
        <v>978.22918805060851</v>
      </c>
      <c r="AQ57" s="141">
        <f t="shared" si="6"/>
        <v>978.22918805060851</v>
      </c>
      <c r="AR57" s="450"/>
      <c r="AS57" s="468"/>
      <c r="AT57" s="540"/>
    </row>
    <row r="58" spans="1:47" s="42" customFormat="1" ht="15.75" customHeight="1" thickBot="1">
      <c r="A58" s="447"/>
      <c r="B58" s="256"/>
      <c r="C58" s="238"/>
      <c r="D58" s="277" t="s">
        <v>167</v>
      </c>
      <c r="E58" s="183" t="s">
        <v>61</v>
      </c>
      <c r="F58" s="184" t="s">
        <v>61</v>
      </c>
      <c r="G58" s="265">
        <v>1111.1099999999999</v>
      </c>
      <c r="H58" s="189" t="s">
        <v>61</v>
      </c>
      <c r="I58" s="330" t="s">
        <v>61</v>
      </c>
      <c r="J58" s="474"/>
      <c r="K58" s="474"/>
      <c r="L58" s="245">
        <v>52.130382500000003</v>
      </c>
      <c r="M58" s="184" t="s">
        <v>61</v>
      </c>
      <c r="N58" s="184"/>
      <c r="O58" s="184"/>
      <c r="P58" s="184"/>
      <c r="Q58" s="184"/>
      <c r="R58" s="184"/>
      <c r="S58" s="184"/>
      <c r="T58" s="184"/>
      <c r="U58" s="28">
        <v>52.130382500000003</v>
      </c>
      <c r="V58" s="28"/>
      <c r="W58" s="28"/>
      <c r="X58" s="158">
        <v>729.94349012806742</v>
      </c>
      <c r="Y58" s="34"/>
      <c r="Z58" s="34"/>
      <c r="AA58" s="183" t="s">
        <v>61</v>
      </c>
      <c r="AB58" s="28"/>
      <c r="AC58" s="183" t="s">
        <v>61</v>
      </c>
      <c r="AD58" s="28"/>
      <c r="AE58" s="28">
        <v>8.6111024999999994</v>
      </c>
      <c r="AF58" s="122">
        <v>120.57494902709642</v>
      </c>
      <c r="AG58" s="29">
        <v>6.3236919999999994</v>
      </c>
      <c r="AH58" s="122">
        <v>88.546018417857198</v>
      </c>
      <c r="AI58" s="34"/>
      <c r="AJ58" s="34"/>
      <c r="AK58" s="29">
        <v>16.207712000000001</v>
      </c>
      <c r="AL58" s="229">
        <v>226.94469706357083</v>
      </c>
      <c r="AM58" s="478"/>
      <c r="AN58" s="479"/>
      <c r="AO58" s="271">
        <v>52.130382500000003</v>
      </c>
      <c r="AP58" s="122">
        <v>1459.8869802561348</v>
      </c>
      <c r="AQ58" s="122">
        <f t="shared" si="6"/>
        <v>1459.8869802561348</v>
      </c>
      <c r="AR58" s="450"/>
      <c r="AS58" s="469"/>
      <c r="AT58" s="540"/>
    </row>
    <row r="59" spans="1:47" s="42" customFormat="1" ht="12.75" customHeight="1">
      <c r="A59" s="447"/>
      <c r="B59" s="303" t="s">
        <v>159</v>
      </c>
      <c r="C59" s="239">
        <v>37930</v>
      </c>
      <c r="D59" s="241" t="s">
        <v>64</v>
      </c>
      <c r="E59" s="241" t="s">
        <v>64</v>
      </c>
      <c r="F59" s="241" t="s">
        <v>64</v>
      </c>
      <c r="G59" s="264"/>
      <c r="H59" s="195"/>
      <c r="I59" s="328"/>
      <c r="J59" s="474"/>
      <c r="K59" s="474"/>
      <c r="L59" s="269">
        <v>758.82</v>
      </c>
      <c r="M59" s="39">
        <v>82.79</v>
      </c>
      <c r="N59" s="22"/>
      <c r="O59" s="22"/>
      <c r="P59" s="22"/>
      <c r="Q59" s="22"/>
      <c r="R59" s="22"/>
      <c r="S59" s="22"/>
      <c r="T59" s="22"/>
      <c r="U59" s="18">
        <v>1159</v>
      </c>
      <c r="V59" s="18"/>
      <c r="W59" s="18"/>
      <c r="X59" s="153">
        <v>10196</v>
      </c>
      <c r="Y59" s="82"/>
      <c r="Z59" s="82"/>
      <c r="AA59" s="309" t="s">
        <v>61</v>
      </c>
      <c r="AB59" s="22"/>
      <c r="AC59" s="309" t="s">
        <v>61</v>
      </c>
      <c r="AD59" s="18"/>
      <c r="AE59" s="18"/>
      <c r="AF59" s="120"/>
      <c r="AG59" s="20">
        <v>28.002699999999997</v>
      </c>
      <c r="AH59" s="120">
        <v>392.10125824435056</v>
      </c>
      <c r="AI59" s="82"/>
      <c r="AJ59" s="82"/>
      <c r="AK59" s="22">
        <v>262.29200000000003</v>
      </c>
      <c r="AL59" s="133">
        <v>3672.6823923202828</v>
      </c>
      <c r="AM59" s="478"/>
      <c r="AN59" s="479"/>
      <c r="AO59" s="269">
        <v>676.03000000000009</v>
      </c>
      <c r="AP59" s="120">
        <v>19654.846324238122</v>
      </c>
      <c r="AQ59" s="120">
        <f t="shared" ref="AQ59:AQ69" si="7">AN59+AP59</f>
        <v>19654.846324238122</v>
      </c>
      <c r="AR59" s="450"/>
      <c r="AS59" s="467">
        <f>SUM(AQ59:AQ64)</f>
        <v>34907.883413195283</v>
      </c>
      <c r="AT59" s="540"/>
    </row>
    <row r="60" spans="1:47" s="42" customFormat="1" ht="15.75" customHeight="1">
      <c r="A60" s="447"/>
      <c r="B60" s="252"/>
      <c r="C60" s="239"/>
      <c r="D60" s="241" t="s">
        <v>160</v>
      </c>
      <c r="E60" s="190" t="s">
        <v>61</v>
      </c>
      <c r="F60" s="192" t="s">
        <v>61</v>
      </c>
      <c r="G60" s="321">
        <v>1111.1099999999999</v>
      </c>
      <c r="H60" s="190" t="s">
        <v>61</v>
      </c>
      <c r="I60" s="266" t="s">
        <v>61</v>
      </c>
      <c r="J60" s="474"/>
      <c r="K60" s="474"/>
      <c r="L60" s="267">
        <v>55.3603825</v>
      </c>
      <c r="M60" s="192" t="s">
        <v>61</v>
      </c>
      <c r="N60" s="192"/>
      <c r="O60" s="192"/>
      <c r="P60" s="192"/>
      <c r="Q60" s="192"/>
      <c r="R60" s="192"/>
      <c r="S60" s="192"/>
      <c r="T60" s="192"/>
      <c r="U60" s="16">
        <v>55.3603825</v>
      </c>
      <c r="V60" s="16"/>
      <c r="W60" s="16"/>
      <c r="X60" s="159">
        <v>775.17080978400361</v>
      </c>
      <c r="Y60" s="30"/>
      <c r="Z60" s="30"/>
      <c r="AA60" s="190" t="s">
        <v>61</v>
      </c>
      <c r="AB60" s="16"/>
      <c r="AC60" s="190" t="s">
        <v>61</v>
      </c>
      <c r="AD60" s="234"/>
      <c r="AE60" s="234">
        <v>8.6111024999999994</v>
      </c>
      <c r="AF60" s="141">
        <v>120.57494902709642</v>
      </c>
      <c r="AG60" s="17">
        <v>6.3236919999999994</v>
      </c>
      <c r="AH60" s="141">
        <v>88.546018417857198</v>
      </c>
      <c r="AI60" s="30"/>
      <c r="AJ60" s="30"/>
      <c r="AK60" s="17">
        <v>17.499711999999999</v>
      </c>
      <c r="AL60" s="135">
        <v>245.03562492594486</v>
      </c>
      <c r="AM60" s="478"/>
      <c r="AN60" s="479"/>
      <c r="AO60" s="268">
        <v>55.3603825</v>
      </c>
      <c r="AP60" s="141">
        <v>10241.122793375866</v>
      </c>
      <c r="AQ60" s="141">
        <f t="shared" si="7"/>
        <v>10241.122793375866</v>
      </c>
      <c r="AR60" s="450"/>
      <c r="AS60" s="468"/>
      <c r="AT60" s="540"/>
    </row>
    <row r="61" spans="1:47" s="42" customFormat="1" ht="12.75" customHeight="1">
      <c r="A61" s="447"/>
      <c r="B61" s="252"/>
      <c r="C61" s="239"/>
      <c r="D61" s="241" t="s">
        <v>161</v>
      </c>
      <c r="E61" s="190" t="s">
        <v>61</v>
      </c>
      <c r="F61" s="192" t="s">
        <v>61</v>
      </c>
      <c r="G61" s="321">
        <v>1111.1099999999999</v>
      </c>
      <c r="H61" s="190" t="s">
        <v>61</v>
      </c>
      <c r="I61" s="266" t="s">
        <v>61</v>
      </c>
      <c r="J61" s="474"/>
      <c r="K61" s="474"/>
      <c r="L61" s="268">
        <v>52.130382500000003</v>
      </c>
      <c r="M61" s="192" t="s">
        <v>61</v>
      </c>
      <c r="N61" s="192"/>
      <c r="O61" s="192"/>
      <c r="P61" s="192"/>
      <c r="Q61" s="192"/>
      <c r="R61" s="192"/>
      <c r="S61" s="192"/>
      <c r="T61" s="192"/>
      <c r="U61" s="16">
        <v>52.130382500000003</v>
      </c>
      <c r="V61" s="16"/>
      <c r="W61" s="16"/>
      <c r="X61" s="159">
        <v>729.94349012806742</v>
      </c>
      <c r="Y61" s="30"/>
      <c r="Z61" s="30"/>
      <c r="AA61" s="190" t="s">
        <v>61</v>
      </c>
      <c r="AB61" s="17"/>
      <c r="AC61" s="190" t="s">
        <v>61</v>
      </c>
      <c r="AD61" s="16"/>
      <c r="AE61" s="16">
        <v>8.6111024999999994</v>
      </c>
      <c r="AF61" s="141">
        <v>12.057386385146989</v>
      </c>
      <c r="AG61" s="14">
        <v>6.3236919999999994</v>
      </c>
      <c r="AH61" s="141">
        <v>88.546018417857198</v>
      </c>
      <c r="AI61" s="30"/>
      <c r="AJ61" s="30"/>
      <c r="AK61" s="17">
        <v>16.207712000000001</v>
      </c>
      <c r="AL61" s="135">
        <v>226.94469706357083</v>
      </c>
      <c r="AM61" s="478"/>
      <c r="AN61" s="479"/>
      <c r="AO61" s="268">
        <v>52.130382500000003</v>
      </c>
      <c r="AP61" s="141">
        <v>1505.1142999120711</v>
      </c>
      <c r="AQ61" s="141">
        <f t="shared" si="7"/>
        <v>1505.1142999120711</v>
      </c>
      <c r="AR61" s="450"/>
      <c r="AS61" s="468"/>
      <c r="AT61" s="540"/>
    </row>
    <row r="62" spans="1:47" s="42" customFormat="1" ht="15.75" customHeight="1">
      <c r="A62" s="447"/>
      <c r="B62" s="252"/>
      <c r="C62" s="239"/>
      <c r="D62" s="241" t="s">
        <v>162</v>
      </c>
      <c r="E62" s="190" t="s">
        <v>61</v>
      </c>
      <c r="F62" s="192" t="s">
        <v>61</v>
      </c>
      <c r="G62" s="250">
        <v>111.11</v>
      </c>
      <c r="H62" s="190" t="s">
        <v>61</v>
      </c>
      <c r="I62" s="266" t="s">
        <v>61</v>
      </c>
      <c r="J62" s="474"/>
      <c r="K62" s="474"/>
      <c r="L62" s="267">
        <v>38.161102500000005</v>
      </c>
      <c r="M62" s="192" t="s">
        <v>61</v>
      </c>
      <c r="N62" s="192"/>
      <c r="O62" s="192"/>
      <c r="P62" s="192"/>
      <c r="Q62" s="192"/>
      <c r="R62" s="192"/>
      <c r="S62" s="192"/>
      <c r="T62" s="192"/>
      <c r="U62" s="16">
        <v>38.161102500000005</v>
      </c>
      <c r="V62" s="16"/>
      <c r="W62" s="16"/>
      <c r="X62" s="159">
        <v>534.34191368123902</v>
      </c>
      <c r="Y62" s="30"/>
      <c r="Z62" s="30"/>
      <c r="AA62" s="190" t="s">
        <v>61</v>
      </c>
      <c r="AB62" s="16"/>
      <c r="AC62" s="190" t="s">
        <v>61</v>
      </c>
      <c r="AD62" s="16"/>
      <c r="AE62" s="16">
        <v>0.8611025000000001</v>
      </c>
      <c r="AF62" s="141">
        <v>12.057386385146989</v>
      </c>
      <c r="AG62" s="17">
        <v>4.9062999999999999</v>
      </c>
      <c r="AH62" s="141">
        <v>68.699318398734874</v>
      </c>
      <c r="AI62" s="30"/>
      <c r="AJ62" s="30"/>
      <c r="AK62" s="17">
        <v>13.720000000000002</v>
      </c>
      <c r="AL62" s="135">
        <v>192.11109154161869</v>
      </c>
      <c r="AM62" s="478"/>
      <c r="AN62" s="479"/>
      <c r="AO62" s="268">
        <v>38.161102500000005</v>
      </c>
      <c r="AP62" s="141">
        <v>1264.2854038093064</v>
      </c>
      <c r="AQ62" s="141">
        <f t="shared" si="7"/>
        <v>1264.2854038093064</v>
      </c>
      <c r="AR62" s="450"/>
      <c r="AS62" s="468"/>
      <c r="AT62" s="540"/>
      <c r="AU62" s="42" t="s">
        <v>113</v>
      </c>
    </row>
    <row r="63" spans="1:47" s="42" customFormat="1" ht="12.75" customHeight="1">
      <c r="A63" s="447"/>
      <c r="B63" s="252"/>
      <c r="C63" s="239"/>
      <c r="D63" s="241" t="s">
        <v>163</v>
      </c>
      <c r="E63" s="190" t="s">
        <v>61</v>
      </c>
      <c r="F63" s="192" t="s">
        <v>61</v>
      </c>
      <c r="G63" s="250">
        <v>111.11</v>
      </c>
      <c r="H63" s="190" t="s">
        <v>61</v>
      </c>
      <c r="I63" s="266" t="s">
        <v>61</v>
      </c>
      <c r="J63" s="474"/>
      <c r="K63" s="474"/>
      <c r="L63" s="268">
        <v>34.931102500000009</v>
      </c>
      <c r="M63" s="192" t="s">
        <v>61</v>
      </c>
      <c r="N63" s="192"/>
      <c r="O63" s="192"/>
      <c r="P63" s="192"/>
      <c r="Q63" s="192"/>
      <c r="R63" s="192"/>
      <c r="S63" s="192"/>
      <c r="T63" s="192"/>
      <c r="U63" s="16">
        <v>34.931102500000009</v>
      </c>
      <c r="V63" s="16"/>
      <c r="W63" s="16"/>
      <c r="X63" s="159">
        <v>489.11459402530426</v>
      </c>
      <c r="Y63" s="30"/>
      <c r="Z63" s="30"/>
      <c r="AA63" s="190" t="s">
        <v>61</v>
      </c>
      <c r="AB63" s="17"/>
      <c r="AC63" s="190" t="s">
        <v>61</v>
      </c>
      <c r="AD63" s="16"/>
      <c r="AE63" s="16">
        <v>0.8611025000000001</v>
      </c>
      <c r="AF63" s="141">
        <v>120.57494902709642</v>
      </c>
      <c r="AG63" s="14">
        <v>4.9062999999999999</v>
      </c>
      <c r="AH63" s="141">
        <v>68.699318398734874</v>
      </c>
      <c r="AI63" s="30"/>
      <c r="AJ63" s="30"/>
      <c r="AK63" s="17">
        <v>12.428000000000003</v>
      </c>
      <c r="AL63" s="135">
        <v>174.02016367924449</v>
      </c>
      <c r="AM63" s="478"/>
      <c r="AN63" s="479"/>
      <c r="AO63" s="268">
        <v>34.931102500000009</v>
      </c>
      <c r="AP63" s="141">
        <v>1023.4565077065433</v>
      </c>
      <c r="AQ63" s="141">
        <f t="shared" si="7"/>
        <v>1023.4565077065433</v>
      </c>
      <c r="AR63" s="450"/>
      <c r="AS63" s="468"/>
      <c r="AT63" s="540"/>
    </row>
    <row r="64" spans="1:47" s="42" customFormat="1" ht="15.75" customHeight="1" thickBot="1">
      <c r="A64" s="447"/>
      <c r="B64" s="253"/>
      <c r="C64" s="238"/>
      <c r="D64" s="277" t="s">
        <v>167</v>
      </c>
      <c r="E64" s="183" t="s">
        <v>61</v>
      </c>
      <c r="F64" s="184" t="s">
        <v>61</v>
      </c>
      <c r="G64" s="265">
        <v>1111.1099999999999</v>
      </c>
      <c r="H64" s="189" t="s">
        <v>61</v>
      </c>
      <c r="I64" s="330" t="s">
        <v>61</v>
      </c>
      <c r="J64" s="474"/>
      <c r="K64" s="474"/>
      <c r="L64" s="245">
        <v>52.130382500000003</v>
      </c>
      <c r="M64" s="184" t="s">
        <v>61</v>
      </c>
      <c r="N64" s="184"/>
      <c r="O64" s="184"/>
      <c r="P64" s="184"/>
      <c r="Q64" s="184"/>
      <c r="R64" s="184"/>
      <c r="S64" s="184"/>
      <c r="T64" s="184"/>
      <c r="U64" s="28">
        <v>52.130382500000003</v>
      </c>
      <c r="V64" s="28"/>
      <c r="W64" s="28"/>
      <c r="X64" s="158">
        <v>729.94349012806742</v>
      </c>
      <c r="Y64" s="34"/>
      <c r="Z64" s="34"/>
      <c r="AA64" s="183" t="s">
        <v>61</v>
      </c>
      <c r="AB64" s="28"/>
      <c r="AC64" s="183" t="s">
        <v>61</v>
      </c>
      <c r="AD64" s="28"/>
      <c r="AE64" s="28">
        <v>8.6111024999999994</v>
      </c>
      <c r="AF64" s="122">
        <v>120.57494902709642</v>
      </c>
      <c r="AG64" s="29">
        <v>6.3236919999999994</v>
      </c>
      <c r="AH64" s="122">
        <v>88.546018417857198</v>
      </c>
      <c r="AI64" s="34"/>
      <c r="AJ64" s="34"/>
      <c r="AK64" s="29">
        <v>16.207712000000001</v>
      </c>
      <c r="AL64" s="229">
        <v>226.94469706357083</v>
      </c>
      <c r="AM64" s="478"/>
      <c r="AN64" s="479"/>
      <c r="AO64" s="271">
        <v>52.130382500000003</v>
      </c>
      <c r="AP64" s="122">
        <v>1219.0580841533717</v>
      </c>
      <c r="AQ64" s="122">
        <f t="shared" si="7"/>
        <v>1219.0580841533717</v>
      </c>
      <c r="AR64" s="450"/>
      <c r="AS64" s="469"/>
      <c r="AT64" s="540"/>
    </row>
    <row r="65" spans="1:47" s="42" customFormat="1" ht="12.75" customHeight="1">
      <c r="A65" s="447"/>
      <c r="B65" s="203" t="s">
        <v>159</v>
      </c>
      <c r="C65" s="239">
        <v>37930</v>
      </c>
      <c r="D65" s="241" t="s">
        <v>64</v>
      </c>
      <c r="E65" s="241" t="s">
        <v>64</v>
      </c>
      <c r="F65" s="241" t="s">
        <v>64</v>
      </c>
      <c r="G65" s="264"/>
      <c r="H65" s="195"/>
      <c r="I65" s="328"/>
      <c r="J65" s="474"/>
      <c r="K65" s="474"/>
      <c r="L65" s="269">
        <v>682.77000000000021</v>
      </c>
      <c r="M65" s="39">
        <v>82.79</v>
      </c>
      <c r="N65" s="22"/>
      <c r="O65" s="22"/>
      <c r="P65" s="22"/>
      <c r="Q65" s="22"/>
      <c r="R65" s="22"/>
      <c r="S65" s="22"/>
      <c r="T65" s="22"/>
      <c r="U65" s="18">
        <v>9131</v>
      </c>
      <c r="V65" s="18"/>
      <c r="W65" s="18"/>
      <c r="X65" s="153">
        <v>9131</v>
      </c>
      <c r="Y65" s="82"/>
      <c r="Z65" s="82"/>
      <c r="AA65" s="309" t="s">
        <v>61</v>
      </c>
      <c r="AB65" s="22"/>
      <c r="AC65" s="309" t="s">
        <v>61</v>
      </c>
      <c r="AD65" s="18"/>
      <c r="AE65" s="18"/>
      <c r="AF65" s="120"/>
      <c r="AG65" s="20">
        <v>28.002699999999997</v>
      </c>
      <c r="AH65" s="120">
        <v>392.10125824435056</v>
      </c>
      <c r="AI65" s="82"/>
      <c r="AJ65" s="82"/>
      <c r="AK65" s="22">
        <v>231.87200000000007</v>
      </c>
      <c r="AL65" s="133">
        <v>3246.7334561179446</v>
      </c>
      <c r="AM65" s="478"/>
      <c r="AN65" s="479"/>
      <c r="AO65" s="269">
        <v>599.98000000000025</v>
      </c>
      <c r="AP65" s="120">
        <v>17525.101643226459</v>
      </c>
      <c r="AQ65" s="120">
        <f t="shared" si="7"/>
        <v>17525.101643226459</v>
      </c>
      <c r="AR65" s="450"/>
      <c r="AS65" s="467">
        <f>SUM(AQ65:AQ70)</f>
        <v>32383.39941199145</v>
      </c>
      <c r="AT65" s="540"/>
    </row>
    <row r="66" spans="1:47" s="42" customFormat="1" ht="15.75" customHeight="1">
      <c r="A66" s="447"/>
      <c r="B66" s="254"/>
      <c r="C66" s="239"/>
      <c r="D66" s="241" t="s">
        <v>160</v>
      </c>
      <c r="E66" s="190" t="s">
        <v>61</v>
      </c>
      <c r="F66" s="192" t="s">
        <v>61</v>
      </c>
      <c r="G66" s="321">
        <v>1111.1099999999999</v>
      </c>
      <c r="H66" s="190" t="s">
        <v>61</v>
      </c>
      <c r="I66" s="266" t="s">
        <v>61</v>
      </c>
      <c r="J66" s="474"/>
      <c r="K66" s="474"/>
      <c r="L66" s="267">
        <v>55.3603825</v>
      </c>
      <c r="M66" s="192" t="s">
        <v>61</v>
      </c>
      <c r="N66" s="192"/>
      <c r="O66" s="192"/>
      <c r="P66" s="192"/>
      <c r="Q66" s="192"/>
      <c r="R66" s="192"/>
      <c r="S66" s="192"/>
      <c r="T66" s="192"/>
      <c r="U66" s="16">
        <v>55.3603825</v>
      </c>
      <c r="V66" s="16"/>
      <c r="W66" s="16"/>
      <c r="X66" s="159">
        <v>775.17080978400361</v>
      </c>
      <c r="Y66" s="30"/>
      <c r="Z66" s="30"/>
      <c r="AA66" s="190" t="s">
        <v>61</v>
      </c>
      <c r="AB66" s="16"/>
      <c r="AC66" s="190" t="s">
        <v>61</v>
      </c>
      <c r="AD66" s="234"/>
      <c r="AE66" s="234">
        <v>8.6111024999999994</v>
      </c>
      <c r="AF66" s="141">
        <v>120.57494902709642</v>
      </c>
      <c r="AG66" s="17">
        <v>6.3236919999999994</v>
      </c>
      <c r="AH66" s="141">
        <v>88.546018417857198</v>
      </c>
      <c r="AI66" s="30"/>
      <c r="AJ66" s="30"/>
      <c r="AK66" s="17">
        <v>17.499711999999999</v>
      </c>
      <c r="AL66" s="135">
        <v>245.03562492594486</v>
      </c>
      <c r="AM66" s="478"/>
      <c r="AN66" s="479"/>
      <c r="AO66" s="268">
        <v>55.3603825</v>
      </c>
      <c r="AP66" s="141">
        <v>1934.4184241229691</v>
      </c>
      <c r="AQ66" s="141">
        <f t="shared" si="7"/>
        <v>1934.4184241229691</v>
      </c>
      <c r="AR66" s="450"/>
      <c r="AS66" s="468"/>
      <c r="AT66" s="540"/>
    </row>
    <row r="67" spans="1:47" s="42" customFormat="1" ht="12.75" customHeight="1">
      <c r="A67" s="447"/>
      <c r="B67" s="254"/>
      <c r="C67" s="239"/>
      <c r="D67" s="241" t="s">
        <v>161</v>
      </c>
      <c r="E67" s="190" t="s">
        <v>61</v>
      </c>
      <c r="F67" s="192" t="s">
        <v>61</v>
      </c>
      <c r="G67" s="321">
        <v>1111.1099999999999</v>
      </c>
      <c r="H67" s="190" t="s">
        <v>61</v>
      </c>
      <c r="I67" s="266" t="s">
        <v>61</v>
      </c>
      <c r="J67" s="474"/>
      <c r="K67" s="474"/>
      <c r="L67" s="268">
        <v>52.130382500000003</v>
      </c>
      <c r="M67" s="192" t="s">
        <v>61</v>
      </c>
      <c r="N67" s="192"/>
      <c r="O67" s="192"/>
      <c r="P67" s="192"/>
      <c r="Q67" s="192"/>
      <c r="R67" s="192"/>
      <c r="S67" s="192"/>
      <c r="T67" s="192"/>
      <c r="U67" s="16">
        <v>52.130382500000003</v>
      </c>
      <c r="V67" s="16"/>
      <c r="W67" s="16"/>
      <c r="X67" s="159">
        <v>729.94349012806742</v>
      </c>
      <c r="Y67" s="30"/>
      <c r="Z67" s="30"/>
      <c r="AA67" s="190" t="s">
        <v>61</v>
      </c>
      <c r="AB67" s="17"/>
      <c r="AC67" s="190" t="s">
        <v>61</v>
      </c>
      <c r="AD67" s="16"/>
      <c r="AE67" s="16">
        <v>8.6111024999999994</v>
      </c>
      <c r="AF67" s="141">
        <v>12.057386385146989</v>
      </c>
      <c r="AG67" s="14">
        <v>6.3236919999999994</v>
      </c>
      <c r="AH67" s="141">
        <v>88.546018417857198</v>
      </c>
      <c r="AI67" s="30"/>
      <c r="AJ67" s="30"/>
      <c r="AK67" s="17">
        <v>16.207712000000001</v>
      </c>
      <c r="AL67" s="135">
        <v>226.94469706357083</v>
      </c>
      <c r="AM67" s="478"/>
      <c r="AN67" s="479"/>
      <c r="AO67" s="268">
        <v>52.130382500000003</v>
      </c>
      <c r="AP67" s="141">
        <v>9131.0231332141011</v>
      </c>
      <c r="AQ67" s="141">
        <f t="shared" si="7"/>
        <v>9131.0231332141011</v>
      </c>
      <c r="AR67" s="450"/>
      <c r="AS67" s="468"/>
      <c r="AT67" s="540"/>
    </row>
    <row r="68" spans="1:47" s="42" customFormat="1" ht="15.75" customHeight="1">
      <c r="A68" s="447"/>
      <c r="B68" s="254"/>
      <c r="C68" s="239"/>
      <c r="D68" s="241" t="s">
        <v>162</v>
      </c>
      <c r="E68" s="190" t="s">
        <v>61</v>
      </c>
      <c r="F68" s="192" t="s">
        <v>61</v>
      </c>
      <c r="G68" s="250">
        <v>111.11</v>
      </c>
      <c r="H68" s="190" t="s">
        <v>61</v>
      </c>
      <c r="I68" s="266" t="s">
        <v>61</v>
      </c>
      <c r="J68" s="474"/>
      <c r="K68" s="474"/>
      <c r="L68" s="267">
        <v>38.161102500000005</v>
      </c>
      <c r="M68" s="192" t="s">
        <v>61</v>
      </c>
      <c r="N68" s="192"/>
      <c r="O68" s="192"/>
      <c r="P68" s="192"/>
      <c r="Q68" s="192"/>
      <c r="R68" s="192"/>
      <c r="S68" s="192"/>
      <c r="T68" s="192"/>
      <c r="U68" s="16">
        <v>38.161102500000005</v>
      </c>
      <c r="V68" s="16"/>
      <c r="W68" s="16"/>
      <c r="X68" s="159">
        <v>534.34191368123902</v>
      </c>
      <c r="Y68" s="30"/>
      <c r="Z68" s="30"/>
      <c r="AA68" s="190" t="s">
        <v>61</v>
      </c>
      <c r="AB68" s="16"/>
      <c r="AC68" s="190" t="s">
        <v>61</v>
      </c>
      <c r="AD68" s="16"/>
      <c r="AE68" s="16">
        <v>0.8611025000000001</v>
      </c>
      <c r="AF68" s="141">
        <v>12.057386385146989</v>
      </c>
      <c r="AG68" s="17">
        <v>4.9062999999999999</v>
      </c>
      <c r="AH68" s="141">
        <v>68.699318398734874</v>
      </c>
      <c r="AI68" s="30"/>
      <c r="AJ68" s="30"/>
      <c r="AK68" s="17">
        <v>13.720000000000002</v>
      </c>
      <c r="AL68" s="135">
        <v>192.11109154161869</v>
      </c>
      <c r="AM68" s="478"/>
      <c r="AN68" s="479"/>
      <c r="AO68" s="268">
        <v>38.161102500000005</v>
      </c>
      <c r="AP68" s="141">
        <v>1309.5127234652427</v>
      </c>
      <c r="AQ68" s="141">
        <f t="shared" si="7"/>
        <v>1309.5127234652427</v>
      </c>
      <c r="AR68" s="450"/>
      <c r="AS68" s="468"/>
      <c r="AT68" s="540"/>
      <c r="AU68" s="42" t="s">
        <v>114</v>
      </c>
    </row>
    <row r="69" spans="1:47" s="42" customFormat="1" ht="12.75" customHeight="1">
      <c r="A69" s="447"/>
      <c r="B69" s="254"/>
      <c r="C69" s="239"/>
      <c r="D69" s="241" t="s">
        <v>163</v>
      </c>
      <c r="E69" s="190" t="s">
        <v>61</v>
      </c>
      <c r="F69" s="192" t="s">
        <v>61</v>
      </c>
      <c r="G69" s="250">
        <v>111.11</v>
      </c>
      <c r="H69" s="190" t="s">
        <v>61</v>
      </c>
      <c r="I69" s="266" t="s">
        <v>61</v>
      </c>
      <c r="J69" s="474"/>
      <c r="K69" s="474"/>
      <c r="L69" s="268">
        <v>34.931102500000009</v>
      </c>
      <c r="M69" s="192" t="s">
        <v>61</v>
      </c>
      <c r="N69" s="192"/>
      <c r="O69" s="192"/>
      <c r="P69" s="192"/>
      <c r="Q69" s="192"/>
      <c r="R69" s="192"/>
      <c r="S69" s="192"/>
      <c r="T69" s="192"/>
      <c r="U69" s="16">
        <v>34.931102500000009</v>
      </c>
      <c r="V69" s="16"/>
      <c r="W69" s="16"/>
      <c r="X69" s="159">
        <v>489.11459402530426</v>
      </c>
      <c r="Y69" s="30"/>
      <c r="Z69" s="30"/>
      <c r="AA69" s="190" t="s">
        <v>61</v>
      </c>
      <c r="AB69" s="17"/>
      <c r="AC69" s="190" t="s">
        <v>61</v>
      </c>
      <c r="AD69" s="16"/>
      <c r="AE69" s="16">
        <v>0.8611025000000001</v>
      </c>
      <c r="AF69" s="141">
        <v>120.57494902709642</v>
      </c>
      <c r="AG69" s="14">
        <v>4.9062999999999999</v>
      </c>
      <c r="AH69" s="141">
        <v>68.699318398734874</v>
      </c>
      <c r="AI69" s="30"/>
      <c r="AJ69" s="30"/>
      <c r="AK69" s="17">
        <v>12.428000000000003</v>
      </c>
      <c r="AL69" s="135">
        <v>174.02016367924449</v>
      </c>
      <c r="AM69" s="478"/>
      <c r="AN69" s="479"/>
      <c r="AO69" s="268">
        <v>34.931102500000009</v>
      </c>
      <c r="AP69" s="141">
        <v>1219.0580841533717</v>
      </c>
      <c r="AQ69" s="141">
        <f t="shared" si="7"/>
        <v>1219.0580841533717</v>
      </c>
      <c r="AR69" s="450"/>
      <c r="AS69" s="468"/>
      <c r="AT69" s="540"/>
    </row>
    <row r="70" spans="1:47" s="42" customFormat="1" ht="15.75" customHeight="1" thickBot="1">
      <c r="A70" s="447"/>
      <c r="B70" s="256"/>
      <c r="C70" s="238"/>
      <c r="D70" s="277" t="s">
        <v>167</v>
      </c>
      <c r="E70" s="183" t="s">
        <v>61</v>
      </c>
      <c r="F70" s="184" t="s">
        <v>61</v>
      </c>
      <c r="G70" s="265">
        <v>1111.1099999999999</v>
      </c>
      <c r="H70" s="189" t="s">
        <v>61</v>
      </c>
      <c r="I70" s="330" t="s">
        <v>61</v>
      </c>
      <c r="J70" s="474"/>
      <c r="K70" s="474"/>
      <c r="L70" s="245">
        <v>52.130382500000003</v>
      </c>
      <c r="M70" s="184" t="s">
        <v>61</v>
      </c>
      <c r="N70" s="184"/>
      <c r="O70" s="184"/>
      <c r="P70" s="184"/>
      <c r="Q70" s="184"/>
      <c r="R70" s="184"/>
      <c r="S70" s="184"/>
      <c r="T70" s="184"/>
      <c r="U70" s="28">
        <v>52.130382500000003</v>
      </c>
      <c r="V70" s="28"/>
      <c r="W70" s="28"/>
      <c r="X70" s="158">
        <v>729.94349012806742</v>
      </c>
      <c r="Y70" s="34"/>
      <c r="Z70" s="34"/>
      <c r="AA70" s="183" t="s">
        <v>61</v>
      </c>
      <c r="AB70" s="28"/>
      <c r="AC70" s="183" t="s">
        <v>61</v>
      </c>
      <c r="AD70" s="28"/>
      <c r="AE70" s="28">
        <v>8.6111024999999994</v>
      </c>
      <c r="AF70" s="122">
        <v>120.57494902709642</v>
      </c>
      <c r="AG70" s="29">
        <v>6.3236919999999994</v>
      </c>
      <c r="AH70" s="122">
        <v>88.546018417857198</v>
      </c>
      <c r="AI70" s="34"/>
      <c r="AJ70" s="34"/>
      <c r="AK70" s="29">
        <v>16.207712000000001</v>
      </c>
      <c r="AL70" s="229">
        <v>226.94469706357083</v>
      </c>
      <c r="AM70" s="478"/>
      <c r="AN70" s="479"/>
      <c r="AO70" s="271">
        <v>52.130382500000003</v>
      </c>
      <c r="AP70" s="122">
        <v>1264.2854038093064</v>
      </c>
      <c r="AQ70" s="122">
        <f t="shared" ref="AQ70:AQ80" si="8">AN70+AP70</f>
        <v>1264.2854038093064</v>
      </c>
      <c r="AR70" s="450"/>
      <c r="AS70" s="469"/>
      <c r="AT70" s="540"/>
    </row>
    <row r="71" spans="1:47" s="42" customFormat="1" ht="12.75" customHeight="1">
      <c r="A71" s="447"/>
      <c r="B71" s="303" t="s">
        <v>159</v>
      </c>
      <c r="C71" s="239">
        <v>37930</v>
      </c>
      <c r="D71" s="241" t="s">
        <v>64</v>
      </c>
      <c r="E71" s="241" t="s">
        <v>64</v>
      </c>
      <c r="F71" s="241" t="s">
        <v>64</v>
      </c>
      <c r="G71" s="264"/>
      <c r="H71" s="195"/>
      <c r="I71" s="328"/>
      <c r="J71" s="474"/>
      <c r="K71" s="474"/>
      <c r="L71" s="269">
        <v>796.56</v>
      </c>
      <c r="M71" s="39">
        <v>82.79</v>
      </c>
      <c r="N71" s="22"/>
      <c r="O71" s="22"/>
      <c r="P71" s="22"/>
      <c r="Q71" s="22"/>
      <c r="R71" s="22"/>
      <c r="S71" s="22"/>
      <c r="T71" s="22"/>
      <c r="U71" s="18">
        <v>10724</v>
      </c>
      <c r="V71" s="18"/>
      <c r="W71" s="18"/>
      <c r="X71" s="153">
        <v>10724</v>
      </c>
      <c r="Y71" s="82"/>
      <c r="Z71" s="82"/>
      <c r="AA71" s="309" t="s">
        <v>61</v>
      </c>
      <c r="AB71" s="22"/>
      <c r="AC71" s="309" t="s">
        <v>61</v>
      </c>
      <c r="AD71" s="18"/>
      <c r="AE71" s="18"/>
      <c r="AF71" s="120"/>
      <c r="AG71" s="20">
        <v>28.002699999999997</v>
      </c>
      <c r="AH71" s="120">
        <v>392.10125824435056</v>
      </c>
      <c r="AI71" s="82"/>
      <c r="AJ71" s="82"/>
      <c r="AK71" s="22">
        <v>277.38800000000003</v>
      </c>
      <c r="AL71" s="133">
        <v>3884.0606020806495</v>
      </c>
      <c r="AM71" s="478"/>
      <c r="AN71" s="479"/>
      <c r="AO71" s="269">
        <v>713.77</v>
      </c>
      <c r="AP71" s="120">
        <v>20711.737373039978</v>
      </c>
      <c r="AQ71" s="120">
        <f t="shared" si="8"/>
        <v>20711.737373039978</v>
      </c>
      <c r="AR71" s="450"/>
      <c r="AS71" s="467">
        <f>SUM(AQ71:AQ76)</f>
        <v>37358.954583158556</v>
      </c>
      <c r="AT71" s="540"/>
    </row>
    <row r="72" spans="1:47" s="42" customFormat="1" ht="15.75" customHeight="1">
      <c r="A72" s="447"/>
      <c r="B72" s="252"/>
      <c r="C72" s="239"/>
      <c r="D72" s="241" t="s">
        <v>160</v>
      </c>
      <c r="E72" s="190" t="s">
        <v>61</v>
      </c>
      <c r="F72" s="192" t="s">
        <v>61</v>
      </c>
      <c r="G72" s="321">
        <v>1111.1099999999999</v>
      </c>
      <c r="H72" s="190" t="s">
        <v>61</v>
      </c>
      <c r="I72" s="266" t="s">
        <v>61</v>
      </c>
      <c r="J72" s="474"/>
      <c r="K72" s="474"/>
      <c r="L72" s="267">
        <v>55.3603825</v>
      </c>
      <c r="M72" s="192" t="s">
        <v>61</v>
      </c>
      <c r="N72" s="192"/>
      <c r="O72" s="192"/>
      <c r="P72" s="192"/>
      <c r="Q72" s="192"/>
      <c r="R72" s="192"/>
      <c r="S72" s="192"/>
      <c r="T72" s="192"/>
      <c r="U72" s="16">
        <v>55.3603825</v>
      </c>
      <c r="V72" s="16"/>
      <c r="W72" s="16"/>
      <c r="X72" s="159">
        <v>775.17080978400361</v>
      </c>
      <c r="Y72" s="30"/>
      <c r="Z72" s="30"/>
      <c r="AA72" s="190" t="s">
        <v>61</v>
      </c>
      <c r="AB72" s="16"/>
      <c r="AC72" s="190" t="s">
        <v>61</v>
      </c>
      <c r="AD72" s="234"/>
      <c r="AE72" s="234">
        <v>8.6111024999999994</v>
      </c>
      <c r="AF72" s="141">
        <v>120.57494902709642</v>
      </c>
      <c r="AG72" s="17">
        <v>6.3236919999999994</v>
      </c>
      <c r="AH72" s="141">
        <v>88.546018417857198</v>
      </c>
      <c r="AI72" s="30"/>
      <c r="AJ72" s="30"/>
      <c r="AK72" s="17">
        <v>17.499711999999999</v>
      </c>
      <c r="AL72" s="135">
        <v>245.03562492594486</v>
      </c>
      <c r="AM72" s="478"/>
      <c r="AN72" s="479"/>
      <c r="AO72" s="268">
        <v>55.3603825</v>
      </c>
      <c r="AP72" s="141">
        <v>1505.1142999120711</v>
      </c>
      <c r="AQ72" s="141">
        <f t="shared" si="8"/>
        <v>1505.1142999120711</v>
      </c>
      <c r="AR72" s="450"/>
      <c r="AS72" s="468"/>
      <c r="AT72" s="540"/>
      <c r="AU72" s="42" t="s">
        <v>115</v>
      </c>
    </row>
    <row r="73" spans="1:47" s="42" customFormat="1" ht="12.75" customHeight="1">
      <c r="A73" s="447"/>
      <c r="B73" s="252"/>
      <c r="C73" s="239"/>
      <c r="D73" s="241" t="s">
        <v>161</v>
      </c>
      <c r="E73" s="190" t="s">
        <v>61</v>
      </c>
      <c r="F73" s="192" t="s">
        <v>61</v>
      </c>
      <c r="G73" s="321">
        <v>1111.1099999999999</v>
      </c>
      <c r="H73" s="190" t="s">
        <v>61</v>
      </c>
      <c r="I73" s="266" t="s">
        <v>61</v>
      </c>
      <c r="J73" s="474"/>
      <c r="K73" s="474"/>
      <c r="L73" s="268">
        <v>52.130382500000003</v>
      </c>
      <c r="M73" s="192" t="s">
        <v>61</v>
      </c>
      <c r="N73" s="192"/>
      <c r="O73" s="192"/>
      <c r="P73" s="192"/>
      <c r="Q73" s="192"/>
      <c r="R73" s="192"/>
      <c r="S73" s="192"/>
      <c r="T73" s="192"/>
      <c r="U73" s="16">
        <v>52.130382500000003</v>
      </c>
      <c r="V73" s="16"/>
      <c r="W73" s="16"/>
      <c r="X73" s="159">
        <v>729.94349012806742</v>
      </c>
      <c r="Y73" s="30"/>
      <c r="Z73" s="30"/>
      <c r="AA73" s="190" t="s">
        <v>61</v>
      </c>
      <c r="AB73" s="17"/>
      <c r="AC73" s="190" t="s">
        <v>61</v>
      </c>
      <c r="AD73" s="16"/>
      <c r="AE73" s="16">
        <v>8.6111024999999994</v>
      </c>
      <c r="AF73" s="141">
        <v>12.057386385146989</v>
      </c>
      <c r="AG73" s="14">
        <v>6.3236919999999994</v>
      </c>
      <c r="AH73" s="141">
        <v>88.546018417857198</v>
      </c>
      <c r="AI73" s="30"/>
      <c r="AJ73" s="30"/>
      <c r="AK73" s="17">
        <v>16.207712000000001</v>
      </c>
      <c r="AL73" s="135">
        <v>226.94469706357083</v>
      </c>
      <c r="AM73" s="478"/>
      <c r="AN73" s="479"/>
      <c r="AO73" s="268">
        <v>52.130382500000003</v>
      </c>
      <c r="AP73" s="141">
        <v>1889.191104467033</v>
      </c>
      <c r="AQ73" s="141">
        <f t="shared" si="8"/>
        <v>1889.191104467033</v>
      </c>
      <c r="AR73" s="450"/>
      <c r="AS73" s="468"/>
      <c r="AT73" s="540"/>
    </row>
    <row r="74" spans="1:47" s="42" customFormat="1" ht="15.75" customHeight="1">
      <c r="A74" s="447"/>
      <c r="B74" s="252"/>
      <c r="C74" s="239"/>
      <c r="D74" s="241" t="s">
        <v>162</v>
      </c>
      <c r="E74" s="190" t="s">
        <v>61</v>
      </c>
      <c r="F74" s="192" t="s">
        <v>61</v>
      </c>
      <c r="G74" s="250">
        <v>111.11</v>
      </c>
      <c r="H74" s="190" t="s">
        <v>61</v>
      </c>
      <c r="I74" s="266" t="s">
        <v>61</v>
      </c>
      <c r="J74" s="474"/>
      <c r="K74" s="474"/>
      <c r="L74" s="267">
        <v>38.161102500000005</v>
      </c>
      <c r="M74" s="192" t="s">
        <v>61</v>
      </c>
      <c r="N74" s="192"/>
      <c r="O74" s="192"/>
      <c r="P74" s="192"/>
      <c r="Q74" s="192"/>
      <c r="R74" s="192"/>
      <c r="S74" s="192"/>
      <c r="T74" s="192"/>
      <c r="U74" s="16">
        <v>38.161102500000005</v>
      </c>
      <c r="V74" s="16"/>
      <c r="W74" s="16"/>
      <c r="X74" s="159">
        <v>534.34191368123902</v>
      </c>
      <c r="Y74" s="30"/>
      <c r="Z74" s="30"/>
      <c r="AA74" s="190" t="s">
        <v>61</v>
      </c>
      <c r="AB74" s="16"/>
      <c r="AC74" s="190" t="s">
        <v>61</v>
      </c>
      <c r="AD74" s="16"/>
      <c r="AE74" s="16">
        <v>0.8611025000000001</v>
      </c>
      <c r="AF74" s="141">
        <v>12.057386385146989</v>
      </c>
      <c r="AG74" s="17">
        <v>4.9062999999999999</v>
      </c>
      <c r="AH74" s="141">
        <v>68.699318398734874</v>
      </c>
      <c r="AI74" s="30"/>
      <c r="AJ74" s="30"/>
      <c r="AK74" s="17">
        <v>13.720000000000002</v>
      </c>
      <c r="AL74" s="135">
        <v>192.11109154161869</v>
      </c>
      <c r="AM74" s="478"/>
      <c r="AN74" s="479"/>
      <c r="AO74" s="268">
        <v>38.161102500000005</v>
      </c>
      <c r="AP74" s="141">
        <v>10528.739421674025</v>
      </c>
      <c r="AQ74" s="141">
        <f t="shared" si="8"/>
        <v>10528.739421674025</v>
      </c>
      <c r="AR74" s="450"/>
      <c r="AS74" s="468"/>
      <c r="AT74" s="540"/>
    </row>
    <row r="75" spans="1:47" s="42" customFormat="1" ht="12.75" customHeight="1">
      <c r="A75" s="447"/>
      <c r="B75" s="252"/>
      <c r="C75" s="239"/>
      <c r="D75" s="241" t="s">
        <v>163</v>
      </c>
      <c r="E75" s="190" t="s">
        <v>61</v>
      </c>
      <c r="F75" s="192" t="s">
        <v>61</v>
      </c>
      <c r="G75" s="250">
        <v>111.11</v>
      </c>
      <c r="H75" s="190" t="s">
        <v>61</v>
      </c>
      <c r="I75" s="266" t="s">
        <v>61</v>
      </c>
      <c r="J75" s="474"/>
      <c r="K75" s="474"/>
      <c r="L75" s="268">
        <v>34.931102500000009</v>
      </c>
      <c r="M75" s="192" t="s">
        <v>61</v>
      </c>
      <c r="N75" s="192"/>
      <c r="O75" s="192"/>
      <c r="P75" s="192"/>
      <c r="Q75" s="192"/>
      <c r="R75" s="192"/>
      <c r="S75" s="192"/>
      <c r="T75" s="192"/>
      <c r="U75" s="16">
        <v>34.931102500000009</v>
      </c>
      <c r="V75" s="16"/>
      <c r="W75" s="16"/>
      <c r="X75" s="159">
        <v>489.11459402530426</v>
      </c>
      <c r="Y75" s="30"/>
      <c r="Z75" s="30"/>
      <c r="AA75" s="190" t="s">
        <v>61</v>
      </c>
      <c r="AB75" s="17"/>
      <c r="AC75" s="190" t="s">
        <v>61</v>
      </c>
      <c r="AD75" s="16"/>
      <c r="AE75" s="16">
        <v>0.8611025000000001</v>
      </c>
      <c r="AF75" s="141">
        <v>120.57494902709642</v>
      </c>
      <c r="AG75" s="14">
        <v>4.9062999999999999</v>
      </c>
      <c r="AH75" s="141">
        <v>68.699318398734874</v>
      </c>
      <c r="AI75" s="30"/>
      <c r="AJ75" s="30"/>
      <c r="AK75" s="17">
        <v>12.428000000000003</v>
      </c>
      <c r="AL75" s="135">
        <v>174.02016367924449</v>
      </c>
      <c r="AM75" s="478"/>
      <c r="AN75" s="479"/>
      <c r="AO75" s="268">
        <v>34.931102500000009</v>
      </c>
      <c r="AP75" s="141">
        <v>1264.2854038093078</v>
      </c>
      <c r="AQ75" s="141">
        <f t="shared" si="8"/>
        <v>1264.2854038093078</v>
      </c>
      <c r="AR75" s="450"/>
      <c r="AS75" s="468"/>
      <c r="AT75" s="540"/>
    </row>
    <row r="76" spans="1:47" s="42" customFormat="1" ht="15.75" customHeight="1" thickBot="1">
      <c r="A76" s="447"/>
      <c r="B76" s="253"/>
      <c r="C76" s="238"/>
      <c r="D76" s="277" t="s">
        <v>167</v>
      </c>
      <c r="E76" s="183" t="s">
        <v>61</v>
      </c>
      <c r="F76" s="184" t="s">
        <v>61</v>
      </c>
      <c r="G76" s="265">
        <v>1111.1099999999999</v>
      </c>
      <c r="H76" s="189" t="s">
        <v>61</v>
      </c>
      <c r="I76" s="330" t="s">
        <v>61</v>
      </c>
      <c r="J76" s="474"/>
      <c r="K76" s="474"/>
      <c r="L76" s="245">
        <v>52.130382500000003</v>
      </c>
      <c r="M76" s="184" t="s">
        <v>61</v>
      </c>
      <c r="N76" s="184"/>
      <c r="O76" s="184"/>
      <c r="P76" s="184"/>
      <c r="Q76" s="184"/>
      <c r="R76" s="184"/>
      <c r="S76" s="184"/>
      <c r="T76" s="184"/>
      <c r="U76" s="28">
        <v>52.130382500000003</v>
      </c>
      <c r="V76" s="28"/>
      <c r="W76" s="28"/>
      <c r="X76" s="158">
        <v>729.94349012806742</v>
      </c>
      <c r="Y76" s="34"/>
      <c r="Z76" s="34"/>
      <c r="AA76" s="183" t="s">
        <v>61</v>
      </c>
      <c r="AB76" s="28"/>
      <c r="AC76" s="183" t="s">
        <v>61</v>
      </c>
      <c r="AD76" s="28"/>
      <c r="AE76" s="28">
        <v>8.6111024999999994</v>
      </c>
      <c r="AF76" s="122">
        <v>120.57494902709642</v>
      </c>
      <c r="AG76" s="29">
        <v>6.3236919999999994</v>
      </c>
      <c r="AH76" s="122">
        <v>88.546018417857198</v>
      </c>
      <c r="AI76" s="34"/>
      <c r="AJ76" s="34"/>
      <c r="AK76" s="29">
        <v>16.207712000000001</v>
      </c>
      <c r="AL76" s="229">
        <v>226.94469706357083</v>
      </c>
      <c r="AM76" s="478"/>
      <c r="AN76" s="479"/>
      <c r="AO76" s="271">
        <v>52.130382500000003</v>
      </c>
      <c r="AP76" s="122">
        <v>1459.8869802561348</v>
      </c>
      <c r="AQ76" s="122">
        <f t="shared" si="8"/>
        <v>1459.8869802561348</v>
      </c>
      <c r="AR76" s="450"/>
      <c r="AS76" s="469"/>
      <c r="AT76" s="540"/>
    </row>
    <row r="77" spans="1:47" s="42" customFormat="1" ht="12.75" customHeight="1">
      <c r="A77" s="447"/>
      <c r="B77" s="203" t="s">
        <v>159</v>
      </c>
      <c r="C77" s="322">
        <v>38030</v>
      </c>
      <c r="D77" s="323" t="s">
        <v>101</v>
      </c>
      <c r="E77" s="241" t="s">
        <v>64</v>
      </c>
      <c r="F77" s="241" t="s">
        <v>64</v>
      </c>
      <c r="G77" s="264"/>
      <c r="H77" s="195"/>
      <c r="I77" s="328"/>
      <c r="J77" s="474"/>
      <c r="K77" s="474"/>
      <c r="L77" s="269">
        <v>829.15000000000009</v>
      </c>
      <c r="M77" s="39">
        <v>102.11</v>
      </c>
      <c r="N77" s="22"/>
      <c r="O77" s="22"/>
      <c r="P77" s="22"/>
      <c r="Q77" s="22"/>
      <c r="R77" s="22"/>
      <c r="S77" s="22"/>
      <c r="T77" s="22"/>
      <c r="U77" s="18">
        <v>727.04000000000008</v>
      </c>
      <c r="V77" s="18"/>
      <c r="W77" s="18"/>
      <c r="X77" s="153">
        <v>9929.9844369711864</v>
      </c>
      <c r="Y77" s="82"/>
      <c r="Z77" s="82"/>
      <c r="AA77" s="309" t="s">
        <v>61</v>
      </c>
      <c r="AB77" s="22"/>
      <c r="AC77" s="309" t="s">
        <v>61</v>
      </c>
      <c r="AD77" s="18"/>
      <c r="AE77" s="18"/>
      <c r="AF77" s="120"/>
      <c r="AG77" s="20">
        <v>30.634499999999996</v>
      </c>
      <c r="AH77" s="120">
        <v>418.4090397150004</v>
      </c>
      <c r="AI77" s="82"/>
      <c r="AJ77" s="82"/>
      <c r="AK77" s="22">
        <v>282.69600000000003</v>
      </c>
      <c r="AL77" s="133">
        <v>3861.0900093447508</v>
      </c>
      <c r="AM77" s="478"/>
      <c r="AN77" s="479"/>
      <c r="AO77" s="269">
        <v>727.04000000000008</v>
      </c>
      <c r="AP77" s="120">
        <v>23568.314896776857</v>
      </c>
      <c r="AQ77" s="120">
        <f t="shared" si="8"/>
        <v>23568.314896776857</v>
      </c>
      <c r="AR77" s="450"/>
      <c r="AS77" s="467">
        <f>SUM(AQ77:AQ80)</f>
        <v>52187.20690537856</v>
      </c>
      <c r="AT77" s="540"/>
    </row>
    <row r="78" spans="1:47" s="42" customFormat="1" ht="15.75" customHeight="1">
      <c r="A78" s="447"/>
      <c r="B78" s="254"/>
      <c r="C78" s="239"/>
      <c r="D78" s="241" t="s">
        <v>160</v>
      </c>
      <c r="E78" s="190" t="s">
        <v>61</v>
      </c>
      <c r="F78" s="192" t="s">
        <v>61</v>
      </c>
      <c r="G78" s="321">
        <v>3333.33</v>
      </c>
      <c r="H78" s="190" t="s">
        <v>61</v>
      </c>
      <c r="I78" s="266" t="s">
        <v>61</v>
      </c>
      <c r="J78" s="474"/>
      <c r="K78" s="474"/>
      <c r="L78" s="267">
        <v>160.92922750000002</v>
      </c>
      <c r="M78" s="192" t="s">
        <v>61</v>
      </c>
      <c r="N78" s="192"/>
      <c r="O78" s="192"/>
      <c r="P78" s="192"/>
      <c r="Q78" s="192"/>
      <c r="R78" s="192"/>
      <c r="S78" s="192"/>
      <c r="T78" s="192"/>
      <c r="U78" s="16">
        <v>160.92922750000002</v>
      </c>
      <c r="V78" s="16"/>
      <c r="W78" s="16"/>
      <c r="X78" s="159">
        <v>2197.9873521797927</v>
      </c>
      <c r="Y78" s="30"/>
      <c r="Z78" s="30"/>
      <c r="AA78" s="190" t="s">
        <v>61</v>
      </c>
      <c r="AB78" s="16"/>
      <c r="AC78" s="190" t="s">
        <v>61</v>
      </c>
      <c r="AD78" s="16"/>
      <c r="AE78" s="16">
        <v>25.833307500000004</v>
      </c>
      <c r="AF78" s="141">
        <v>352.83387630734421</v>
      </c>
      <c r="AG78" s="17">
        <v>10.323688000000001</v>
      </c>
      <c r="AH78" s="141">
        <v>141.00195473721735</v>
      </c>
      <c r="AI78" s="30"/>
      <c r="AJ78" s="30"/>
      <c r="AK78" s="17">
        <v>52.838368000000003</v>
      </c>
      <c r="AL78" s="135">
        <v>721.67167131788779</v>
      </c>
      <c r="AM78" s="478"/>
      <c r="AN78" s="479"/>
      <c r="AO78" s="268">
        <v>160.92922750000002</v>
      </c>
      <c r="AP78" s="141">
        <v>2468.4177161928178</v>
      </c>
      <c r="AQ78" s="141">
        <f t="shared" si="8"/>
        <v>2468.4177161928178</v>
      </c>
      <c r="AR78" s="450"/>
      <c r="AS78" s="468"/>
      <c r="AT78" s="540"/>
      <c r="AU78" s="42" t="s">
        <v>116</v>
      </c>
    </row>
    <row r="79" spans="1:47" s="42" customFormat="1" ht="12.75" customHeight="1">
      <c r="A79" s="447"/>
      <c r="B79" s="254"/>
      <c r="C79" s="239"/>
      <c r="D79" s="241" t="s">
        <v>161</v>
      </c>
      <c r="E79" s="190" t="s">
        <v>61</v>
      </c>
      <c r="F79" s="192" t="s">
        <v>61</v>
      </c>
      <c r="G79" s="321">
        <v>33333.33</v>
      </c>
      <c r="H79" s="190" t="s">
        <v>61</v>
      </c>
      <c r="I79" s="266" t="s">
        <v>61</v>
      </c>
      <c r="J79" s="474"/>
      <c r="K79" s="474"/>
      <c r="L79" s="268">
        <v>803.34922750000021</v>
      </c>
      <c r="M79" s="192" t="s">
        <v>61</v>
      </c>
      <c r="N79" s="192"/>
      <c r="O79" s="192"/>
      <c r="P79" s="192"/>
      <c r="Q79" s="192"/>
      <c r="R79" s="192"/>
      <c r="S79" s="192"/>
      <c r="T79" s="192"/>
      <c r="U79" s="16">
        <v>803.34922750000021</v>
      </c>
      <c r="V79" s="16"/>
      <c r="W79" s="16"/>
      <c r="X79" s="159">
        <v>10972.223435475116</v>
      </c>
      <c r="Y79" s="30"/>
      <c r="Z79" s="30"/>
      <c r="AA79" s="190" t="s">
        <v>61</v>
      </c>
      <c r="AB79" s="17"/>
      <c r="AC79" s="190" t="s">
        <v>61</v>
      </c>
      <c r="AD79" s="16"/>
      <c r="AE79" s="16">
        <v>258.33330750000005</v>
      </c>
      <c r="AF79" s="141">
        <v>3528.3419385814977</v>
      </c>
      <c r="AG79" s="14">
        <v>64.323688000000018</v>
      </c>
      <c r="AH79" s="141">
        <v>878.53931113637509</v>
      </c>
      <c r="AI79" s="30"/>
      <c r="AJ79" s="30"/>
      <c r="AK79" s="17">
        <v>216.80636800000002</v>
      </c>
      <c r="AL79" s="135">
        <v>2961.162879726352</v>
      </c>
      <c r="AM79" s="478"/>
      <c r="AN79" s="479"/>
      <c r="AO79" s="268">
        <v>803.34922750000021</v>
      </c>
      <c r="AP79" s="141">
        <v>11242.653799488142</v>
      </c>
      <c r="AQ79" s="141">
        <f t="shared" si="8"/>
        <v>11242.653799488142</v>
      </c>
      <c r="AR79" s="450"/>
      <c r="AS79" s="468"/>
      <c r="AT79" s="540"/>
    </row>
    <row r="80" spans="1:47" s="42" customFormat="1" ht="15.75" customHeight="1" thickBot="1">
      <c r="A80" s="447"/>
      <c r="B80" s="256"/>
      <c r="C80" s="238"/>
      <c r="D80" s="277" t="s">
        <v>162</v>
      </c>
      <c r="E80" s="189" t="s">
        <v>61</v>
      </c>
      <c r="F80" s="191" t="s">
        <v>61</v>
      </c>
      <c r="G80" s="265">
        <v>11111.11</v>
      </c>
      <c r="H80" s="189" t="s">
        <v>61</v>
      </c>
      <c r="I80" s="330" t="s">
        <v>61</v>
      </c>
      <c r="J80" s="474"/>
      <c r="K80" s="474"/>
      <c r="L80" s="245">
        <v>364.46038250000004</v>
      </c>
      <c r="M80" s="184" t="s">
        <v>61</v>
      </c>
      <c r="N80" s="184"/>
      <c r="O80" s="184"/>
      <c r="P80" s="184"/>
      <c r="Q80" s="184"/>
      <c r="R80" s="184"/>
      <c r="S80" s="184"/>
      <c r="T80" s="184"/>
      <c r="U80" s="28">
        <v>364.46038250000004</v>
      </c>
      <c r="V80" s="28"/>
      <c r="W80" s="28"/>
      <c r="X80" s="158">
        <v>4977.836055949555</v>
      </c>
      <c r="Y80" s="34"/>
      <c r="Z80" s="34"/>
      <c r="AA80" s="183" t="s">
        <v>61</v>
      </c>
      <c r="AB80" s="28"/>
      <c r="AC80" s="183" t="s">
        <v>61</v>
      </c>
      <c r="AD80" s="28"/>
      <c r="AE80" s="28">
        <v>86.111102500000001</v>
      </c>
      <c r="AF80" s="122">
        <v>1176.1139795271661</v>
      </c>
      <c r="AG80" s="29">
        <v>24.323692000000001</v>
      </c>
      <c r="AH80" s="122">
        <v>332.21539806569166</v>
      </c>
      <c r="AI80" s="34"/>
      <c r="AJ80" s="34"/>
      <c r="AK80" s="90">
        <v>110.13971200000002</v>
      </c>
      <c r="AL80" s="247">
        <v>1504.2991115378645</v>
      </c>
      <c r="AM80" s="478"/>
      <c r="AN80" s="479"/>
      <c r="AO80" s="248">
        <v>364.46038250000004</v>
      </c>
      <c r="AP80" s="122">
        <v>14907.820492920742</v>
      </c>
      <c r="AQ80" s="122">
        <f t="shared" si="8"/>
        <v>14907.820492920742</v>
      </c>
      <c r="AR80" s="451"/>
      <c r="AS80" s="469"/>
      <c r="AT80" s="540"/>
    </row>
    <row r="81" spans="1:46" s="42" customFormat="1" ht="12.75" customHeight="1">
      <c r="A81" s="447"/>
      <c r="B81" s="303" t="s">
        <v>159</v>
      </c>
      <c r="C81" s="239">
        <v>39148</v>
      </c>
      <c r="D81" s="241" t="s">
        <v>175</v>
      </c>
      <c r="E81" s="241" t="s">
        <v>64</v>
      </c>
      <c r="F81" s="241" t="s">
        <v>64</v>
      </c>
      <c r="G81" s="264"/>
      <c r="H81" s="195"/>
      <c r="I81" s="328"/>
      <c r="J81" s="474"/>
      <c r="K81" s="474"/>
      <c r="L81" s="244">
        <v>641.58000000000004</v>
      </c>
      <c r="M81" s="39">
        <v>80.7</v>
      </c>
      <c r="N81" s="39"/>
      <c r="O81" s="39"/>
      <c r="P81" s="39"/>
      <c r="Q81" s="39"/>
      <c r="R81" s="39"/>
      <c r="S81" s="39"/>
      <c r="T81" s="39"/>
      <c r="U81" s="38">
        <v>560.88</v>
      </c>
      <c r="V81" s="38"/>
      <c r="W81" s="38"/>
      <c r="X81" s="156">
        <v>5626.3996271137112</v>
      </c>
      <c r="Y81" s="40"/>
      <c r="Z81" s="40"/>
      <c r="AA81" s="39"/>
      <c r="AB81" s="39"/>
      <c r="AC81" s="38"/>
      <c r="AD81" s="38"/>
      <c r="AE81" s="38">
        <v>0</v>
      </c>
      <c r="AF81" s="123"/>
      <c r="AG81" s="50">
        <v>22.557000000000002</v>
      </c>
      <c r="AH81" s="123">
        <v>226.27780699758208</v>
      </c>
      <c r="AI81" s="40"/>
      <c r="AJ81" s="40"/>
      <c r="AK81" s="39">
        <v>218</v>
      </c>
      <c r="AL81" s="246">
        <v>2186.8405340015488</v>
      </c>
      <c r="AM81" s="478"/>
      <c r="AN81" s="479"/>
      <c r="AO81" s="244">
        <v>560.88</v>
      </c>
      <c r="AP81" s="193">
        <v>11252.799254227422</v>
      </c>
      <c r="AQ81" s="133">
        <f t="shared" ref="AQ81:AQ94" si="9">AN81+AP81</f>
        <v>11252.799254227422</v>
      </c>
      <c r="AR81" s="440">
        <v>46047</v>
      </c>
      <c r="AS81" s="484">
        <f>SUM(AQ81:AQ82)</f>
        <v>13584.487102038942</v>
      </c>
      <c r="AT81" s="540"/>
    </row>
    <row r="82" spans="1:46" s="42" customFormat="1" ht="15.75" customHeight="1" thickBot="1">
      <c r="A82" s="447"/>
      <c r="B82" s="253"/>
      <c r="C82" s="238"/>
      <c r="D82" s="277" t="s">
        <v>160</v>
      </c>
      <c r="E82" s="183" t="s">
        <v>61</v>
      </c>
      <c r="F82" s="184" t="s">
        <v>61</v>
      </c>
      <c r="G82" s="265">
        <v>11.11</v>
      </c>
      <c r="H82" s="183" t="s">
        <v>61</v>
      </c>
      <c r="I82" s="243" t="s">
        <v>61</v>
      </c>
      <c r="J82" s="474"/>
      <c r="K82" s="474"/>
      <c r="L82" s="245">
        <v>116.21942250000001</v>
      </c>
      <c r="M82" s="184" t="s">
        <v>61</v>
      </c>
      <c r="N82" s="184"/>
      <c r="O82" s="184"/>
      <c r="P82" s="184"/>
      <c r="Q82" s="184"/>
      <c r="R82" s="184"/>
      <c r="S82" s="184"/>
      <c r="T82" s="184"/>
      <c r="U82" s="28">
        <v>116.21942250000001</v>
      </c>
      <c r="V82" s="28"/>
      <c r="W82" s="28"/>
      <c r="X82" s="158">
        <v>1165.8468204663297</v>
      </c>
      <c r="Y82" s="34"/>
      <c r="Z82" s="34"/>
      <c r="AA82" s="183" t="s">
        <v>61</v>
      </c>
      <c r="AB82" s="28"/>
      <c r="AC82" s="183" t="s">
        <v>61</v>
      </c>
      <c r="AD82" s="28"/>
      <c r="AE82" s="28">
        <v>8.6102499999999998E-2</v>
      </c>
      <c r="AF82" s="122">
        <v>9</v>
      </c>
      <c r="AG82" s="29">
        <v>4.3399979999999996</v>
      </c>
      <c r="AH82" s="122">
        <v>43.536163045347024</v>
      </c>
      <c r="AI82" s="80"/>
      <c r="AJ82" s="80"/>
      <c r="AK82" s="29">
        <v>45.253328000000003</v>
      </c>
      <c r="AL82" s="229">
        <v>453.95326591223483</v>
      </c>
      <c r="AM82" s="478"/>
      <c r="AN82" s="479"/>
      <c r="AO82" s="271">
        <v>116.21942250000001</v>
      </c>
      <c r="AP82" s="122">
        <v>2331.6878478115195</v>
      </c>
      <c r="AQ82" s="332">
        <f t="shared" si="9"/>
        <v>2331.6878478115195</v>
      </c>
      <c r="AR82" s="441"/>
      <c r="AS82" s="485"/>
      <c r="AT82" s="540"/>
    </row>
    <row r="83" spans="1:46" s="42" customFormat="1" ht="12.75" customHeight="1">
      <c r="A83" s="447"/>
      <c r="B83" s="203" t="s">
        <v>159</v>
      </c>
      <c r="C83" s="239">
        <v>39148</v>
      </c>
      <c r="D83" s="241" t="s">
        <v>175</v>
      </c>
      <c r="E83" s="241" t="s">
        <v>64</v>
      </c>
      <c r="F83" s="241" t="s">
        <v>64</v>
      </c>
      <c r="G83" s="264"/>
      <c r="H83" s="264"/>
      <c r="I83" s="329"/>
      <c r="J83" s="474"/>
      <c r="K83" s="474"/>
      <c r="L83" s="269">
        <v>317.48</v>
      </c>
      <c r="M83" s="18">
        <v>68.7</v>
      </c>
      <c r="N83" s="18"/>
      <c r="O83" s="18"/>
      <c r="P83" s="18"/>
      <c r="Q83" s="18"/>
      <c r="R83" s="18"/>
      <c r="S83" s="18"/>
      <c r="T83" s="18"/>
      <c r="U83" s="18">
        <v>248.78000000000003</v>
      </c>
      <c r="V83" s="18"/>
      <c r="W83" s="18"/>
      <c r="X83" s="153">
        <v>2495.6063671968127</v>
      </c>
      <c r="Y83" s="82"/>
      <c r="Z83" s="82"/>
      <c r="AA83" s="39"/>
      <c r="AB83" s="39"/>
      <c r="AC83" s="39"/>
      <c r="AD83" s="18"/>
      <c r="AE83" s="18">
        <v>0</v>
      </c>
      <c r="AF83" s="120"/>
      <c r="AG83" s="20">
        <v>22.997</v>
      </c>
      <c r="AH83" s="120">
        <v>230.69161357997049</v>
      </c>
      <c r="AI83" s="30"/>
      <c r="AJ83" s="30"/>
      <c r="AK83" s="22">
        <v>93.160000000000011</v>
      </c>
      <c r="AL83" s="133">
        <v>934.52323003478989</v>
      </c>
      <c r="AM83" s="478"/>
      <c r="AN83" s="479"/>
      <c r="AO83" s="269">
        <v>248.78000000000003</v>
      </c>
      <c r="AP83" s="120">
        <v>4991.2127343936254</v>
      </c>
      <c r="AQ83" s="133">
        <f t="shared" si="9"/>
        <v>4991.2127343936254</v>
      </c>
      <c r="AR83" s="441"/>
      <c r="AS83" s="484">
        <f>SUM(AQ83:AQ84)</f>
        <v>7282.223341996998</v>
      </c>
      <c r="AT83" s="540"/>
    </row>
    <row r="84" spans="1:46" s="42" customFormat="1" ht="15.75" customHeight="1" thickBot="1">
      <c r="A84" s="447"/>
      <c r="B84" s="333"/>
      <c r="C84" s="326"/>
      <c r="D84" s="277" t="s">
        <v>160</v>
      </c>
      <c r="E84" s="183" t="s">
        <v>61</v>
      </c>
      <c r="F84" s="184" t="s">
        <v>61</v>
      </c>
      <c r="G84" s="265">
        <v>111.11</v>
      </c>
      <c r="H84" s="189" t="s">
        <v>61</v>
      </c>
      <c r="I84" s="330" t="s">
        <v>61</v>
      </c>
      <c r="J84" s="474"/>
      <c r="K84" s="474"/>
      <c r="L84" s="245">
        <v>114.1944225</v>
      </c>
      <c r="M84" s="184" t="s">
        <v>61</v>
      </c>
      <c r="N84" s="184"/>
      <c r="O84" s="184"/>
      <c r="P84" s="184"/>
      <c r="Q84" s="184"/>
      <c r="R84" s="184"/>
      <c r="S84" s="184"/>
      <c r="T84" s="184"/>
      <c r="U84" s="28">
        <v>114.1944225</v>
      </c>
      <c r="V84" s="28"/>
      <c r="W84" s="28"/>
      <c r="X84" s="158">
        <v>1145.4831219157647</v>
      </c>
      <c r="Y84" s="34"/>
      <c r="Z84" s="34"/>
      <c r="AA84" s="183" t="s">
        <v>61</v>
      </c>
      <c r="AB84" s="28"/>
      <c r="AC84" s="183" t="s">
        <v>61</v>
      </c>
      <c r="AD84" s="28"/>
      <c r="AE84" s="28">
        <v>0.8611025000000001</v>
      </c>
      <c r="AF84" s="122">
        <v>9</v>
      </c>
      <c r="AG84" s="29">
        <v>4.5199980000000002</v>
      </c>
      <c r="AH84" s="122">
        <v>45.341811192687693</v>
      </c>
      <c r="AI84" s="34"/>
      <c r="AJ84" s="34"/>
      <c r="AK84" s="29">
        <v>44.133328000000006</v>
      </c>
      <c r="AL84" s="229">
        <v>442.71812188433694</v>
      </c>
      <c r="AM84" s="478"/>
      <c r="AN84" s="479"/>
      <c r="AO84" s="271">
        <v>114.1944225</v>
      </c>
      <c r="AP84" s="122">
        <v>2291.0106076033726</v>
      </c>
      <c r="AQ84" s="229">
        <f t="shared" si="9"/>
        <v>2291.0106076033726</v>
      </c>
      <c r="AR84" s="441"/>
      <c r="AS84" s="485"/>
      <c r="AT84" s="540"/>
    </row>
    <row r="85" spans="1:46" s="42" customFormat="1" ht="12.75" customHeight="1">
      <c r="A85" s="447"/>
      <c r="B85" s="303" t="s">
        <v>159</v>
      </c>
      <c r="C85" s="324">
        <v>39148</v>
      </c>
      <c r="D85" s="241" t="s">
        <v>175</v>
      </c>
      <c r="E85" s="241" t="s">
        <v>64</v>
      </c>
      <c r="F85" s="241" t="s">
        <v>64</v>
      </c>
      <c r="G85" s="264"/>
      <c r="H85" s="195"/>
      <c r="I85" s="328"/>
      <c r="J85" s="474"/>
      <c r="K85" s="474"/>
      <c r="L85" s="269">
        <v>553.18000000000006</v>
      </c>
      <c r="M85" s="39">
        <v>80.7</v>
      </c>
      <c r="N85" s="22"/>
      <c r="O85" s="22"/>
      <c r="P85" s="22"/>
      <c r="Q85" s="22"/>
      <c r="R85" s="22"/>
      <c r="S85" s="22"/>
      <c r="T85" s="22"/>
      <c r="U85" s="18">
        <v>472.48000000000008</v>
      </c>
      <c r="V85" s="18"/>
      <c r="W85" s="18"/>
      <c r="X85" s="153">
        <v>4739.6257591974845</v>
      </c>
      <c r="Y85" s="82"/>
      <c r="Z85" s="82"/>
      <c r="AA85" s="39"/>
      <c r="AB85" s="39"/>
      <c r="AC85" s="39"/>
      <c r="AD85" s="18"/>
      <c r="AE85" s="18">
        <v>0</v>
      </c>
      <c r="AF85" s="120"/>
      <c r="AG85" s="20">
        <v>25.197000000000003</v>
      </c>
      <c r="AH85" s="120">
        <v>252.76064649191292</v>
      </c>
      <c r="AI85" s="82"/>
      <c r="AJ85" s="82"/>
      <c r="AK85" s="22">
        <v>182.64000000000001</v>
      </c>
      <c r="AL85" s="133">
        <v>1832.1309868350584</v>
      </c>
      <c r="AM85" s="478"/>
      <c r="AN85" s="479"/>
      <c r="AO85" s="269">
        <v>472.48000000000008</v>
      </c>
      <c r="AP85" s="120">
        <v>9479.251518394969</v>
      </c>
      <c r="AQ85" s="133">
        <f t="shared" si="9"/>
        <v>9479.251518394969</v>
      </c>
      <c r="AR85" s="441"/>
      <c r="AS85" s="484">
        <f>SUM(AQ85:AQ86)</f>
        <v>11850.51315476904</v>
      </c>
      <c r="AT85" s="540"/>
    </row>
    <row r="86" spans="1:46" s="42" customFormat="1" ht="15.75" customHeight="1" thickBot="1">
      <c r="A86" s="447"/>
      <c r="B86" s="333"/>
      <c r="C86" s="326"/>
      <c r="D86" s="277" t="s">
        <v>160</v>
      </c>
      <c r="E86" s="183" t="s">
        <v>61</v>
      </c>
      <c r="F86" s="184" t="s">
        <v>61</v>
      </c>
      <c r="G86" s="265">
        <v>111.11</v>
      </c>
      <c r="H86" s="189" t="s">
        <v>61</v>
      </c>
      <c r="I86" s="330" t="s">
        <v>61</v>
      </c>
      <c r="J86" s="474"/>
      <c r="K86" s="474"/>
      <c r="L86" s="245">
        <v>118.1944225</v>
      </c>
      <c r="M86" s="184" t="s">
        <v>61</v>
      </c>
      <c r="N86" s="184"/>
      <c r="O86" s="184"/>
      <c r="P86" s="184"/>
      <c r="Q86" s="184"/>
      <c r="R86" s="184"/>
      <c r="S86" s="184"/>
      <c r="T86" s="184"/>
      <c r="U86" s="28">
        <v>118.1944225</v>
      </c>
      <c r="V86" s="28"/>
      <c r="W86" s="28"/>
      <c r="X86" s="158">
        <v>1185.6086363011143</v>
      </c>
      <c r="Y86" s="34"/>
      <c r="Z86" s="34"/>
      <c r="AA86" s="183" t="s">
        <v>61</v>
      </c>
      <c r="AB86" s="28"/>
      <c r="AC86" s="183" t="s">
        <v>61</v>
      </c>
      <c r="AD86" s="28"/>
      <c r="AE86" s="28">
        <v>0.8611025000000001</v>
      </c>
      <c r="AF86" s="122">
        <v>9</v>
      </c>
      <c r="AG86" s="29">
        <v>4.5199980000000002</v>
      </c>
      <c r="AH86" s="122">
        <v>45.341811192687693</v>
      </c>
      <c r="AI86" s="34"/>
      <c r="AJ86" s="34"/>
      <c r="AK86" s="29">
        <v>45.733328</v>
      </c>
      <c r="AL86" s="229">
        <v>458.76832763847705</v>
      </c>
      <c r="AM86" s="478"/>
      <c r="AN86" s="479"/>
      <c r="AO86" s="271">
        <v>118.1944225</v>
      </c>
      <c r="AP86" s="122">
        <v>2371.2616363740703</v>
      </c>
      <c r="AQ86" s="229">
        <f t="shared" si="9"/>
        <v>2371.2616363740703</v>
      </c>
      <c r="AR86" s="441"/>
      <c r="AS86" s="485"/>
      <c r="AT86" s="540"/>
    </row>
    <row r="87" spans="1:46" s="42" customFormat="1" ht="12.75" customHeight="1">
      <c r="A87" s="447"/>
      <c r="B87" s="203" t="s">
        <v>159</v>
      </c>
      <c r="C87" s="324">
        <v>39232</v>
      </c>
      <c r="D87" s="241" t="s">
        <v>175</v>
      </c>
      <c r="E87" s="241" t="s">
        <v>64</v>
      </c>
      <c r="F87" s="241" t="s">
        <v>64</v>
      </c>
      <c r="G87" s="264"/>
      <c r="H87" s="195"/>
      <c r="I87" s="328"/>
      <c r="J87" s="474"/>
      <c r="K87" s="474"/>
      <c r="L87" s="269">
        <v>684.58</v>
      </c>
      <c r="M87" s="39">
        <v>105.4</v>
      </c>
      <c r="N87" s="22"/>
      <c r="O87" s="22"/>
      <c r="P87" s="22"/>
      <c r="Q87" s="22"/>
      <c r="R87" s="22"/>
      <c r="S87" s="22"/>
      <c r="T87" s="22"/>
      <c r="U87" s="18">
        <v>579.18000000000006</v>
      </c>
      <c r="V87" s="18"/>
      <c r="W87" s="18"/>
      <c r="X87" s="153">
        <v>5696.6788756163069</v>
      </c>
      <c r="Y87" s="82"/>
      <c r="Z87" s="82"/>
      <c r="AA87" s="39"/>
      <c r="AB87" s="39"/>
      <c r="AC87" s="39"/>
      <c r="AD87" s="18"/>
      <c r="AE87" s="18">
        <v>0</v>
      </c>
      <c r="AF87" s="120"/>
      <c r="AG87" s="20">
        <v>26.516999999999999</v>
      </c>
      <c r="AH87" s="120">
        <v>260.81500353036671</v>
      </c>
      <c r="AI87" s="82"/>
      <c r="AJ87" s="82"/>
      <c r="AK87" s="22">
        <v>225.72</v>
      </c>
      <c r="AL87" s="133">
        <v>2220.1290717982556</v>
      </c>
      <c r="AM87" s="478"/>
      <c r="AN87" s="479"/>
      <c r="AO87" s="269">
        <v>579.18000000000006</v>
      </c>
      <c r="AP87" s="120">
        <v>11393.357751232614</v>
      </c>
      <c r="AQ87" s="133">
        <f t="shared" si="9"/>
        <v>11393.357751232614</v>
      </c>
      <c r="AR87" s="441"/>
      <c r="AS87" s="484">
        <f>SUM(AQ87:AQ88)</f>
        <v>13748.041698421504</v>
      </c>
      <c r="AT87" s="540"/>
    </row>
    <row r="88" spans="1:46" s="42" customFormat="1" ht="15.75" customHeight="1" thickBot="1">
      <c r="A88" s="447"/>
      <c r="B88" s="334"/>
      <c r="C88" s="326"/>
      <c r="D88" s="277" t="s">
        <v>160</v>
      </c>
      <c r="E88" s="183" t="s">
        <v>61</v>
      </c>
      <c r="F88" s="184" t="s">
        <v>61</v>
      </c>
      <c r="G88" s="327">
        <v>187.35</v>
      </c>
      <c r="H88" s="189" t="s">
        <v>61</v>
      </c>
      <c r="I88" s="330" t="s">
        <v>61</v>
      </c>
      <c r="J88" s="474"/>
      <c r="K88" s="474"/>
      <c r="L88" s="245">
        <v>119.7001625</v>
      </c>
      <c r="M88" s="184" t="s">
        <v>61</v>
      </c>
      <c r="N88" s="184"/>
      <c r="O88" s="184"/>
      <c r="P88" s="184"/>
      <c r="Q88" s="184"/>
      <c r="R88" s="184"/>
      <c r="S88" s="184"/>
      <c r="T88" s="184"/>
      <c r="U88" s="28">
        <v>119.7001625</v>
      </c>
      <c r="V88" s="28"/>
      <c r="W88" s="28"/>
      <c r="X88" s="158">
        <v>1177.3411744384682</v>
      </c>
      <c r="Y88" s="34"/>
      <c r="Z88" s="34"/>
      <c r="AA88" s="183" t="s">
        <v>61</v>
      </c>
      <c r="AB88" s="28"/>
      <c r="AC88" s="183" t="s">
        <v>61</v>
      </c>
      <c r="AD88" s="28"/>
      <c r="AE88" s="28">
        <v>1.4519625</v>
      </c>
      <c r="AF88" s="122">
        <v>14.261860509070843</v>
      </c>
      <c r="AG88" s="29">
        <v>4.6572300000000002</v>
      </c>
      <c r="AH88" s="122">
        <v>45.807423874937911</v>
      </c>
      <c r="AI88" s="34"/>
      <c r="AJ88" s="34"/>
      <c r="AK88" s="29">
        <v>46.09928</v>
      </c>
      <c r="AL88" s="229">
        <v>453.42172477834441</v>
      </c>
      <c r="AM88" s="478"/>
      <c r="AN88" s="479"/>
      <c r="AO88" s="271">
        <v>119.7001625</v>
      </c>
      <c r="AP88" s="122">
        <v>2354.6839471888907</v>
      </c>
      <c r="AQ88" s="229">
        <f t="shared" si="9"/>
        <v>2354.6839471888907</v>
      </c>
      <c r="AR88" s="441"/>
      <c r="AS88" s="485"/>
      <c r="AT88" s="540"/>
    </row>
    <row r="89" spans="1:46" s="42" customFormat="1" ht="12.75" customHeight="1">
      <c r="A89" s="447"/>
      <c r="B89" s="303" t="s">
        <v>159</v>
      </c>
      <c r="C89" s="239">
        <v>39252</v>
      </c>
      <c r="D89" s="241" t="s">
        <v>175</v>
      </c>
      <c r="E89" s="241" t="s">
        <v>64</v>
      </c>
      <c r="F89" s="241" t="s">
        <v>64</v>
      </c>
      <c r="G89" s="264"/>
      <c r="H89" s="195"/>
      <c r="I89" s="328"/>
      <c r="J89" s="474"/>
      <c r="K89" s="474"/>
      <c r="L89" s="269">
        <v>437.38</v>
      </c>
      <c r="M89" s="39">
        <v>68.7</v>
      </c>
      <c r="N89" s="22"/>
      <c r="O89" s="22"/>
      <c r="P89" s="22"/>
      <c r="Q89" s="22"/>
      <c r="R89" s="22"/>
      <c r="S89" s="22"/>
      <c r="T89" s="22"/>
      <c r="U89" s="18">
        <v>368.68</v>
      </c>
      <c r="V89" s="18"/>
      <c r="W89" s="18"/>
      <c r="X89" s="153">
        <v>3590.3466933999566</v>
      </c>
      <c r="Y89" s="82"/>
      <c r="Z89" s="82"/>
      <c r="AA89" s="39"/>
      <c r="AB89" s="39"/>
      <c r="AC89" s="39"/>
      <c r="AD89" s="18"/>
      <c r="AE89" s="18">
        <v>0</v>
      </c>
      <c r="AF89" s="120"/>
      <c r="AG89" s="20">
        <v>23.877000000000002</v>
      </c>
      <c r="AH89" s="120">
        <v>232.52334815642521</v>
      </c>
      <c r="AI89" s="82"/>
      <c r="AJ89" s="82"/>
      <c r="AK89" s="22">
        <v>141.52000000000001</v>
      </c>
      <c r="AL89" s="133">
        <v>1378.175827411201</v>
      </c>
      <c r="AM89" s="478"/>
      <c r="AN89" s="479"/>
      <c r="AO89" s="269">
        <v>368.68</v>
      </c>
      <c r="AP89" s="120">
        <v>7180.6933867999132</v>
      </c>
      <c r="AQ89" s="133">
        <f t="shared" si="9"/>
        <v>7180.6933867999132</v>
      </c>
      <c r="AR89" s="441"/>
      <c r="AS89" s="484">
        <f>SUM(AQ89:AQ90)</f>
        <v>9448.5453024398194</v>
      </c>
      <c r="AT89" s="540"/>
    </row>
    <row r="90" spans="1:46" s="42" customFormat="1" ht="15.75" customHeight="1" thickBot="1">
      <c r="A90" s="447"/>
      <c r="B90" s="253"/>
      <c r="C90" s="238"/>
      <c r="D90" s="277" t="s">
        <v>160</v>
      </c>
      <c r="E90" s="183" t="s">
        <v>61</v>
      </c>
      <c r="F90" s="184" t="s">
        <v>61</v>
      </c>
      <c r="G90" s="265">
        <v>22.22</v>
      </c>
      <c r="H90" s="189" t="s">
        <v>61</v>
      </c>
      <c r="I90" s="330" t="s">
        <v>61</v>
      </c>
      <c r="J90" s="474"/>
      <c r="K90" s="474"/>
      <c r="L90" s="245">
        <v>116.438845</v>
      </c>
      <c r="M90" s="184" t="s">
        <v>61</v>
      </c>
      <c r="N90" s="184"/>
      <c r="O90" s="184"/>
      <c r="P90" s="184"/>
      <c r="Q90" s="184"/>
      <c r="R90" s="184"/>
      <c r="S90" s="184"/>
      <c r="T90" s="184"/>
      <c r="U90" s="28">
        <v>116.438845</v>
      </c>
      <c r="V90" s="28"/>
      <c r="W90" s="28"/>
      <c r="X90" s="158">
        <v>1133.9259578199533</v>
      </c>
      <c r="Y90" s="34"/>
      <c r="Z90" s="34"/>
      <c r="AA90" s="183" t="s">
        <v>61</v>
      </c>
      <c r="AB90" s="28"/>
      <c r="AC90" s="183" t="s">
        <v>61</v>
      </c>
      <c r="AD90" s="28"/>
      <c r="AE90" s="28">
        <v>0.172205</v>
      </c>
      <c r="AF90" s="122">
        <v>2</v>
      </c>
      <c r="AG90" s="29">
        <v>4.3599960000000006</v>
      </c>
      <c r="AH90" s="122">
        <v>42.459306775081522</v>
      </c>
      <c r="AI90" s="34"/>
      <c r="AJ90" s="34"/>
      <c r="AK90" s="29">
        <v>45.306656000000004</v>
      </c>
      <c r="AL90" s="229">
        <v>441.21352543834604</v>
      </c>
      <c r="AM90" s="478"/>
      <c r="AN90" s="479"/>
      <c r="AO90" s="271">
        <v>116.438845</v>
      </c>
      <c r="AP90" s="122">
        <v>2267.8519156399066</v>
      </c>
      <c r="AQ90" s="229">
        <f t="shared" si="9"/>
        <v>2267.8519156399066</v>
      </c>
      <c r="AR90" s="441"/>
      <c r="AS90" s="485"/>
      <c r="AT90" s="540"/>
    </row>
    <row r="91" spans="1:46" s="42" customFormat="1" ht="12.75" customHeight="1">
      <c r="A91" s="447"/>
      <c r="B91" s="203" t="s">
        <v>159</v>
      </c>
      <c r="C91" s="324">
        <v>39252</v>
      </c>
      <c r="D91" s="241" t="s">
        <v>175</v>
      </c>
      <c r="E91" s="241" t="s">
        <v>64</v>
      </c>
      <c r="F91" s="241" t="s">
        <v>64</v>
      </c>
      <c r="G91" s="264"/>
      <c r="H91" s="195"/>
      <c r="I91" s="328"/>
      <c r="J91" s="474"/>
      <c r="K91" s="474"/>
      <c r="L91" s="269">
        <v>623.38</v>
      </c>
      <c r="M91" s="39">
        <v>80.7</v>
      </c>
      <c r="N91" s="22"/>
      <c r="O91" s="22"/>
      <c r="P91" s="22"/>
      <c r="Q91" s="22"/>
      <c r="R91" s="22"/>
      <c r="S91" s="22"/>
      <c r="T91" s="22"/>
      <c r="U91" s="18">
        <v>542.67999999999995</v>
      </c>
      <c r="V91" s="18"/>
      <c r="W91" s="18"/>
      <c r="X91" s="153">
        <v>5284.8251697252099</v>
      </c>
      <c r="Y91" s="82"/>
      <c r="Z91" s="82"/>
      <c r="AA91" s="39"/>
      <c r="AB91" s="39"/>
      <c r="AC91" s="39"/>
      <c r="AD91" s="18"/>
      <c r="AE91" s="18">
        <v>0</v>
      </c>
      <c r="AF91" s="120"/>
      <c r="AG91" s="20">
        <v>26.517000000000003</v>
      </c>
      <c r="AH91" s="120">
        <v>258.23267676273889</v>
      </c>
      <c r="AI91" s="82"/>
      <c r="AJ91" s="82"/>
      <c r="AK91" s="22">
        <v>211.12</v>
      </c>
      <c r="AL91" s="133">
        <v>2055.9672179413005</v>
      </c>
      <c r="AM91" s="478"/>
      <c r="AN91" s="479"/>
      <c r="AO91" s="269">
        <v>542.67999999999995</v>
      </c>
      <c r="AP91" s="120">
        <v>10569.65033945042</v>
      </c>
      <c r="AQ91" s="133">
        <f t="shared" si="9"/>
        <v>10569.65033945042</v>
      </c>
      <c r="AR91" s="441"/>
      <c r="AS91" s="484">
        <f>SUM(AQ91:AQ92)</f>
        <v>12837.502255090327</v>
      </c>
      <c r="AT91" s="540"/>
    </row>
    <row r="92" spans="1:46" s="42" customFormat="1" ht="15.75" customHeight="1" thickBot="1">
      <c r="A92" s="447"/>
      <c r="B92" s="334"/>
      <c r="C92" s="326"/>
      <c r="D92" s="277" t="s">
        <v>160</v>
      </c>
      <c r="E92" s="183" t="s">
        <v>61</v>
      </c>
      <c r="F92" s="184" t="s">
        <v>61</v>
      </c>
      <c r="G92" s="265">
        <v>22.22</v>
      </c>
      <c r="H92" s="189" t="s">
        <v>61</v>
      </c>
      <c r="I92" s="330" t="s">
        <v>61</v>
      </c>
      <c r="J92" s="474"/>
      <c r="K92" s="474"/>
      <c r="L92" s="245">
        <v>116.438845</v>
      </c>
      <c r="M92" s="184" t="s">
        <v>61</v>
      </c>
      <c r="N92" s="184"/>
      <c r="O92" s="184"/>
      <c r="P92" s="184"/>
      <c r="Q92" s="184"/>
      <c r="R92" s="184"/>
      <c r="S92" s="184"/>
      <c r="T92" s="184"/>
      <c r="U92" s="28">
        <v>116.438845</v>
      </c>
      <c r="V92" s="28"/>
      <c r="W92" s="28"/>
      <c r="X92" s="158">
        <v>1133.9259578199533</v>
      </c>
      <c r="Y92" s="34"/>
      <c r="Z92" s="34"/>
      <c r="AA92" s="183" t="s">
        <v>61</v>
      </c>
      <c r="AB92" s="28"/>
      <c r="AC92" s="183" t="s">
        <v>61</v>
      </c>
      <c r="AD92" s="28"/>
      <c r="AE92" s="28">
        <v>0.172205</v>
      </c>
      <c r="AF92" s="122">
        <v>2</v>
      </c>
      <c r="AG92" s="29">
        <v>4.3599960000000006</v>
      </c>
      <c r="AH92" s="122">
        <v>42.459306775081522</v>
      </c>
      <c r="AI92" s="34"/>
      <c r="AJ92" s="34"/>
      <c r="AK92" s="29">
        <v>45.306656000000004</v>
      </c>
      <c r="AL92" s="229">
        <v>441.21352543834604</v>
      </c>
      <c r="AM92" s="478"/>
      <c r="AN92" s="479"/>
      <c r="AO92" s="271">
        <v>116.438845</v>
      </c>
      <c r="AP92" s="122">
        <v>2267.8519156399066</v>
      </c>
      <c r="AQ92" s="229">
        <f t="shared" si="9"/>
        <v>2267.8519156399066</v>
      </c>
      <c r="AR92" s="441"/>
      <c r="AS92" s="485"/>
      <c r="AT92" s="540"/>
    </row>
    <row r="93" spans="1:46" s="42" customFormat="1" ht="12.75" customHeight="1">
      <c r="A93" s="447"/>
      <c r="B93" s="303" t="s">
        <v>159</v>
      </c>
      <c r="C93" s="324">
        <v>39252</v>
      </c>
      <c r="D93" s="241" t="s">
        <v>175</v>
      </c>
      <c r="E93" s="241" t="s">
        <v>64</v>
      </c>
      <c r="F93" s="241" t="s">
        <v>64</v>
      </c>
      <c r="G93" s="264"/>
      <c r="H93" s="195"/>
      <c r="I93" s="328"/>
      <c r="J93" s="474"/>
      <c r="K93" s="474"/>
      <c r="L93" s="269">
        <v>601.18000000000006</v>
      </c>
      <c r="M93" s="39">
        <v>68.7</v>
      </c>
      <c r="N93" s="22"/>
      <c r="O93" s="22"/>
      <c r="P93" s="22"/>
      <c r="Q93" s="22"/>
      <c r="R93" s="22"/>
      <c r="S93" s="22"/>
      <c r="T93" s="22"/>
      <c r="U93" s="18">
        <v>532.48</v>
      </c>
      <c r="V93" s="18"/>
      <c r="W93" s="18"/>
      <c r="X93" s="153">
        <v>5185.4936728371731</v>
      </c>
      <c r="Y93" s="82"/>
      <c r="Z93" s="82"/>
      <c r="AA93" s="39"/>
      <c r="AB93" s="39"/>
      <c r="AC93" s="39"/>
      <c r="AD93" s="18"/>
      <c r="AE93" s="18">
        <v>0</v>
      </c>
      <c r="AF93" s="120"/>
      <c r="AG93" s="20">
        <v>26.517000000000003</v>
      </c>
      <c r="AH93" s="120">
        <v>258.23267676273889</v>
      </c>
      <c r="AI93" s="82"/>
      <c r="AJ93" s="82"/>
      <c r="AK93" s="22">
        <v>207.06</v>
      </c>
      <c r="AL93" s="133">
        <v>2016.4293868270449</v>
      </c>
      <c r="AM93" s="478"/>
      <c r="AN93" s="479"/>
      <c r="AO93" s="269">
        <v>532.48</v>
      </c>
      <c r="AP93" s="120">
        <v>10370.987345674346</v>
      </c>
      <c r="AQ93" s="133">
        <f t="shared" si="9"/>
        <v>10370.987345674346</v>
      </c>
      <c r="AR93" s="441"/>
      <c r="AS93" s="482">
        <f>SUM(AQ93:AQ94)</f>
        <v>12638.839261314253</v>
      </c>
      <c r="AT93" s="540"/>
    </row>
    <row r="94" spans="1:46" s="42" customFormat="1" ht="15.75" customHeight="1" thickBot="1">
      <c r="A94" s="448"/>
      <c r="B94" s="333"/>
      <c r="C94" s="326"/>
      <c r="D94" s="277" t="s">
        <v>160</v>
      </c>
      <c r="E94" s="183" t="s">
        <v>61</v>
      </c>
      <c r="F94" s="184" t="s">
        <v>61</v>
      </c>
      <c r="G94" s="265">
        <v>22.22</v>
      </c>
      <c r="H94" s="183" t="s">
        <v>61</v>
      </c>
      <c r="I94" s="243" t="s">
        <v>61</v>
      </c>
      <c r="J94" s="475"/>
      <c r="K94" s="475"/>
      <c r="L94" s="245">
        <v>116.438845</v>
      </c>
      <c r="M94" s="184" t="s">
        <v>61</v>
      </c>
      <c r="N94" s="184"/>
      <c r="O94" s="184"/>
      <c r="P94" s="184"/>
      <c r="Q94" s="184"/>
      <c r="R94" s="184"/>
      <c r="S94" s="184"/>
      <c r="T94" s="184"/>
      <c r="U94" s="28">
        <v>116.438845</v>
      </c>
      <c r="V94" s="28"/>
      <c r="W94" s="28"/>
      <c r="X94" s="158">
        <v>1133.9259578199533</v>
      </c>
      <c r="Y94" s="34"/>
      <c r="Z94" s="34"/>
      <c r="AA94" s="183" t="s">
        <v>61</v>
      </c>
      <c r="AB94" s="28"/>
      <c r="AC94" s="183" t="s">
        <v>61</v>
      </c>
      <c r="AD94" s="28"/>
      <c r="AE94" s="28">
        <v>0.172205</v>
      </c>
      <c r="AF94" s="122">
        <v>2</v>
      </c>
      <c r="AG94" s="29">
        <v>4.3599960000000006</v>
      </c>
      <c r="AH94" s="122">
        <v>42.459306775081522</v>
      </c>
      <c r="AI94" s="34"/>
      <c r="AJ94" s="34"/>
      <c r="AK94" s="29">
        <v>45.306656000000004</v>
      </c>
      <c r="AL94" s="229">
        <v>441.21352543834604</v>
      </c>
      <c r="AM94" s="480"/>
      <c r="AN94" s="481"/>
      <c r="AO94" s="271">
        <v>116.438845</v>
      </c>
      <c r="AP94" s="122">
        <v>2267.8519156399066</v>
      </c>
      <c r="AQ94" s="229">
        <f t="shared" si="9"/>
        <v>2267.8519156399066</v>
      </c>
      <c r="AR94" s="442"/>
      <c r="AS94" s="483"/>
      <c r="AT94" s="541"/>
    </row>
    <row r="95" spans="1:46" s="42" customFormat="1">
      <c r="A95" s="55"/>
      <c r="B95" s="55"/>
      <c r="C95" s="56"/>
      <c r="D95" s="57"/>
      <c r="E95" s="57"/>
      <c r="F95" s="57"/>
      <c r="G95" s="58"/>
      <c r="H95" s="58"/>
      <c r="I95" s="58"/>
      <c r="J95" s="59"/>
      <c r="K95" s="59"/>
      <c r="L95" s="60"/>
      <c r="M95" s="61"/>
      <c r="N95" s="61"/>
      <c r="O95" s="61"/>
      <c r="P95" s="61"/>
      <c r="Q95" s="61"/>
      <c r="R95" s="61"/>
      <c r="S95" s="61"/>
      <c r="T95" s="61"/>
      <c r="U95" s="60"/>
      <c r="V95" s="60"/>
      <c r="W95" s="60"/>
      <c r="X95" s="150"/>
      <c r="Y95" s="60"/>
      <c r="Z95" s="150"/>
      <c r="AA95" s="60"/>
      <c r="AB95" s="60"/>
      <c r="AC95" s="60"/>
      <c r="AD95" s="60"/>
      <c r="AE95" s="60"/>
      <c r="AF95" s="126"/>
      <c r="AG95" s="61"/>
      <c r="AH95" s="126"/>
      <c r="AI95" s="61"/>
      <c r="AJ95" s="126"/>
      <c r="AK95" s="61"/>
      <c r="AL95" s="126"/>
      <c r="AM95" s="61"/>
      <c r="AN95" s="126"/>
      <c r="AO95" s="61"/>
      <c r="AP95" s="126"/>
      <c r="AQ95" s="126"/>
      <c r="AR95" s="61"/>
      <c r="AS95" s="126"/>
    </row>
    <row r="96" spans="1:46" s="181" customFormat="1">
      <c r="A96" s="172"/>
      <c r="B96" s="172"/>
      <c r="C96" s="173"/>
      <c r="D96" s="174"/>
      <c r="E96" s="174"/>
      <c r="F96" s="174"/>
      <c r="G96" s="175"/>
      <c r="H96" s="175"/>
      <c r="I96" s="175"/>
      <c r="J96" s="176"/>
      <c r="K96" s="176"/>
      <c r="L96" s="177"/>
      <c r="M96" s="178"/>
      <c r="N96" s="178"/>
      <c r="O96" s="178"/>
      <c r="P96" s="178"/>
      <c r="Q96" s="178"/>
      <c r="R96" s="178"/>
      <c r="S96" s="178"/>
      <c r="T96" s="178"/>
      <c r="U96" s="177"/>
      <c r="V96" s="177"/>
      <c r="W96" s="177"/>
      <c r="X96" s="179"/>
      <c r="Y96" s="177"/>
      <c r="Z96" s="179"/>
      <c r="AA96" s="177"/>
      <c r="AB96" s="177"/>
      <c r="AC96" s="177"/>
      <c r="AD96" s="177"/>
      <c r="AE96" s="177"/>
      <c r="AF96" s="180"/>
      <c r="AG96" s="178"/>
      <c r="AH96" s="180"/>
      <c r="AI96" s="178"/>
      <c r="AJ96" s="180"/>
      <c r="AK96" s="178"/>
      <c r="AL96" s="180"/>
      <c r="AM96" s="178"/>
      <c r="AN96" s="180"/>
      <c r="AO96" s="178"/>
      <c r="AP96" s="180"/>
      <c r="AQ96" s="180"/>
      <c r="AR96" s="178"/>
      <c r="AS96" s="180"/>
    </row>
    <row r="97" spans="1:50" s="42" customFormat="1" ht="13.5" thickBot="1">
      <c r="A97" s="55"/>
      <c r="B97" s="93"/>
      <c r="C97" s="94"/>
      <c r="D97" s="95"/>
      <c r="E97" s="95"/>
      <c r="F97" s="95"/>
      <c r="G97" s="96"/>
      <c r="H97" s="96"/>
      <c r="I97" s="96"/>
      <c r="J97" s="59"/>
      <c r="K97" s="59"/>
      <c r="L97" s="98"/>
      <c r="M97" s="61"/>
      <c r="N97" s="61"/>
      <c r="O97" s="61"/>
      <c r="P97" s="61"/>
      <c r="Q97" s="61"/>
      <c r="R97" s="61"/>
      <c r="S97" s="61"/>
      <c r="T97" s="61"/>
      <c r="U97" s="60"/>
      <c r="V97" s="60"/>
      <c r="W97" s="60"/>
      <c r="X97" s="150"/>
      <c r="Y97" s="60"/>
      <c r="Z97" s="150"/>
      <c r="AA97" s="60"/>
      <c r="AB97" s="60"/>
      <c r="AC97" s="60"/>
      <c r="AD97" s="60"/>
      <c r="AE97" s="60"/>
      <c r="AF97" s="126"/>
      <c r="AG97" s="61"/>
      <c r="AH97" s="126"/>
      <c r="AI97" s="99"/>
      <c r="AJ97" s="132"/>
      <c r="AK97" s="99"/>
      <c r="AL97" s="132"/>
      <c r="AM97" s="99"/>
      <c r="AN97" s="126"/>
      <c r="AO97" s="61"/>
      <c r="AP97" s="126"/>
      <c r="AQ97" s="132"/>
      <c r="AR97" s="99"/>
      <c r="AS97" s="126"/>
    </row>
    <row r="98" spans="1:50" s="42" customFormat="1">
      <c r="A98" s="428" t="s">
        <v>157</v>
      </c>
      <c r="B98" s="303" t="s">
        <v>159</v>
      </c>
      <c r="C98" s="347">
        <v>39464</v>
      </c>
      <c r="D98" s="241" t="s">
        <v>158</v>
      </c>
      <c r="E98" s="241" t="s">
        <v>30</v>
      </c>
      <c r="F98" s="241" t="s">
        <v>158</v>
      </c>
      <c r="G98" s="417">
        <v>30401.599999999999</v>
      </c>
      <c r="H98" s="417">
        <v>30401.599999999999</v>
      </c>
      <c r="I98" s="46">
        <v>0</v>
      </c>
      <c r="J98" s="525"/>
      <c r="K98" s="431" t="s">
        <v>95</v>
      </c>
      <c r="L98" s="38">
        <v>1825.5391999999999</v>
      </c>
      <c r="M98" s="39">
        <v>432.82</v>
      </c>
      <c r="N98" s="39"/>
      <c r="O98" s="39"/>
      <c r="P98" s="39"/>
      <c r="Q98" s="39"/>
      <c r="R98" s="39"/>
      <c r="S98" s="39"/>
      <c r="T98" s="39"/>
      <c r="U98" s="379"/>
      <c r="V98" s="379"/>
      <c r="W98" s="379"/>
      <c r="X98" s="419"/>
      <c r="Y98" s="38"/>
      <c r="Z98" s="156"/>
      <c r="AA98" s="38"/>
      <c r="AB98" s="38"/>
      <c r="AC98" s="38"/>
      <c r="AD98" s="38"/>
      <c r="AE98" s="38"/>
      <c r="AF98" s="123"/>
      <c r="AG98" s="39">
        <v>77.762879999999996</v>
      </c>
      <c r="AH98" s="123">
        <v>714.45497224750807</v>
      </c>
      <c r="AI98" s="83"/>
      <c r="AJ98" s="138"/>
      <c r="AK98" s="22">
        <v>528.30367999999999</v>
      </c>
      <c r="AL98" s="120">
        <v>4853.8478903129153</v>
      </c>
      <c r="AM98" s="434" t="s">
        <v>18</v>
      </c>
      <c r="AN98" s="435"/>
      <c r="AO98" s="39">
        <v>1392.7192</v>
      </c>
      <c r="AP98" s="123">
        <v>25591.520205644989</v>
      </c>
      <c r="AQ98" s="133">
        <f>AP98</f>
        <v>25591.520205644989</v>
      </c>
      <c r="AR98" s="440">
        <v>46156</v>
      </c>
      <c r="AS98" s="528">
        <f>AQ98+AQ99</f>
        <v>34254.414681607821</v>
      </c>
      <c r="AT98" s="424">
        <f>AS98+AS100</f>
        <v>35007.798657668063</v>
      </c>
      <c r="AU98" s="84"/>
      <c r="AV98" s="115" t="s">
        <v>39</v>
      </c>
      <c r="AW98" s="42" t="s">
        <v>35</v>
      </c>
      <c r="AX98" s="103" t="s">
        <v>31</v>
      </c>
    </row>
    <row r="99" spans="1:50" s="42" customFormat="1" ht="15.75" customHeight="1" thickBot="1">
      <c r="A99" s="429"/>
      <c r="B99" s="348"/>
      <c r="C99" s="349"/>
      <c r="D99" s="277" t="s">
        <v>160</v>
      </c>
      <c r="E99" s="183" t="s">
        <v>61</v>
      </c>
      <c r="F99" s="184" t="s">
        <v>61</v>
      </c>
      <c r="G99" s="418">
        <v>11111.11</v>
      </c>
      <c r="H99" s="183" t="s">
        <v>61</v>
      </c>
      <c r="I99" s="243" t="s">
        <v>61</v>
      </c>
      <c r="J99" s="526"/>
      <c r="K99" s="432"/>
      <c r="L99" s="28">
        <v>471.44442250000003</v>
      </c>
      <c r="M99" s="184" t="s">
        <v>61</v>
      </c>
      <c r="N99" s="184"/>
      <c r="O99" s="184"/>
      <c r="P99" s="184"/>
      <c r="Q99" s="184"/>
      <c r="R99" s="184"/>
      <c r="S99" s="184"/>
      <c r="T99" s="184"/>
      <c r="U99" s="360"/>
      <c r="V99" s="360"/>
      <c r="W99" s="360"/>
      <c r="X99" s="221"/>
      <c r="Y99" s="28"/>
      <c r="Z99" s="158"/>
      <c r="AA99" s="183" t="s">
        <v>61</v>
      </c>
      <c r="AB99" s="28"/>
      <c r="AC99" s="183" t="s">
        <v>61</v>
      </c>
      <c r="AD99" s="28"/>
      <c r="AE99" s="28">
        <v>86.11</v>
      </c>
      <c r="AF99" s="28">
        <v>791</v>
      </c>
      <c r="AG99" s="29">
        <v>24.319998000000002</v>
      </c>
      <c r="AH99" s="122">
        <v>223.44264379289319</v>
      </c>
      <c r="AI99" s="35"/>
      <c r="AJ99" s="142"/>
      <c r="AK99" s="29">
        <v>152.93332800000002</v>
      </c>
      <c r="AL99" s="122">
        <v>1405.0916917166537</v>
      </c>
      <c r="AM99" s="436"/>
      <c r="AN99" s="437"/>
      <c r="AO99" s="29">
        <v>471.44442250000003</v>
      </c>
      <c r="AP99" s="122">
        <v>8662.8944759628339</v>
      </c>
      <c r="AQ99" s="229">
        <f t="shared" ref="AQ99:AQ100" si="10">AP99</f>
        <v>8662.8944759628339</v>
      </c>
      <c r="AR99" s="441"/>
      <c r="AS99" s="529"/>
      <c r="AT99" s="424"/>
      <c r="AU99" s="119"/>
      <c r="AV99" s="115"/>
      <c r="AX99" s="103" t="s">
        <v>31</v>
      </c>
    </row>
    <row r="100" spans="1:50" s="42" customFormat="1" ht="15.75" customHeight="1" thickBot="1">
      <c r="A100" s="430"/>
      <c r="B100" s="416" t="s">
        <v>159</v>
      </c>
      <c r="C100" s="384">
        <v>39464</v>
      </c>
      <c r="D100" s="385" t="s">
        <v>30</v>
      </c>
      <c r="E100" s="385" t="s">
        <v>30</v>
      </c>
      <c r="F100" s="385" t="s">
        <v>30</v>
      </c>
      <c r="G100" s="87">
        <v>0</v>
      </c>
      <c r="H100" s="87"/>
      <c r="I100" s="87"/>
      <c r="J100" s="527"/>
      <c r="K100" s="433"/>
      <c r="L100" s="302">
        <v>73.5</v>
      </c>
      <c r="M100" s="90">
        <v>32.5</v>
      </c>
      <c r="N100" s="90"/>
      <c r="O100" s="90"/>
      <c r="P100" s="90"/>
      <c r="Q100" s="90"/>
      <c r="R100" s="90"/>
      <c r="S100" s="90"/>
      <c r="T100" s="90"/>
      <c r="U100" s="92"/>
      <c r="V100" s="92"/>
      <c r="W100" s="92"/>
      <c r="X100" s="420"/>
      <c r="Y100" s="302"/>
      <c r="Z100" s="139"/>
      <c r="AA100" s="302"/>
      <c r="AB100" s="139"/>
      <c r="AC100" s="28"/>
      <c r="AD100" s="302"/>
      <c r="AE100" s="302"/>
      <c r="AF100" s="139"/>
      <c r="AG100" s="302">
        <v>3.1400000000000006</v>
      </c>
      <c r="AH100" s="139">
        <v>28.849093717428907</v>
      </c>
      <c r="AI100" s="421"/>
      <c r="AJ100" s="422"/>
      <c r="AK100" s="90">
        <v>15.472000000000001</v>
      </c>
      <c r="AL100" s="146">
        <v>142.15069362931851</v>
      </c>
      <c r="AM100" s="438"/>
      <c r="AN100" s="439"/>
      <c r="AO100" s="90">
        <v>41</v>
      </c>
      <c r="AP100" s="146">
        <v>753.38397606024421</v>
      </c>
      <c r="AQ100" s="397">
        <f t="shared" si="10"/>
        <v>753.38397606024421</v>
      </c>
      <c r="AR100" s="442"/>
      <c r="AS100" s="423">
        <f>AQ100</f>
        <v>753.38397606024421</v>
      </c>
      <c r="AT100" s="424"/>
      <c r="AV100" s="115"/>
    </row>
    <row r="101" spans="1:50" s="42" customFormat="1">
      <c r="A101" s="55"/>
      <c r="B101" s="55"/>
      <c r="C101" s="56"/>
      <c r="D101" s="57"/>
      <c r="E101" s="57"/>
      <c r="F101" s="57"/>
      <c r="G101" s="58"/>
      <c r="H101" s="58"/>
      <c r="I101" s="58"/>
      <c r="J101" s="59"/>
      <c r="K101" s="59"/>
      <c r="L101" s="60"/>
      <c r="M101" s="61"/>
      <c r="N101" s="61"/>
      <c r="O101" s="61"/>
      <c r="P101" s="61"/>
      <c r="Q101" s="61"/>
      <c r="R101" s="61"/>
      <c r="S101" s="61"/>
      <c r="T101" s="61"/>
      <c r="U101" s="60"/>
      <c r="V101" s="60"/>
      <c r="W101" s="60"/>
      <c r="X101" s="150"/>
      <c r="Y101" s="60"/>
      <c r="Z101" s="150"/>
      <c r="AA101" s="60"/>
      <c r="AB101" s="60"/>
      <c r="AC101" s="60"/>
      <c r="AD101" s="60"/>
      <c r="AE101" s="60"/>
      <c r="AF101" s="126"/>
      <c r="AG101" s="61"/>
      <c r="AH101" s="126"/>
      <c r="AI101" s="61"/>
      <c r="AJ101" s="126"/>
      <c r="AK101" s="61"/>
      <c r="AL101" s="126"/>
      <c r="AM101" s="61"/>
      <c r="AN101" s="126"/>
      <c r="AO101" s="61"/>
      <c r="AP101" s="126"/>
      <c r="AQ101" s="126"/>
      <c r="AR101" s="61"/>
      <c r="AS101" s="126"/>
    </row>
    <row r="102" spans="1:50" s="181" customFormat="1">
      <c r="A102" s="172"/>
      <c r="B102" s="172"/>
      <c r="C102" s="173"/>
      <c r="D102" s="174"/>
      <c r="E102" s="174"/>
      <c r="F102" s="174"/>
      <c r="G102" s="175"/>
      <c r="H102" s="175"/>
      <c r="I102" s="175"/>
      <c r="J102" s="176"/>
      <c r="K102" s="176"/>
      <c r="L102" s="177"/>
      <c r="M102" s="178"/>
      <c r="N102" s="178"/>
      <c r="O102" s="178"/>
      <c r="P102" s="178"/>
      <c r="Q102" s="178"/>
      <c r="R102" s="178"/>
      <c r="S102" s="178"/>
      <c r="T102" s="178"/>
      <c r="U102" s="177"/>
      <c r="V102" s="177"/>
      <c r="W102" s="177"/>
      <c r="X102" s="179"/>
      <c r="Y102" s="177"/>
      <c r="Z102" s="179"/>
      <c r="AA102" s="177"/>
      <c r="AB102" s="177"/>
      <c r="AC102" s="177"/>
      <c r="AD102" s="177"/>
      <c r="AE102" s="177"/>
      <c r="AF102" s="180"/>
      <c r="AG102" s="178"/>
      <c r="AH102" s="180"/>
      <c r="AI102" s="178"/>
      <c r="AJ102" s="180"/>
      <c r="AK102" s="178"/>
      <c r="AL102" s="180"/>
      <c r="AM102" s="178"/>
      <c r="AN102" s="180"/>
      <c r="AO102" s="178"/>
      <c r="AP102" s="180"/>
      <c r="AQ102" s="180"/>
      <c r="AR102" s="178"/>
      <c r="AS102" s="180"/>
    </row>
    <row r="103" spans="1:50" s="42" customFormat="1" ht="13.5" thickBot="1">
      <c r="A103" s="55"/>
      <c r="B103" s="55"/>
      <c r="C103" s="56"/>
      <c r="D103" s="57"/>
      <c r="E103" s="57"/>
      <c r="F103" s="57"/>
      <c r="G103" s="58"/>
      <c r="H103" s="58"/>
      <c r="I103" s="58"/>
      <c r="J103" s="59"/>
      <c r="K103" s="59"/>
      <c r="L103" s="98"/>
      <c r="M103" s="61"/>
      <c r="N103" s="61"/>
      <c r="O103" s="61"/>
      <c r="P103" s="61"/>
      <c r="Q103" s="61"/>
      <c r="R103" s="61"/>
      <c r="S103" s="61"/>
      <c r="T103" s="61"/>
      <c r="U103" s="60"/>
      <c r="V103" s="60"/>
      <c r="W103" s="60"/>
      <c r="X103" s="150"/>
      <c r="Y103" s="60"/>
      <c r="Z103" s="150"/>
      <c r="AA103" s="60"/>
      <c r="AB103" s="60"/>
      <c r="AC103" s="60"/>
      <c r="AD103" s="60"/>
      <c r="AE103" s="60"/>
      <c r="AF103" s="126"/>
      <c r="AG103" s="61"/>
      <c r="AH103" s="126"/>
      <c r="AI103" s="99"/>
      <c r="AJ103" s="132"/>
      <c r="AK103" s="99"/>
      <c r="AL103" s="132"/>
      <c r="AM103" s="99"/>
      <c r="AN103" s="126"/>
      <c r="AO103" s="61"/>
      <c r="AP103" s="126"/>
      <c r="AQ103" s="132"/>
      <c r="AR103" s="99"/>
      <c r="AS103" s="126"/>
    </row>
    <row r="104" spans="1:50" s="42" customFormat="1">
      <c r="A104" s="428" t="s">
        <v>36</v>
      </c>
      <c r="B104" s="303" t="s">
        <v>159</v>
      </c>
      <c r="C104" s="48">
        <v>39198</v>
      </c>
      <c r="D104" s="104" t="s">
        <v>33</v>
      </c>
      <c r="E104" s="104" t="s">
        <v>49</v>
      </c>
      <c r="F104" s="104" t="s">
        <v>50</v>
      </c>
      <c r="G104" s="101">
        <v>20000</v>
      </c>
      <c r="H104" s="101"/>
      <c r="I104" s="101"/>
      <c r="J104" s="104"/>
      <c r="K104" s="431" t="s">
        <v>32</v>
      </c>
      <c r="L104" s="38">
        <v>514.54999999999995</v>
      </c>
      <c r="M104" s="102">
        <v>256</v>
      </c>
      <c r="N104" s="102">
        <v>130</v>
      </c>
      <c r="O104" s="102"/>
      <c r="P104" s="102"/>
      <c r="Q104" s="102"/>
      <c r="R104" s="102"/>
      <c r="S104" s="102"/>
      <c r="T104" s="102"/>
      <c r="U104" s="38"/>
      <c r="V104" s="38"/>
      <c r="W104" s="38"/>
      <c r="X104" s="156"/>
      <c r="Y104" s="38">
        <v>350.92</v>
      </c>
      <c r="Z104" s="156">
        <v>2863</v>
      </c>
      <c r="AA104" s="38">
        <v>130</v>
      </c>
      <c r="AB104" s="38">
        <f>G104*0.65%</f>
        <v>130</v>
      </c>
      <c r="AC104" s="40"/>
      <c r="AD104" s="40"/>
      <c r="AE104" s="40"/>
      <c r="AF104" s="123">
        <v>1061</v>
      </c>
      <c r="AG104" s="39">
        <v>39.08</v>
      </c>
      <c r="AH104" s="123">
        <v>319</v>
      </c>
      <c r="AI104" s="22"/>
      <c r="AJ104" s="120"/>
      <c r="AK104" s="22">
        <v>51.42</v>
      </c>
      <c r="AL104" s="120">
        <v>419</v>
      </c>
      <c r="AM104" s="499" t="s">
        <v>18</v>
      </c>
      <c r="AN104" s="500"/>
      <c r="AO104" s="39">
        <v>701.84</v>
      </c>
      <c r="AP104" s="123">
        <v>5726</v>
      </c>
      <c r="AQ104" s="133">
        <f>AP104</f>
        <v>5726</v>
      </c>
      <c r="AR104" s="449">
        <v>45570</v>
      </c>
      <c r="AS104" s="528">
        <f>AQ104+AQ105+AQ106</f>
        <v>72939</v>
      </c>
      <c r="AT104" s="84"/>
      <c r="AU104" s="84" t="s">
        <v>43</v>
      </c>
      <c r="AV104" s="115" t="s">
        <v>39</v>
      </c>
      <c r="AW104" s="42" t="s">
        <v>35</v>
      </c>
      <c r="AX104" s="103" t="s">
        <v>31</v>
      </c>
    </row>
    <row r="105" spans="1:50" s="42" customFormat="1">
      <c r="A105" s="429"/>
      <c r="B105" s="573"/>
      <c r="C105" s="116">
        <v>42735</v>
      </c>
      <c r="D105" s="118" t="s">
        <v>41</v>
      </c>
      <c r="E105" s="118"/>
      <c r="F105" s="118"/>
      <c r="G105" s="75">
        <v>180000</v>
      </c>
      <c r="H105" s="14"/>
      <c r="I105" s="14"/>
      <c r="J105" s="117"/>
      <c r="K105" s="432"/>
      <c r="L105" s="65">
        <v>3376</v>
      </c>
      <c r="M105" s="192" t="s">
        <v>61</v>
      </c>
      <c r="N105" s="339"/>
      <c r="O105" s="339"/>
      <c r="P105" s="339"/>
      <c r="Q105" s="339"/>
      <c r="R105" s="339"/>
      <c r="S105" s="339"/>
      <c r="T105" s="339"/>
      <c r="U105" s="65"/>
      <c r="V105" s="65"/>
      <c r="W105" s="65"/>
      <c r="X105" s="157"/>
      <c r="Y105" s="65">
        <v>3925.1</v>
      </c>
      <c r="Z105" s="157">
        <v>32022</v>
      </c>
      <c r="AA105" s="65"/>
      <c r="AB105" s="65">
        <v>1170</v>
      </c>
      <c r="AC105" s="74"/>
      <c r="AD105" s="74"/>
      <c r="AE105" s="74"/>
      <c r="AF105" s="121">
        <v>9545</v>
      </c>
      <c r="AG105" s="72">
        <v>325.32</v>
      </c>
      <c r="AH105" s="121">
        <v>2654</v>
      </c>
      <c r="AI105" s="72">
        <v>318.39999999999998</v>
      </c>
      <c r="AJ105" s="121">
        <v>2598</v>
      </c>
      <c r="AK105" s="72">
        <v>1000</v>
      </c>
      <c r="AL105" s="121">
        <v>8158</v>
      </c>
      <c r="AM105" s="501"/>
      <c r="AN105" s="502"/>
      <c r="AO105" s="72">
        <v>7850.2</v>
      </c>
      <c r="AP105" s="121">
        <v>64042</v>
      </c>
      <c r="AQ105" s="133">
        <f>AP105</f>
        <v>64042</v>
      </c>
      <c r="AR105" s="450"/>
      <c r="AS105" s="538"/>
      <c r="AT105" s="119"/>
      <c r="AU105" s="119" t="s">
        <v>42</v>
      </c>
      <c r="AV105" s="115"/>
      <c r="AX105" s="103" t="s">
        <v>31</v>
      </c>
    </row>
    <row r="106" spans="1:50" s="42" customFormat="1" ht="23.25" thickBot="1">
      <c r="A106" s="430"/>
      <c r="B106" s="66" t="s">
        <v>159</v>
      </c>
      <c r="C106" s="67">
        <v>42735</v>
      </c>
      <c r="D106" s="68" t="s">
        <v>34</v>
      </c>
      <c r="E106" s="171" t="s">
        <v>57</v>
      </c>
      <c r="F106" s="68" t="s">
        <v>51</v>
      </c>
      <c r="G106" s="114">
        <v>0</v>
      </c>
      <c r="H106" s="87"/>
      <c r="I106" s="87"/>
      <c r="J106" s="68"/>
      <c r="K106" s="433"/>
      <c r="L106" s="28">
        <v>348.3</v>
      </c>
      <c r="M106" s="90">
        <v>40.92</v>
      </c>
      <c r="N106" s="90"/>
      <c r="O106" s="90"/>
      <c r="P106" s="90"/>
      <c r="Q106" s="90"/>
      <c r="R106" s="90"/>
      <c r="S106" s="90"/>
      <c r="T106" s="90"/>
      <c r="U106" s="34"/>
      <c r="V106" s="34"/>
      <c r="W106" s="34"/>
      <c r="X106" s="147"/>
      <c r="Y106" s="28">
        <v>461.25</v>
      </c>
      <c r="Z106" s="158">
        <v>1585</v>
      </c>
      <c r="AA106" s="34"/>
      <c r="AB106" s="34"/>
      <c r="AC106" s="34"/>
      <c r="AD106" s="34"/>
      <c r="AE106" s="34"/>
      <c r="AF106" s="147"/>
      <c r="AG106" s="34"/>
      <c r="AH106" s="147"/>
      <c r="AI106" s="29">
        <v>87.43</v>
      </c>
      <c r="AJ106" s="122">
        <v>301</v>
      </c>
      <c r="AK106" s="29">
        <v>163.94</v>
      </c>
      <c r="AL106" s="122">
        <v>564</v>
      </c>
      <c r="AM106" s="503"/>
      <c r="AN106" s="504"/>
      <c r="AO106" s="29">
        <v>922.5</v>
      </c>
      <c r="AP106" s="122">
        <v>3171</v>
      </c>
      <c r="AQ106" s="122">
        <f>AP106</f>
        <v>3171</v>
      </c>
      <c r="AR106" s="451"/>
      <c r="AS106" s="529"/>
      <c r="AU106" s="42" t="s">
        <v>40</v>
      </c>
      <c r="AV106" s="115"/>
    </row>
    <row r="107" spans="1:50" s="42" customFormat="1">
      <c r="A107" s="55"/>
      <c r="B107" s="55"/>
      <c r="C107" s="56"/>
      <c r="D107" s="57"/>
      <c r="E107" s="57"/>
      <c r="F107" s="57"/>
      <c r="G107" s="58"/>
      <c r="H107" s="58"/>
      <c r="I107" s="58"/>
      <c r="J107" s="59"/>
      <c r="K107" s="59"/>
      <c r="L107" s="60"/>
      <c r="M107" s="61"/>
      <c r="N107" s="61"/>
      <c r="O107" s="61"/>
      <c r="P107" s="61"/>
      <c r="Q107" s="61"/>
      <c r="R107" s="61"/>
      <c r="S107" s="61"/>
      <c r="T107" s="61"/>
      <c r="U107" s="60"/>
      <c r="V107" s="60"/>
      <c r="W107" s="60"/>
      <c r="X107" s="150"/>
      <c r="Y107" s="60"/>
      <c r="Z107" s="150"/>
      <c r="AA107" s="60"/>
      <c r="AB107" s="60"/>
      <c r="AC107" s="60"/>
      <c r="AD107" s="60"/>
      <c r="AE107" s="60"/>
      <c r="AF107" s="126"/>
      <c r="AG107" s="61"/>
      <c r="AH107" s="126"/>
      <c r="AI107" s="61"/>
      <c r="AJ107" s="126"/>
      <c r="AK107" s="61"/>
      <c r="AL107" s="126"/>
      <c r="AM107" s="61"/>
      <c r="AN107" s="126"/>
      <c r="AO107" s="61"/>
      <c r="AP107" s="126"/>
      <c r="AQ107" s="126"/>
      <c r="AR107" s="61"/>
      <c r="AS107" s="126"/>
    </row>
    <row r="108" spans="1:50" s="181" customFormat="1">
      <c r="A108" s="172"/>
      <c r="B108" s="172"/>
      <c r="C108" s="173"/>
      <c r="D108" s="174"/>
      <c r="E108" s="174"/>
      <c r="F108" s="174"/>
      <c r="G108" s="175"/>
      <c r="H108" s="175"/>
      <c r="I108" s="175"/>
      <c r="J108" s="176"/>
      <c r="K108" s="176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82"/>
      <c r="Y108" s="174"/>
      <c r="Z108" s="182"/>
      <c r="AA108" s="174"/>
      <c r="AB108" s="174"/>
      <c r="AC108" s="174"/>
      <c r="AD108" s="174"/>
      <c r="AE108" s="174"/>
      <c r="AF108" s="182"/>
      <c r="AG108" s="174"/>
      <c r="AH108" s="182"/>
      <c r="AI108" s="174"/>
      <c r="AJ108" s="182"/>
      <c r="AK108" s="174"/>
      <c r="AL108" s="182"/>
      <c r="AM108" s="178"/>
      <c r="AN108" s="180"/>
      <c r="AO108" s="178"/>
      <c r="AP108" s="180"/>
      <c r="AQ108" s="180"/>
      <c r="AR108" s="178"/>
      <c r="AS108" s="180"/>
    </row>
    <row r="109" spans="1:50" s="42" customFormat="1" ht="13.5" thickBot="1">
      <c r="A109" s="55"/>
      <c r="B109" s="93"/>
      <c r="C109" s="94"/>
      <c r="D109" s="97"/>
      <c r="E109" s="97"/>
      <c r="F109" s="97"/>
      <c r="G109" s="96"/>
      <c r="H109" s="96"/>
      <c r="I109" s="96"/>
      <c r="J109" s="279"/>
      <c r="K109" s="59"/>
      <c r="L109" s="98"/>
      <c r="M109" s="99"/>
      <c r="N109" s="99"/>
      <c r="O109" s="99"/>
      <c r="P109" s="99"/>
      <c r="Q109" s="99"/>
      <c r="R109" s="99"/>
      <c r="S109" s="99"/>
      <c r="T109" s="99"/>
      <c r="U109" s="98"/>
      <c r="V109" s="98"/>
      <c r="W109" s="98"/>
      <c r="X109" s="151"/>
      <c r="Y109" s="60"/>
      <c r="Z109" s="60"/>
      <c r="AA109" s="60"/>
      <c r="AB109" s="60"/>
      <c r="AC109" s="99"/>
      <c r="AD109" s="132"/>
      <c r="AE109" s="99"/>
      <c r="AF109" s="99"/>
      <c r="AG109" s="99"/>
      <c r="AH109" s="99"/>
      <c r="AI109" s="99"/>
      <c r="AJ109" s="132"/>
      <c r="AK109" s="99"/>
      <c r="AL109" s="99"/>
      <c r="AM109" s="99"/>
      <c r="AN109" s="132"/>
      <c r="AO109" s="132"/>
      <c r="AP109" s="293"/>
      <c r="AQ109" s="294"/>
      <c r="AR109" s="84"/>
    </row>
    <row r="110" spans="1:50" s="42" customFormat="1" ht="12.75" customHeight="1">
      <c r="A110" s="428" t="s">
        <v>94</v>
      </c>
      <c r="B110" s="303" t="s">
        <v>159</v>
      </c>
      <c r="C110" s="239">
        <v>36889</v>
      </c>
      <c r="D110" s="574" t="s">
        <v>173</v>
      </c>
      <c r="E110" s="280" t="s">
        <v>97</v>
      </c>
      <c r="F110" s="21" t="s">
        <v>11</v>
      </c>
      <c r="G110" s="281">
        <v>10564.93</v>
      </c>
      <c r="H110" s="281">
        <v>10564.93</v>
      </c>
      <c r="I110" s="281">
        <v>10564.93</v>
      </c>
      <c r="J110" s="431"/>
      <c r="K110" s="431" t="s">
        <v>95</v>
      </c>
      <c r="L110" s="38">
        <v>429.36170212765956</v>
      </c>
      <c r="M110" s="39">
        <v>173.24</v>
      </c>
      <c r="N110" s="39"/>
      <c r="O110" s="39"/>
      <c r="P110" s="39"/>
      <c r="Q110" s="39"/>
      <c r="R110" s="39"/>
      <c r="S110" s="39"/>
      <c r="T110" s="39"/>
      <c r="U110" s="38">
        <v>256.12619222303744</v>
      </c>
      <c r="V110" s="38"/>
      <c r="W110" s="38"/>
      <c r="X110" s="156">
        <v>4936</v>
      </c>
      <c r="Y110" s="290"/>
      <c r="Z110" s="290"/>
      <c r="AA110" s="38"/>
      <c r="AB110" s="38"/>
      <c r="AC110" s="22"/>
      <c r="AD110" s="153"/>
      <c r="AE110" s="22"/>
      <c r="AF110" s="153"/>
      <c r="AG110" s="22">
        <v>32.798239178283197</v>
      </c>
      <c r="AH110" s="153">
        <v>632</v>
      </c>
      <c r="AI110" s="282"/>
      <c r="AJ110" s="282"/>
      <c r="AK110" s="18">
        <v>111.76243580337491</v>
      </c>
      <c r="AL110" s="18">
        <v>2154</v>
      </c>
      <c r="AM110" s="434" t="s">
        <v>96</v>
      </c>
      <c r="AN110" s="435"/>
      <c r="AO110" s="281">
        <v>256.12619222303744</v>
      </c>
      <c r="AP110" s="283">
        <v>9871.3687054523434</v>
      </c>
      <c r="AQ110" s="216">
        <f t="shared" ref="AQ110:AQ113" si="11">AP110</f>
        <v>9871.3687054523434</v>
      </c>
      <c r="AR110" s="440">
        <v>46016</v>
      </c>
      <c r="AS110" s="452">
        <f>AQ110+AQ111</f>
        <v>17394.081615370142</v>
      </c>
      <c r="AT110" s="455">
        <f>AS110+AS112+AS114</f>
        <v>80943.262663848043</v>
      </c>
      <c r="AU110" s="19" t="s">
        <v>98</v>
      </c>
    </row>
    <row r="111" spans="1:50" s="42" customFormat="1" ht="13.5" customHeight="1" thickBot="1">
      <c r="A111" s="429"/>
      <c r="B111" s="284"/>
      <c r="C111" s="238"/>
      <c r="D111" s="277" t="s">
        <v>160</v>
      </c>
      <c r="E111" s="286" t="s">
        <v>61</v>
      </c>
      <c r="F111" s="184" t="s">
        <v>61</v>
      </c>
      <c r="G111" s="114">
        <v>8804.11</v>
      </c>
      <c r="H111" s="286" t="s">
        <v>61</v>
      </c>
      <c r="I111" s="243" t="s">
        <v>61</v>
      </c>
      <c r="J111" s="433"/>
      <c r="K111" s="432"/>
      <c r="L111" s="272">
        <v>195.18702934702858</v>
      </c>
      <c r="M111" s="289" t="s">
        <v>61</v>
      </c>
      <c r="N111" s="289"/>
      <c r="O111" s="289"/>
      <c r="P111" s="289"/>
      <c r="Q111" s="289"/>
      <c r="R111" s="289"/>
      <c r="S111" s="289"/>
      <c r="T111" s="289"/>
      <c r="U111" s="272">
        <v>195.18702934702858</v>
      </c>
      <c r="V111" s="302"/>
      <c r="W111" s="302"/>
      <c r="X111" s="139">
        <v>3761</v>
      </c>
      <c r="Y111" s="287"/>
      <c r="Z111" s="287"/>
      <c r="AA111" s="272"/>
      <c r="AB111" s="272"/>
      <c r="AC111" s="28"/>
      <c r="AD111" s="158"/>
      <c r="AE111" s="28">
        <v>68.23</v>
      </c>
      <c r="AF111" s="158">
        <v>1315</v>
      </c>
      <c r="AG111" s="28">
        <v>20.349224358033748</v>
      </c>
      <c r="AH111" s="158">
        <v>392</v>
      </c>
      <c r="AI111" s="287"/>
      <c r="AJ111" s="287"/>
      <c r="AK111" s="278">
        <v>55.677166837857662</v>
      </c>
      <c r="AL111" s="278">
        <v>1073</v>
      </c>
      <c r="AM111" s="436"/>
      <c r="AN111" s="437"/>
      <c r="AO111" s="28">
        <v>195.18702934702858</v>
      </c>
      <c r="AP111" s="158">
        <v>7522.7129099177973</v>
      </c>
      <c r="AQ111" s="288">
        <f t="shared" si="11"/>
        <v>7522.7129099177973</v>
      </c>
      <c r="AR111" s="442"/>
      <c r="AS111" s="454"/>
      <c r="AT111" s="456"/>
    </row>
    <row r="112" spans="1:50" s="42" customFormat="1" ht="12.75" customHeight="1">
      <c r="A112" s="429"/>
      <c r="B112" s="203" t="s">
        <v>159</v>
      </c>
      <c r="C112" s="239">
        <v>40975</v>
      </c>
      <c r="D112" s="574" t="s">
        <v>174</v>
      </c>
      <c r="E112" s="280" t="s">
        <v>99</v>
      </c>
      <c r="F112" s="21" t="s">
        <v>11</v>
      </c>
      <c r="G112" s="281"/>
      <c r="H112" s="281"/>
      <c r="I112" s="281"/>
      <c r="J112" s="431"/>
      <c r="K112" s="432"/>
      <c r="L112" s="38">
        <v>892.93600000000004</v>
      </c>
      <c r="M112" s="39">
        <v>74.599999999999994</v>
      </c>
      <c r="N112" s="39"/>
      <c r="O112" s="39"/>
      <c r="P112" s="39"/>
      <c r="Q112" s="39"/>
      <c r="R112" s="39"/>
      <c r="S112" s="39"/>
      <c r="T112" s="39"/>
      <c r="U112" s="38">
        <v>818.33600000000001</v>
      </c>
      <c r="V112" s="38"/>
      <c r="W112" s="38"/>
      <c r="X112" s="156">
        <v>4927</v>
      </c>
      <c r="Y112" s="290"/>
      <c r="Z112" s="290"/>
      <c r="AA112" s="38"/>
      <c r="AB112" s="38"/>
      <c r="AC112" s="22"/>
      <c r="AD112" s="153"/>
      <c r="AE112" s="22"/>
      <c r="AF112" s="153"/>
      <c r="AG112" s="22">
        <v>19.079999999999998</v>
      </c>
      <c r="AH112" s="22">
        <v>115</v>
      </c>
      <c r="AI112" s="18">
        <v>111.456</v>
      </c>
      <c r="AJ112" s="18">
        <v>671</v>
      </c>
      <c r="AK112" s="18">
        <v>124.596</v>
      </c>
      <c r="AL112" s="18">
        <v>750</v>
      </c>
      <c r="AM112" s="436"/>
      <c r="AN112" s="437"/>
      <c r="AO112" s="281">
        <v>818.33600000000001</v>
      </c>
      <c r="AP112" s="283">
        <v>9855</v>
      </c>
      <c r="AQ112" s="216">
        <f t="shared" si="11"/>
        <v>9855</v>
      </c>
      <c r="AR112" s="440">
        <v>46018</v>
      </c>
      <c r="AS112" s="452">
        <f>AQ112+AQ113</f>
        <v>14679</v>
      </c>
      <c r="AT112" s="456"/>
      <c r="AU112" s="19" t="s">
        <v>100</v>
      </c>
    </row>
    <row r="113" spans="1:47" s="42" customFormat="1" ht="13.5" customHeight="1" thickBot="1">
      <c r="A113" s="429"/>
      <c r="B113" s="292"/>
      <c r="C113" s="238"/>
      <c r="D113" s="277" t="s">
        <v>160</v>
      </c>
      <c r="E113" s="286" t="s">
        <v>61</v>
      </c>
      <c r="F113" s="184" t="s">
        <v>61</v>
      </c>
      <c r="G113" s="114">
        <v>7777.77</v>
      </c>
      <c r="H113" s="286" t="s">
        <v>61</v>
      </c>
      <c r="I113" s="243" t="s">
        <v>61</v>
      </c>
      <c r="J113" s="433"/>
      <c r="K113" s="432"/>
      <c r="L113" s="278">
        <v>400.6331945</v>
      </c>
      <c r="M113" s="289" t="s">
        <v>61</v>
      </c>
      <c r="N113" s="289"/>
      <c r="O113" s="289"/>
      <c r="P113" s="289"/>
      <c r="Q113" s="289"/>
      <c r="R113" s="289"/>
      <c r="S113" s="289"/>
      <c r="T113" s="289"/>
      <c r="U113" s="278">
        <v>400.6331945</v>
      </c>
      <c r="V113" s="302"/>
      <c r="W113" s="302"/>
      <c r="X113" s="139">
        <v>2412</v>
      </c>
      <c r="Y113" s="287"/>
      <c r="Z113" s="287"/>
      <c r="AA113" s="278"/>
      <c r="AB113" s="278"/>
      <c r="AC113" s="28"/>
      <c r="AD113" s="158"/>
      <c r="AE113" s="28">
        <v>60.28</v>
      </c>
      <c r="AF113" s="158">
        <v>363</v>
      </c>
      <c r="AG113" s="29">
        <v>16.866655000000002</v>
      </c>
      <c r="AH113" s="29">
        <v>102</v>
      </c>
      <c r="AI113" s="278">
        <v>48.444432000000006</v>
      </c>
      <c r="AJ113" s="278">
        <v>292</v>
      </c>
      <c r="AK113" s="278">
        <v>54.499985999999993</v>
      </c>
      <c r="AL113" s="278">
        <v>328</v>
      </c>
      <c r="AM113" s="436"/>
      <c r="AN113" s="437"/>
      <c r="AO113" s="28">
        <v>400.6331945</v>
      </c>
      <c r="AP113" s="158">
        <v>4824</v>
      </c>
      <c r="AQ113" s="288">
        <f t="shared" si="11"/>
        <v>4824</v>
      </c>
      <c r="AR113" s="442"/>
      <c r="AS113" s="454"/>
      <c r="AT113" s="456"/>
    </row>
    <row r="114" spans="1:47" s="42" customFormat="1" ht="12.75" customHeight="1">
      <c r="A114" s="429"/>
      <c r="B114" s="303" t="s">
        <v>159</v>
      </c>
      <c r="C114" s="239">
        <v>41458</v>
      </c>
      <c r="D114" s="280" t="s">
        <v>101</v>
      </c>
      <c r="E114" s="280" t="s">
        <v>101</v>
      </c>
      <c r="F114" s="280" t="s">
        <v>101</v>
      </c>
      <c r="G114" s="281"/>
      <c r="H114" s="281"/>
      <c r="I114" s="281"/>
      <c r="J114" s="431"/>
      <c r="K114" s="432"/>
      <c r="L114" s="38">
        <v>2418.672</v>
      </c>
      <c r="M114" s="39">
        <v>128.4</v>
      </c>
      <c r="N114" s="39"/>
      <c r="O114" s="39"/>
      <c r="P114" s="39"/>
      <c r="Q114" s="39"/>
      <c r="R114" s="39"/>
      <c r="S114" s="39"/>
      <c r="T114" s="39"/>
      <c r="U114" s="38">
        <v>2290.2719999999999</v>
      </c>
      <c r="V114" s="38"/>
      <c r="W114" s="38"/>
      <c r="X114" s="156">
        <v>12332.900051106237</v>
      </c>
      <c r="Y114" s="290"/>
      <c r="Z114" s="290"/>
      <c r="AA114" s="38"/>
      <c r="AB114" s="38"/>
      <c r="AC114" s="22"/>
      <c r="AD114" s="153"/>
      <c r="AE114" s="22"/>
      <c r="AF114" s="153"/>
      <c r="AG114" s="22">
        <v>23.400000000000002</v>
      </c>
      <c r="AH114" s="153">
        <v>126.006806700639</v>
      </c>
      <c r="AI114" s="18">
        <v>322.99199999999996</v>
      </c>
      <c r="AJ114" s="153">
        <v>1739.2816457202034</v>
      </c>
      <c r="AK114" s="18">
        <v>525.99040000000002</v>
      </c>
      <c r="AL114" s="18">
        <v>2832.4090025295604</v>
      </c>
      <c r="AM114" s="436"/>
      <c r="AN114" s="437"/>
      <c r="AO114" s="281">
        <v>2290.2719999999999</v>
      </c>
      <c r="AP114" s="283">
        <v>24665.800102212474</v>
      </c>
      <c r="AQ114" s="216">
        <f t="shared" ref="AQ114:AQ117" si="12">AP114</f>
        <v>24665.800102212474</v>
      </c>
      <c r="AR114" s="440">
        <v>46020</v>
      </c>
      <c r="AS114" s="452">
        <f>AQ114+AQ115+AQ116+AQ117</f>
        <v>48870.181048477905</v>
      </c>
      <c r="AT114" s="456"/>
      <c r="AU114" s="19"/>
    </row>
    <row r="115" spans="1:47" s="42" customFormat="1" ht="13.5" customHeight="1">
      <c r="A115" s="429"/>
      <c r="B115" s="295"/>
      <c r="C115" s="251"/>
      <c r="D115" s="258" t="s">
        <v>160</v>
      </c>
      <c r="E115" s="297" t="s">
        <v>61</v>
      </c>
      <c r="F115" s="192" t="s">
        <v>61</v>
      </c>
      <c r="G115" s="14">
        <v>8065.87</v>
      </c>
      <c r="H115" s="297" t="s">
        <v>61</v>
      </c>
      <c r="I115" s="266" t="s">
        <v>61</v>
      </c>
      <c r="J115" s="432"/>
      <c r="K115" s="432"/>
      <c r="L115" s="16">
        <v>1162.9875925000001</v>
      </c>
      <c r="M115" s="296" t="s">
        <v>61</v>
      </c>
      <c r="N115" s="296"/>
      <c r="O115" s="296"/>
      <c r="P115" s="296"/>
      <c r="Q115" s="296"/>
      <c r="R115" s="296"/>
      <c r="S115" s="296"/>
      <c r="T115" s="296"/>
      <c r="U115" s="16">
        <v>1162.9875925000001</v>
      </c>
      <c r="V115" s="16"/>
      <c r="W115" s="16"/>
      <c r="X115" s="159">
        <v>6262.5791779226074</v>
      </c>
      <c r="Y115" s="299"/>
      <c r="Z115" s="299"/>
      <c r="AA115" s="16"/>
      <c r="AB115" s="16"/>
      <c r="AC115" s="16"/>
      <c r="AD115" s="159"/>
      <c r="AE115" s="16">
        <v>62.510492500000005</v>
      </c>
      <c r="AF115" s="159">
        <v>336.61314295765993</v>
      </c>
      <c r="AG115" s="16">
        <v>17.298805000000002</v>
      </c>
      <c r="AH115" s="159">
        <v>93.152443495172903</v>
      </c>
      <c r="AI115" s="16">
        <v>155.58379200000002</v>
      </c>
      <c r="AJ115" s="159">
        <v>837.80413693574519</v>
      </c>
      <c r="AK115" s="16">
        <v>252.82366200000001</v>
      </c>
      <c r="AL115" s="16">
        <v>1361.4317225205839</v>
      </c>
      <c r="AM115" s="436"/>
      <c r="AN115" s="437"/>
      <c r="AO115" s="16">
        <v>1162.9875925000001</v>
      </c>
      <c r="AP115" s="159">
        <v>12525.158355845215</v>
      </c>
      <c r="AQ115" s="301">
        <f t="shared" si="12"/>
        <v>12525.158355845215</v>
      </c>
      <c r="AR115" s="441"/>
      <c r="AS115" s="453"/>
      <c r="AT115" s="456"/>
    </row>
    <row r="116" spans="1:47" s="42" customFormat="1" ht="12.75" customHeight="1">
      <c r="A116" s="429"/>
      <c r="B116" s="295"/>
      <c r="C116" s="251"/>
      <c r="D116" s="258" t="s">
        <v>161</v>
      </c>
      <c r="E116" s="297" t="s">
        <v>61</v>
      </c>
      <c r="F116" s="192" t="s">
        <v>61</v>
      </c>
      <c r="G116" s="298">
        <v>11423.74</v>
      </c>
      <c r="H116" s="297" t="s">
        <v>61</v>
      </c>
      <c r="I116" s="266" t="s">
        <v>61</v>
      </c>
      <c r="J116" s="432"/>
      <c r="K116" s="432"/>
      <c r="L116" s="16">
        <v>719.40258499999993</v>
      </c>
      <c r="M116" s="296" t="s">
        <v>61</v>
      </c>
      <c r="N116" s="296"/>
      <c r="O116" s="296"/>
      <c r="P116" s="296"/>
      <c r="Q116" s="296"/>
      <c r="R116" s="296"/>
      <c r="S116" s="296"/>
      <c r="T116" s="296"/>
      <c r="U116" s="16">
        <v>719.40258499999993</v>
      </c>
      <c r="V116" s="16"/>
      <c r="W116" s="16"/>
      <c r="X116" s="159">
        <v>3873.9154900869735</v>
      </c>
      <c r="Y116" s="299"/>
      <c r="Z116" s="299"/>
      <c r="AA116" s="16"/>
      <c r="AB116" s="16"/>
      <c r="AC116" s="17"/>
      <c r="AD116" s="159"/>
      <c r="AE116" s="17">
        <v>88.533985000000001</v>
      </c>
      <c r="AF116" s="159">
        <v>476.74721086890059</v>
      </c>
      <c r="AG116" s="17">
        <v>22.335609999999996</v>
      </c>
      <c r="AH116" s="17">
        <v>120.27516631670335</v>
      </c>
      <c r="AI116" s="16">
        <v>90.889184</v>
      </c>
      <c r="AJ116" s="159">
        <v>489.42973672935051</v>
      </c>
      <c r="AK116" s="16">
        <v>147.69492399999999</v>
      </c>
      <c r="AL116" s="16">
        <v>795.32332218519537</v>
      </c>
      <c r="AM116" s="436"/>
      <c r="AN116" s="437"/>
      <c r="AO116" s="298">
        <v>719.40258499999993</v>
      </c>
      <c r="AP116" s="300">
        <v>7747.830980173947</v>
      </c>
      <c r="AQ116" s="301">
        <f t="shared" si="12"/>
        <v>7747.830980173947</v>
      </c>
      <c r="AR116" s="441"/>
      <c r="AS116" s="453"/>
      <c r="AT116" s="456"/>
      <c r="AU116" s="19" t="s">
        <v>102</v>
      </c>
    </row>
    <row r="117" spans="1:47" s="42" customFormat="1" ht="13.5" customHeight="1" thickBot="1">
      <c r="A117" s="430"/>
      <c r="B117" s="284"/>
      <c r="C117" s="238"/>
      <c r="D117" s="277" t="s">
        <v>162</v>
      </c>
      <c r="E117" s="286" t="s">
        <v>61</v>
      </c>
      <c r="F117" s="184" t="s">
        <v>61</v>
      </c>
      <c r="G117" s="114">
        <v>2773.39</v>
      </c>
      <c r="H117" s="286" t="s">
        <v>61</v>
      </c>
      <c r="I117" s="243" t="s">
        <v>61</v>
      </c>
      <c r="J117" s="433"/>
      <c r="K117" s="433"/>
      <c r="L117" s="291">
        <v>365.0380725</v>
      </c>
      <c r="M117" s="289" t="s">
        <v>61</v>
      </c>
      <c r="N117" s="289"/>
      <c r="O117" s="289"/>
      <c r="P117" s="289"/>
      <c r="Q117" s="289"/>
      <c r="R117" s="289"/>
      <c r="S117" s="289"/>
      <c r="T117" s="289"/>
      <c r="U117" s="291">
        <v>365.0380725</v>
      </c>
      <c r="V117" s="302"/>
      <c r="W117" s="302"/>
      <c r="X117" s="139">
        <v>1965.6958051231334</v>
      </c>
      <c r="Y117" s="287"/>
      <c r="Z117" s="287"/>
      <c r="AA117" s="291"/>
      <c r="AB117" s="291"/>
      <c r="AC117" s="28"/>
      <c r="AD117" s="158"/>
      <c r="AE117" s="28">
        <v>21.493772500000002</v>
      </c>
      <c r="AF117" s="158">
        <v>115.74195028525682</v>
      </c>
      <c r="AG117" s="29">
        <v>9.360084999999998</v>
      </c>
      <c r="AH117" s="29">
        <v>50.403180397288459</v>
      </c>
      <c r="AI117" s="291">
        <v>48.907824000000005</v>
      </c>
      <c r="AJ117" s="139">
        <v>263.36404807337044</v>
      </c>
      <c r="AK117" s="291">
        <v>79.475214000000008</v>
      </c>
      <c r="AL117" s="291">
        <v>427.96657811922722</v>
      </c>
      <c r="AM117" s="438"/>
      <c r="AN117" s="439"/>
      <c r="AO117" s="28">
        <v>365.0380725</v>
      </c>
      <c r="AP117" s="158">
        <v>3931.3916102462667</v>
      </c>
      <c r="AQ117" s="288">
        <f t="shared" si="12"/>
        <v>3931.3916102462667</v>
      </c>
      <c r="AR117" s="442"/>
      <c r="AS117" s="454"/>
      <c r="AT117" s="457"/>
    </row>
    <row r="118" spans="1:47" s="42" customFormat="1" ht="13.5" thickBot="1">
      <c r="A118" s="93"/>
      <c r="B118" s="93"/>
      <c r="C118" s="94"/>
      <c r="D118" s="97"/>
      <c r="E118" s="97"/>
      <c r="F118" s="97"/>
      <c r="G118" s="98"/>
      <c r="H118" s="99"/>
      <c r="I118" s="99"/>
      <c r="J118" s="99"/>
      <c r="K118" s="99"/>
      <c r="L118" s="99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366"/>
      <c r="AL118" s="367"/>
      <c r="AM118" s="367"/>
      <c r="AN118" s="367"/>
      <c r="AO118" s="366"/>
      <c r="AP118" s="366"/>
      <c r="AQ118" s="366"/>
    </row>
    <row r="119" spans="1:47" s="42" customFormat="1">
      <c r="A119" s="55"/>
      <c r="B119" s="55"/>
      <c r="C119" s="56"/>
      <c r="D119" s="59"/>
      <c r="E119" s="59"/>
      <c r="F119" s="59"/>
      <c r="G119" s="60"/>
      <c r="H119" s="61"/>
      <c r="I119" s="61"/>
      <c r="J119" s="61"/>
      <c r="K119" s="61"/>
      <c r="L119" s="61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L119" s="84"/>
      <c r="AM119" s="84"/>
      <c r="AN119" s="84"/>
    </row>
    <row r="120" spans="1:47" s="181" customFormat="1">
      <c r="A120" s="172"/>
      <c r="B120" s="172"/>
      <c r="C120" s="173"/>
      <c r="D120" s="174"/>
      <c r="E120" s="174"/>
      <c r="F120" s="174"/>
      <c r="G120" s="175"/>
      <c r="H120" s="175"/>
      <c r="I120" s="175"/>
      <c r="J120" s="176"/>
      <c r="K120" s="176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82"/>
      <c r="Y120" s="174"/>
      <c r="Z120" s="182"/>
      <c r="AA120" s="174"/>
      <c r="AB120" s="174"/>
      <c r="AC120" s="174"/>
      <c r="AD120" s="174"/>
      <c r="AE120" s="174"/>
      <c r="AF120" s="182"/>
      <c r="AG120" s="174"/>
      <c r="AH120" s="182"/>
      <c r="AI120" s="174"/>
      <c r="AJ120" s="182"/>
      <c r="AK120" s="174"/>
      <c r="AL120" s="182"/>
      <c r="AM120" s="178"/>
      <c r="AN120" s="180"/>
      <c r="AO120" s="178"/>
      <c r="AP120" s="180"/>
      <c r="AQ120" s="180"/>
      <c r="AR120" s="178"/>
      <c r="AS120" s="180"/>
    </row>
    <row r="121" spans="1:47" s="42" customFormat="1" ht="13.5" thickBot="1">
      <c r="A121" s="93"/>
      <c r="B121" s="93"/>
      <c r="C121" s="94"/>
      <c r="D121" s="97"/>
      <c r="E121" s="97"/>
      <c r="F121" s="97"/>
      <c r="G121" s="98"/>
      <c r="H121" s="99"/>
      <c r="I121" s="99"/>
      <c r="J121" s="99"/>
      <c r="K121" s="99"/>
      <c r="L121" s="99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9"/>
      <c r="AB121" s="99"/>
      <c r="AC121" s="99"/>
      <c r="AD121" s="99"/>
      <c r="AE121" s="99"/>
      <c r="AF121" s="99"/>
      <c r="AG121" s="99"/>
      <c r="AH121" s="99"/>
      <c r="AI121" s="99"/>
      <c r="AJ121" s="99"/>
      <c r="AK121" s="293"/>
      <c r="AL121" s="294"/>
      <c r="AM121" s="294"/>
      <c r="AN121" s="294"/>
      <c r="AO121" s="293"/>
      <c r="AP121" s="293"/>
      <c r="AQ121" s="293"/>
    </row>
    <row r="122" spans="1:47" s="42" customFormat="1" ht="15" customHeight="1">
      <c r="A122" s="515" t="s">
        <v>131</v>
      </c>
      <c r="B122" s="571" t="s">
        <v>159</v>
      </c>
      <c r="C122" s="510">
        <v>36103</v>
      </c>
      <c r="D122" s="21" t="s">
        <v>64</v>
      </c>
      <c r="E122" s="21" t="s">
        <v>64</v>
      </c>
      <c r="F122" s="21" t="s">
        <v>64</v>
      </c>
      <c r="G122" s="18"/>
      <c r="H122" s="22"/>
      <c r="I122" s="22"/>
      <c r="J122" s="432"/>
      <c r="K122" s="432" t="s">
        <v>32</v>
      </c>
      <c r="L122" s="18">
        <v>513.35</v>
      </c>
      <c r="M122" s="22">
        <v>33.67</v>
      </c>
      <c r="N122" s="22"/>
      <c r="O122" s="22"/>
      <c r="P122" s="22"/>
      <c r="Q122" s="22"/>
      <c r="R122" s="18"/>
      <c r="S122" s="18"/>
      <c r="T122" s="282"/>
      <c r="U122" s="282"/>
      <c r="V122" s="282"/>
      <c r="W122" s="282"/>
      <c r="X122" s="282"/>
      <c r="Y122" s="282"/>
      <c r="Z122" s="282"/>
      <c r="AA122" s="153"/>
      <c r="AB122" s="282"/>
      <c r="AC122" s="282"/>
      <c r="AD122" s="18"/>
      <c r="AE122" s="18"/>
      <c r="AF122" s="153"/>
      <c r="AG122" s="18">
        <v>6.42</v>
      </c>
      <c r="AH122" s="153">
        <v>149</v>
      </c>
      <c r="AI122" s="353"/>
      <c r="AJ122" s="353"/>
      <c r="AK122" s="22">
        <v>142.04</v>
      </c>
      <c r="AL122" s="120">
        <v>3296</v>
      </c>
      <c r="AM122" s="22">
        <v>334.66</v>
      </c>
      <c r="AN122" s="120">
        <v>3957</v>
      </c>
      <c r="AO122" s="22">
        <v>148.47</v>
      </c>
      <c r="AP122" s="120">
        <v>3445</v>
      </c>
      <c r="AQ122" s="120">
        <f>AN122+AP122</f>
        <v>7402</v>
      </c>
      <c r="AR122" s="542">
        <v>45574</v>
      </c>
      <c r="AS122" s="545">
        <f>AQ122+AQ123+AQ124</f>
        <v>12608</v>
      </c>
    </row>
    <row r="123" spans="1:47" s="42" customFormat="1" ht="15" customHeight="1">
      <c r="A123" s="515"/>
      <c r="B123" s="571"/>
      <c r="C123" s="510"/>
      <c r="D123" s="15" t="s">
        <v>160</v>
      </c>
      <c r="E123" s="297" t="s">
        <v>61</v>
      </c>
      <c r="F123" s="192" t="s">
        <v>61</v>
      </c>
      <c r="G123" s="16">
        <v>1630.19</v>
      </c>
      <c r="H123" s="296" t="s">
        <v>61</v>
      </c>
      <c r="I123" s="297" t="s">
        <v>61</v>
      </c>
      <c r="J123" s="432"/>
      <c r="K123" s="432"/>
      <c r="L123" s="16">
        <v>155.4</v>
      </c>
      <c r="M123" s="192" t="s">
        <v>61</v>
      </c>
      <c r="N123" s="17"/>
      <c r="O123" s="17"/>
      <c r="P123" s="17"/>
      <c r="Q123" s="17"/>
      <c r="R123" s="16"/>
      <c r="S123" s="16"/>
      <c r="T123" s="299"/>
      <c r="U123" s="299"/>
      <c r="V123" s="299"/>
      <c r="W123" s="299"/>
      <c r="X123" s="299"/>
      <c r="Y123" s="299"/>
      <c r="Z123" s="299"/>
      <c r="AA123" s="159"/>
      <c r="AB123" s="16"/>
      <c r="AC123" s="16"/>
      <c r="AD123" s="16"/>
      <c r="AE123" s="16">
        <v>12.64</v>
      </c>
      <c r="AF123" s="159">
        <v>293</v>
      </c>
      <c r="AG123" s="16">
        <v>5.77</v>
      </c>
      <c r="AH123" s="159">
        <v>134</v>
      </c>
      <c r="AI123" s="315"/>
      <c r="AJ123" s="315"/>
      <c r="AK123" s="17">
        <v>42.83</v>
      </c>
      <c r="AL123" s="141">
        <v>975</v>
      </c>
      <c r="AM123" s="17">
        <v>99.93</v>
      </c>
      <c r="AN123" s="141">
        <v>1182</v>
      </c>
      <c r="AO123" s="17">
        <v>61.23</v>
      </c>
      <c r="AP123" s="141">
        <v>1421</v>
      </c>
      <c r="AQ123" s="120">
        <f t="shared" ref="AQ123:AQ124" si="13">AN123+AP123</f>
        <v>2603</v>
      </c>
      <c r="AR123" s="543"/>
      <c r="AS123" s="546"/>
    </row>
    <row r="124" spans="1:47" s="42" customFormat="1" ht="15.75" customHeight="1" thickBot="1">
      <c r="A124" s="516"/>
      <c r="B124" s="572"/>
      <c r="C124" s="511"/>
      <c r="D124" s="199" t="s">
        <v>161</v>
      </c>
      <c r="E124" s="286" t="s">
        <v>61</v>
      </c>
      <c r="F124" s="184" t="s">
        <v>61</v>
      </c>
      <c r="G124" s="28">
        <v>1630.39</v>
      </c>
      <c r="H124" s="285" t="s">
        <v>61</v>
      </c>
      <c r="I124" s="286" t="s">
        <v>61</v>
      </c>
      <c r="J124" s="433"/>
      <c r="K124" s="433"/>
      <c r="L124" s="28">
        <v>171.19</v>
      </c>
      <c r="M124" s="289" t="s">
        <v>61</v>
      </c>
      <c r="N124" s="29"/>
      <c r="O124" s="29"/>
      <c r="P124" s="29"/>
      <c r="Q124" s="29"/>
      <c r="R124" s="28"/>
      <c r="S124" s="28"/>
      <c r="T124" s="354"/>
      <c r="U124" s="354"/>
      <c r="V124" s="354"/>
      <c r="W124" s="354"/>
      <c r="X124" s="354"/>
      <c r="Y124" s="354"/>
      <c r="Z124" s="354"/>
      <c r="AA124" s="158"/>
      <c r="AB124" s="28"/>
      <c r="AC124" s="28"/>
      <c r="AD124" s="28"/>
      <c r="AE124" s="28">
        <v>12.64</v>
      </c>
      <c r="AF124" s="158">
        <v>293</v>
      </c>
      <c r="AG124" s="28">
        <v>5.77</v>
      </c>
      <c r="AH124" s="158">
        <v>134</v>
      </c>
      <c r="AI124" s="319"/>
      <c r="AJ124" s="319"/>
      <c r="AK124" s="29">
        <v>42.83</v>
      </c>
      <c r="AL124" s="122">
        <v>975</v>
      </c>
      <c r="AM124" s="29">
        <v>99.93</v>
      </c>
      <c r="AN124" s="122">
        <v>1182</v>
      </c>
      <c r="AO124" s="29">
        <v>61.23</v>
      </c>
      <c r="AP124" s="122">
        <v>1421</v>
      </c>
      <c r="AQ124" s="122">
        <f t="shared" si="13"/>
        <v>2603</v>
      </c>
      <c r="AR124" s="544"/>
      <c r="AS124" s="547"/>
    </row>
    <row r="125" spans="1:47" s="42" customFormat="1">
      <c r="A125" s="55"/>
      <c r="B125" s="55"/>
      <c r="C125" s="56"/>
      <c r="D125" s="59"/>
      <c r="E125" s="59"/>
      <c r="F125" s="59"/>
      <c r="G125" s="60"/>
      <c r="H125" s="61"/>
      <c r="I125" s="61"/>
      <c r="J125" s="61"/>
      <c r="K125" s="61"/>
      <c r="L125" s="61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L125" s="84"/>
      <c r="AM125" s="84"/>
      <c r="AN125" s="84"/>
    </row>
    <row r="126" spans="1:47" s="181" customFormat="1">
      <c r="A126" s="172"/>
      <c r="B126" s="172"/>
      <c r="C126" s="173"/>
      <c r="D126" s="174"/>
      <c r="E126" s="174"/>
      <c r="F126" s="174"/>
      <c r="G126" s="175"/>
      <c r="H126" s="175"/>
      <c r="I126" s="175"/>
      <c r="J126" s="176"/>
      <c r="K126" s="176"/>
      <c r="L126" s="174"/>
      <c r="M126" s="174"/>
      <c r="N126" s="174"/>
      <c r="O126" s="174"/>
      <c r="P126" s="174"/>
      <c r="Q126" s="174"/>
      <c r="R126" s="174"/>
      <c r="S126" s="174"/>
      <c r="T126" s="174"/>
      <c r="U126" s="174"/>
      <c r="V126" s="174"/>
      <c r="W126" s="174"/>
      <c r="X126" s="182"/>
      <c r="Y126" s="174"/>
      <c r="Z126" s="182"/>
      <c r="AA126" s="174"/>
      <c r="AB126" s="174"/>
      <c r="AC126" s="174"/>
      <c r="AD126" s="174"/>
      <c r="AE126" s="174"/>
      <c r="AF126" s="182"/>
      <c r="AG126" s="174"/>
      <c r="AH126" s="182"/>
      <c r="AI126" s="174"/>
      <c r="AJ126" s="182"/>
      <c r="AK126" s="174"/>
      <c r="AL126" s="182"/>
      <c r="AM126" s="178"/>
      <c r="AN126" s="180"/>
      <c r="AO126" s="178"/>
      <c r="AP126" s="180"/>
      <c r="AQ126" s="180"/>
      <c r="AR126" s="178"/>
      <c r="AS126" s="180"/>
    </row>
    <row r="127" spans="1:47" s="42" customFormat="1" ht="13.5" thickBot="1">
      <c r="A127" s="55"/>
      <c r="B127" s="55"/>
      <c r="C127" s="56"/>
      <c r="D127" s="57"/>
      <c r="E127" s="57"/>
      <c r="F127" s="57"/>
      <c r="G127" s="96"/>
      <c r="H127" s="96"/>
      <c r="I127" s="96"/>
      <c r="J127" s="59"/>
      <c r="K127" s="59"/>
      <c r="L127" s="60"/>
      <c r="M127" s="61"/>
      <c r="N127" s="61"/>
      <c r="O127" s="61"/>
      <c r="P127" s="61"/>
      <c r="Q127" s="61"/>
      <c r="R127" s="61"/>
      <c r="S127" s="61"/>
      <c r="T127" s="61"/>
      <c r="U127" s="60"/>
      <c r="V127" s="60"/>
      <c r="W127" s="60"/>
      <c r="X127" s="150"/>
      <c r="Y127" s="60"/>
      <c r="Z127" s="150"/>
      <c r="AA127" s="60"/>
      <c r="AB127" s="60"/>
      <c r="AC127" s="60"/>
      <c r="AD127" s="60"/>
      <c r="AE127" s="60"/>
      <c r="AF127" s="126"/>
      <c r="AG127" s="61"/>
      <c r="AH127" s="126"/>
      <c r="AI127" s="61"/>
      <c r="AJ127" s="126"/>
      <c r="AK127" s="61"/>
      <c r="AL127" s="126"/>
      <c r="AM127" s="99"/>
      <c r="AN127" s="132"/>
      <c r="AO127" s="61"/>
      <c r="AP127" s="126"/>
      <c r="AQ127" s="132"/>
      <c r="AR127" s="99"/>
      <c r="AS127" s="126"/>
    </row>
    <row r="128" spans="1:47" s="42" customFormat="1" ht="12.75" customHeight="1">
      <c r="A128" s="428" t="s">
        <v>135</v>
      </c>
      <c r="B128" s="303" t="s">
        <v>159</v>
      </c>
      <c r="C128" s="48">
        <v>40487</v>
      </c>
      <c r="D128" s="49" t="s">
        <v>136</v>
      </c>
      <c r="E128" s="49" t="s">
        <v>11</v>
      </c>
      <c r="F128" s="49" t="s">
        <v>11</v>
      </c>
      <c r="G128" s="20">
        <v>2531.6799999999998</v>
      </c>
      <c r="H128" s="20">
        <v>2531.6799999999998</v>
      </c>
      <c r="I128" s="20">
        <v>2531.6799999999998</v>
      </c>
      <c r="J128" s="431"/>
      <c r="K128" s="431" t="s">
        <v>137</v>
      </c>
      <c r="L128" s="39">
        <v>2085.9872</v>
      </c>
      <c r="M128" s="39">
        <v>131</v>
      </c>
      <c r="N128" s="39"/>
      <c r="O128" s="39"/>
      <c r="P128" s="39"/>
      <c r="Q128" s="39"/>
      <c r="R128" s="39"/>
      <c r="S128" s="39"/>
      <c r="T128" s="39"/>
      <c r="U128" s="40"/>
      <c r="V128" s="40"/>
      <c r="W128" s="40"/>
      <c r="X128" s="40"/>
      <c r="Y128" s="50">
        <v>1954.19</v>
      </c>
      <c r="Z128" s="123">
        <v>14158</v>
      </c>
      <c r="AA128" s="39"/>
      <c r="AB128" s="39"/>
      <c r="AC128" s="38"/>
      <c r="AD128" s="38"/>
      <c r="AE128" s="38"/>
      <c r="AF128" s="123"/>
      <c r="AG128" s="50">
        <v>8.1300000000000008</v>
      </c>
      <c r="AH128" s="123">
        <v>59</v>
      </c>
      <c r="AI128" s="50">
        <v>290.12</v>
      </c>
      <c r="AJ128" s="123">
        <v>2102</v>
      </c>
      <c r="AK128" s="39">
        <v>756.66</v>
      </c>
      <c r="AL128" s="123">
        <v>5482</v>
      </c>
      <c r="AM128" s="434" t="s">
        <v>138</v>
      </c>
      <c r="AN128" s="435"/>
      <c r="AO128" s="39">
        <v>1954.1872000000001</v>
      </c>
      <c r="AP128" s="163">
        <v>28316.43214214245</v>
      </c>
      <c r="AQ128" s="133">
        <f>AN128+AP128</f>
        <v>28316.43214214245</v>
      </c>
      <c r="AR128" s="449">
        <v>46090</v>
      </c>
      <c r="AS128" s="443">
        <f>AQ128+AQ129</f>
        <v>34082.627346623172</v>
      </c>
    </row>
    <row r="129" spans="1:47" s="42" customFormat="1" ht="13.5" thickBot="1">
      <c r="A129" s="430"/>
      <c r="B129" s="304"/>
      <c r="C129" s="45"/>
      <c r="D129" s="277" t="s">
        <v>160</v>
      </c>
      <c r="E129" s="286" t="s">
        <v>61</v>
      </c>
      <c r="F129" s="184" t="s">
        <v>61</v>
      </c>
      <c r="G129" s="114">
        <v>2531.88</v>
      </c>
      <c r="H129" s="189" t="s">
        <v>61</v>
      </c>
      <c r="I129" s="184" t="s">
        <v>61</v>
      </c>
      <c r="J129" s="433"/>
      <c r="K129" s="433"/>
      <c r="L129" s="28">
        <v>397.94087000000002</v>
      </c>
      <c r="M129" s="191" t="s">
        <v>61</v>
      </c>
      <c r="N129" s="191"/>
      <c r="O129" s="191"/>
      <c r="P129" s="191"/>
      <c r="Q129" s="191"/>
      <c r="R129" s="191"/>
      <c r="S129" s="191"/>
      <c r="T129" s="191"/>
      <c r="U129" s="34"/>
      <c r="V129" s="34"/>
      <c r="W129" s="34"/>
      <c r="X129" s="34"/>
      <c r="Y129" s="29">
        <v>397.94</v>
      </c>
      <c r="Z129" s="122">
        <v>2883</v>
      </c>
      <c r="AA129" s="183" t="s">
        <v>61</v>
      </c>
      <c r="AB129" s="28"/>
      <c r="AC129" s="183" t="s">
        <v>61</v>
      </c>
      <c r="AD129" s="28"/>
      <c r="AE129" s="28">
        <v>19.62</v>
      </c>
      <c r="AF129" s="122">
        <v>130</v>
      </c>
      <c r="AG129" s="29">
        <v>9</v>
      </c>
      <c r="AH129" s="122">
        <v>65</v>
      </c>
      <c r="AI129" s="29">
        <v>53.65</v>
      </c>
      <c r="AJ129" s="122">
        <v>389</v>
      </c>
      <c r="AK129" s="90">
        <v>150.88999999999999</v>
      </c>
      <c r="AL129" s="146">
        <v>1093</v>
      </c>
      <c r="AM129" s="438"/>
      <c r="AN129" s="439"/>
      <c r="AO129" s="90">
        <v>397.94087000000002</v>
      </c>
      <c r="AP129" s="122">
        <v>5766.1952044807203</v>
      </c>
      <c r="AQ129" s="122">
        <f>AN129+AP129</f>
        <v>5766.1952044807203</v>
      </c>
      <c r="AR129" s="451"/>
      <c r="AS129" s="445"/>
      <c r="AU129" s="42" t="s">
        <v>139</v>
      </c>
    </row>
    <row r="130" spans="1:47" s="42" customFormat="1">
      <c r="A130" s="55"/>
      <c r="B130" s="55"/>
      <c r="C130" s="56"/>
      <c r="D130" s="59"/>
      <c r="E130" s="59"/>
      <c r="F130" s="59"/>
      <c r="G130" s="60"/>
      <c r="H130" s="61"/>
      <c r="I130" s="61"/>
      <c r="J130" s="61"/>
      <c r="K130" s="61"/>
      <c r="L130" s="61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1"/>
      <c r="AB130" s="61"/>
      <c r="AC130" s="61"/>
      <c r="AD130" s="61"/>
      <c r="AE130" s="61"/>
      <c r="AF130" s="61"/>
      <c r="AG130" s="61"/>
      <c r="AH130" s="61"/>
      <c r="AI130" s="61"/>
      <c r="AJ130" s="369"/>
      <c r="AK130" s="368"/>
      <c r="AL130" s="370"/>
      <c r="AM130" s="370"/>
      <c r="AN130" s="370"/>
      <c r="AO130" s="368"/>
      <c r="AP130" s="368"/>
      <c r="AQ130" s="368"/>
      <c r="AR130" s="368"/>
      <c r="AS130" s="368"/>
    </row>
    <row r="131" spans="1:47" s="181" customFormat="1">
      <c r="A131" s="172"/>
      <c r="B131" s="172"/>
      <c r="C131" s="173"/>
      <c r="D131" s="174"/>
      <c r="E131" s="174"/>
      <c r="F131" s="174"/>
      <c r="G131" s="175"/>
      <c r="H131" s="175"/>
      <c r="I131" s="175"/>
      <c r="J131" s="176"/>
      <c r="K131" s="176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82"/>
      <c r="Y131" s="174"/>
      <c r="Z131" s="182"/>
      <c r="AA131" s="174"/>
      <c r="AB131" s="174"/>
      <c r="AC131" s="174"/>
      <c r="AD131" s="174"/>
      <c r="AE131" s="174"/>
      <c r="AF131" s="182"/>
      <c r="AG131" s="174"/>
      <c r="AH131" s="182"/>
      <c r="AI131" s="174"/>
      <c r="AJ131" s="182"/>
      <c r="AK131" s="174"/>
      <c r="AL131" s="182"/>
      <c r="AM131" s="178"/>
      <c r="AN131" s="180"/>
      <c r="AO131" s="178"/>
      <c r="AP131" s="180"/>
      <c r="AQ131" s="180"/>
      <c r="AR131" s="178"/>
      <c r="AS131" s="180"/>
    </row>
    <row r="132" spans="1:47" s="42" customFormat="1" ht="13.5" thickBot="1">
      <c r="A132" s="55"/>
      <c r="B132" s="55"/>
      <c r="C132" s="56"/>
      <c r="D132" s="57"/>
      <c r="E132" s="57"/>
      <c r="F132" s="57"/>
      <c r="G132" s="96"/>
      <c r="H132" s="96"/>
      <c r="I132" s="96"/>
      <c r="J132" s="59"/>
      <c r="K132" s="59"/>
      <c r="L132" s="60"/>
      <c r="M132" s="61"/>
      <c r="N132" s="61"/>
      <c r="O132" s="61"/>
      <c r="P132" s="61"/>
      <c r="Q132" s="61"/>
      <c r="R132" s="61"/>
      <c r="S132" s="61"/>
      <c r="T132" s="61"/>
      <c r="U132" s="60"/>
      <c r="V132" s="60"/>
      <c r="W132" s="60"/>
      <c r="X132" s="150"/>
      <c r="Y132" s="60"/>
      <c r="Z132" s="150"/>
      <c r="AA132" s="60"/>
      <c r="AB132" s="60"/>
      <c r="AC132" s="60"/>
      <c r="AD132" s="60"/>
      <c r="AE132" s="60"/>
      <c r="AF132" s="126"/>
      <c r="AG132" s="61"/>
      <c r="AH132" s="126"/>
      <c r="AI132" s="61"/>
      <c r="AJ132" s="126"/>
      <c r="AK132" s="61"/>
      <c r="AL132" s="126"/>
      <c r="AM132" s="99"/>
      <c r="AN132" s="132"/>
      <c r="AO132" s="61"/>
      <c r="AP132" s="126"/>
      <c r="AQ132" s="132"/>
      <c r="AR132" s="99"/>
      <c r="AS132" s="126"/>
    </row>
    <row r="133" spans="1:47" s="42" customFormat="1" ht="12.75" customHeight="1">
      <c r="A133" s="428" t="s">
        <v>75</v>
      </c>
      <c r="B133" s="303" t="s">
        <v>159</v>
      </c>
      <c r="C133" s="48">
        <v>38275</v>
      </c>
      <c r="D133" s="49" t="s">
        <v>76</v>
      </c>
      <c r="E133" s="49" t="s">
        <v>76</v>
      </c>
      <c r="F133" s="49" t="s">
        <v>134</v>
      </c>
      <c r="G133" s="20">
        <v>107237.83</v>
      </c>
      <c r="H133" s="20">
        <v>107237.83</v>
      </c>
      <c r="I133" s="20">
        <v>107237.83</v>
      </c>
      <c r="J133" s="431"/>
      <c r="K133" s="431" t="s">
        <v>71</v>
      </c>
      <c r="L133" s="39">
        <v>1607.7072400000004</v>
      </c>
      <c r="M133" s="39">
        <v>1351</v>
      </c>
      <c r="N133" s="39"/>
      <c r="O133" s="39"/>
      <c r="P133" s="39"/>
      <c r="Q133" s="39"/>
      <c r="R133" s="39"/>
      <c r="S133" s="39"/>
      <c r="T133" s="39"/>
      <c r="U133" s="40"/>
      <c r="V133" s="40"/>
      <c r="W133" s="40"/>
      <c r="X133" s="40"/>
      <c r="Y133" s="227"/>
      <c r="Z133" s="227"/>
      <c r="AA133" s="39"/>
      <c r="AB133" s="39"/>
      <c r="AC133" s="38"/>
      <c r="AD133" s="38"/>
      <c r="AE133" s="38"/>
      <c r="AF133" s="123"/>
      <c r="AG133" s="50">
        <v>9.3827480000000545</v>
      </c>
      <c r="AH133" s="123">
        <v>104</v>
      </c>
      <c r="AI133" s="40"/>
      <c r="AJ133" s="40"/>
      <c r="AK133" s="39">
        <v>99.130896000000078</v>
      </c>
      <c r="AL133" s="123">
        <v>1103</v>
      </c>
      <c r="AM133" s="22">
        <v>148.1935960000003</v>
      </c>
      <c r="AN133" s="120">
        <v>831</v>
      </c>
      <c r="AO133" s="39">
        <v>108.51364400000013</v>
      </c>
      <c r="AP133" s="163">
        <v>1207</v>
      </c>
      <c r="AQ133" s="133">
        <f>AN133+AP133</f>
        <v>2038</v>
      </c>
      <c r="AR133" s="449">
        <v>45939</v>
      </c>
      <c r="AS133" s="443">
        <f>AQ133+AQ134</f>
        <v>17703</v>
      </c>
    </row>
    <row r="134" spans="1:47" s="42" customFormat="1" ht="15.75" customHeight="1" thickBot="1">
      <c r="A134" s="430"/>
      <c r="B134" s="304"/>
      <c r="C134" s="45"/>
      <c r="D134" s="277" t="s">
        <v>160</v>
      </c>
      <c r="E134" s="286" t="s">
        <v>61</v>
      </c>
      <c r="F134" s="184" t="s">
        <v>61</v>
      </c>
      <c r="G134" s="226">
        <v>77777.77</v>
      </c>
      <c r="H134" s="185">
        <v>0</v>
      </c>
      <c r="I134" s="185">
        <v>0</v>
      </c>
      <c r="J134" s="433"/>
      <c r="K134" s="433"/>
      <c r="L134" s="28">
        <v>1614.1742375000003</v>
      </c>
      <c r="M134" s="191" t="s">
        <v>61</v>
      </c>
      <c r="N134" s="191"/>
      <c r="O134" s="191"/>
      <c r="P134" s="191"/>
      <c r="Q134" s="191"/>
      <c r="R134" s="191"/>
      <c r="S134" s="191"/>
      <c r="T134" s="191"/>
      <c r="U134" s="34"/>
      <c r="V134" s="34"/>
      <c r="W134" s="34"/>
      <c r="X134" s="34"/>
      <c r="Y134" s="228"/>
      <c r="Z134" s="228"/>
      <c r="AA134" s="183" t="s">
        <v>61</v>
      </c>
      <c r="AB134" s="28"/>
      <c r="AC134" s="183" t="s">
        <v>61</v>
      </c>
      <c r="AD134" s="28"/>
      <c r="AE134" s="28">
        <v>602.78</v>
      </c>
      <c r="AF134" s="122">
        <v>6708</v>
      </c>
      <c r="AG134" s="29">
        <v>191.55560399999999</v>
      </c>
      <c r="AH134" s="122">
        <v>2132</v>
      </c>
      <c r="AI134" s="34"/>
      <c r="AJ134" s="34"/>
      <c r="AK134" s="90">
        <v>403.56660800000009</v>
      </c>
      <c r="AL134" s="146">
        <v>4491</v>
      </c>
      <c r="AM134" s="29">
        <v>416.27430800000002</v>
      </c>
      <c r="AN134" s="122">
        <v>2335</v>
      </c>
      <c r="AO134" s="90">
        <v>1197.8999295000003</v>
      </c>
      <c r="AP134" s="122">
        <v>13330</v>
      </c>
      <c r="AQ134" s="122">
        <f>AN134+AP134</f>
        <v>15665</v>
      </c>
      <c r="AR134" s="451"/>
      <c r="AS134" s="445"/>
    </row>
    <row r="135" spans="1:47" s="42" customFormat="1">
      <c r="A135" s="55"/>
      <c r="B135" s="55"/>
      <c r="C135" s="56"/>
      <c r="D135" s="59"/>
      <c r="E135" s="59"/>
      <c r="F135" s="59"/>
      <c r="G135" s="60"/>
      <c r="H135" s="61"/>
      <c r="I135" s="61"/>
      <c r="J135" s="61"/>
      <c r="K135" s="61"/>
      <c r="L135" s="61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1"/>
      <c r="AB135" s="61"/>
      <c r="AC135" s="61"/>
      <c r="AD135" s="61"/>
      <c r="AE135" s="61"/>
      <c r="AF135" s="61"/>
      <c r="AG135" s="61"/>
      <c r="AH135" s="61"/>
      <c r="AI135" s="61"/>
      <c r="AJ135" s="369"/>
      <c r="AK135" s="368"/>
      <c r="AL135" s="370"/>
      <c r="AM135" s="370"/>
      <c r="AN135" s="370"/>
      <c r="AO135" s="368"/>
      <c r="AP135" s="368"/>
      <c r="AQ135" s="368"/>
      <c r="AR135" s="368"/>
      <c r="AS135" s="368"/>
    </row>
    <row r="136" spans="1:47" s="181" customFormat="1">
      <c r="A136" s="172"/>
      <c r="B136" s="172"/>
      <c r="C136" s="173"/>
      <c r="D136" s="174"/>
      <c r="E136" s="174"/>
      <c r="F136" s="174"/>
      <c r="G136" s="175"/>
      <c r="H136" s="175"/>
      <c r="I136" s="175"/>
      <c r="J136" s="176"/>
      <c r="K136" s="176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82"/>
      <c r="Y136" s="174"/>
      <c r="Z136" s="182"/>
      <c r="AA136" s="174"/>
      <c r="AB136" s="174"/>
      <c r="AC136" s="174"/>
      <c r="AD136" s="174"/>
      <c r="AE136" s="174"/>
      <c r="AF136" s="182"/>
      <c r="AG136" s="174"/>
      <c r="AH136" s="182"/>
      <c r="AI136" s="174"/>
      <c r="AJ136" s="182"/>
      <c r="AK136" s="174"/>
      <c r="AL136" s="182"/>
      <c r="AM136" s="178"/>
      <c r="AN136" s="180"/>
      <c r="AO136" s="178"/>
      <c r="AP136" s="180"/>
      <c r="AQ136" s="180"/>
      <c r="AR136" s="178"/>
      <c r="AS136" s="180"/>
    </row>
    <row r="137" spans="1:47" s="42" customFormat="1" ht="13.5" thickBot="1">
      <c r="A137" s="55"/>
      <c r="B137" s="55"/>
      <c r="C137" s="56"/>
      <c r="D137" s="97"/>
      <c r="E137" s="97"/>
      <c r="F137" s="97"/>
      <c r="G137" s="98"/>
      <c r="H137" s="99"/>
      <c r="I137" s="99"/>
      <c r="J137" s="99"/>
      <c r="K137" s="99"/>
      <c r="L137" s="99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9"/>
      <c r="AB137" s="99"/>
      <c r="AC137" s="99"/>
      <c r="AD137" s="99"/>
      <c r="AE137" s="99"/>
      <c r="AF137" s="99"/>
      <c r="AG137" s="99"/>
      <c r="AH137" s="99"/>
      <c r="AI137" s="99"/>
      <c r="AJ137" s="99"/>
      <c r="AK137" s="293"/>
      <c r="AL137" s="294"/>
      <c r="AM137" s="294"/>
      <c r="AN137" s="294"/>
      <c r="AO137" s="293"/>
      <c r="AP137" s="293"/>
      <c r="AQ137" s="293"/>
    </row>
    <row r="138" spans="1:47" s="42" customFormat="1" ht="12.75" customHeight="1">
      <c r="A138" s="512" t="s">
        <v>132</v>
      </c>
      <c r="B138" s="303" t="s">
        <v>159</v>
      </c>
      <c r="C138" s="355">
        <v>38652</v>
      </c>
      <c r="D138" s="325" t="s">
        <v>133</v>
      </c>
      <c r="E138" s="325" t="s">
        <v>133</v>
      </c>
      <c r="F138" s="325" t="s">
        <v>133</v>
      </c>
      <c r="G138" s="356"/>
      <c r="H138" s="22"/>
      <c r="I138" s="22"/>
      <c r="J138" s="371"/>
      <c r="K138" s="474" t="s">
        <v>32</v>
      </c>
      <c r="L138" s="356">
        <v>405.68</v>
      </c>
      <c r="M138" s="22">
        <v>161.5</v>
      </c>
      <c r="N138" s="22"/>
      <c r="O138" s="22"/>
      <c r="P138" s="22"/>
      <c r="Q138" s="22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>
        <v>14.21</v>
      </c>
      <c r="AH138" s="153">
        <v>140</v>
      </c>
      <c r="AI138" s="357"/>
      <c r="AJ138" s="357"/>
      <c r="AK138" s="22">
        <v>102.956</v>
      </c>
      <c r="AL138" s="120">
        <v>1013</v>
      </c>
      <c r="AM138" s="22">
        <v>127.01400000000001</v>
      </c>
      <c r="AN138" s="120">
        <v>630</v>
      </c>
      <c r="AO138" s="22">
        <v>117.166</v>
      </c>
      <c r="AP138" s="120">
        <v>1153</v>
      </c>
      <c r="AQ138" s="133">
        <f>AN138+AP138</f>
        <v>1783</v>
      </c>
      <c r="AR138" s="440">
        <v>45809</v>
      </c>
      <c r="AS138" s="452">
        <f>AQ138+AQ139</f>
        <v>5905</v>
      </c>
      <c r="AT138" s="425">
        <f>AS138+AS140</f>
        <v>16306</v>
      </c>
    </row>
    <row r="139" spans="1:47" s="42" customFormat="1" ht="13.5" customHeight="1" thickBot="1">
      <c r="A139" s="513"/>
      <c r="B139" s="358"/>
      <c r="C139" s="326"/>
      <c r="D139" s="277" t="s">
        <v>160</v>
      </c>
      <c r="E139" s="286" t="s">
        <v>61</v>
      </c>
      <c r="F139" s="184" t="s">
        <v>61</v>
      </c>
      <c r="G139" s="270"/>
      <c r="H139" s="29"/>
      <c r="I139" s="29"/>
      <c r="J139" s="359"/>
      <c r="K139" s="474"/>
      <c r="L139" s="270">
        <v>484.63</v>
      </c>
      <c r="M139" s="191" t="s">
        <v>61</v>
      </c>
      <c r="N139" s="29"/>
      <c r="O139" s="29"/>
      <c r="P139" s="29"/>
      <c r="Q139" s="29"/>
      <c r="R139" s="28"/>
      <c r="S139" s="28"/>
      <c r="T139" s="28"/>
      <c r="U139" s="28"/>
      <c r="V139" s="28"/>
      <c r="W139" s="28"/>
      <c r="X139" s="28"/>
      <c r="Y139" s="28"/>
      <c r="Z139" s="28"/>
      <c r="AA139" s="158"/>
      <c r="AB139" s="28"/>
      <c r="AC139" s="28"/>
      <c r="AD139" s="28"/>
      <c r="AE139" s="28">
        <v>172.22050000000002</v>
      </c>
      <c r="AF139" s="158">
        <v>1695</v>
      </c>
      <c r="AG139" s="28">
        <v>54.652799999999992</v>
      </c>
      <c r="AH139" s="158">
        <v>538</v>
      </c>
      <c r="AI139" s="360"/>
      <c r="AJ139" s="360"/>
      <c r="AK139" s="29">
        <v>124.96559999999999</v>
      </c>
      <c r="AL139" s="122">
        <v>1230</v>
      </c>
      <c r="AM139" s="29">
        <v>132.79560000000009</v>
      </c>
      <c r="AN139" s="122">
        <v>659</v>
      </c>
      <c r="AO139" s="29">
        <v>351.83889999999997</v>
      </c>
      <c r="AP139" s="122">
        <v>3463</v>
      </c>
      <c r="AQ139" s="229">
        <f>AN139+AP139</f>
        <v>4122</v>
      </c>
      <c r="AR139" s="441"/>
      <c r="AS139" s="454"/>
      <c r="AT139" s="426"/>
    </row>
    <row r="140" spans="1:47" s="42" customFormat="1" ht="12.75" customHeight="1">
      <c r="A140" s="513"/>
      <c r="B140" s="203" t="s">
        <v>159</v>
      </c>
      <c r="C140" s="53">
        <v>38652</v>
      </c>
      <c r="D140" s="21" t="s">
        <v>64</v>
      </c>
      <c r="E140" s="21" t="s">
        <v>64</v>
      </c>
      <c r="F140" s="21" t="s">
        <v>64</v>
      </c>
      <c r="G140" s="356"/>
      <c r="H140" s="22"/>
      <c r="I140" s="22"/>
      <c r="J140" s="361"/>
      <c r="K140" s="474"/>
      <c r="L140" s="356">
        <v>747.80000000000007</v>
      </c>
      <c r="M140" s="22">
        <v>96.2</v>
      </c>
      <c r="N140" s="22"/>
      <c r="O140" s="22"/>
      <c r="P140" s="22"/>
      <c r="Q140" s="22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>
        <v>0</v>
      </c>
      <c r="AF140" s="18"/>
      <c r="AG140" s="18">
        <v>9.8170000000000019</v>
      </c>
      <c r="AH140" s="153">
        <v>97</v>
      </c>
      <c r="AI140" s="357"/>
      <c r="AJ140" s="357"/>
      <c r="AK140" s="22">
        <v>264.16680000000002</v>
      </c>
      <c r="AL140" s="120">
        <v>2600</v>
      </c>
      <c r="AM140" s="22">
        <v>377.61619999999999</v>
      </c>
      <c r="AN140" s="120">
        <v>1874</v>
      </c>
      <c r="AO140" s="22">
        <v>273.98380000000003</v>
      </c>
      <c r="AP140" s="22">
        <v>2696</v>
      </c>
      <c r="AQ140" s="133">
        <f t="shared" ref="AQ140:AQ148" si="14">AN140+AP140</f>
        <v>4570</v>
      </c>
      <c r="AR140" s="441"/>
      <c r="AS140" s="452">
        <f>AQ140+AQ141+AQ142+AQ143+AQ144+AQ145+AQ146+AQ147+AQ148</f>
        <v>10401</v>
      </c>
      <c r="AT140" s="426"/>
    </row>
    <row r="141" spans="1:47" s="42" customFormat="1" ht="12.75" customHeight="1">
      <c r="A141" s="513"/>
      <c r="B141" s="362">
        <v>0</v>
      </c>
      <c r="C141" s="54"/>
      <c r="D141" s="258" t="s">
        <v>160</v>
      </c>
      <c r="E141" s="297" t="s">
        <v>61</v>
      </c>
      <c r="F141" s="192" t="s">
        <v>61</v>
      </c>
      <c r="G141" s="267"/>
      <c r="H141" s="17"/>
      <c r="I141" s="17"/>
      <c r="J141" s="363"/>
      <c r="K141" s="474"/>
      <c r="L141" s="267">
        <v>199.04160000000002</v>
      </c>
      <c r="M141" s="192" t="s">
        <v>61</v>
      </c>
      <c r="N141" s="17"/>
      <c r="O141" s="17"/>
      <c r="P141" s="17"/>
      <c r="Q141" s="17"/>
      <c r="R141" s="16"/>
      <c r="S141" s="16"/>
      <c r="T141" s="16"/>
      <c r="U141" s="16"/>
      <c r="V141" s="16"/>
      <c r="W141" s="16"/>
      <c r="X141" s="16"/>
      <c r="Y141" s="16"/>
      <c r="Z141" s="16"/>
      <c r="AA141" s="159"/>
      <c r="AB141" s="16"/>
      <c r="AC141" s="16"/>
      <c r="AD141" s="16"/>
      <c r="AE141" s="16">
        <v>60.152400000000007</v>
      </c>
      <c r="AF141" s="159">
        <v>592</v>
      </c>
      <c r="AG141" s="16">
        <v>14.840880000000002</v>
      </c>
      <c r="AH141" s="159">
        <v>146</v>
      </c>
      <c r="AI141" s="320"/>
      <c r="AJ141" s="320"/>
      <c r="AK141" s="17">
        <v>55.555680000000009</v>
      </c>
      <c r="AL141" s="141">
        <v>547</v>
      </c>
      <c r="AM141" s="17">
        <v>68.492639999999994</v>
      </c>
      <c r="AN141" s="141">
        <v>340</v>
      </c>
      <c r="AO141" s="17">
        <v>130.54896000000002</v>
      </c>
      <c r="AP141" s="17">
        <v>1285</v>
      </c>
      <c r="AQ141" s="135">
        <f t="shared" si="14"/>
        <v>1625</v>
      </c>
      <c r="AR141" s="441"/>
      <c r="AS141" s="453"/>
      <c r="AT141" s="426"/>
    </row>
    <row r="142" spans="1:47" s="42" customFormat="1" ht="12.75" customHeight="1">
      <c r="A142" s="513"/>
      <c r="B142" s="362">
        <v>0</v>
      </c>
      <c r="C142" s="54"/>
      <c r="D142" s="258" t="s">
        <v>161</v>
      </c>
      <c r="E142" s="297" t="s">
        <v>61</v>
      </c>
      <c r="F142" s="192" t="s">
        <v>61</v>
      </c>
      <c r="G142" s="267"/>
      <c r="H142" s="17"/>
      <c r="I142" s="17"/>
      <c r="J142" s="363"/>
      <c r="K142" s="474"/>
      <c r="L142" s="267">
        <v>89.634500000000017</v>
      </c>
      <c r="M142" s="192" t="s">
        <v>61</v>
      </c>
      <c r="N142" s="17"/>
      <c r="O142" s="17"/>
      <c r="P142" s="17"/>
      <c r="Q142" s="17"/>
      <c r="R142" s="16"/>
      <c r="S142" s="16"/>
      <c r="T142" s="16"/>
      <c r="U142" s="16"/>
      <c r="V142" s="16"/>
      <c r="W142" s="16"/>
      <c r="X142" s="16"/>
      <c r="Y142" s="16"/>
      <c r="Z142" s="16"/>
      <c r="AA142" s="159"/>
      <c r="AB142" s="16"/>
      <c r="AC142" s="16"/>
      <c r="AD142" s="16"/>
      <c r="AE142" s="16">
        <v>85</v>
      </c>
      <c r="AF142" s="159">
        <v>169</v>
      </c>
      <c r="AG142" s="16">
        <v>4.8696000000000002</v>
      </c>
      <c r="AH142" s="159">
        <v>48</v>
      </c>
      <c r="AI142" s="320"/>
      <c r="AJ142" s="320"/>
      <c r="AK142" s="17">
        <v>28.965600000000002</v>
      </c>
      <c r="AL142" s="141">
        <v>285</v>
      </c>
      <c r="AM142" s="17">
        <v>38.578800000000015</v>
      </c>
      <c r="AN142" s="141">
        <v>191</v>
      </c>
      <c r="AO142" s="17">
        <v>51.055700000000002</v>
      </c>
      <c r="AP142" s="17">
        <v>503</v>
      </c>
      <c r="AQ142" s="135">
        <f t="shared" si="14"/>
        <v>694</v>
      </c>
      <c r="AR142" s="441"/>
      <c r="AS142" s="453"/>
      <c r="AT142" s="426"/>
    </row>
    <row r="143" spans="1:47" s="42" customFormat="1" ht="12.75" customHeight="1">
      <c r="A143" s="513"/>
      <c r="B143" s="362">
        <v>0</v>
      </c>
      <c r="C143" s="54"/>
      <c r="D143" s="258" t="s">
        <v>162</v>
      </c>
      <c r="E143" s="297" t="s">
        <v>61</v>
      </c>
      <c r="F143" s="192" t="s">
        <v>61</v>
      </c>
      <c r="G143" s="267"/>
      <c r="H143" s="17"/>
      <c r="I143" s="17"/>
      <c r="J143" s="363"/>
      <c r="K143" s="474"/>
      <c r="L143" s="267">
        <v>67.692250000000001</v>
      </c>
      <c r="M143" s="192" t="s">
        <v>61</v>
      </c>
      <c r="N143" s="17"/>
      <c r="O143" s="17"/>
      <c r="P143" s="17"/>
      <c r="Q143" s="17"/>
      <c r="R143" s="16"/>
      <c r="S143" s="16"/>
      <c r="T143" s="16"/>
      <c r="U143" s="16"/>
      <c r="V143" s="16"/>
      <c r="W143" s="16"/>
      <c r="X143" s="16"/>
      <c r="Y143" s="16"/>
      <c r="Z143" s="16"/>
      <c r="AA143" s="159"/>
      <c r="AB143" s="16"/>
      <c r="AC143" s="16"/>
      <c r="AD143" s="16"/>
      <c r="AE143" s="16">
        <v>8.6102500000000006</v>
      </c>
      <c r="AF143" s="159">
        <v>85</v>
      </c>
      <c r="AG143" s="16">
        <v>2.8698000000000001</v>
      </c>
      <c r="AH143" s="159">
        <v>28</v>
      </c>
      <c r="AI143" s="320"/>
      <c r="AJ143" s="320"/>
      <c r="AK143" s="17">
        <v>23.6328</v>
      </c>
      <c r="AL143" s="141">
        <v>233</v>
      </c>
      <c r="AM143" s="17">
        <v>32.5794</v>
      </c>
      <c r="AN143" s="141">
        <v>162</v>
      </c>
      <c r="AO143" s="17">
        <v>35.112850000000002</v>
      </c>
      <c r="AP143" s="17">
        <v>346</v>
      </c>
      <c r="AQ143" s="135">
        <f t="shared" si="14"/>
        <v>508</v>
      </c>
      <c r="AR143" s="441"/>
      <c r="AS143" s="453"/>
      <c r="AT143" s="426"/>
    </row>
    <row r="144" spans="1:47" s="42" customFormat="1" ht="12.75" customHeight="1">
      <c r="A144" s="513"/>
      <c r="B144" s="362">
        <v>0</v>
      </c>
      <c r="C144" s="54"/>
      <c r="D144" s="258" t="s">
        <v>163</v>
      </c>
      <c r="E144" s="297" t="s">
        <v>61</v>
      </c>
      <c r="F144" s="192" t="s">
        <v>61</v>
      </c>
      <c r="G144" s="267"/>
      <c r="H144" s="17"/>
      <c r="I144" s="17"/>
      <c r="J144" s="363"/>
      <c r="K144" s="474"/>
      <c r="L144" s="267">
        <v>56.71125</v>
      </c>
      <c r="M144" s="192" t="s">
        <v>61</v>
      </c>
      <c r="N144" s="17"/>
      <c r="O144" s="17"/>
      <c r="P144" s="17"/>
      <c r="Q144" s="17"/>
      <c r="R144" s="16"/>
      <c r="S144" s="16"/>
      <c r="T144" s="16"/>
      <c r="U144" s="16"/>
      <c r="V144" s="16"/>
      <c r="W144" s="16"/>
      <c r="X144" s="16"/>
      <c r="Y144" s="16"/>
      <c r="Z144" s="16"/>
      <c r="AA144" s="159"/>
      <c r="AB144" s="16"/>
      <c r="AC144" s="16"/>
      <c r="AD144" s="16"/>
      <c r="AE144" s="16">
        <v>4.3012500000000005</v>
      </c>
      <c r="AF144" s="159">
        <v>42</v>
      </c>
      <c r="AG144" s="16">
        <v>1.8690000000000002</v>
      </c>
      <c r="AH144" s="159">
        <v>18</v>
      </c>
      <c r="AI144" s="320"/>
      <c r="AJ144" s="320"/>
      <c r="AK144" s="17">
        <v>20.963999999999999</v>
      </c>
      <c r="AL144" s="141">
        <v>206</v>
      </c>
      <c r="AM144" s="17">
        <v>29.576999999999998</v>
      </c>
      <c r="AN144" s="141">
        <v>147</v>
      </c>
      <c r="AO144" s="17">
        <v>27.134250000000002</v>
      </c>
      <c r="AP144" s="17">
        <v>267</v>
      </c>
      <c r="AQ144" s="135">
        <f t="shared" si="14"/>
        <v>414</v>
      </c>
      <c r="AR144" s="441"/>
      <c r="AS144" s="453"/>
      <c r="AT144" s="426"/>
    </row>
    <row r="145" spans="1:47" s="42" customFormat="1" ht="12.75" customHeight="1">
      <c r="A145" s="513"/>
      <c r="B145" s="362">
        <v>0</v>
      </c>
      <c r="C145" s="54"/>
      <c r="D145" s="258" t="s">
        <v>167</v>
      </c>
      <c r="E145" s="297" t="s">
        <v>61</v>
      </c>
      <c r="F145" s="192" t="s">
        <v>61</v>
      </c>
      <c r="G145" s="267"/>
      <c r="H145" s="17"/>
      <c r="I145" s="17"/>
      <c r="J145" s="363"/>
      <c r="K145" s="474"/>
      <c r="L145" s="267">
        <v>67.692250000000001</v>
      </c>
      <c r="M145" s="192" t="s">
        <v>61</v>
      </c>
      <c r="N145" s="17"/>
      <c r="O145" s="17"/>
      <c r="P145" s="17"/>
      <c r="Q145" s="17"/>
      <c r="R145" s="16"/>
      <c r="S145" s="16"/>
      <c r="T145" s="16"/>
      <c r="U145" s="16"/>
      <c r="V145" s="16"/>
      <c r="W145" s="16"/>
      <c r="X145" s="16"/>
      <c r="Y145" s="16"/>
      <c r="Z145" s="16"/>
      <c r="AA145" s="159"/>
      <c r="AB145" s="16"/>
      <c r="AC145" s="16"/>
      <c r="AD145" s="16"/>
      <c r="AE145" s="16">
        <v>8.6102500000000006</v>
      </c>
      <c r="AF145" s="159">
        <v>85</v>
      </c>
      <c r="AG145" s="16">
        <v>2.8698000000000001</v>
      </c>
      <c r="AH145" s="159">
        <v>28</v>
      </c>
      <c r="AI145" s="320"/>
      <c r="AJ145" s="320"/>
      <c r="AK145" s="17">
        <v>23.6328</v>
      </c>
      <c r="AL145" s="141">
        <v>233</v>
      </c>
      <c r="AM145" s="17">
        <v>32.5794</v>
      </c>
      <c r="AN145" s="141">
        <v>162</v>
      </c>
      <c r="AO145" s="17">
        <v>35.112850000000002</v>
      </c>
      <c r="AP145" s="17">
        <v>346</v>
      </c>
      <c r="AQ145" s="135">
        <f t="shared" si="14"/>
        <v>508</v>
      </c>
      <c r="AR145" s="441"/>
      <c r="AS145" s="453"/>
      <c r="AT145" s="426"/>
    </row>
    <row r="146" spans="1:47" s="42" customFormat="1" ht="12.75" customHeight="1">
      <c r="A146" s="513"/>
      <c r="B146" s="362">
        <v>0</v>
      </c>
      <c r="C146" s="54"/>
      <c r="D146" s="258" t="s">
        <v>168</v>
      </c>
      <c r="E146" s="297" t="s">
        <v>61</v>
      </c>
      <c r="F146" s="192" t="s">
        <v>61</v>
      </c>
      <c r="G146" s="267"/>
      <c r="H146" s="17"/>
      <c r="I146" s="17"/>
      <c r="J146" s="363"/>
      <c r="K146" s="474"/>
      <c r="L146" s="267">
        <v>89.634500000000017</v>
      </c>
      <c r="M146" s="192" t="s">
        <v>61</v>
      </c>
      <c r="N146" s="17"/>
      <c r="O146" s="17"/>
      <c r="P146" s="17"/>
      <c r="Q146" s="17"/>
      <c r="R146" s="16"/>
      <c r="S146" s="16"/>
      <c r="T146" s="16"/>
      <c r="U146" s="16"/>
      <c r="V146" s="16"/>
      <c r="W146" s="16"/>
      <c r="X146" s="16"/>
      <c r="Y146" s="16"/>
      <c r="Z146" s="16"/>
      <c r="AA146" s="159"/>
      <c r="AB146" s="16"/>
      <c r="AC146" s="16"/>
      <c r="AD146" s="16"/>
      <c r="AE146" s="16">
        <v>17.220500000000001</v>
      </c>
      <c r="AF146" s="159">
        <v>169</v>
      </c>
      <c r="AG146" s="16">
        <v>4.8696000000000002</v>
      </c>
      <c r="AH146" s="159">
        <v>48</v>
      </c>
      <c r="AI146" s="320"/>
      <c r="AJ146" s="320"/>
      <c r="AK146" s="17">
        <v>28.965600000000002</v>
      </c>
      <c r="AL146" s="141">
        <v>285</v>
      </c>
      <c r="AM146" s="17">
        <v>38.578800000000015</v>
      </c>
      <c r="AN146" s="141">
        <v>191</v>
      </c>
      <c r="AO146" s="17">
        <v>51.055700000000002</v>
      </c>
      <c r="AP146" s="17">
        <v>503</v>
      </c>
      <c r="AQ146" s="135">
        <f t="shared" si="14"/>
        <v>694</v>
      </c>
      <c r="AR146" s="441"/>
      <c r="AS146" s="453"/>
      <c r="AT146" s="426"/>
    </row>
    <row r="147" spans="1:47" s="42" customFormat="1" ht="12.75" customHeight="1">
      <c r="A147" s="513"/>
      <c r="B147" s="362">
        <v>0</v>
      </c>
      <c r="C147" s="54"/>
      <c r="D147" s="258" t="s">
        <v>169</v>
      </c>
      <c r="E147" s="297" t="s">
        <v>61</v>
      </c>
      <c r="F147" s="192" t="s">
        <v>61</v>
      </c>
      <c r="G147" s="267"/>
      <c r="H147" s="17"/>
      <c r="I147" s="17"/>
      <c r="J147" s="363"/>
      <c r="K147" s="474"/>
      <c r="L147" s="267">
        <v>89.634500000000017</v>
      </c>
      <c r="M147" s="192" t="s">
        <v>61</v>
      </c>
      <c r="N147" s="17"/>
      <c r="O147" s="17"/>
      <c r="P147" s="17"/>
      <c r="Q147" s="17"/>
      <c r="R147" s="16"/>
      <c r="S147" s="16"/>
      <c r="T147" s="16"/>
      <c r="U147" s="16"/>
      <c r="V147" s="16"/>
      <c r="W147" s="16"/>
      <c r="X147" s="16"/>
      <c r="Y147" s="16"/>
      <c r="Z147" s="16"/>
      <c r="AA147" s="159"/>
      <c r="AB147" s="16"/>
      <c r="AC147" s="16"/>
      <c r="AD147" s="16"/>
      <c r="AE147" s="16">
        <v>17.220500000000001</v>
      </c>
      <c r="AF147" s="159">
        <v>169</v>
      </c>
      <c r="AG147" s="16">
        <v>4.8696000000000002</v>
      </c>
      <c r="AH147" s="159">
        <v>48</v>
      </c>
      <c r="AI147" s="320"/>
      <c r="AJ147" s="320"/>
      <c r="AK147" s="17">
        <v>28.965600000000002</v>
      </c>
      <c r="AL147" s="141">
        <v>285</v>
      </c>
      <c r="AM147" s="17">
        <v>38.578800000000015</v>
      </c>
      <c r="AN147" s="141">
        <v>191</v>
      </c>
      <c r="AO147" s="17">
        <v>51.055700000000002</v>
      </c>
      <c r="AP147" s="17">
        <v>503</v>
      </c>
      <c r="AQ147" s="135">
        <f t="shared" si="14"/>
        <v>694</v>
      </c>
      <c r="AR147" s="441"/>
      <c r="AS147" s="453"/>
      <c r="AT147" s="426"/>
    </row>
    <row r="148" spans="1:47" s="42" customFormat="1" ht="13.5" customHeight="1" thickBot="1">
      <c r="A148" s="514"/>
      <c r="B148" s="364">
        <v>0</v>
      </c>
      <c r="C148" s="45"/>
      <c r="D148" s="277" t="s">
        <v>170</v>
      </c>
      <c r="E148" s="286" t="s">
        <v>61</v>
      </c>
      <c r="F148" s="184" t="s">
        <v>61</v>
      </c>
      <c r="G148" s="270"/>
      <c r="H148" s="29"/>
      <c r="I148" s="29"/>
      <c r="J148" s="365"/>
      <c r="K148" s="475"/>
      <c r="L148" s="270">
        <v>89.634500000000017</v>
      </c>
      <c r="M148" s="191" t="s">
        <v>61</v>
      </c>
      <c r="N148" s="29"/>
      <c r="O148" s="29"/>
      <c r="P148" s="29"/>
      <c r="Q148" s="29"/>
      <c r="R148" s="28"/>
      <c r="S148" s="28"/>
      <c r="T148" s="28"/>
      <c r="U148" s="28"/>
      <c r="V148" s="28"/>
      <c r="W148" s="28"/>
      <c r="X148" s="28"/>
      <c r="Y148" s="28"/>
      <c r="Z148" s="28"/>
      <c r="AA148" s="158"/>
      <c r="AB148" s="28"/>
      <c r="AC148" s="28"/>
      <c r="AD148" s="28"/>
      <c r="AE148" s="28">
        <v>17.220500000000001</v>
      </c>
      <c r="AF148" s="158">
        <v>169</v>
      </c>
      <c r="AG148" s="28">
        <v>4.8696000000000002</v>
      </c>
      <c r="AH148" s="158">
        <v>48</v>
      </c>
      <c r="AI148" s="360"/>
      <c r="AJ148" s="360"/>
      <c r="AK148" s="29">
        <v>28.965600000000002</v>
      </c>
      <c r="AL148" s="122">
        <v>285</v>
      </c>
      <c r="AM148" s="29">
        <v>38.578800000000015</v>
      </c>
      <c r="AN148" s="122">
        <v>191</v>
      </c>
      <c r="AO148" s="29">
        <v>51.055700000000002</v>
      </c>
      <c r="AP148" s="29">
        <v>503</v>
      </c>
      <c r="AQ148" s="229">
        <f t="shared" si="14"/>
        <v>694</v>
      </c>
      <c r="AR148" s="442"/>
      <c r="AS148" s="454"/>
      <c r="AT148" s="426"/>
    </row>
    <row r="149" spans="1:47" s="42" customFormat="1">
      <c r="A149" s="55"/>
      <c r="B149" s="55"/>
      <c r="C149" s="56"/>
      <c r="D149" s="59"/>
      <c r="E149" s="59"/>
      <c r="F149" s="59"/>
      <c r="G149" s="60"/>
      <c r="H149" s="61"/>
      <c r="I149" s="61"/>
      <c r="J149" s="61"/>
      <c r="K149" s="61"/>
      <c r="L149" s="61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L149" s="84"/>
      <c r="AM149" s="84"/>
      <c r="AN149" s="84"/>
    </row>
    <row r="150" spans="1:47" s="181" customFormat="1">
      <c r="A150" s="172"/>
      <c r="B150" s="172"/>
      <c r="C150" s="173"/>
      <c r="D150" s="174"/>
      <c r="E150" s="174"/>
      <c r="F150" s="174"/>
      <c r="G150" s="175"/>
      <c r="H150" s="175"/>
      <c r="I150" s="175"/>
      <c r="J150" s="176"/>
      <c r="K150" s="176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82"/>
      <c r="Y150" s="174"/>
      <c r="Z150" s="182"/>
      <c r="AA150" s="174"/>
      <c r="AB150" s="174"/>
      <c r="AC150" s="174"/>
      <c r="AD150" s="174"/>
      <c r="AE150" s="174"/>
      <c r="AF150" s="182"/>
      <c r="AG150" s="174"/>
      <c r="AH150" s="182"/>
      <c r="AI150" s="174"/>
      <c r="AJ150" s="182"/>
      <c r="AK150" s="174"/>
      <c r="AL150" s="182"/>
      <c r="AM150" s="178"/>
      <c r="AN150" s="180"/>
      <c r="AO150" s="178"/>
      <c r="AP150" s="180"/>
      <c r="AQ150" s="180"/>
      <c r="AR150" s="178"/>
      <c r="AS150" s="180"/>
    </row>
    <row r="151" spans="1:47" s="42" customFormat="1" ht="13.5" thickBot="1">
      <c r="A151" s="55"/>
      <c r="B151" s="93"/>
      <c r="C151" s="94"/>
      <c r="D151" s="95"/>
      <c r="E151" s="95"/>
      <c r="F151" s="95"/>
      <c r="G151" s="96"/>
      <c r="H151" s="96"/>
      <c r="I151" s="96"/>
      <c r="J151" s="59"/>
      <c r="K151" s="59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134"/>
      <c r="Y151" s="57"/>
      <c r="Z151" s="134"/>
      <c r="AA151" s="57"/>
      <c r="AB151" s="57"/>
      <c r="AC151" s="57"/>
      <c r="AD151" s="57"/>
      <c r="AE151" s="57"/>
      <c r="AF151" s="134"/>
      <c r="AG151" s="57"/>
      <c r="AH151" s="134"/>
      <c r="AI151" s="57"/>
      <c r="AJ151" s="134"/>
      <c r="AK151" s="57"/>
      <c r="AL151" s="134"/>
      <c r="AM151" s="61"/>
      <c r="AN151" s="126"/>
      <c r="AO151" s="61"/>
      <c r="AP151" s="126"/>
      <c r="AQ151" s="132"/>
      <c r="AR151" s="61"/>
      <c r="AS151" s="126"/>
    </row>
    <row r="152" spans="1:47" s="42" customFormat="1" ht="12.75" customHeight="1">
      <c r="A152" s="446" t="s">
        <v>91</v>
      </c>
      <c r="B152" s="303" t="s">
        <v>159</v>
      </c>
      <c r="C152" s="239">
        <v>37581</v>
      </c>
      <c r="D152" s="241" t="s">
        <v>64</v>
      </c>
      <c r="E152" s="240" t="s">
        <v>64</v>
      </c>
      <c r="F152" s="240" t="s">
        <v>64</v>
      </c>
      <c r="G152" s="264"/>
      <c r="H152" s="264"/>
      <c r="I152" s="242"/>
      <c r="J152" s="473"/>
      <c r="K152" s="473" t="s">
        <v>32</v>
      </c>
      <c r="L152" s="244">
        <v>467.28</v>
      </c>
      <c r="M152" s="39">
        <v>58.36</v>
      </c>
      <c r="N152" s="39"/>
      <c r="O152" s="39"/>
      <c r="P152" s="39"/>
      <c r="Q152" s="39"/>
      <c r="R152" s="39"/>
      <c r="S152" s="39"/>
      <c r="T152" s="39"/>
      <c r="U152" s="38">
        <v>410.91999999999996</v>
      </c>
      <c r="V152" s="38"/>
      <c r="W152" s="38"/>
      <c r="X152" s="156">
        <v>6261.613561743844</v>
      </c>
      <c r="Y152" s="40"/>
      <c r="Z152" s="40"/>
      <c r="AA152" s="40"/>
      <c r="AB152" s="40"/>
      <c r="AC152" s="40"/>
      <c r="AD152" s="40"/>
      <c r="AE152" s="50"/>
      <c r="AF152" s="123"/>
      <c r="AG152" s="50">
        <v>20.3003</v>
      </c>
      <c r="AH152" s="123">
        <v>309.33669275642137</v>
      </c>
      <c r="AI152" s="40"/>
      <c r="AJ152" s="40"/>
      <c r="AK152" s="39">
        <v>156.24800000000002</v>
      </c>
      <c r="AL152" s="246">
        <v>2380.912576159235</v>
      </c>
      <c r="AM152" s="476" t="s">
        <v>37</v>
      </c>
      <c r="AN152" s="477"/>
      <c r="AO152" s="244">
        <v>410.91999999999996</v>
      </c>
      <c r="AP152" s="163">
        <v>10160.332343399987</v>
      </c>
      <c r="AQ152" s="133">
        <f t="shared" ref="AQ152:AQ153" si="15">AN152+AP152</f>
        <v>10160.332343399987</v>
      </c>
      <c r="AR152" s="440">
        <v>46013</v>
      </c>
      <c r="AS152" s="458">
        <f>AQ152+AQ153+AQ154+AQ155</f>
        <v>27219.327714438703</v>
      </c>
      <c r="AT152" s="455">
        <f>AS152+AS156</f>
        <v>55168.352421855998</v>
      </c>
    </row>
    <row r="153" spans="1:47" s="42" customFormat="1" ht="15.75" customHeight="1">
      <c r="A153" s="447"/>
      <c r="B153" s="273"/>
      <c r="C153" s="251"/>
      <c r="D153" s="241" t="s">
        <v>160</v>
      </c>
      <c r="E153" s="190" t="s">
        <v>61</v>
      </c>
      <c r="F153" s="192" t="s">
        <v>61</v>
      </c>
      <c r="G153" s="250">
        <v>1111.1099999999999</v>
      </c>
      <c r="H153" s="190" t="s">
        <v>61</v>
      </c>
      <c r="I153" s="266" t="s">
        <v>61</v>
      </c>
      <c r="J153" s="474"/>
      <c r="K153" s="474"/>
      <c r="L153" s="267">
        <v>255.8544225</v>
      </c>
      <c r="M153" s="192" t="s">
        <v>61</v>
      </c>
      <c r="N153" s="192"/>
      <c r="O153" s="192"/>
      <c r="P153" s="192"/>
      <c r="Q153" s="192"/>
      <c r="R153" s="192"/>
      <c r="S153" s="192"/>
      <c r="T153" s="192"/>
      <c r="U153" s="16">
        <v>255.8544225</v>
      </c>
      <c r="V153" s="16"/>
      <c r="W153" s="16"/>
      <c r="X153" s="159">
        <v>3898.7187816561423</v>
      </c>
      <c r="Y153" s="30"/>
      <c r="Z153" s="30"/>
      <c r="AA153" s="30"/>
      <c r="AB153" s="30"/>
      <c r="AC153" s="30"/>
      <c r="AD153" s="30"/>
      <c r="AE153" s="17">
        <v>8.6111024999999994</v>
      </c>
      <c r="AF153" s="141">
        <v>131.19948595009888</v>
      </c>
      <c r="AG153" s="17">
        <v>18.786297999999999</v>
      </c>
      <c r="AH153" s="141">
        <v>286.26627648145916</v>
      </c>
      <c r="AI153" s="30"/>
      <c r="AJ153" s="30"/>
      <c r="AK153" s="17">
        <v>92.945328000000003</v>
      </c>
      <c r="AL153" s="135">
        <v>1416.3042108087493</v>
      </c>
      <c r="AM153" s="478"/>
      <c r="AN153" s="479"/>
      <c r="AO153" s="268">
        <v>255.8544225</v>
      </c>
      <c r="AP153" s="141">
        <v>5748.1503544854513</v>
      </c>
      <c r="AQ153" s="135">
        <f t="shared" si="15"/>
        <v>5748.1503544854513</v>
      </c>
      <c r="AR153" s="441"/>
      <c r="AS153" s="459"/>
      <c r="AT153" s="456"/>
    </row>
    <row r="154" spans="1:47" s="42" customFormat="1" ht="12.75" customHeight="1">
      <c r="A154" s="447"/>
      <c r="B154" s="273"/>
      <c r="C154" s="251"/>
      <c r="D154" s="258" t="s">
        <v>161</v>
      </c>
      <c r="E154" s="190" t="s">
        <v>61</v>
      </c>
      <c r="F154" s="192" t="s">
        <v>61</v>
      </c>
      <c r="G154" s="250">
        <v>11.11</v>
      </c>
      <c r="H154" s="190" t="s">
        <v>61</v>
      </c>
      <c r="I154" s="266" t="s">
        <v>61</v>
      </c>
      <c r="J154" s="474"/>
      <c r="K154" s="474"/>
      <c r="L154" s="268">
        <v>121.36942249999998</v>
      </c>
      <c r="M154" s="192" t="s">
        <v>61</v>
      </c>
      <c r="N154" s="192"/>
      <c r="O154" s="192"/>
      <c r="P154" s="192"/>
      <c r="Q154" s="192"/>
      <c r="R154" s="192"/>
      <c r="S154" s="192"/>
      <c r="T154" s="192"/>
      <c r="U154" s="16">
        <v>121.36942249999998</v>
      </c>
      <c r="V154" s="16"/>
      <c r="W154" s="16"/>
      <c r="X154" s="159">
        <v>1849.4315728293086</v>
      </c>
      <c r="Y154" s="30"/>
      <c r="Z154" s="30"/>
      <c r="AA154" s="30"/>
      <c r="AB154" s="30"/>
      <c r="AC154" s="30"/>
      <c r="AD154" s="30"/>
      <c r="AE154" s="14">
        <v>8.6102499999999998E-2</v>
      </c>
      <c r="AF154" s="141">
        <v>1.3714231980846541</v>
      </c>
      <c r="AG154" s="14">
        <v>16.806297999999998</v>
      </c>
      <c r="AH154" s="141">
        <v>256.09496612359732</v>
      </c>
      <c r="AI154" s="30"/>
      <c r="AJ154" s="30"/>
      <c r="AK154" s="17">
        <v>42.561327999999996</v>
      </c>
      <c r="AL154" s="135">
        <v>648.55102844988994</v>
      </c>
      <c r="AM154" s="478"/>
      <c r="AN154" s="479"/>
      <c r="AO154" s="268">
        <v>121.36942249999998</v>
      </c>
      <c r="AP154" s="141">
        <v>3762.3969538710185</v>
      </c>
      <c r="AQ154" s="135">
        <f>AP154</f>
        <v>3762.3969538710185</v>
      </c>
      <c r="AR154" s="441"/>
      <c r="AS154" s="459"/>
      <c r="AT154" s="456"/>
      <c r="AU154" s="42" t="s">
        <v>92</v>
      </c>
    </row>
    <row r="155" spans="1:47" s="42" customFormat="1" ht="15.75" customHeight="1" thickBot="1">
      <c r="A155" s="447"/>
      <c r="B155" s="274"/>
      <c r="C155" s="238"/>
      <c r="D155" s="277" t="s">
        <v>162</v>
      </c>
      <c r="E155" s="189" t="s">
        <v>61</v>
      </c>
      <c r="F155" s="184" t="s">
        <v>61</v>
      </c>
      <c r="G155" s="262">
        <v>222.22</v>
      </c>
      <c r="H155" s="189" t="s">
        <v>61</v>
      </c>
      <c r="I155" s="243" t="s">
        <v>61</v>
      </c>
      <c r="J155" s="474"/>
      <c r="K155" s="474"/>
      <c r="L155" s="245">
        <v>125.53884499999998</v>
      </c>
      <c r="M155" s="184" t="s">
        <v>61</v>
      </c>
      <c r="N155" s="184"/>
      <c r="O155" s="184"/>
      <c r="P155" s="184"/>
      <c r="Q155" s="184"/>
      <c r="R155" s="184"/>
      <c r="S155" s="184"/>
      <c r="T155" s="184"/>
      <c r="U155" s="28">
        <v>125.53884499999998</v>
      </c>
      <c r="V155" s="28"/>
      <c r="W155" s="28"/>
      <c r="X155" s="158">
        <v>1912.9653810417099</v>
      </c>
      <c r="Y155" s="34"/>
      <c r="Z155" s="34"/>
      <c r="AA155" s="34"/>
      <c r="AB155" s="34"/>
      <c r="AC155" s="34"/>
      <c r="AD155" s="34"/>
      <c r="AE155" s="29">
        <v>1.7222050000000002</v>
      </c>
      <c r="AF155" s="122">
        <v>26.209421118951184</v>
      </c>
      <c r="AG155" s="29">
        <v>17.186295999999999</v>
      </c>
      <c r="AH155" s="122">
        <v>261.88538915055045</v>
      </c>
      <c r="AI155" s="34"/>
      <c r="AJ155" s="34"/>
      <c r="AK155" s="29">
        <v>43.574655999999997</v>
      </c>
      <c r="AL155" s="229">
        <v>663.99215652176281</v>
      </c>
      <c r="AM155" s="478"/>
      <c r="AN155" s="479"/>
      <c r="AO155" s="271">
        <v>125.53884499999998</v>
      </c>
      <c r="AP155" s="122">
        <v>7548.448062682246</v>
      </c>
      <c r="AQ155" s="229">
        <f>AP155</f>
        <v>7548.448062682246</v>
      </c>
      <c r="AR155" s="441"/>
      <c r="AS155" s="460"/>
      <c r="AT155" s="456"/>
    </row>
    <row r="156" spans="1:47" s="42" customFormat="1" ht="12.75" customHeight="1">
      <c r="A156" s="447"/>
      <c r="B156" s="203" t="s">
        <v>159</v>
      </c>
      <c r="C156" s="239">
        <v>37581</v>
      </c>
      <c r="D156" s="241" t="s">
        <v>64</v>
      </c>
      <c r="E156" s="240" t="s">
        <v>64</v>
      </c>
      <c r="F156" s="240" t="s">
        <v>64</v>
      </c>
      <c r="G156" s="263"/>
      <c r="H156" s="263"/>
      <c r="I156" s="242"/>
      <c r="J156" s="474"/>
      <c r="K156" s="474"/>
      <c r="L156" s="269">
        <v>455.53999999999991</v>
      </c>
      <c r="M156" s="22">
        <v>85.71</v>
      </c>
      <c r="N156" s="22"/>
      <c r="O156" s="22"/>
      <c r="P156" s="22"/>
      <c r="Q156" s="106">
        <v>37746</v>
      </c>
      <c r="R156" s="22">
        <v>87.7</v>
      </c>
      <c r="S156" s="22">
        <v>227.61</v>
      </c>
      <c r="T156" s="22">
        <v>972</v>
      </c>
      <c r="U156" s="18">
        <v>369.82999999999993</v>
      </c>
      <c r="V156" s="18"/>
      <c r="W156" s="18"/>
      <c r="X156" s="153">
        <v>5635.4826816405366</v>
      </c>
      <c r="Y156" s="82"/>
      <c r="Z156" s="82"/>
      <c r="AA156" s="82"/>
      <c r="AB156" s="82"/>
      <c r="AC156" s="82"/>
      <c r="AD156" s="82"/>
      <c r="AE156" s="20"/>
      <c r="AF156" s="120"/>
      <c r="AG156" s="20">
        <v>20.3003</v>
      </c>
      <c r="AH156" s="120">
        <v>309.33669275642137</v>
      </c>
      <c r="AI156" s="82"/>
      <c r="AJ156" s="82"/>
      <c r="AK156" s="22">
        <v>151.55199999999999</v>
      </c>
      <c r="AL156" s="133">
        <v>2309.3547612902867</v>
      </c>
      <c r="AM156" s="478"/>
      <c r="AN156" s="479"/>
      <c r="AO156" s="269">
        <v>369.82999999999993</v>
      </c>
      <c r="AP156" s="120">
        <v>12543.713481315794</v>
      </c>
      <c r="AQ156" s="133">
        <v>13516</v>
      </c>
      <c r="AR156" s="441"/>
      <c r="AS156" s="458">
        <f>AQ156+AQ157+AQ158+AQ159</f>
        <v>27949.024707417295</v>
      </c>
      <c r="AT156" s="456"/>
    </row>
    <row r="157" spans="1:47" s="42" customFormat="1" ht="15.75" customHeight="1">
      <c r="A157" s="447"/>
      <c r="B157" s="275"/>
      <c r="C157" s="251"/>
      <c r="D157" s="241" t="s">
        <v>160</v>
      </c>
      <c r="E157" s="190" t="s">
        <v>61</v>
      </c>
      <c r="F157" s="192" t="s">
        <v>61</v>
      </c>
      <c r="G157" s="250">
        <v>11111.11</v>
      </c>
      <c r="H157" s="190" t="s">
        <v>61</v>
      </c>
      <c r="I157" s="266" t="s">
        <v>61</v>
      </c>
      <c r="J157" s="474"/>
      <c r="K157" s="474"/>
      <c r="L157" s="267">
        <v>453.35442250000006</v>
      </c>
      <c r="M157" s="192" t="s">
        <v>61</v>
      </c>
      <c r="N157" s="192"/>
      <c r="O157" s="192"/>
      <c r="P157" s="192"/>
      <c r="Q157" s="192"/>
      <c r="R157" s="192"/>
      <c r="S157" s="192"/>
      <c r="T157" s="192"/>
      <c r="U157" s="16">
        <v>453.35442250000006</v>
      </c>
      <c r="V157" s="16"/>
      <c r="W157" s="16"/>
      <c r="X157" s="159">
        <v>6908.230799675257</v>
      </c>
      <c r="Y157" s="30"/>
      <c r="Z157" s="30"/>
      <c r="AA157" s="30"/>
      <c r="AB157" s="30"/>
      <c r="AC157" s="30"/>
      <c r="AD157" s="30"/>
      <c r="AE157" s="17">
        <v>86.111102500000001</v>
      </c>
      <c r="AF157" s="141">
        <v>1312</v>
      </c>
      <c r="AG157" s="17">
        <v>36.786298000000002</v>
      </c>
      <c r="AH157" s="141">
        <v>560.55091609839133</v>
      </c>
      <c r="AI157" s="30"/>
      <c r="AJ157" s="30"/>
      <c r="AK157" s="17">
        <v>140.94532800000002</v>
      </c>
      <c r="AL157" s="135">
        <v>2147.7299164538986</v>
      </c>
      <c r="AM157" s="478"/>
      <c r="AN157" s="479"/>
      <c r="AO157" s="268">
        <v>453.35442250000006</v>
      </c>
      <c r="AP157" s="141">
        <v>8757.6623725045647</v>
      </c>
      <c r="AQ157" s="135">
        <f>AN157+AP157</f>
        <v>8757.6623725045647</v>
      </c>
      <c r="AR157" s="441"/>
      <c r="AS157" s="459"/>
      <c r="AT157" s="456"/>
    </row>
    <row r="158" spans="1:47" s="42" customFormat="1" ht="12.75" customHeight="1">
      <c r="A158" s="447"/>
      <c r="B158" s="275"/>
      <c r="C158" s="251"/>
      <c r="D158" s="258" t="s">
        <v>161</v>
      </c>
      <c r="E158" s="190" t="s">
        <v>61</v>
      </c>
      <c r="F158" s="192" t="s">
        <v>61</v>
      </c>
      <c r="G158" s="250">
        <v>11.11</v>
      </c>
      <c r="H158" s="190" t="s">
        <v>61</v>
      </c>
      <c r="I158" s="266" t="s">
        <v>61</v>
      </c>
      <c r="J158" s="474"/>
      <c r="K158" s="474"/>
      <c r="L158" s="268">
        <v>121.36942249999998</v>
      </c>
      <c r="M158" s="192" t="s">
        <v>61</v>
      </c>
      <c r="N158" s="192"/>
      <c r="O158" s="192"/>
      <c r="P158" s="192"/>
      <c r="Q158" s="192"/>
      <c r="R158" s="192"/>
      <c r="S158" s="192"/>
      <c r="T158" s="192"/>
      <c r="U158" s="16">
        <v>121.36942249999998</v>
      </c>
      <c r="V158" s="16"/>
      <c r="W158" s="16"/>
      <c r="X158" s="159">
        <v>1849.4315728293086</v>
      </c>
      <c r="Y158" s="30"/>
      <c r="Z158" s="30"/>
      <c r="AA158" s="30"/>
      <c r="AB158" s="30"/>
      <c r="AC158" s="30"/>
      <c r="AD158" s="30"/>
      <c r="AE158" s="14">
        <v>8.6102499999999998E-2</v>
      </c>
      <c r="AF158" s="141">
        <v>1</v>
      </c>
      <c r="AG158" s="14">
        <v>16.806297999999998</v>
      </c>
      <c r="AH158" s="141">
        <v>256.09496612359732</v>
      </c>
      <c r="AI158" s="30"/>
      <c r="AJ158" s="30"/>
      <c r="AK158" s="17">
        <v>42.561327999999996</v>
      </c>
      <c r="AL158" s="135">
        <v>648.55102844988994</v>
      </c>
      <c r="AM158" s="478"/>
      <c r="AN158" s="479"/>
      <c r="AO158" s="268">
        <v>121.36942249999998</v>
      </c>
      <c r="AP158" s="141">
        <v>3762.3969538710185</v>
      </c>
      <c r="AQ158" s="135">
        <f>AN158+AP158</f>
        <v>3762.3969538710185</v>
      </c>
      <c r="AR158" s="441"/>
      <c r="AS158" s="459"/>
      <c r="AT158" s="456"/>
      <c r="AU158" s="42" t="s">
        <v>93</v>
      </c>
    </row>
    <row r="159" spans="1:47" s="42" customFormat="1" ht="15.75" customHeight="1" thickBot="1">
      <c r="A159" s="448"/>
      <c r="B159" s="276"/>
      <c r="C159" s="238"/>
      <c r="D159" s="277" t="s">
        <v>162</v>
      </c>
      <c r="E159" s="189" t="s">
        <v>61</v>
      </c>
      <c r="F159" s="184" t="s">
        <v>61</v>
      </c>
      <c r="G159" s="262">
        <v>222.22</v>
      </c>
      <c r="H159" s="189" t="s">
        <v>61</v>
      </c>
      <c r="I159" s="243" t="s">
        <v>61</v>
      </c>
      <c r="J159" s="475"/>
      <c r="K159" s="475"/>
      <c r="L159" s="245">
        <v>125.53884499999998</v>
      </c>
      <c r="M159" s="184" t="s">
        <v>61</v>
      </c>
      <c r="N159" s="184"/>
      <c r="O159" s="184"/>
      <c r="P159" s="184"/>
      <c r="Q159" s="184"/>
      <c r="R159" s="184"/>
      <c r="S159" s="184"/>
      <c r="T159" s="184"/>
      <c r="U159" s="28">
        <v>125.53884499999998</v>
      </c>
      <c r="V159" s="28"/>
      <c r="W159" s="28"/>
      <c r="X159" s="158">
        <v>1912.9653810417099</v>
      </c>
      <c r="Y159" s="34"/>
      <c r="Z159" s="34"/>
      <c r="AA159" s="34"/>
      <c r="AB159" s="34"/>
      <c r="AC159" s="34"/>
      <c r="AD159" s="34"/>
      <c r="AE159" s="29">
        <v>1.7222050000000002</v>
      </c>
      <c r="AF159" s="122">
        <v>26</v>
      </c>
      <c r="AG159" s="29">
        <v>17.186295999999999</v>
      </c>
      <c r="AH159" s="122">
        <v>261.88538915055045</v>
      </c>
      <c r="AI159" s="34"/>
      <c r="AJ159" s="34"/>
      <c r="AK159" s="90">
        <v>43.574655999999997</v>
      </c>
      <c r="AL159" s="247">
        <v>663.99215652176281</v>
      </c>
      <c r="AM159" s="480"/>
      <c r="AN159" s="481"/>
      <c r="AO159" s="248">
        <v>125.53884499999998</v>
      </c>
      <c r="AP159" s="122">
        <v>1912.9653810417099</v>
      </c>
      <c r="AQ159" s="229">
        <f>AN159+AP159</f>
        <v>1912.9653810417099</v>
      </c>
      <c r="AR159" s="442"/>
      <c r="AS159" s="460"/>
      <c r="AT159" s="457"/>
    </row>
    <row r="160" spans="1:47" s="42" customFormat="1">
      <c r="A160" s="55"/>
      <c r="B160" s="55"/>
      <c r="C160" s="56"/>
      <c r="D160" s="57"/>
      <c r="E160" s="57"/>
      <c r="F160" s="57"/>
      <c r="G160" s="58"/>
      <c r="H160" s="58"/>
      <c r="I160" s="58"/>
      <c r="J160" s="59"/>
      <c r="K160" s="59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134"/>
      <c r="Y160" s="57"/>
      <c r="Z160" s="134"/>
      <c r="AA160" s="57"/>
      <c r="AB160" s="57"/>
      <c r="AC160" s="57"/>
      <c r="AD160" s="57"/>
      <c r="AE160" s="57"/>
      <c r="AF160" s="134"/>
      <c r="AG160" s="57"/>
      <c r="AH160" s="134"/>
      <c r="AI160" s="57"/>
      <c r="AJ160" s="134"/>
      <c r="AK160" s="57"/>
      <c r="AL160" s="134"/>
      <c r="AM160" s="61"/>
      <c r="AN160" s="126"/>
      <c r="AO160" s="61"/>
      <c r="AP160" s="126"/>
      <c r="AQ160" s="126"/>
      <c r="AR160" s="61"/>
      <c r="AS160" s="126"/>
    </row>
    <row r="161" spans="1:47" s="181" customFormat="1">
      <c r="A161" s="172"/>
      <c r="B161" s="172"/>
      <c r="C161" s="173"/>
      <c r="D161" s="174"/>
      <c r="E161" s="174"/>
      <c r="F161" s="174"/>
      <c r="G161" s="175"/>
      <c r="H161" s="175"/>
      <c r="I161" s="175"/>
      <c r="J161" s="176"/>
      <c r="K161" s="176"/>
      <c r="L161" s="174"/>
      <c r="M161" s="174"/>
      <c r="N161" s="174"/>
      <c r="O161" s="174"/>
      <c r="P161" s="174"/>
      <c r="Q161" s="174"/>
      <c r="R161" s="174"/>
      <c r="S161" s="174"/>
      <c r="T161" s="174"/>
      <c r="U161" s="174"/>
      <c r="V161" s="174"/>
      <c r="W161" s="174"/>
      <c r="X161" s="182"/>
      <c r="Y161" s="174"/>
      <c r="Z161" s="182"/>
      <c r="AA161" s="174"/>
      <c r="AB161" s="174"/>
      <c r="AC161" s="174"/>
      <c r="AD161" s="174"/>
      <c r="AE161" s="174"/>
      <c r="AF161" s="182"/>
      <c r="AG161" s="174"/>
      <c r="AH161" s="182"/>
      <c r="AI161" s="174"/>
      <c r="AJ161" s="182"/>
      <c r="AK161" s="174"/>
      <c r="AL161" s="182"/>
      <c r="AM161" s="178"/>
      <c r="AN161" s="180"/>
      <c r="AO161" s="178"/>
      <c r="AP161" s="180"/>
      <c r="AQ161" s="180"/>
      <c r="AR161" s="178"/>
      <c r="AS161" s="180"/>
    </row>
    <row r="162" spans="1:47" s="42" customFormat="1" ht="13.5" thickBot="1">
      <c r="A162" s="55"/>
      <c r="B162" s="93"/>
      <c r="C162" s="94"/>
      <c r="D162" s="95"/>
      <c r="E162" s="57"/>
      <c r="F162" s="95"/>
      <c r="G162" s="96"/>
      <c r="H162" s="96"/>
      <c r="I162" s="96"/>
      <c r="J162" s="59"/>
      <c r="K162" s="59"/>
      <c r="L162" s="60"/>
      <c r="M162" s="61"/>
      <c r="N162" s="61"/>
      <c r="O162" s="61"/>
      <c r="P162" s="61"/>
      <c r="Q162" s="61"/>
      <c r="R162" s="61"/>
      <c r="S162" s="61"/>
      <c r="T162" s="61"/>
      <c r="U162" s="60"/>
      <c r="V162" s="60"/>
      <c r="W162" s="60"/>
      <c r="X162" s="150"/>
      <c r="Y162" s="60"/>
      <c r="Z162" s="150"/>
      <c r="AA162" s="60"/>
      <c r="AB162" s="60"/>
      <c r="AC162" s="60"/>
      <c r="AD162" s="60"/>
      <c r="AE162" s="60"/>
      <c r="AF162" s="126"/>
      <c r="AG162" s="61"/>
      <c r="AH162" s="126"/>
      <c r="AI162" s="61"/>
      <c r="AJ162" s="126"/>
      <c r="AK162" s="61"/>
      <c r="AL162" s="126"/>
      <c r="AM162" s="99"/>
      <c r="AN162" s="132"/>
      <c r="AO162" s="61"/>
      <c r="AP162" s="126"/>
      <c r="AQ162" s="132"/>
      <c r="AR162" s="99"/>
      <c r="AS162" s="126"/>
    </row>
    <row r="163" spans="1:47" s="42" customFormat="1" ht="12.75" customHeight="1">
      <c r="A163" s="446" t="s">
        <v>79</v>
      </c>
      <c r="B163" s="303" t="s">
        <v>159</v>
      </c>
      <c r="C163" s="239">
        <v>36148</v>
      </c>
      <c r="D163" s="240" t="s">
        <v>80</v>
      </c>
      <c r="E163" s="49" t="s">
        <v>11</v>
      </c>
      <c r="F163" s="240" t="s">
        <v>80</v>
      </c>
      <c r="G163" s="20">
        <v>1173.8800000000001</v>
      </c>
      <c r="H163" s="20">
        <v>1173.8800000000001</v>
      </c>
      <c r="I163" s="242">
        <v>1173.8800000000001</v>
      </c>
      <c r="J163" s="473"/>
      <c r="K163" s="473" t="s">
        <v>82</v>
      </c>
      <c r="L163" s="244">
        <v>323.30154071900222</v>
      </c>
      <c r="M163" s="39">
        <v>55.383712399119588</v>
      </c>
      <c r="N163" s="39"/>
      <c r="O163" s="39"/>
      <c r="P163" s="39"/>
      <c r="Q163" s="39"/>
      <c r="R163" s="39"/>
      <c r="S163" s="39"/>
      <c r="T163" s="39"/>
      <c r="U163" s="38">
        <v>267.91782831988263</v>
      </c>
      <c r="V163" s="38"/>
      <c r="W163" s="38"/>
      <c r="X163" s="156">
        <v>6618</v>
      </c>
      <c r="Y163" s="40"/>
      <c r="Z163" s="40"/>
      <c r="AA163" s="39"/>
      <c r="AB163" s="39"/>
      <c r="AC163" s="38"/>
      <c r="AD163" s="38"/>
      <c r="AE163" s="38"/>
      <c r="AF163" s="123"/>
      <c r="AG163" s="50">
        <v>13.303008070432869</v>
      </c>
      <c r="AH163" s="123">
        <v>329</v>
      </c>
      <c r="AI163" s="40"/>
      <c r="AJ163" s="40"/>
      <c r="AK163" s="39">
        <v>115.00983125458546</v>
      </c>
      <c r="AL163" s="246">
        <v>2841</v>
      </c>
      <c r="AM163" s="476" t="s">
        <v>37</v>
      </c>
      <c r="AN163" s="477"/>
      <c r="AO163" s="244">
        <v>267.91782831988263</v>
      </c>
      <c r="AP163" s="163">
        <v>13235</v>
      </c>
      <c r="AQ163" s="133">
        <f>AN163+AP163</f>
        <v>13235</v>
      </c>
      <c r="AR163" s="440">
        <v>46002</v>
      </c>
      <c r="AS163" s="443">
        <f>AQ163+AQ164</f>
        <v>16405</v>
      </c>
      <c r="AT163" s="455">
        <f>AS163+AS165+AS167+AS169+AS171+AS175</f>
        <v>84149.184258704219</v>
      </c>
      <c r="AU163" s="42" t="s">
        <v>83</v>
      </c>
    </row>
    <row r="164" spans="1:47" s="42" customFormat="1" ht="15.75" customHeight="1" thickBot="1">
      <c r="A164" s="447"/>
      <c r="B164" s="253"/>
      <c r="C164" s="238"/>
      <c r="D164" s="277" t="s">
        <v>160</v>
      </c>
      <c r="E164" s="183" t="s">
        <v>61</v>
      </c>
      <c r="F164" s="184" t="s">
        <v>61</v>
      </c>
      <c r="G164" s="226">
        <v>326.08</v>
      </c>
      <c r="H164" s="183" t="s">
        <v>61</v>
      </c>
      <c r="I164" s="243" t="s">
        <v>61</v>
      </c>
      <c r="J164" s="474"/>
      <c r="K164" s="474"/>
      <c r="L164" s="245">
        <v>64.170536316947903</v>
      </c>
      <c r="M164" s="184" t="s">
        <v>61</v>
      </c>
      <c r="N164" s="184"/>
      <c r="O164" s="184"/>
      <c r="P164" s="184"/>
      <c r="Q164" s="184"/>
      <c r="R164" s="184"/>
      <c r="S164" s="184"/>
      <c r="T164" s="184"/>
      <c r="U164" s="28">
        <v>64.170536316947903</v>
      </c>
      <c r="V164" s="28"/>
      <c r="W164" s="28"/>
      <c r="X164" s="158">
        <v>1585</v>
      </c>
      <c r="Y164" s="34"/>
      <c r="Z164" s="34"/>
      <c r="AA164" s="183" t="s">
        <v>61</v>
      </c>
      <c r="AB164" s="28"/>
      <c r="AC164" s="183" t="s">
        <v>61</v>
      </c>
      <c r="AD164" s="28"/>
      <c r="AE164" s="28">
        <v>2.5299999999999998</v>
      </c>
      <c r="AF164" s="122">
        <v>62</v>
      </c>
      <c r="AG164" s="29">
        <v>6.3242846661775491</v>
      </c>
      <c r="AH164" s="122">
        <v>156</v>
      </c>
      <c r="AI164" s="34"/>
      <c r="AJ164" s="34"/>
      <c r="AK164" s="90">
        <v>25.752017608217169</v>
      </c>
      <c r="AL164" s="247">
        <v>636</v>
      </c>
      <c r="AM164" s="478"/>
      <c r="AN164" s="479"/>
      <c r="AO164" s="248">
        <v>64.170536316947903</v>
      </c>
      <c r="AP164" s="122">
        <v>3170</v>
      </c>
      <c r="AQ164" s="229">
        <f>AN164+AP164</f>
        <v>3170</v>
      </c>
      <c r="AR164" s="441"/>
      <c r="AS164" s="445"/>
      <c r="AT164" s="456"/>
    </row>
    <row r="165" spans="1:47" s="42" customFormat="1" ht="12.75" customHeight="1">
      <c r="A165" s="447"/>
      <c r="B165" s="203" t="s">
        <v>159</v>
      </c>
      <c r="C165" s="239">
        <v>36634</v>
      </c>
      <c r="D165" s="240" t="s">
        <v>81</v>
      </c>
      <c r="E165" s="49" t="s">
        <v>11</v>
      </c>
      <c r="F165" s="240" t="s">
        <v>81</v>
      </c>
      <c r="G165" s="20">
        <v>973.73</v>
      </c>
      <c r="H165" s="20">
        <v>973.73</v>
      </c>
      <c r="I165" s="242">
        <v>973.73</v>
      </c>
      <c r="J165" s="474"/>
      <c r="K165" s="474"/>
      <c r="L165" s="244">
        <v>344.26294937637567</v>
      </c>
      <c r="M165" s="39">
        <v>66.529713866471013</v>
      </c>
      <c r="N165" s="39"/>
      <c r="O165" s="39"/>
      <c r="P165" s="39"/>
      <c r="Q165" s="39"/>
      <c r="R165" s="39"/>
      <c r="S165" s="39"/>
      <c r="T165" s="39"/>
      <c r="U165" s="38">
        <v>277.73323550990466</v>
      </c>
      <c r="V165" s="38"/>
      <c r="W165" s="38"/>
      <c r="X165" s="156">
        <v>5309</v>
      </c>
      <c r="Y165" s="40"/>
      <c r="Z165" s="40"/>
      <c r="AA165" s="39"/>
      <c r="AB165" s="39"/>
      <c r="AC165" s="38"/>
      <c r="AD165" s="38"/>
      <c r="AE165" s="38"/>
      <c r="AF165" s="123"/>
      <c r="AG165" s="50">
        <v>16.857637564196626</v>
      </c>
      <c r="AH165" s="123">
        <v>322</v>
      </c>
      <c r="AI165" s="40"/>
      <c r="AJ165" s="40"/>
      <c r="AK165" s="39">
        <v>117.82749816581071</v>
      </c>
      <c r="AL165" s="246">
        <v>2252</v>
      </c>
      <c r="AM165" s="478"/>
      <c r="AN165" s="479"/>
      <c r="AO165" s="244">
        <v>277.73323550990466</v>
      </c>
      <c r="AP165" s="163">
        <v>10618</v>
      </c>
      <c r="AQ165" s="133">
        <f>AP165</f>
        <v>10618</v>
      </c>
      <c r="AR165" s="441"/>
      <c r="AS165" s="443">
        <f>AQ165+AQ166</f>
        <v>13071</v>
      </c>
      <c r="AT165" s="456"/>
      <c r="AU165" s="42" t="s">
        <v>84</v>
      </c>
    </row>
    <row r="166" spans="1:47" s="42" customFormat="1" ht="15.75" customHeight="1" thickBot="1">
      <c r="A166" s="447"/>
      <c r="B166" s="255"/>
      <c r="C166" s="238"/>
      <c r="D166" s="277" t="s">
        <v>160</v>
      </c>
      <c r="E166" s="183" t="s">
        <v>61</v>
      </c>
      <c r="F166" s="184" t="s">
        <v>61</v>
      </c>
      <c r="G166" s="226">
        <v>326.08</v>
      </c>
      <c r="H166" s="183" t="s">
        <v>61</v>
      </c>
      <c r="I166" s="243" t="s">
        <v>61</v>
      </c>
      <c r="J166" s="475"/>
      <c r="K166" s="474"/>
      <c r="L166" s="245">
        <v>64.170536316947903</v>
      </c>
      <c r="M166" s="184" t="s">
        <v>61</v>
      </c>
      <c r="N166" s="184"/>
      <c r="O166" s="184"/>
      <c r="P166" s="184"/>
      <c r="Q166" s="184"/>
      <c r="R166" s="184"/>
      <c r="S166" s="184"/>
      <c r="T166" s="184"/>
      <c r="U166" s="28">
        <v>64.170536316947903</v>
      </c>
      <c r="V166" s="28"/>
      <c r="W166" s="28"/>
      <c r="X166" s="158">
        <v>1227</v>
      </c>
      <c r="Y166" s="34"/>
      <c r="Z166" s="34"/>
      <c r="AA166" s="183" t="s">
        <v>61</v>
      </c>
      <c r="AB166" s="28"/>
      <c r="AC166" s="183" t="s">
        <v>61</v>
      </c>
      <c r="AD166" s="28"/>
      <c r="AE166" s="28">
        <v>2.5299999999999998</v>
      </c>
      <c r="AF166" s="122">
        <v>48</v>
      </c>
      <c r="AG166" s="29">
        <v>6.3242846661775491</v>
      </c>
      <c r="AH166" s="122">
        <v>121</v>
      </c>
      <c r="AI166" s="34"/>
      <c r="AJ166" s="34"/>
      <c r="AK166" s="90">
        <v>25.752017608217169</v>
      </c>
      <c r="AL166" s="247">
        <v>492</v>
      </c>
      <c r="AM166" s="478"/>
      <c r="AN166" s="479"/>
      <c r="AO166" s="248">
        <v>64.170536316947903</v>
      </c>
      <c r="AP166" s="122">
        <v>2453</v>
      </c>
      <c r="AQ166" s="229">
        <f>AP166</f>
        <v>2453</v>
      </c>
      <c r="AR166" s="442"/>
      <c r="AS166" s="445"/>
      <c r="AT166" s="456"/>
    </row>
    <row r="167" spans="1:47" s="42" customFormat="1" ht="12.75" customHeight="1">
      <c r="A167" s="447"/>
      <c r="B167" s="303" t="s">
        <v>159</v>
      </c>
      <c r="C167" s="239">
        <v>37405</v>
      </c>
      <c r="D167" s="241" t="s">
        <v>85</v>
      </c>
      <c r="E167" s="49" t="s">
        <v>11</v>
      </c>
      <c r="F167" s="49" t="s">
        <v>11</v>
      </c>
      <c r="G167" s="20">
        <v>45.9</v>
      </c>
      <c r="H167" s="20">
        <v>45.9</v>
      </c>
      <c r="I167" s="242">
        <v>45.9</v>
      </c>
      <c r="J167" s="548"/>
      <c r="K167" s="474"/>
      <c r="L167" s="244">
        <v>211.42</v>
      </c>
      <c r="M167" s="39">
        <v>48.04</v>
      </c>
      <c r="N167" s="39"/>
      <c r="O167" s="39"/>
      <c r="P167" s="39"/>
      <c r="Q167" s="39"/>
      <c r="R167" s="39"/>
      <c r="S167" s="39"/>
      <c r="T167" s="39"/>
      <c r="U167" s="38">
        <v>3052</v>
      </c>
      <c r="V167" s="38"/>
      <c r="W167" s="38"/>
      <c r="X167" s="156">
        <v>3052</v>
      </c>
      <c r="Y167" s="40"/>
      <c r="Z167" s="40"/>
      <c r="AA167" s="39"/>
      <c r="AB167" s="39"/>
      <c r="AC167" s="38"/>
      <c r="AD167" s="38"/>
      <c r="AE167" s="38"/>
      <c r="AF167" s="123"/>
      <c r="AG167" s="50">
        <v>20.67</v>
      </c>
      <c r="AH167" s="123">
        <v>298</v>
      </c>
      <c r="AI167" s="40"/>
      <c r="AJ167" s="40"/>
      <c r="AK167" s="39">
        <v>59.02</v>
      </c>
      <c r="AL167" s="246">
        <v>852</v>
      </c>
      <c r="AM167" s="478"/>
      <c r="AN167" s="479"/>
      <c r="AO167" s="244">
        <v>163.38</v>
      </c>
      <c r="AP167" s="163">
        <v>5410</v>
      </c>
      <c r="AQ167" s="133">
        <f t="shared" ref="AQ167:AQ172" si="16">AN167+AP167</f>
        <v>5410</v>
      </c>
      <c r="AR167" s="440">
        <v>46003</v>
      </c>
      <c r="AS167" s="443">
        <f>AQ167+AQ168</f>
        <v>6804</v>
      </c>
      <c r="AT167" s="456"/>
      <c r="AU167" s="42" t="s">
        <v>90</v>
      </c>
    </row>
    <row r="168" spans="1:47" s="42" customFormat="1" ht="15.75" customHeight="1" thickBot="1">
      <c r="A168" s="447"/>
      <c r="B168" s="253"/>
      <c r="C168" s="238"/>
      <c r="D168" s="277" t="s">
        <v>160</v>
      </c>
      <c r="E168" s="183" t="s">
        <v>61</v>
      </c>
      <c r="F168" s="184" t="s">
        <v>61</v>
      </c>
      <c r="G168" s="226">
        <v>5.55</v>
      </c>
      <c r="H168" s="183" t="s">
        <v>61</v>
      </c>
      <c r="I168" s="243" t="s">
        <v>61</v>
      </c>
      <c r="J168" s="549"/>
      <c r="K168" s="474"/>
      <c r="L168" s="245">
        <v>96.6</v>
      </c>
      <c r="M168" s="184" t="s">
        <v>61</v>
      </c>
      <c r="N168" s="184"/>
      <c r="O168" s="184"/>
      <c r="P168" s="184"/>
      <c r="Q168" s="184"/>
      <c r="R168" s="184"/>
      <c r="S168" s="184"/>
      <c r="T168" s="184"/>
      <c r="U168" s="28">
        <v>96.6</v>
      </c>
      <c r="V168" s="28"/>
      <c r="W168" s="28"/>
      <c r="X168" s="158">
        <v>1394</v>
      </c>
      <c r="Y168" s="34"/>
      <c r="Z168" s="34"/>
      <c r="AA168" s="183" t="s">
        <v>61</v>
      </c>
      <c r="AB168" s="28"/>
      <c r="AC168" s="183" t="s">
        <v>61</v>
      </c>
      <c r="AD168" s="28"/>
      <c r="AE168" s="28">
        <v>0.04</v>
      </c>
      <c r="AF168" s="122">
        <v>1</v>
      </c>
      <c r="AG168" s="29">
        <v>8.8762900000000009</v>
      </c>
      <c r="AH168" s="122">
        <v>128</v>
      </c>
      <c r="AI168" s="34"/>
      <c r="AJ168" s="34"/>
      <c r="AK168" s="90">
        <v>35.840000000000003</v>
      </c>
      <c r="AL168" s="247">
        <v>517</v>
      </c>
      <c r="AM168" s="478"/>
      <c r="AN168" s="479"/>
      <c r="AO168" s="248">
        <v>96.6</v>
      </c>
      <c r="AP168" s="122">
        <v>1394</v>
      </c>
      <c r="AQ168" s="229">
        <f t="shared" si="16"/>
        <v>1394</v>
      </c>
      <c r="AR168" s="441"/>
      <c r="AS168" s="445"/>
      <c r="AT168" s="456"/>
    </row>
    <row r="169" spans="1:47" s="42" customFormat="1" ht="12.75" customHeight="1">
      <c r="A169" s="447"/>
      <c r="B169" s="203" t="s">
        <v>159</v>
      </c>
      <c r="C169" s="239">
        <v>40120</v>
      </c>
      <c r="D169" s="240" t="s">
        <v>86</v>
      </c>
      <c r="E169" s="49" t="s">
        <v>11</v>
      </c>
      <c r="F169" s="49" t="s">
        <v>11</v>
      </c>
      <c r="G169" s="249">
        <v>20.79</v>
      </c>
      <c r="H169" s="249">
        <v>20.79</v>
      </c>
      <c r="I169" s="249">
        <v>20.79</v>
      </c>
      <c r="J169" s="473"/>
      <c r="K169" s="474"/>
      <c r="L169" s="244">
        <v>691.3279</v>
      </c>
      <c r="M169" s="39">
        <v>84.35</v>
      </c>
      <c r="N169" s="39"/>
      <c r="O169" s="39"/>
      <c r="P169" s="39"/>
      <c r="Q169" s="39"/>
      <c r="R169" s="39"/>
      <c r="S169" s="39"/>
      <c r="T169" s="39"/>
      <c r="U169" s="38">
        <v>3951.8712629467664</v>
      </c>
      <c r="V169" s="38"/>
      <c r="W169" s="38"/>
      <c r="X169" s="156">
        <v>3951.8712629467664</v>
      </c>
      <c r="Y169" s="40"/>
      <c r="Z169" s="40"/>
      <c r="AA169" s="39"/>
      <c r="AB169" s="39"/>
      <c r="AC169" s="38"/>
      <c r="AD169" s="38"/>
      <c r="AE169" s="38"/>
      <c r="AF169" s="123"/>
      <c r="AG169" s="50">
        <v>15.531185000000001</v>
      </c>
      <c r="AH169" s="123">
        <v>101</v>
      </c>
      <c r="AI169" s="40"/>
      <c r="AJ169" s="40"/>
      <c r="AK169" s="39">
        <v>276.61855500000001</v>
      </c>
      <c r="AL169" s="246">
        <v>1800.9896543224399</v>
      </c>
      <c r="AM169" s="478"/>
      <c r="AN169" s="479"/>
      <c r="AO169" s="244">
        <v>606.97789999999998</v>
      </c>
      <c r="AP169" s="163">
        <v>7903.7425258935327</v>
      </c>
      <c r="AQ169" s="133">
        <f t="shared" si="16"/>
        <v>7903.7425258935327</v>
      </c>
      <c r="AR169" s="441"/>
      <c r="AS169" s="443">
        <f>AQ169+AQ170</f>
        <v>11969.008008976602</v>
      </c>
      <c r="AT169" s="456"/>
      <c r="AU169" s="42" t="s">
        <v>87</v>
      </c>
    </row>
    <row r="170" spans="1:47" s="42" customFormat="1" ht="15.75" customHeight="1" thickBot="1">
      <c r="A170" s="447"/>
      <c r="B170" s="256"/>
      <c r="C170" s="238"/>
      <c r="D170" s="277" t="s">
        <v>160</v>
      </c>
      <c r="E170" s="183" t="s">
        <v>61</v>
      </c>
      <c r="F170" s="184" t="s">
        <v>61</v>
      </c>
      <c r="G170" s="265">
        <v>11.11</v>
      </c>
      <c r="H170" s="183" t="s">
        <v>61</v>
      </c>
      <c r="I170" s="243" t="s">
        <v>61</v>
      </c>
      <c r="J170" s="475"/>
      <c r="K170" s="474"/>
      <c r="L170" s="245">
        <v>312.1972025</v>
      </c>
      <c r="M170" s="184" t="s">
        <v>61</v>
      </c>
      <c r="N170" s="184"/>
      <c r="O170" s="184"/>
      <c r="P170" s="184"/>
      <c r="Q170" s="184"/>
      <c r="R170" s="184"/>
      <c r="S170" s="184"/>
      <c r="T170" s="184"/>
      <c r="U170" s="28">
        <v>2032.632741541534</v>
      </c>
      <c r="V170" s="28"/>
      <c r="W170" s="28"/>
      <c r="X170" s="158">
        <v>2032.632741541534</v>
      </c>
      <c r="Y170" s="34"/>
      <c r="Z170" s="34"/>
      <c r="AA170" s="183" t="s">
        <v>61</v>
      </c>
      <c r="AB170" s="28"/>
      <c r="AC170" s="183" t="s">
        <v>61</v>
      </c>
      <c r="AD170" s="28"/>
      <c r="AE170" s="28">
        <v>0.09</v>
      </c>
      <c r="AF170" s="122">
        <v>1</v>
      </c>
      <c r="AG170" s="29">
        <v>7.0166649999999997</v>
      </c>
      <c r="AH170" s="122">
        <v>46</v>
      </c>
      <c r="AI170" s="34"/>
      <c r="AJ170" s="34"/>
      <c r="AK170" s="90">
        <v>140.449995</v>
      </c>
      <c r="AL170" s="247">
        <v>914.4324680050413</v>
      </c>
      <c r="AM170" s="478"/>
      <c r="AN170" s="479"/>
      <c r="AO170" s="248">
        <v>312.1972025</v>
      </c>
      <c r="AP170" s="122">
        <v>4065.2654830830679</v>
      </c>
      <c r="AQ170" s="229">
        <f t="shared" si="16"/>
        <v>4065.2654830830679</v>
      </c>
      <c r="AR170" s="442"/>
      <c r="AS170" s="445"/>
      <c r="AT170" s="456"/>
    </row>
    <row r="171" spans="1:47" s="42" customFormat="1" ht="12.75" customHeight="1">
      <c r="A171" s="447"/>
      <c r="B171" s="303" t="s">
        <v>159</v>
      </c>
      <c r="C171" s="239">
        <v>44525</v>
      </c>
      <c r="D171" s="240" t="s">
        <v>64</v>
      </c>
      <c r="E171" s="259"/>
      <c r="F171" s="240" t="s">
        <v>64</v>
      </c>
      <c r="G171" s="264"/>
      <c r="H171" s="259"/>
      <c r="I171" s="242"/>
      <c r="J171" s="473"/>
      <c r="K171" s="474"/>
      <c r="L171" s="244">
        <v>2122.9839999999999</v>
      </c>
      <c r="M171" s="39">
        <v>290</v>
      </c>
      <c r="N171" s="39"/>
      <c r="O171" s="39"/>
      <c r="P171" s="39"/>
      <c r="Q171" s="39"/>
      <c r="R171" s="39"/>
      <c r="S171" s="39"/>
      <c r="T171" s="39"/>
      <c r="U171" s="38">
        <v>3061.0039999999999</v>
      </c>
      <c r="V171" s="38"/>
      <c r="W171" s="38"/>
      <c r="X171" s="156">
        <v>6048</v>
      </c>
      <c r="Y171" s="40"/>
      <c r="Z171" s="40"/>
      <c r="AA171" s="40"/>
      <c r="AB171" s="40"/>
      <c r="AC171" s="40"/>
      <c r="AD171" s="40"/>
      <c r="AE171" s="40"/>
      <c r="AF171" s="40"/>
      <c r="AG171" s="50">
        <v>13</v>
      </c>
      <c r="AH171" s="123">
        <v>34.184699579670131</v>
      </c>
      <c r="AI171" s="50">
        <v>338.54399999999998</v>
      </c>
      <c r="AJ171" s="123">
        <v>890.23268726921879</v>
      </c>
      <c r="AK171" s="39">
        <v>635.22</v>
      </c>
      <c r="AL171" s="246">
        <v>1670.3696051536965</v>
      </c>
      <c r="AM171" s="478"/>
      <c r="AN171" s="479"/>
      <c r="AO171" s="244">
        <v>1832.9839999999999</v>
      </c>
      <c r="AP171" s="163">
        <v>10868</v>
      </c>
      <c r="AQ171" s="133">
        <f t="shared" si="16"/>
        <v>10868</v>
      </c>
      <c r="AR171" s="440">
        <v>46005</v>
      </c>
      <c r="AS171" s="458">
        <f>AQ171+AQ172+AQ173+AQ174</f>
        <v>20278.697423201069</v>
      </c>
      <c r="AT171" s="456"/>
    </row>
    <row r="172" spans="1:47" s="42" customFormat="1" ht="15.75" customHeight="1">
      <c r="A172" s="447"/>
      <c r="B172" s="257"/>
      <c r="C172" s="251"/>
      <c r="D172" s="241" t="s">
        <v>160</v>
      </c>
      <c r="E172" s="260"/>
      <c r="F172" s="192" t="s">
        <v>61</v>
      </c>
      <c r="G172" s="250">
        <v>999.99</v>
      </c>
      <c r="H172" s="260"/>
      <c r="I172" s="266" t="s">
        <v>61</v>
      </c>
      <c r="J172" s="474"/>
      <c r="K172" s="474"/>
      <c r="L172" s="267">
        <v>581.19990080000002</v>
      </c>
      <c r="M172" s="192" t="s">
        <v>61</v>
      </c>
      <c r="N172" s="192"/>
      <c r="O172" s="192"/>
      <c r="P172" s="192"/>
      <c r="Q172" s="192"/>
      <c r="R172" s="192"/>
      <c r="S172" s="192"/>
      <c r="T172" s="192"/>
      <c r="U172" s="16">
        <v>581.19990080000002</v>
      </c>
      <c r="V172" s="16"/>
      <c r="W172" s="16"/>
      <c r="X172" s="159">
        <v>1528.3187695832373</v>
      </c>
      <c r="Y172" s="30"/>
      <c r="Z172" s="30"/>
      <c r="AA172" s="30"/>
      <c r="AB172" s="30"/>
      <c r="AC172" s="30"/>
      <c r="AD172" s="30"/>
      <c r="AE172" s="30"/>
      <c r="AF172" s="30"/>
      <c r="AG172" s="17">
        <v>1.5</v>
      </c>
      <c r="AH172" s="141">
        <v>3.9443884130388605</v>
      </c>
      <c r="AI172" s="17">
        <v>112.19998079999999</v>
      </c>
      <c r="AJ172" s="141">
        <v>295.04020280713496</v>
      </c>
      <c r="AK172" s="17">
        <v>210.37496400000001</v>
      </c>
      <c r="AL172" s="135">
        <v>553.20038026337795</v>
      </c>
      <c r="AM172" s="478"/>
      <c r="AN172" s="479"/>
      <c r="AO172" s="268">
        <v>581.19990080000002</v>
      </c>
      <c r="AP172" s="141">
        <v>3056.6375391664747</v>
      </c>
      <c r="AQ172" s="135">
        <f t="shared" si="16"/>
        <v>3056.6375391664747</v>
      </c>
      <c r="AR172" s="441"/>
      <c r="AS172" s="459"/>
      <c r="AT172" s="456"/>
    </row>
    <row r="173" spans="1:47" s="42" customFormat="1" ht="12.75" customHeight="1">
      <c r="A173" s="447"/>
      <c r="B173" s="257"/>
      <c r="C173" s="251"/>
      <c r="D173" s="258" t="s">
        <v>161</v>
      </c>
      <c r="E173" s="260"/>
      <c r="F173" s="192" t="s">
        <v>61</v>
      </c>
      <c r="G173" s="250">
        <v>222.22</v>
      </c>
      <c r="H173" s="260"/>
      <c r="I173" s="266" t="s">
        <v>61</v>
      </c>
      <c r="J173" s="474"/>
      <c r="K173" s="474"/>
      <c r="L173" s="268">
        <v>549.80042239999989</v>
      </c>
      <c r="M173" s="192" t="s">
        <v>61</v>
      </c>
      <c r="N173" s="192"/>
      <c r="O173" s="192"/>
      <c r="P173" s="192"/>
      <c r="Q173" s="192"/>
      <c r="R173" s="192"/>
      <c r="S173" s="192"/>
      <c r="T173" s="192"/>
      <c r="U173" s="16">
        <v>549.80042239999989</v>
      </c>
      <c r="V173" s="16"/>
      <c r="W173" s="16"/>
      <c r="X173" s="159">
        <v>1445.7509437322863</v>
      </c>
      <c r="Y173" s="30"/>
      <c r="Z173" s="30"/>
      <c r="AA173" s="30"/>
      <c r="AB173" s="30"/>
      <c r="AC173" s="30"/>
      <c r="AD173" s="30"/>
      <c r="AE173" s="30"/>
      <c r="AF173" s="30"/>
      <c r="AG173" s="14">
        <v>1.5</v>
      </c>
      <c r="AH173" s="141">
        <v>3.9443884130388605</v>
      </c>
      <c r="AI173" s="14">
        <v>106.1226624</v>
      </c>
      <c r="AJ173" s="141">
        <v>279.05933328759642</v>
      </c>
      <c r="AK173" s="17">
        <v>198.97999199999998</v>
      </c>
      <c r="AL173" s="135">
        <v>523.23624991424344</v>
      </c>
      <c r="AM173" s="478"/>
      <c r="AN173" s="479"/>
      <c r="AO173" s="268">
        <v>549.80042239999989</v>
      </c>
      <c r="AP173" s="141">
        <v>2891.5018874645725</v>
      </c>
      <c r="AQ173" s="135">
        <f>AP173</f>
        <v>2891.5018874645725</v>
      </c>
      <c r="AR173" s="441"/>
      <c r="AS173" s="459"/>
      <c r="AT173" s="456"/>
      <c r="AU173" s="42" t="s">
        <v>88</v>
      </c>
    </row>
    <row r="174" spans="1:47" s="42" customFormat="1" ht="15.75" customHeight="1" thickBot="1">
      <c r="A174" s="447"/>
      <c r="B174" s="253"/>
      <c r="C174" s="238"/>
      <c r="D174" s="277" t="s">
        <v>162</v>
      </c>
      <c r="E174" s="261"/>
      <c r="F174" s="184" t="s">
        <v>61</v>
      </c>
      <c r="G174" s="262">
        <v>5555.55</v>
      </c>
      <c r="H174" s="261"/>
      <c r="I174" s="243" t="s">
        <v>61</v>
      </c>
      <c r="J174" s="475"/>
      <c r="K174" s="474"/>
      <c r="L174" s="270">
        <v>658.38305600000001</v>
      </c>
      <c r="M174" s="184" t="s">
        <v>61</v>
      </c>
      <c r="N174" s="184"/>
      <c r="O174" s="184"/>
      <c r="P174" s="184"/>
      <c r="Q174" s="184"/>
      <c r="R174" s="184"/>
      <c r="S174" s="184"/>
      <c r="T174" s="184"/>
      <c r="U174" s="28">
        <v>658.38305600000001</v>
      </c>
      <c r="V174" s="28"/>
      <c r="W174" s="28"/>
      <c r="X174" s="158">
        <v>1731.2789982850106</v>
      </c>
      <c r="Y174" s="34"/>
      <c r="Z174" s="34"/>
      <c r="AA174" s="34"/>
      <c r="AB174" s="34"/>
      <c r="AC174" s="34"/>
      <c r="AD174" s="34"/>
      <c r="AE174" s="34"/>
      <c r="AF174" s="34"/>
      <c r="AG174" s="29">
        <v>1.5</v>
      </c>
      <c r="AH174" s="122">
        <v>3.9443884130388605</v>
      </c>
      <c r="AI174" s="29">
        <v>127.138656</v>
      </c>
      <c r="AJ174" s="122">
        <v>334.32282771715569</v>
      </c>
      <c r="AK174" s="29">
        <v>238.38498000000001</v>
      </c>
      <c r="AL174" s="229">
        <v>626.85530196966658</v>
      </c>
      <c r="AM174" s="478"/>
      <c r="AN174" s="479"/>
      <c r="AO174" s="271">
        <v>658.38305600000001</v>
      </c>
      <c r="AP174" s="122">
        <v>3462.5579965700213</v>
      </c>
      <c r="AQ174" s="229">
        <f>AP174</f>
        <v>3462.5579965700213</v>
      </c>
      <c r="AR174" s="441"/>
      <c r="AS174" s="460"/>
      <c r="AT174" s="456"/>
    </row>
    <row r="175" spans="1:47" s="42" customFormat="1" ht="12.75" customHeight="1">
      <c r="A175" s="447"/>
      <c r="B175" s="203" t="s">
        <v>159</v>
      </c>
      <c r="C175" s="239">
        <v>44525</v>
      </c>
      <c r="D175" s="241" t="s">
        <v>64</v>
      </c>
      <c r="E175" s="259"/>
      <c r="F175" s="240" t="s">
        <v>64</v>
      </c>
      <c r="G175" s="263"/>
      <c r="H175" s="259"/>
      <c r="I175" s="242"/>
      <c r="J175" s="473"/>
      <c r="K175" s="474"/>
      <c r="L175" s="269">
        <v>1516.5</v>
      </c>
      <c r="M175" s="22">
        <v>405</v>
      </c>
      <c r="N175" s="22"/>
      <c r="O175" s="22"/>
      <c r="P175" s="22"/>
      <c r="Q175" s="22"/>
      <c r="R175" s="22"/>
      <c r="S175" s="22"/>
      <c r="T175" s="22"/>
      <c r="U175" s="18">
        <v>1111.5</v>
      </c>
      <c r="V175" s="18"/>
      <c r="W175" s="18"/>
      <c r="X175" s="153">
        <v>2922.7918140617953</v>
      </c>
      <c r="Y175" s="82"/>
      <c r="Z175" s="82"/>
      <c r="AA175" s="82"/>
      <c r="AB175" s="82"/>
      <c r="AC175" s="82"/>
      <c r="AD175" s="82"/>
      <c r="AE175" s="82"/>
      <c r="AF175" s="82"/>
      <c r="AG175" s="20">
        <v>13</v>
      </c>
      <c r="AH175" s="120">
        <v>34.184699579670131</v>
      </c>
      <c r="AI175" s="20">
        <v>193.55999999999997</v>
      </c>
      <c r="AJ175" s="120">
        <v>508.98388081853443</v>
      </c>
      <c r="AK175" s="22">
        <v>363.375</v>
      </c>
      <c r="AL175" s="133">
        <v>955.52809305866413</v>
      </c>
      <c r="AM175" s="478"/>
      <c r="AN175" s="479"/>
      <c r="AO175" s="269">
        <v>1111.5</v>
      </c>
      <c r="AP175" s="120">
        <v>5845.5836281235906</v>
      </c>
      <c r="AQ175" s="133">
        <f>AN175+AP175</f>
        <v>5845.5836281235906</v>
      </c>
      <c r="AR175" s="441"/>
      <c r="AS175" s="458">
        <f>AQ175+AQ176+AQ177+AQ178</f>
        <v>15621.478826526547</v>
      </c>
      <c r="AT175" s="456"/>
    </row>
    <row r="176" spans="1:47" s="42" customFormat="1" ht="15.75" customHeight="1">
      <c r="A176" s="447"/>
      <c r="B176" s="255"/>
      <c r="C176" s="251"/>
      <c r="D176" s="241" t="s">
        <v>160</v>
      </c>
      <c r="E176" s="260"/>
      <c r="F176" s="192" t="s">
        <v>61</v>
      </c>
      <c r="G176" s="250">
        <v>999.99</v>
      </c>
      <c r="H176" s="260"/>
      <c r="I176" s="266" t="s">
        <v>61</v>
      </c>
      <c r="J176" s="474"/>
      <c r="K176" s="474"/>
      <c r="L176" s="267">
        <v>600.79190080000001</v>
      </c>
      <c r="M176" s="192" t="s">
        <v>61</v>
      </c>
      <c r="N176" s="192"/>
      <c r="O176" s="192"/>
      <c r="P176" s="192"/>
      <c r="Q176" s="192"/>
      <c r="R176" s="192"/>
      <c r="S176" s="192"/>
      <c r="T176" s="192"/>
      <c r="U176" s="16">
        <v>600.79190080000001</v>
      </c>
      <c r="V176" s="16"/>
      <c r="W176" s="16"/>
      <c r="X176" s="159">
        <v>1579.8377414420745</v>
      </c>
      <c r="Y176" s="30"/>
      <c r="Z176" s="30"/>
      <c r="AA176" s="30"/>
      <c r="AB176" s="30"/>
      <c r="AC176" s="30"/>
      <c r="AD176" s="30"/>
      <c r="AE176" s="30"/>
      <c r="AF176" s="30"/>
      <c r="AG176" s="17">
        <v>1.5</v>
      </c>
      <c r="AH176" s="141">
        <v>3.9443884130388605</v>
      </c>
      <c r="AI176" s="17">
        <v>115.99198079999999</v>
      </c>
      <c r="AJ176" s="141">
        <v>305.01161671529718</v>
      </c>
      <c r="AK176" s="17">
        <v>217.48496400000002</v>
      </c>
      <c r="AL176" s="135">
        <v>571.89678134118253</v>
      </c>
      <c r="AM176" s="478"/>
      <c r="AN176" s="479"/>
      <c r="AO176" s="268">
        <v>600.79190080000001</v>
      </c>
      <c r="AP176" s="141">
        <v>3159.675482884149</v>
      </c>
      <c r="AQ176" s="135">
        <f>AN176+AP176</f>
        <v>3159.675482884149</v>
      </c>
      <c r="AR176" s="441"/>
      <c r="AS176" s="459"/>
      <c r="AT176" s="456"/>
    </row>
    <row r="177" spans="1:47" s="42" customFormat="1" ht="12.75" customHeight="1">
      <c r="A177" s="447"/>
      <c r="B177" s="255"/>
      <c r="C177" s="251"/>
      <c r="D177" s="258" t="s">
        <v>161</v>
      </c>
      <c r="E177" s="260"/>
      <c r="F177" s="192" t="s">
        <v>61</v>
      </c>
      <c r="G177" s="250">
        <v>222.22</v>
      </c>
      <c r="H177" s="260"/>
      <c r="I177" s="266" t="s">
        <v>61</v>
      </c>
      <c r="J177" s="474"/>
      <c r="K177" s="474"/>
      <c r="L177" s="268">
        <v>593.07642239999996</v>
      </c>
      <c r="M177" s="192" t="s">
        <v>61</v>
      </c>
      <c r="N177" s="192"/>
      <c r="O177" s="192"/>
      <c r="P177" s="192"/>
      <c r="Q177" s="192"/>
      <c r="R177" s="192"/>
      <c r="S177" s="192"/>
      <c r="T177" s="192"/>
      <c r="U177" s="16">
        <v>593.07642239999996</v>
      </c>
      <c r="V177" s="16"/>
      <c r="W177" s="16"/>
      <c r="X177" s="159">
        <v>1559.5491790407336</v>
      </c>
      <c r="Y177" s="30"/>
      <c r="Z177" s="30"/>
      <c r="AA177" s="30"/>
      <c r="AB177" s="30"/>
      <c r="AC177" s="30"/>
      <c r="AD177" s="30"/>
      <c r="AE177" s="30"/>
      <c r="AF177" s="30"/>
      <c r="AG177" s="14">
        <v>1.5</v>
      </c>
      <c r="AH177" s="141">
        <v>3.9443884130388605</v>
      </c>
      <c r="AI177" s="14">
        <v>114.4986624</v>
      </c>
      <c r="AJ177" s="141">
        <v>301.08479818600523</v>
      </c>
      <c r="AK177" s="17">
        <v>214.68499200000002</v>
      </c>
      <c r="AL177" s="135">
        <v>564.5339965987605</v>
      </c>
      <c r="AM177" s="478"/>
      <c r="AN177" s="479"/>
      <c r="AO177" s="268">
        <v>593.07642239999996</v>
      </c>
      <c r="AP177" s="141">
        <v>3119.0983580814673</v>
      </c>
      <c r="AQ177" s="135">
        <f>AN177+AP177</f>
        <v>3119.0983580814673</v>
      </c>
      <c r="AR177" s="441"/>
      <c r="AS177" s="459"/>
      <c r="AT177" s="456"/>
      <c r="AU177" s="42" t="s">
        <v>89</v>
      </c>
    </row>
    <row r="178" spans="1:47" s="42" customFormat="1" ht="15.75" customHeight="1" thickBot="1">
      <c r="A178" s="448"/>
      <c r="B178" s="256"/>
      <c r="C178" s="238"/>
      <c r="D178" s="277" t="s">
        <v>162</v>
      </c>
      <c r="E178" s="261"/>
      <c r="F178" s="184" t="s">
        <v>61</v>
      </c>
      <c r="G178" s="262">
        <v>5555.55</v>
      </c>
      <c r="H178" s="261"/>
      <c r="I178" s="243" t="s">
        <v>61</v>
      </c>
      <c r="J178" s="475"/>
      <c r="K178" s="475"/>
      <c r="L178" s="245">
        <v>664.95505600000001</v>
      </c>
      <c r="M178" s="184" t="s">
        <v>61</v>
      </c>
      <c r="N178" s="184"/>
      <c r="O178" s="184"/>
      <c r="P178" s="184"/>
      <c r="Q178" s="184"/>
      <c r="R178" s="184"/>
      <c r="S178" s="184"/>
      <c r="T178" s="184"/>
      <c r="U178" s="28">
        <v>664.95505600000001</v>
      </c>
      <c r="V178" s="28"/>
      <c r="W178" s="28"/>
      <c r="X178" s="158">
        <v>1748.5606787186707</v>
      </c>
      <c r="Y178" s="34"/>
      <c r="Z178" s="34"/>
      <c r="AA178" s="34"/>
      <c r="AB178" s="34"/>
      <c r="AC178" s="34"/>
      <c r="AD178" s="34"/>
      <c r="AE178" s="34"/>
      <c r="AF178" s="34"/>
      <c r="AG178" s="29">
        <v>1.5</v>
      </c>
      <c r="AH178" s="122">
        <v>3.9443884130388605</v>
      </c>
      <c r="AI178" s="29">
        <v>128.41065600000002</v>
      </c>
      <c r="AJ178" s="122">
        <v>337.66766909141273</v>
      </c>
      <c r="AK178" s="90">
        <v>240.76998</v>
      </c>
      <c r="AL178" s="247">
        <v>633.12687954639887</v>
      </c>
      <c r="AM178" s="480"/>
      <c r="AN178" s="481"/>
      <c r="AO178" s="248">
        <v>664.95505600000001</v>
      </c>
      <c r="AP178" s="122">
        <v>3497.1213574373414</v>
      </c>
      <c r="AQ178" s="229">
        <f>AN178+AP178</f>
        <v>3497.1213574373414</v>
      </c>
      <c r="AR178" s="442"/>
      <c r="AS178" s="460"/>
      <c r="AT178" s="457"/>
    </row>
    <row r="179" spans="1:47" s="42" customFormat="1">
      <c r="A179" s="55"/>
      <c r="B179" s="55"/>
      <c r="C179" s="56"/>
      <c r="D179" s="57"/>
      <c r="E179" s="57"/>
      <c r="F179" s="57"/>
      <c r="G179" s="58"/>
      <c r="H179" s="58"/>
      <c r="I179" s="58"/>
      <c r="J179" s="59"/>
      <c r="K179" s="59"/>
      <c r="L179" s="60"/>
      <c r="M179" s="61"/>
      <c r="N179" s="61"/>
      <c r="O179" s="61"/>
      <c r="P179" s="61"/>
      <c r="Q179" s="61"/>
      <c r="R179" s="61"/>
      <c r="S179" s="61"/>
      <c r="T179" s="61"/>
      <c r="U179" s="60"/>
      <c r="V179" s="60"/>
      <c r="W179" s="60"/>
      <c r="X179" s="150"/>
      <c r="Y179" s="60"/>
      <c r="Z179" s="150"/>
      <c r="AA179" s="60"/>
      <c r="AB179" s="60"/>
      <c r="AC179" s="60"/>
      <c r="AD179" s="60"/>
      <c r="AE179" s="60"/>
      <c r="AF179" s="126"/>
      <c r="AG179" s="61"/>
      <c r="AH179" s="126"/>
      <c r="AI179" s="61"/>
      <c r="AJ179" s="126"/>
      <c r="AK179" s="61"/>
      <c r="AL179" s="126"/>
      <c r="AM179" s="61"/>
      <c r="AN179" s="126"/>
      <c r="AO179" s="61"/>
      <c r="AP179" s="126"/>
      <c r="AQ179" s="126"/>
      <c r="AR179" s="61"/>
      <c r="AS179" s="126"/>
    </row>
    <row r="180" spans="1:47" s="181" customFormat="1">
      <c r="A180" s="172"/>
      <c r="B180" s="172"/>
      <c r="C180" s="173"/>
      <c r="D180" s="174"/>
      <c r="E180" s="174"/>
      <c r="F180" s="174"/>
      <c r="G180" s="175"/>
      <c r="H180" s="175"/>
      <c r="I180" s="175"/>
      <c r="J180" s="176"/>
      <c r="K180" s="176"/>
      <c r="L180" s="174"/>
      <c r="M180" s="174"/>
      <c r="N180" s="174"/>
      <c r="O180" s="174"/>
      <c r="P180" s="174"/>
      <c r="Q180" s="174"/>
      <c r="R180" s="174"/>
      <c r="S180" s="174"/>
      <c r="T180" s="174"/>
      <c r="U180" s="174"/>
      <c r="V180" s="174"/>
      <c r="W180" s="174"/>
      <c r="X180" s="182"/>
      <c r="Y180" s="174"/>
      <c r="Z180" s="182"/>
      <c r="AA180" s="174"/>
      <c r="AB180" s="174"/>
      <c r="AC180" s="174"/>
      <c r="AD180" s="174"/>
      <c r="AE180" s="174"/>
      <c r="AF180" s="182"/>
      <c r="AG180" s="174"/>
      <c r="AH180" s="182"/>
      <c r="AI180" s="174"/>
      <c r="AJ180" s="182"/>
      <c r="AK180" s="174"/>
      <c r="AL180" s="182"/>
      <c r="AM180" s="178"/>
      <c r="AN180" s="180"/>
      <c r="AO180" s="178"/>
      <c r="AP180" s="180"/>
      <c r="AQ180" s="180"/>
      <c r="AR180" s="178"/>
      <c r="AS180" s="178"/>
      <c r="AT180" s="178"/>
    </row>
    <row r="181" spans="1:47" s="42" customFormat="1" ht="13.5" thickBot="1">
      <c r="A181" s="55"/>
      <c r="B181" s="55"/>
      <c r="C181" s="56"/>
      <c r="D181" s="57"/>
      <c r="E181" s="57"/>
      <c r="F181" s="57"/>
      <c r="G181" s="96"/>
      <c r="H181" s="96"/>
      <c r="I181" s="96"/>
      <c r="J181" s="59"/>
      <c r="K181" s="59"/>
      <c r="L181" s="60"/>
      <c r="M181" s="61"/>
      <c r="N181" s="61"/>
      <c r="O181" s="61"/>
      <c r="P181" s="61"/>
      <c r="Q181" s="61"/>
      <c r="R181" s="61"/>
      <c r="S181" s="61"/>
      <c r="T181" s="61"/>
      <c r="U181" s="60"/>
      <c r="V181" s="60"/>
      <c r="W181" s="60"/>
      <c r="X181" s="150"/>
      <c r="Y181" s="60"/>
      <c r="Z181" s="150"/>
      <c r="AA181" s="60"/>
      <c r="AB181" s="60"/>
      <c r="AC181" s="60"/>
      <c r="AD181" s="60"/>
      <c r="AE181" s="60"/>
      <c r="AF181" s="126"/>
      <c r="AG181" s="61"/>
      <c r="AH181" s="126"/>
      <c r="AI181" s="61"/>
      <c r="AJ181" s="126"/>
      <c r="AK181" s="61"/>
      <c r="AL181" s="126"/>
      <c r="AM181" s="61"/>
      <c r="AN181" s="126"/>
      <c r="AO181" s="61"/>
      <c r="AP181" s="126"/>
      <c r="AQ181" s="132"/>
      <c r="AR181" s="99"/>
      <c r="AS181" s="126"/>
    </row>
    <row r="182" spans="1:47" s="42" customFormat="1" ht="12.75" customHeight="1">
      <c r="A182" s="428" t="s">
        <v>58</v>
      </c>
      <c r="B182" s="303" t="s">
        <v>159</v>
      </c>
      <c r="C182" s="48">
        <v>36035</v>
      </c>
      <c r="D182" s="49" t="s">
        <v>59</v>
      </c>
      <c r="E182" s="49" t="s">
        <v>60</v>
      </c>
      <c r="F182" s="49" t="s">
        <v>59</v>
      </c>
      <c r="G182" s="20">
        <v>8363.9</v>
      </c>
      <c r="H182" s="20">
        <v>8363.9</v>
      </c>
      <c r="I182" s="20">
        <v>8363.9</v>
      </c>
      <c r="J182" s="431"/>
      <c r="K182" s="431" t="s">
        <v>32</v>
      </c>
      <c r="L182" s="39">
        <v>552.50183418928839</v>
      </c>
      <c r="M182" s="39">
        <v>145.59060895084372</v>
      </c>
      <c r="N182" s="39"/>
      <c r="O182" s="39"/>
      <c r="P182" s="39"/>
      <c r="Q182" s="39"/>
      <c r="R182" s="39"/>
      <c r="S182" s="39"/>
      <c r="T182" s="39"/>
      <c r="U182" s="38">
        <v>10829</v>
      </c>
      <c r="V182" s="38"/>
      <c r="W182" s="38"/>
      <c r="X182" s="156">
        <v>11886.012551163121</v>
      </c>
      <c r="Y182" s="40"/>
      <c r="Z182" s="40"/>
      <c r="AA182" s="39"/>
      <c r="AB182" s="39"/>
      <c r="AC182" s="38"/>
      <c r="AD182" s="38"/>
      <c r="AE182" s="38"/>
      <c r="AF182" s="123"/>
      <c r="AG182" s="50">
        <v>13.728539985326485</v>
      </c>
      <c r="AH182" s="123">
        <v>365.85408464496504</v>
      </c>
      <c r="AI182" s="40"/>
      <c r="AJ182" s="40"/>
      <c r="AK182" s="39">
        <v>119.42773294203961</v>
      </c>
      <c r="AL182" s="123">
        <v>3182.6489898732016</v>
      </c>
      <c r="AM182" s="434" t="s">
        <v>37</v>
      </c>
      <c r="AN182" s="435"/>
      <c r="AO182" s="39">
        <v>406.91122523844462</v>
      </c>
      <c r="AP182" s="163">
        <v>22729.855669257944</v>
      </c>
      <c r="AQ182" s="133">
        <f>AP182</f>
        <v>22729.855669257944</v>
      </c>
      <c r="AR182" s="449">
        <v>45996</v>
      </c>
      <c r="AS182" s="443">
        <f>AQ182+AQ183</f>
        <v>33168.205550553779</v>
      </c>
      <c r="AU182" s="42" t="s">
        <v>77</v>
      </c>
    </row>
    <row r="183" spans="1:47" s="42" customFormat="1" ht="15.75" customHeight="1" thickBot="1">
      <c r="A183" s="430"/>
      <c r="B183" s="304"/>
      <c r="C183" s="45"/>
      <c r="D183" s="277" t="s">
        <v>160</v>
      </c>
      <c r="E183" s="183" t="s">
        <v>61</v>
      </c>
      <c r="F183" s="184" t="s">
        <v>61</v>
      </c>
      <c r="G183" s="114">
        <v>5217.25</v>
      </c>
      <c r="H183" s="183" t="s">
        <v>61</v>
      </c>
      <c r="I183" s="184" t="s">
        <v>61</v>
      </c>
      <c r="J183" s="433"/>
      <c r="K183" s="433"/>
      <c r="L183" s="28">
        <v>221.48524064563466</v>
      </c>
      <c r="M183" s="191" t="s">
        <v>61</v>
      </c>
      <c r="N183" s="191"/>
      <c r="O183" s="191"/>
      <c r="P183" s="191"/>
      <c r="Q183" s="191"/>
      <c r="R183" s="191"/>
      <c r="S183" s="191"/>
      <c r="T183" s="191"/>
      <c r="U183" s="28">
        <v>4132</v>
      </c>
      <c r="V183" s="28"/>
      <c r="W183" s="28"/>
      <c r="X183" s="158">
        <v>4535.9538460737849</v>
      </c>
      <c r="Y183" s="34"/>
      <c r="Z183" s="34"/>
      <c r="AA183" s="28"/>
      <c r="AB183" s="28"/>
      <c r="AC183" s="28"/>
      <c r="AD183" s="28"/>
      <c r="AE183" s="28">
        <v>40.43</v>
      </c>
      <c r="AF183" s="122">
        <v>1077</v>
      </c>
      <c r="AG183" s="29">
        <v>14.773290095377842</v>
      </c>
      <c r="AH183" s="122">
        <v>393.69579946708762</v>
      </c>
      <c r="AI183" s="34"/>
      <c r="AJ183" s="34"/>
      <c r="AK183" s="90">
        <v>53.082897138664705</v>
      </c>
      <c r="AL183" s="146">
        <v>1414.6147196807797</v>
      </c>
      <c r="AM183" s="438"/>
      <c r="AN183" s="439"/>
      <c r="AO183" s="90">
        <v>221.48524064563466</v>
      </c>
      <c r="AP183" s="122">
        <v>10438.349881295835</v>
      </c>
      <c r="AQ183" s="122">
        <f>AP183</f>
        <v>10438.349881295835</v>
      </c>
      <c r="AR183" s="451"/>
      <c r="AS183" s="445"/>
    </row>
    <row r="184" spans="1:47" s="42" customFormat="1">
      <c r="A184" s="55"/>
      <c r="B184" s="55"/>
      <c r="C184" s="56"/>
      <c r="D184" s="57"/>
      <c r="E184" s="57"/>
      <c r="F184" s="57"/>
      <c r="G184" s="58"/>
      <c r="H184" s="58"/>
      <c r="I184" s="58"/>
      <c r="J184" s="59"/>
      <c r="K184" s="59"/>
      <c r="L184" s="60"/>
      <c r="M184" s="61"/>
      <c r="N184" s="61"/>
      <c r="O184" s="61"/>
      <c r="P184" s="61"/>
      <c r="Q184" s="61"/>
      <c r="R184" s="61"/>
      <c r="S184" s="61"/>
      <c r="T184" s="61"/>
      <c r="U184" s="60"/>
      <c r="V184" s="60"/>
      <c r="W184" s="60"/>
      <c r="X184" s="150"/>
      <c r="Y184" s="60"/>
      <c r="Z184" s="150"/>
      <c r="AA184" s="60"/>
      <c r="AB184" s="60"/>
      <c r="AC184" s="60"/>
      <c r="AD184" s="60"/>
      <c r="AE184" s="60"/>
      <c r="AF184" s="126"/>
      <c r="AG184" s="61"/>
      <c r="AH184" s="126"/>
      <c r="AI184" s="61"/>
      <c r="AJ184" s="126"/>
      <c r="AK184" s="61"/>
      <c r="AL184" s="126"/>
      <c r="AM184" s="61"/>
      <c r="AN184" s="126"/>
      <c r="AO184" s="61"/>
      <c r="AP184" s="126"/>
      <c r="AQ184" s="126"/>
      <c r="AR184" s="61"/>
      <c r="AS184" s="126"/>
    </row>
    <row r="185" spans="1:47" s="181" customFormat="1">
      <c r="A185" s="172"/>
      <c r="B185" s="172"/>
      <c r="C185" s="173"/>
      <c r="D185" s="174"/>
      <c r="E185" s="174"/>
      <c r="F185" s="174"/>
      <c r="G185" s="174"/>
      <c r="H185" s="174"/>
      <c r="I185" s="175"/>
      <c r="J185" s="176"/>
      <c r="K185" s="176"/>
      <c r="L185" s="177"/>
      <c r="M185" s="178"/>
      <c r="N185" s="178"/>
      <c r="O185" s="178"/>
      <c r="P185" s="178"/>
      <c r="Q185" s="178"/>
      <c r="R185" s="178"/>
      <c r="S185" s="178"/>
      <c r="T185" s="178"/>
      <c r="U185" s="177"/>
      <c r="V185" s="177"/>
      <c r="W185" s="177"/>
      <c r="X185" s="179"/>
      <c r="Y185" s="177"/>
      <c r="Z185" s="179"/>
      <c r="AA185" s="177"/>
      <c r="AB185" s="177"/>
      <c r="AC185" s="177"/>
      <c r="AD185" s="177"/>
      <c r="AE185" s="177"/>
      <c r="AF185" s="180"/>
      <c r="AG185" s="178"/>
      <c r="AH185" s="180"/>
      <c r="AI185" s="178"/>
      <c r="AJ185" s="180"/>
      <c r="AK185" s="178"/>
      <c r="AL185" s="180"/>
      <c r="AM185" s="178"/>
      <c r="AN185" s="180"/>
      <c r="AO185" s="178"/>
      <c r="AP185" s="180"/>
      <c r="AQ185" s="180"/>
      <c r="AR185" s="178"/>
      <c r="AS185" s="180"/>
    </row>
    <row r="186" spans="1:47" s="42" customFormat="1" ht="13.5" thickBot="1">
      <c r="A186" s="55"/>
      <c r="B186" s="55"/>
      <c r="C186" s="56"/>
      <c r="D186" s="57"/>
      <c r="E186" s="57"/>
      <c r="F186" s="57"/>
      <c r="G186" s="58"/>
      <c r="H186" s="58"/>
      <c r="I186" s="58"/>
      <c r="J186" s="59"/>
      <c r="K186" s="59"/>
      <c r="L186" s="60"/>
      <c r="M186" s="61"/>
      <c r="N186" s="61"/>
      <c r="O186" s="61"/>
      <c r="P186" s="61"/>
      <c r="Q186" s="61"/>
      <c r="R186" s="61"/>
      <c r="S186" s="61"/>
      <c r="T186" s="61"/>
      <c r="U186" s="60"/>
      <c r="V186" s="60"/>
      <c r="W186" s="60"/>
      <c r="X186" s="150"/>
      <c r="Y186" s="60"/>
      <c r="Z186" s="150"/>
      <c r="AA186" s="60"/>
      <c r="AB186" s="60"/>
      <c r="AC186" s="60"/>
      <c r="AD186" s="60"/>
      <c r="AE186" s="60"/>
      <c r="AF186" s="126"/>
      <c r="AG186" s="61"/>
      <c r="AH186" s="126"/>
      <c r="AI186" s="61"/>
      <c r="AJ186" s="126"/>
      <c r="AK186" s="61"/>
      <c r="AL186" s="126"/>
      <c r="AM186" s="61"/>
      <c r="AN186" s="126"/>
      <c r="AO186" s="61"/>
      <c r="AP186" s="126"/>
      <c r="AQ186" s="132"/>
      <c r="AR186" s="99"/>
      <c r="AS186" s="126"/>
    </row>
    <row r="187" spans="1:47" s="42" customFormat="1" ht="12.75" customHeight="1">
      <c r="A187" s="428" t="s">
        <v>63</v>
      </c>
      <c r="B187" s="303" t="s">
        <v>159</v>
      </c>
      <c r="C187" s="48">
        <v>37568</v>
      </c>
      <c r="D187" s="49" t="s">
        <v>64</v>
      </c>
      <c r="E187" s="49" t="s">
        <v>64</v>
      </c>
      <c r="F187" s="49" t="s">
        <v>64</v>
      </c>
      <c r="G187" s="160"/>
      <c r="H187" s="160"/>
      <c r="I187" s="160"/>
      <c r="J187" s="431"/>
      <c r="K187" s="431" t="s">
        <v>65</v>
      </c>
      <c r="L187" s="39">
        <v>768.17</v>
      </c>
      <c r="M187" s="39">
        <v>75.739999999999995</v>
      </c>
      <c r="N187" s="39"/>
      <c r="O187" s="39"/>
      <c r="P187" s="39"/>
      <c r="Q187" s="39"/>
      <c r="R187" s="39"/>
      <c r="S187" s="39"/>
      <c r="T187" s="39"/>
      <c r="U187" s="38">
        <v>4372.9399999999996</v>
      </c>
      <c r="V187" s="38"/>
      <c r="W187" s="38"/>
      <c r="X187" s="156">
        <v>19889.433493372628</v>
      </c>
      <c r="Y187" s="40"/>
      <c r="Z187" s="40"/>
      <c r="AA187" s="50"/>
      <c r="AB187" s="50"/>
      <c r="AC187" s="50"/>
      <c r="AD187" s="50"/>
      <c r="AE187" s="38"/>
      <c r="AF187" s="123"/>
      <c r="AG187" s="50">
        <v>19.8062</v>
      </c>
      <c r="AH187" s="123">
        <v>270.58503671778857</v>
      </c>
      <c r="AI187" s="40"/>
      <c r="AJ187" s="40"/>
      <c r="AK187" s="105">
        <v>271.62</v>
      </c>
      <c r="AL187" s="145">
        <v>3710.0609628109928</v>
      </c>
      <c r="AM187" s="434" t="s">
        <v>37</v>
      </c>
      <c r="AN187" s="435"/>
      <c r="AO187" s="105">
        <v>692.43</v>
      </c>
      <c r="AP187" s="163">
        <v>19889</v>
      </c>
      <c r="AQ187" s="133">
        <f>AP187</f>
        <v>19889</v>
      </c>
      <c r="AR187" s="440">
        <v>45995</v>
      </c>
      <c r="AS187" s="443">
        <f>AQ187+AQ188+AQ189</f>
        <v>32017</v>
      </c>
    </row>
    <row r="188" spans="1:47" s="42" customFormat="1" ht="12.75" customHeight="1">
      <c r="A188" s="429"/>
      <c r="B188" s="311"/>
      <c r="C188" s="69"/>
      <c r="D188" s="70" t="s">
        <v>160</v>
      </c>
      <c r="E188" s="190" t="s">
        <v>61</v>
      </c>
      <c r="F188" s="192" t="s">
        <v>61</v>
      </c>
      <c r="G188" s="187">
        <v>1111</v>
      </c>
      <c r="H188" s="190" t="s">
        <v>61</v>
      </c>
      <c r="I188" s="192" t="s">
        <v>61</v>
      </c>
      <c r="J188" s="432"/>
      <c r="K188" s="432"/>
      <c r="L188" s="72">
        <v>75.60821</v>
      </c>
      <c r="M188" s="192" t="s">
        <v>61</v>
      </c>
      <c r="N188" s="339"/>
      <c r="O188" s="339"/>
      <c r="P188" s="339"/>
      <c r="Q188" s="339"/>
      <c r="R188" s="339"/>
      <c r="S188" s="339"/>
      <c r="T188" s="339"/>
      <c r="U188" s="65">
        <v>63.92</v>
      </c>
      <c r="V188" s="65"/>
      <c r="W188" s="65"/>
      <c r="X188" s="157">
        <v>2065.5158633247847</v>
      </c>
      <c r="Y188" s="74"/>
      <c r="Z188" s="74"/>
      <c r="AA188" s="190" t="s">
        <v>61</v>
      </c>
      <c r="AB188" s="75">
        <v>7.22</v>
      </c>
      <c r="AC188" s="190" t="s">
        <v>61</v>
      </c>
      <c r="AD188" s="75">
        <v>1.39</v>
      </c>
      <c r="AE188" s="65">
        <f>AB188+AD188</f>
        <v>8.61</v>
      </c>
      <c r="AF188" s="121">
        <v>118</v>
      </c>
      <c r="AG188" s="75">
        <v>10.283494000000001</v>
      </c>
      <c r="AH188" s="121">
        <v>140.41464802922093</v>
      </c>
      <c r="AI188" s="74"/>
      <c r="AJ188" s="74"/>
      <c r="AK188" s="17">
        <v>24.015184000000001</v>
      </c>
      <c r="AL188" s="141">
        <v>328.08947914998924</v>
      </c>
      <c r="AM188" s="436"/>
      <c r="AN188" s="437"/>
      <c r="AO188" s="17">
        <v>75.60821</v>
      </c>
      <c r="AP188" s="141">
        <v>2066</v>
      </c>
      <c r="AQ188" s="133">
        <f>AP188</f>
        <v>2066</v>
      </c>
      <c r="AR188" s="441"/>
      <c r="AS188" s="444"/>
    </row>
    <row r="189" spans="1:47" s="42" customFormat="1" ht="15.75" customHeight="1" thickBot="1">
      <c r="A189" s="430"/>
      <c r="B189" s="304"/>
      <c r="C189" s="45"/>
      <c r="D189" s="186" t="s">
        <v>161</v>
      </c>
      <c r="E189" s="189" t="s">
        <v>61</v>
      </c>
      <c r="F189" s="191" t="s">
        <v>61</v>
      </c>
      <c r="G189" s="188">
        <v>22222</v>
      </c>
      <c r="H189" s="189" t="s">
        <v>61</v>
      </c>
      <c r="I189" s="191" t="s">
        <v>61</v>
      </c>
      <c r="J189" s="433"/>
      <c r="K189" s="433"/>
      <c r="L189" s="28">
        <v>368.30995999999999</v>
      </c>
      <c r="M189" s="191" t="s">
        <v>61</v>
      </c>
      <c r="N189" s="191"/>
      <c r="O189" s="191"/>
      <c r="P189" s="191"/>
      <c r="Q189" s="191"/>
      <c r="R189" s="191"/>
      <c r="S189" s="191"/>
      <c r="T189" s="191"/>
      <c r="U189" s="28">
        <v>315.10000000000002</v>
      </c>
      <c r="V189" s="28"/>
      <c r="W189" s="28"/>
      <c r="X189" s="158">
        <v>10061.501754016024</v>
      </c>
      <c r="Y189" s="34"/>
      <c r="Z189" s="34"/>
      <c r="AA189" s="29"/>
      <c r="AB189" s="29"/>
      <c r="AC189" s="29"/>
      <c r="AD189" s="29"/>
      <c r="AE189" s="28"/>
      <c r="AF189" s="122"/>
      <c r="AG189" s="29">
        <v>48.283293999999998</v>
      </c>
      <c r="AH189" s="122">
        <v>659.45712128898549</v>
      </c>
      <c r="AI189" s="34"/>
      <c r="AJ189" s="34"/>
      <c r="AK189" s="90">
        <v>144.539984</v>
      </c>
      <c r="AL189" s="146">
        <v>1974.2736601306997</v>
      </c>
      <c r="AM189" s="438"/>
      <c r="AN189" s="439"/>
      <c r="AO189" s="90">
        <v>368.30995999999999</v>
      </c>
      <c r="AP189" s="122">
        <v>10062</v>
      </c>
      <c r="AQ189" s="229">
        <f>AP189</f>
        <v>10062</v>
      </c>
      <c r="AR189" s="442"/>
      <c r="AS189" s="445"/>
    </row>
    <row r="190" spans="1:47" s="42" customFormat="1">
      <c r="A190" s="55"/>
      <c r="B190" s="55"/>
      <c r="C190" s="56"/>
      <c r="D190" s="57"/>
      <c r="E190" s="57"/>
      <c r="F190" s="57"/>
      <c r="G190" s="58"/>
      <c r="H190" s="58"/>
      <c r="I190" s="58"/>
      <c r="J190" s="59"/>
      <c r="K190" s="59"/>
      <c r="L190" s="60"/>
      <c r="M190" s="61"/>
      <c r="N190" s="61"/>
      <c r="O190" s="61"/>
      <c r="P190" s="61"/>
      <c r="Q190" s="61"/>
      <c r="R190" s="61"/>
      <c r="S190" s="61"/>
      <c r="T190" s="61"/>
      <c r="U190" s="60"/>
      <c r="V190" s="60"/>
      <c r="W190" s="60"/>
      <c r="X190" s="150"/>
      <c r="Y190" s="60"/>
      <c r="Z190" s="150"/>
      <c r="AA190" s="60"/>
      <c r="AB190" s="60"/>
      <c r="AC190" s="60"/>
      <c r="AD190" s="60"/>
      <c r="AE190" s="60"/>
      <c r="AF190" s="126"/>
      <c r="AG190" s="61"/>
      <c r="AH190" s="126"/>
      <c r="AI190" s="61"/>
      <c r="AJ190" s="126"/>
      <c r="AK190" s="61"/>
      <c r="AL190" s="126"/>
      <c r="AM190" s="61"/>
      <c r="AN190" s="126"/>
      <c r="AO190" s="61"/>
      <c r="AP190" s="126"/>
      <c r="AQ190" s="126"/>
      <c r="AR190" s="61"/>
      <c r="AS190" s="126"/>
    </row>
    <row r="191" spans="1:47" s="181" customFormat="1">
      <c r="A191" s="172"/>
      <c r="B191" s="172"/>
      <c r="C191" s="173"/>
      <c r="D191" s="174"/>
      <c r="E191" s="174"/>
      <c r="F191" s="174"/>
      <c r="G191" s="174"/>
      <c r="H191" s="174"/>
      <c r="I191" s="175"/>
      <c r="J191" s="176"/>
      <c r="K191" s="176"/>
      <c r="L191" s="177"/>
      <c r="M191" s="178"/>
      <c r="N191" s="178"/>
      <c r="O191" s="178"/>
      <c r="P191" s="178"/>
      <c r="Q191" s="178"/>
      <c r="R191" s="178"/>
      <c r="S191" s="178"/>
      <c r="T191" s="178"/>
      <c r="U191" s="177"/>
      <c r="V191" s="177"/>
      <c r="W191" s="177"/>
      <c r="X191" s="179"/>
      <c r="Y191" s="177"/>
      <c r="Z191" s="179"/>
      <c r="AA191" s="177"/>
      <c r="AB191" s="177"/>
      <c r="AC191" s="177"/>
      <c r="AD191" s="177"/>
      <c r="AE191" s="177"/>
      <c r="AF191" s="180"/>
      <c r="AG191" s="178"/>
      <c r="AH191" s="180"/>
      <c r="AI191" s="178"/>
      <c r="AJ191" s="180"/>
      <c r="AK191" s="178"/>
      <c r="AL191" s="180"/>
      <c r="AM191" s="178"/>
      <c r="AN191" s="180"/>
      <c r="AO191" s="178"/>
      <c r="AP191" s="180"/>
      <c r="AQ191" s="180"/>
      <c r="AR191" s="178"/>
      <c r="AS191" s="180"/>
    </row>
    <row r="192" spans="1:47" s="42" customFormat="1" ht="13.5" thickBot="1">
      <c r="A192" s="55"/>
      <c r="B192" s="55"/>
      <c r="C192" s="56"/>
      <c r="D192" s="57"/>
      <c r="E192" s="57"/>
      <c r="F192" s="57"/>
      <c r="G192" s="58"/>
      <c r="H192" s="58"/>
      <c r="I192" s="58"/>
      <c r="J192" s="59"/>
      <c r="K192" s="59"/>
      <c r="L192" s="60"/>
      <c r="M192" s="61"/>
      <c r="N192" s="61"/>
      <c r="O192" s="61"/>
      <c r="P192" s="61"/>
      <c r="Q192" s="61"/>
      <c r="R192" s="61"/>
      <c r="S192" s="61"/>
      <c r="T192" s="61"/>
      <c r="U192" s="60"/>
      <c r="V192" s="60"/>
      <c r="W192" s="60"/>
      <c r="X192" s="150"/>
      <c r="Y192" s="60"/>
      <c r="Z192" s="150"/>
      <c r="AA192" s="60"/>
      <c r="AB192" s="60"/>
      <c r="AC192" s="60"/>
      <c r="AD192" s="60"/>
      <c r="AE192" s="60"/>
      <c r="AF192" s="126"/>
      <c r="AG192" s="61"/>
      <c r="AH192" s="126"/>
      <c r="AI192" s="61"/>
      <c r="AJ192" s="126"/>
      <c r="AK192" s="61"/>
      <c r="AL192" s="126"/>
      <c r="AM192" s="61"/>
      <c r="AN192" s="126"/>
      <c r="AO192" s="61"/>
      <c r="AP192" s="126"/>
      <c r="AQ192" s="132"/>
      <c r="AR192" s="99"/>
      <c r="AS192" s="126"/>
    </row>
    <row r="193" spans="1:47" s="42" customFormat="1" ht="12.75" customHeight="1">
      <c r="A193" s="464" t="s">
        <v>128</v>
      </c>
      <c r="B193" s="303" t="s">
        <v>159</v>
      </c>
      <c r="C193" s="48">
        <v>37586</v>
      </c>
      <c r="D193" s="49" t="s">
        <v>64</v>
      </c>
      <c r="E193" s="49" t="s">
        <v>64</v>
      </c>
      <c r="F193" s="49" t="s">
        <v>64</v>
      </c>
      <c r="G193" s="160"/>
      <c r="H193" s="160"/>
      <c r="I193" s="160"/>
      <c r="J193" s="431"/>
      <c r="K193" s="431" t="s">
        <v>106</v>
      </c>
      <c r="L193" s="39">
        <v>442.57999999999993</v>
      </c>
      <c r="M193" s="39">
        <v>107.44</v>
      </c>
      <c r="N193" s="39"/>
      <c r="O193" s="39"/>
      <c r="P193" s="39"/>
      <c r="Q193" s="346">
        <v>37595</v>
      </c>
      <c r="R193" s="39">
        <v>29.45</v>
      </c>
      <c r="S193" s="39">
        <v>57.01</v>
      </c>
      <c r="T193" s="39">
        <v>223</v>
      </c>
      <c r="U193" s="38">
        <v>335.13999999999993</v>
      </c>
      <c r="V193" s="38"/>
      <c r="W193" s="38"/>
      <c r="X193" s="156">
        <v>5196.8712192698949</v>
      </c>
      <c r="Y193" s="40"/>
      <c r="Z193" s="40"/>
      <c r="AA193" s="50"/>
      <c r="AB193" s="50"/>
      <c r="AC193" s="50"/>
      <c r="AD193" s="50"/>
      <c r="AE193" s="38"/>
      <c r="AF193" s="123"/>
      <c r="AG193" s="50">
        <v>18.450899999999997</v>
      </c>
      <c r="AH193" s="123">
        <v>286.11013659851648</v>
      </c>
      <c r="AI193" s="40"/>
      <c r="AJ193" s="40"/>
      <c r="AK193" s="105">
        <v>130.30399999999997</v>
      </c>
      <c r="AL193" s="145">
        <v>2020.5678443508527</v>
      </c>
      <c r="AM193" s="434" t="s">
        <v>37</v>
      </c>
      <c r="AN193" s="435"/>
      <c r="AO193" s="105">
        <v>335.13999999999993</v>
      </c>
      <c r="AP193" s="163">
        <v>10616.737845790283</v>
      </c>
      <c r="AQ193" s="133">
        <f>AP193</f>
        <v>10616.737845790283</v>
      </c>
      <c r="AR193" s="440">
        <v>46055</v>
      </c>
      <c r="AS193" s="470">
        <f>AQ193+AQ194+AQ195+AQ196</f>
        <v>74162.669296621039</v>
      </c>
    </row>
    <row r="194" spans="1:47" s="42" customFormat="1" ht="12.75" customHeight="1">
      <c r="A194" s="465"/>
      <c r="B194" s="311"/>
      <c r="C194" s="69"/>
      <c r="D194" s="241" t="s">
        <v>160</v>
      </c>
      <c r="E194" s="190" t="s">
        <v>61</v>
      </c>
      <c r="F194" s="192" t="s">
        <v>61</v>
      </c>
      <c r="G194" s="187">
        <v>22222.22</v>
      </c>
      <c r="H194" s="190" t="s">
        <v>61</v>
      </c>
      <c r="I194" s="192" t="s">
        <v>61</v>
      </c>
      <c r="J194" s="432"/>
      <c r="K194" s="432"/>
      <c r="L194" s="72">
        <v>577.97480500000006</v>
      </c>
      <c r="M194" s="192" t="s">
        <v>61</v>
      </c>
      <c r="N194" s="339"/>
      <c r="O194" s="339"/>
      <c r="P194" s="339"/>
      <c r="Q194" s="339"/>
      <c r="R194" s="339"/>
      <c r="S194" s="339"/>
      <c r="T194" s="339"/>
      <c r="U194" s="65">
        <v>577.97480500000006</v>
      </c>
      <c r="V194" s="65"/>
      <c r="W194" s="65"/>
      <c r="X194" s="157">
        <v>8962.3311410199294</v>
      </c>
      <c r="Y194" s="74"/>
      <c r="Z194" s="74"/>
      <c r="AA194" s="190" t="s">
        <v>61</v>
      </c>
      <c r="AB194" s="75"/>
      <c r="AC194" s="190" t="s">
        <v>61</v>
      </c>
      <c r="AD194" s="75"/>
      <c r="AE194" s="65">
        <v>172.222205</v>
      </c>
      <c r="AF194" s="121">
        <v>2670.5411511089733</v>
      </c>
      <c r="AG194" s="75">
        <v>44.323690000000013</v>
      </c>
      <c r="AH194" s="121">
        <v>687.30831560792751</v>
      </c>
      <c r="AI194" s="74"/>
      <c r="AJ194" s="74"/>
      <c r="AK194" s="17">
        <v>161.10104000000001</v>
      </c>
      <c r="AL194" s="141">
        <v>2498.1242411244502</v>
      </c>
      <c r="AM194" s="436"/>
      <c r="AN194" s="437"/>
      <c r="AO194" s="17">
        <v>577.97480500000006</v>
      </c>
      <c r="AP194" s="141">
        <v>17924.736791099378</v>
      </c>
      <c r="AQ194" s="133">
        <f>AP194</f>
        <v>17924.736791099378</v>
      </c>
      <c r="AR194" s="441"/>
      <c r="AS194" s="471"/>
      <c r="AU194" s="42" t="s">
        <v>129</v>
      </c>
    </row>
    <row r="195" spans="1:47" s="42" customFormat="1" ht="12.75" customHeight="1">
      <c r="A195" s="465"/>
      <c r="B195" s="295"/>
      <c r="C195" s="251"/>
      <c r="D195" s="258" t="s">
        <v>161</v>
      </c>
      <c r="E195" s="190" t="s">
        <v>61</v>
      </c>
      <c r="F195" s="192" t="s">
        <v>61</v>
      </c>
      <c r="G195" s="305">
        <v>56864.09</v>
      </c>
      <c r="H195" s="190" t="s">
        <v>61</v>
      </c>
      <c r="I195" s="192" t="s">
        <v>61</v>
      </c>
      <c r="J195" s="432"/>
      <c r="K195" s="432"/>
      <c r="L195" s="17">
        <v>1276.5417375</v>
      </c>
      <c r="M195" s="192" t="s">
        <v>61</v>
      </c>
      <c r="N195" s="192"/>
      <c r="O195" s="192"/>
      <c r="P195" s="192"/>
      <c r="Q195" s="192"/>
      <c r="R195" s="192"/>
      <c r="S195" s="192"/>
      <c r="T195" s="192"/>
      <c r="U195" s="16">
        <v>1276.5417375</v>
      </c>
      <c r="V195" s="16"/>
      <c r="W195" s="16"/>
      <c r="X195" s="159">
        <v>19794.754389946866</v>
      </c>
      <c r="Y195" s="30"/>
      <c r="Z195" s="30"/>
      <c r="AA195" s="190" t="s">
        <v>61</v>
      </c>
      <c r="AB195" s="17"/>
      <c r="AC195" s="190" t="s">
        <v>61</v>
      </c>
      <c r="AD195" s="16"/>
      <c r="AE195" s="16">
        <v>440.69669749999997</v>
      </c>
      <c r="AF195" s="141">
        <v>6833.7445435705731</v>
      </c>
      <c r="AG195" s="14">
        <v>106.679056</v>
      </c>
      <c r="AH195" s="141">
        <v>1654.226042326434</v>
      </c>
      <c r="AI195" s="30"/>
      <c r="AJ195" s="30"/>
      <c r="AK195" s="17">
        <v>333.13801600000005</v>
      </c>
      <c r="AL195" s="141">
        <v>5165.827318121007</v>
      </c>
      <c r="AM195" s="436"/>
      <c r="AN195" s="437"/>
      <c r="AO195" s="17">
        <v>1276.5417375</v>
      </c>
      <c r="AP195" s="141">
        <v>39589.535722555731</v>
      </c>
      <c r="AQ195" s="135">
        <f t="shared" ref="AQ195:AQ196" si="17">AN195+AP195</f>
        <v>39589.535722555731</v>
      </c>
      <c r="AR195" s="441"/>
      <c r="AS195" s="471"/>
    </row>
    <row r="196" spans="1:47" s="42" customFormat="1" ht="15.75" customHeight="1" thickBot="1">
      <c r="A196" s="466"/>
      <c r="B196" s="284"/>
      <c r="C196" s="238"/>
      <c r="D196" s="277" t="s">
        <v>162</v>
      </c>
      <c r="E196" s="189" t="s">
        <v>61</v>
      </c>
      <c r="F196" s="191" t="s">
        <v>61</v>
      </c>
      <c r="G196" s="345">
        <v>6666.66</v>
      </c>
      <c r="H196" s="189" t="s">
        <v>61</v>
      </c>
      <c r="I196" s="191" t="s">
        <v>61</v>
      </c>
      <c r="J196" s="433"/>
      <c r="K196" s="433"/>
      <c r="L196" s="28">
        <v>194.52246</v>
      </c>
      <c r="M196" s="184" t="s">
        <v>61</v>
      </c>
      <c r="N196" s="184"/>
      <c r="O196" s="184"/>
      <c r="P196" s="184"/>
      <c r="Q196" s="184"/>
      <c r="R196" s="184"/>
      <c r="S196" s="184"/>
      <c r="T196" s="184"/>
      <c r="U196" s="28">
        <v>194.52246</v>
      </c>
      <c r="V196" s="28"/>
      <c r="W196" s="28"/>
      <c r="X196" s="158">
        <v>3015.2831721951093</v>
      </c>
      <c r="Y196" s="34"/>
      <c r="Z196" s="34"/>
      <c r="AA196" s="183" t="s">
        <v>61</v>
      </c>
      <c r="AB196" s="28"/>
      <c r="AC196" s="183" t="s">
        <v>61</v>
      </c>
      <c r="AD196" s="28"/>
      <c r="AE196" s="28">
        <v>86.66658000000001</v>
      </c>
      <c r="AF196" s="122">
        <v>1347.0555672792732</v>
      </c>
      <c r="AG196" s="29">
        <v>16.323681999999998</v>
      </c>
      <c r="AH196" s="122">
        <v>253.12428590533514</v>
      </c>
      <c r="AI196" s="34"/>
      <c r="AJ196" s="34"/>
      <c r="AK196" s="90">
        <v>41.942352</v>
      </c>
      <c r="AL196" s="146">
        <v>650.38193583961106</v>
      </c>
      <c r="AM196" s="438"/>
      <c r="AN196" s="439"/>
      <c r="AO196" s="90">
        <v>194.52246</v>
      </c>
      <c r="AP196" s="122">
        <v>6031.6589371756545</v>
      </c>
      <c r="AQ196" s="229">
        <f t="shared" si="17"/>
        <v>6031.6589371756545</v>
      </c>
      <c r="AR196" s="442"/>
      <c r="AS196" s="472"/>
    </row>
    <row r="197" spans="1:47" s="42" customFormat="1">
      <c r="A197" s="55"/>
      <c r="B197" s="55"/>
      <c r="C197" s="56"/>
      <c r="D197" s="57"/>
      <c r="E197" s="57"/>
      <c r="F197" s="57"/>
      <c r="G197" s="58"/>
      <c r="H197" s="58"/>
      <c r="I197" s="58"/>
      <c r="J197" s="59"/>
      <c r="K197" s="59"/>
      <c r="L197" s="60"/>
      <c r="M197" s="61"/>
      <c r="N197" s="61"/>
      <c r="O197" s="61"/>
      <c r="P197" s="61"/>
      <c r="Q197" s="61"/>
      <c r="R197" s="61"/>
      <c r="S197" s="61"/>
      <c r="T197" s="61"/>
      <c r="U197" s="60"/>
      <c r="V197" s="60"/>
      <c r="W197" s="60"/>
      <c r="X197" s="150"/>
      <c r="Y197" s="60"/>
      <c r="Z197" s="150"/>
      <c r="AA197" s="60"/>
      <c r="AB197" s="60"/>
      <c r="AC197" s="60"/>
      <c r="AD197" s="60"/>
      <c r="AE197" s="60"/>
      <c r="AF197" s="126"/>
      <c r="AG197" s="61"/>
      <c r="AH197" s="126"/>
      <c r="AI197" s="61"/>
      <c r="AJ197" s="126"/>
      <c r="AK197" s="61"/>
      <c r="AL197" s="126"/>
      <c r="AM197" s="61"/>
      <c r="AN197" s="126"/>
      <c r="AO197" s="61"/>
      <c r="AP197" s="126"/>
      <c r="AQ197" s="126"/>
      <c r="AR197" s="61"/>
      <c r="AS197" s="126"/>
    </row>
    <row r="198" spans="1:47" s="181" customFormat="1">
      <c r="A198" s="172"/>
      <c r="B198" s="172"/>
      <c r="C198" s="173"/>
      <c r="D198" s="174"/>
      <c r="E198" s="174"/>
      <c r="F198" s="174"/>
      <c r="G198" s="174"/>
      <c r="H198" s="174"/>
      <c r="I198" s="175"/>
      <c r="J198" s="176"/>
      <c r="K198" s="176"/>
      <c r="L198" s="177"/>
      <c r="M198" s="178"/>
      <c r="N198" s="178"/>
      <c r="O198" s="178"/>
      <c r="P198" s="178"/>
      <c r="Q198" s="178"/>
      <c r="R198" s="178"/>
      <c r="S198" s="178"/>
      <c r="T198" s="178"/>
      <c r="U198" s="177"/>
      <c r="V198" s="177"/>
      <c r="W198" s="177"/>
      <c r="X198" s="179"/>
      <c r="Y198" s="177"/>
      <c r="Z198" s="179"/>
      <c r="AA198" s="177"/>
      <c r="AB198" s="177"/>
      <c r="AC198" s="177"/>
      <c r="AD198" s="177"/>
      <c r="AE198" s="177"/>
      <c r="AF198" s="180"/>
      <c r="AG198" s="178"/>
      <c r="AH198" s="180"/>
      <c r="AI198" s="178"/>
      <c r="AJ198" s="180"/>
      <c r="AK198" s="178"/>
      <c r="AL198" s="180"/>
      <c r="AM198" s="178"/>
      <c r="AN198" s="180"/>
      <c r="AO198" s="178"/>
      <c r="AP198" s="180"/>
      <c r="AQ198" s="180"/>
      <c r="AR198" s="178"/>
      <c r="AS198" s="180"/>
    </row>
    <row r="199" spans="1:47" s="42" customFormat="1" ht="13.5" thickBot="1">
      <c r="A199" s="55"/>
      <c r="B199" s="93"/>
      <c r="C199" s="94"/>
      <c r="D199" s="95"/>
      <c r="E199" s="95"/>
      <c r="F199" s="95"/>
      <c r="G199" s="96"/>
      <c r="H199" s="96"/>
      <c r="I199" s="96"/>
      <c r="J199" s="59"/>
      <c r="K199" s="59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134"/>
      <c r="Y199" s="57"/>
      <c r="Z199" s="134"/>
      <c r="AA199" s="57"/>
      <c r="AB199" s="57"/>
      <c r="AC199" s="57"/>
      <c r="AD199" s="57"/>
      <c r="AE199" s="57"/>
      <c r="AF199" s="134"/>
      <c r="AG199" s="57"/>
      <c r="AH199" s="134"/>
      <c r="AI199" s="57"/>
      <c r="AJ199" s="134"/>
      <c r="AK199" s="57"/>
      <c r="AL199" s="134"/>
      <c r="AM199" s="95"/>
      <c r="AN199" s="194"/>
      <c r="AO199" s="95"/>
      <c r="AP199" s="194"/>
      <c r="AQ199" s="194"/>
      <c r="AR199" s="57"/>
      <c r="AS199" s="126"/>
    </row>
    <row r="200" spans="1:47" s="42" customFormat="1" ht="12.75" customHeight="1">
      <c r="A200" s="428" t="s">
        <v>69</v>
      </c>
      <c r="B200" s="203" t="s">
        <v>159</v>
      </c>
      <c r="C200" s="239">
        <v>36371</v>
      </c>
      <c r="D200" s="241" t="s">
        <v>64</v>
      </c>
      <c r="E200" s="241" t="s">
        <v>64</v>
      </c>
      <c r="F200" s="241" t="s">
        <v>64</v>
      </c>
      <c r="G200" s="195"/>
      <c r="H200" s="195"/>
      <c r="I200" s="195"/>
      <c r="J200" s="431"/>
      <c r="K200" s="431" t="s">
        <v>71</v>
      </c>
      <c r="L200" s="39">
        <v>242.67351430667645</v>
      </c>
      <c r="M200" s="39">
        <v>41.31</v>
      </c>
      <c r="N200" s="39"/>
      <c r="O200" s="39"/>
      <c r="P200" s="39"/>
      <c r="Q200" s="39"/>
      <c r="R200" s="39"/>
      <c r="S200" s="39"/>
      <c r="T200" s="39"/>
      <c r="U200" s="38">
        <v>41.31</v>
      </c>
      <c r="V200" s="38"/>
      <c r="W200" s="38"/>
      <c r="X200" s="156">
        <v>5209.8639483565112</v>
      </c>
      <c r="Y200" s="40"/>
      <c r="Z200" s="40"/>
      <c r="AA200" s="39"/>
      <c r="AB200" s="39"/>
      <c r="AC200" s="38"/>
      <c r="AD200" s="38"/>
      <c r="AE200" s="38"/>
      <c r="AF200" s="123"/>
      <c r="AG200" s="50">
        <v>25.212032281731474</v>
      </c>
      <c r="AH200" s="123">
        <v>550.61969977147191</v>
      </c>
      <c r="AI200" s="40"/>
      <c r="AJ200" s="40"/>
      <c r="AK200" s="39">
        <v>79.268672046955245</v>
      </c>
      <c r="AL200" s="123">
        <v>1731.1929445451385</v>
      </c>
      <c r="AM200" s="434" t="s">
        <v>37</v>
      </c>
      <c r="AN200" s="435"/>
      <c r="AO200" s="39">
        <v>201.36463683052091</v>
      </c>
      <c r="AP200" s="193">
        <v>9607.5790804505177</v>
      </c>
      <c r="AQ200" s="133">
        <f t="shared" ref="AQ200:AQ205" si="18">AN200+AP200</f>
        <v>9607.5790804505177</v>
      </c>
      <c r="AR200" s="440">
        <v>46001</v>
      </c>
      <c r="AS200" s="575">
        <f>AQ200+AQ201+AQ202+AQ203</f>
        <v>25825.228303055632</v>
      </c>
      <c r="AT200" s="461">
        <f>AS200+AS204</f>
        <v>44948.70837341946</v>
      </c>
    </row>
    <row r="201" spans="1:47" s="42" customFormat="1" ht="15.75" customHeight="1">
      <c r="A201" s="429"/>
      <c r="B201" s="275"/>
      <c r="C201" s="251"/>
      <c r="D201" s="241" t="s">
        <v>160</v>
      </c>
      <c r="E201" s="190" t="s">
        <v>61</v>
      </c>
      <c r="F201" s="192" t="s">
        <v>61</v>
      </c>
      <c r="G201" s="305">
        <v>4979.4277329420393</v>
      </c>
      <c r="H201" s="190" t="s">
        <v>61</v>
      </c>
      <c r="I201" s="192" t="s">
        <v>61</v>
      </c>
      <c r="J201" s="432"/>
      <c r="K201" s="432"/>
      <c r="L201" s="234">
        <v>141.95338224504769</v>
      </c>
      <c r="M201" s="192" t="s">
        <v>61</v>
      </c>
      <c r="N201" s="340"/>
      <c r="O201" s="340"/>
      <c r="P201" s="340"/>
      <c r="Q201" s="340"/>
      <c r="R201" s="340"/>
      <c r="S201" s="340"/>
      <c r="T201" s="340"/>
      <c r="U201" s="234"/>
      <c r="V201" s="234"/>
      <c r="W201" s="234"/>
      <c r="X201" s="236">
        <v>3100.1994539706066</v>
      </c>
      <c r="Y201" s="80"/>
      <c r="Z201" s="80"/>
      <c r="AA201" s="190" t="s">
        <v>61</v>
      </c>
      <c r="AB201" s="234"/>
      <c r="AC201" s="190" t="s">
        <v>61</v>
      </c>
      <c r="AD201" s="234"/>
      <c r="AE201" s="234">
        <v>38.590564930300808</v>
      </c>
      <c r="AF201" s="237">
        <v>842.8009705243187</v>
      </c>
      <c r="AG201" s="235">
        <v>10.530101247248716</v>
      </c>
      <c r="AH201" s="237">
        <v>229.97278135029794</v>
      </c>
      <c r="AI201" s="80"/>
      <c r="AJ201" s="80"/>
      <c r="AK201" s="72">
        <v>46.381206162876019</v>
      </c>
      <c r="AL201" s="121">
        <v>1012.9451496437499</v>
      </c>
      <c r="AM201" s="436"/>
      <c r="AN201" s="437"/>
      <c r="AO201" s="17">
        <v>141.95338224504769</v>
      </c>
      <c r="AP201" s="141">
        <v>6200.3989079412131</v>
      </c>
      <c r="AQ201" s="135">
        <f t="shared" si="18"/>
        <v>6200.3989079412131</v>
      </c>
      <c r="AR201" s="441"/>
      <c r="AS201" s="576"/>
      <c r="AT201" s="462"/>
    </row>
    <row r="202" spans="1:47" s="42" customFormat="1" ht="12.75" customHeight="1">
      <c r="A202" s="429"/>
      <c r="B202" s="275"/>
      <c r="C202" s="251"/>
      <c r="D202" s="258" t="s">
        <v>161</v>
      </c>
      <c r="E202" s="190" t="s">
        <v>61</v>
      </c>
      <c r="F202" s="192" t="s">
        <v>61</v>
      </c>
      <c r="G202" s="305">
        <v>3161.5553925165077</v>
      </c>
      <c r="H202" s="190" t="s">
        <v>61</v>
      </c>
      <c r="I202" s="192" t="s">
        <v>61</v>
      </c>
      <c r="J202" s="432"/>
      <c r="K202" s="432"/>
      <c r="L202" s="17">
        <v>144.21621423330888</v>
      </c>
      <c r="M202" s="192" t="s">
        <v>61</v>
      </c>
      <c r="N202" s="192"/>
      <c r="O202" s="192"/>
      <c r="P202" s="192"/>
      <c r="Q202" s="192"/>
      <c r="R202" s="192"/>
      <c r="S202" s="192"/>
      <c r="T202" s="192"/>
      <c r="U202" s="16"/>
      <c r="V202" s="16"/>
      <c r="W202" s="16"/>
      <c r="X202" s="159">
        <v>3149.6187096690983</v>
      </c>
      <c r="Y202" s="30"/>
      <c r="Z202" s="30"/>
      <c r="AA202" s="190" t="s">
        <v>61</v>
      </c>
      <c r="AB202" s="17"/>
      <c r="AC202" s="190" t="s">
        <v>61</v>
      </c>
      <c r="AD202" s="16"/>
      <c r="AE202" s="16">
        <v>24.502054292002938</v>
      </c>
      <c r="AF202" s="141">
        <v>535.11409263991334</v>
      </c>
      <c r="AG202" s="14">
        <v>9.0334262655906095</v>
      </c>
      <c r="AH202" s="141">
        <v>197.28605781102993</v>
      </c>
      <c r="AI202" s="30"/>
      <c r="AJ202" s="30"/>
      <c r="AK202" s="17">
        <v>52.940337490829052</v>
      </c>
      <c r="AL202" s="141">
        <v>1156.1936939182269</v>
      </c>
      <c r="AM202" s="436"/>
      <c r="AN202" s="437"/>
      <c r="AO202" s="17">
        <v>144.21621423330888</v>
      </c>
      <c r="AP202" s="141">
        <v>6299.2374193381966</v>
      </c>
      <c r="AQ202" s="135">
        <f t="shared" si="18"/>
        <v>6299.2374193381966</v>
      </c>
      <c r="AR202" s="441"/>
      <c r="AS202" s="576"/>
      <c r="AT202" s="462"/>
    </row>
    <row r="203" spans="1:47" s="42" customFormat="1" ht="15.75" customHeight="1" thickBot="1">
      <c r="A203" s="429"/>
      <c r="B203" s="276"/>
      <c r="C203" s="238"/>
      <c r="D203" s="277" t="s">
        <v>162</v>
      </c>
      <c r="E203" s="189" t="s">
        <v>61</v>
      </c>
      <c r="F203" s="191" t="s">
        <v>61</v>
      </c>
      <c r="G203" s="230"/>
      <c r="H203" s="189" t="s">
        <v>61</v>
      </c>
      <c r="I203" s="191" t="s">
        <v>61</v>
      </c>
      <c r="J203" s="432"/>
      <c r="K203" s="432"/>
      <c r="L203" s="28">
        <v>85.121056493030082</v>
      </c>
      <c r="M203" s="191" t="s">
        <v>61</v>
      </c>
      <c r="N203" s="191"/>
      <c r="O203" s="191"/>
      <c r="P203" s="191"/>
      <c r="Q203" s="191"/>
      <c r="R203" s="191"/>
      <c r="S203" s="191"/>
      <c r="T203" s="191"/>
      <c r="U203" s="28"/>
      <c r="V203" s="28"/>
      <c r="W203" s="28"/>
      <c r="X203" s="158">
        <v>1859.0064476628522</v>
      </c>
      <c r="Y203" s="34"/>
      <c r="Z203" s="34"/>
      <c r="AA203" s="28"/>
      <c r="AB203" s="28"/>
      <c r="AC203" s="28"/>
      <c r="AD203" s="28"/>
      <c r="AE203" s="28"/>
      <c r="AF203" s="122"/>
      <c r="AG203" s="29">
        <v>8.5253118121790177</v>
      </c>
      <c r="AH203" s="122">
        <v>186.18906155699295</v>
      </c>
      <c r="AI203" s="34"/>
      <c r="AJ203" s="34"/>
      <c r="AK203" s="90">
        <v>37.373440939104917</v>
      </c>
      <c r="AL203" s="146">
        <v>816.21951770337489</v>
      </c>
      <c r="AM203" s="436"/>
      <c r="AN203" s="437"/>
      <c r="AO203" s="90">
        <v>85.121056493030082</v>
      </c>
      <c r="AP203" s="122">
        <v>3718.0128953257044</v>
      </c>
      <c r="AQ203" s="229">
        <f t="shared" si="18"/>
        <v>3718.0128953257044</v>
      </c>
      <c r="AR203" s="441"/>
      <c r="AS203" s="577"/>
      <c r="AT203" s="462"/>
      <c r="AU203" s="42" t="s">
        <v>78</v>
      </c>
    </row>
    <row r="204" spans="1:47" s="42" customFormat="1" ht="12.75" customHeight="1">
      <c r="A204" s="429"/>
      <c r="B204" s="303" t="s">
        <v>159</v>
      </c>
      <c r="C204" s="48">
        <v>36649</v>
      </c>
      <c r="D204" s="49" t="s">
        <v>70</v>
      </c>
      <c r="E204" s="49" t="s">
        <v>68</v>
      </c>
      <c r="F204" s="49" t="s">
        <v>68</v>
      </c>
      <c r="G204" s="232">
        <v>22748.639999999999</v>
      </c>
      <c r="H204" s="232">
        <v>22748.639999999999</v>
      </c>
      <c r="I204" s="232">
        <v>22748.639999999999</v>
      </c>
      <c r="J204" s="432"/>
      <c r="K204" s="432"/>
      <c r="L204" s="39">
        <v>578.34</v>
      </c>
      <c r="M204" s="39">
        <v>311.6449009537784</v>
      </c>
      <c r="N204" s="39"/>
      <c r="O204" s="39"/>
      <c r="P204" s="39"/>
      <c r="Q204" s="39"/>
      <c r="R204" s="39"/>
      <c r="S204" s="39"/>
      <c r="T204" s="39"/>
      <c r="U204" s="38">
        <v>311.64</v>
      </c>
      <c r="V204" s="38"/>
      <c r="W204" s="38"/>
      <c r="X204" s="156">
        <v>10304.847012549151</v>
      </c>
      <c r="Y204" s="40"/>
      <c r="Z204" s="40"/>
      <c r="AA204" s="39"/>
      <c r="AB204" s="39"/>
      <c r="AC204" s="38"/>
      <c r="AD204" s="38"/>
      <c r="AE204" s="38"/>
      <c r="AF204" s="123"/>
      <c r="AG204" s="50">
        <v>11.66</v>
      </c>
      <c r="AH204" s="123">
        <v>219.96590393642052</v>
      </c>
      <c r="AI204" s="40"/>
      <c r="AJ204" s="40"/>
      <c r="AK204" s="39">
        <v>115.93</v>
      </c>
      <c r="AL204" s="123">
        <v>2187.0194891380124</v>
      </c>
      <c r="AM204" s="436"/>
      <c r="AN204" s="437"/>
      <c r="AO204" s="39">
        <v>266.7</v>
      </c>
      <c r="AP204" s="193">
        <v>15336.142602587171</v>
      </c>
      <c r="AQ204" s="133">
        <f t="shared" si="18"/>
        <v>15336.142602587171</v>
      </c>
      <c r="AR204" s="441"/>
      <c r="AS204" s="443">
        <f>AQ204+AQ205</f>
        <v>19123.480070363825</v>
      </c>
      <c r="AT204" s="462"/>
    </row>
    <row r="205" spans="1:47" s="42" customFormat="1" ht="15.75" customHeight="1" thickBot="1">
      <c r="A205" s="430"/>
      <c r="B205" s="304"/>
      <c r="C205" s="45"/>
      <c r="D205" s="277" t="s">
        <v>160</v>
      </c>
      <c r="E205" s="189" t="s">
        <v>61</v>
      </c>
      <c r="F205" s="191" t="s">
        <v>61</v>
      </c>
      <c r="G205" s="233">
        <v>3260.78</v>
      </c>
      <c r="H205" s="189" t="s">
        <v>61</v>
      </c>
      <c r="I205" s="191" t="s">
        <v>61</v>
      </c>
      <c r="J205" s="433"/>
      <c r="K205" s="433"/>
      <c r="L205" s="28">
        <v>100.38</v>
      </c>
      <c r="M205" s="184" t="s">
        <v>61</v>
      </c>
      <c r="N205" s="184"/>
      <c r="O205" s="184"/>
      <c r="P205" s="184"/>
      <c r="Q205" s="184"/>
      <c r="R205" s="184"/>
      <c r="S205" s="184"/>
      <c r="T205" s="184"/>
      <c r="U205" s="28"/>
      <c r="V205" s="28"/>
      <c r="W205" s="28"/>
      <c r="X205" s="158">
        <v>1894</v>
      </c>
      <c r="Y205" s="34"/>
      <c r="Z205" s="34"/>
      <c r="AA205" s="183" t="s">
        <v>61</v>
      </c>
      <c r="AB205" s="28"/>
      <c r="AC205" s="183" t="s">
        <v>61</v>
      </c>
      <c r="AD205" s="28"/>
      <c r="AE205" s="28">
        <v>25.271049889948646</v>
      </c>
      <c r="AF205" s="122">
        <v>477</v>
      </c>
      <c r="AG205" s="29">
        <v>7.44</v>
      </c>
      <c r="AH205" s="122">
        <v>140.35560251174675</v>
      </c>
      <c r="AI205" s="34"/>
      <c r="AJ205" s="34"/>
      <c r="AK205" s="90">
        <v>33.67</v>
      </c>
      <c r="AL205" s="146">
        <v>635.18456136700513</v>
      </c>
      <c r="AM205" s="438"/>
      <c r="AN205" s="439"/>
      <c r="AO205" s="90">
        <v>100.38</v>
      </c>
      <c r="AP205" s="122">
        <v>3787.3374677766542</v>
      </c>
      <c r="AQ205" s="229">
        <f t="shared" si="18"/>
        <v>3787.3374677766542</v>
      </c>
      <c r="AR205" s="442"/>
      <c r="AS205" s="445"/>
      <c r="AT205" s="463"/>
    </row>
    <row r="206" spans="1:47" s="42" customFormat="1">
      <c r="A206" s="55"/>
      <c r="B206" s="55"/>
      <c r="C206" s="56"/>
      <c r="D206" s="57"/>
      <c r="E206" s="57"/>
      <c r="F206" s="57"/>
      <c r="G206" s="58"/>
      <c r="H206" s="58"/>
      <c r="I206" s="58"/>
      <c r="J206" s="59"/>
      <c r="K206" s="59"/>
      <c r="L206" s="60"/>
      <c r="M206" s="61"/>
      <c r="N206" s="61"/>
      <c r="O206" s="61"/>
      <c r="P206" s="61"/>
      <c r="Q206" s="61"/>
      <c r="R206" s="61"/>
      <c r="S206" s="61"/>
      <c r="T206" s="61"/>
      <c r="U206" s="60"/>
      <c r="V206" s="60"/>
      <c r="W206" s="60"/>
      <c r="X206" s="150"/>
      <c r="Y206" s="60"/>
      <c r="Z206" s="150"/>
      <c r="AA206" s="60"/>
      <c r="AB206" s="60"/>
      <c r="AC206" s="60"/>
      <c r="AD206" s="60"/>
      <c r="AE206" s="60"/>
      <c r="AF206" s="126"/>
      <c r="AG206" s="61"/>
      <c r="AH206" s="126"/>
      <c r="AI206" s="61"/>
      <c r="AJ206" s="126"/>
      <c r="AK206" s="61"/>
      <c r="AL206" s="126"/>
      <c r="AM206" s="61"/>
      <c r="AN206" s="126"/>
      <c r="AO206" s="61"/>
      <c r="AP206" s="126"/>
      <c r="AQ206" s="126"/>
      <c r="AR206" s="61"/>
      <c r="AS206" s="126"/>
    </row>
    <row r="207" spans="1:47" s="181" customFormat="1">
      <c r="A207" s="172"/>
      <c r="B207" s="172"/>
      <c r="C207" s="173"/>
      <c r="D207" s="176"/>
      <c r="E207" s="212"/>
      <c r="F207" s="175"/>
      <c r="G207" s="175"/>
      <c r="H207" s="175"/>
      <c r="I207" s="213"/>
      <c r="J207" s="176"/>
      <c r="K207" s="174"/>
      <c r="L207" s="178"/>
      <c r="M207" s="177"/>
      <c r="N207" s="177"/>
      <c r="O207" s="177"/>
      <c r="P207" s="177"/>
      <c r="Q207" s="177"/>
      <c r="R207" s="177"/>
      <c r="S207" s="177"/>
      <c r="T207" s="177"/>
      <c r="U207" s="179"/>
      <c r="V207" s="179"/>
      <c r="W207" s="179"/>
      <c r="X207" s="177"/>
      <c r="Y207" s="179"/>
      <c r="Z207" s="177"/>
      <c r="AA207" s="177"/>
      <c r="AB207" s="177"/>
      <c r="AC207" s="177"/>
      <c r="AD207" s="177"/>
      <c r="AE207" s="177"/>
      <c r="AF207" s="180"/>
      <c r="AG207" s="178"/>
      <c r="AH207" s="180"/>
      <c r="AI207" s="178"/>
      <c r="AJ207" s="180"/>
      <c r="AK207" s="178"/>
      <c r="AL207" s="180"/>
      <c r="AM207" s="178"/>
      <c r="AN207" s="180"/>
      <c r="AO207" s="178"/>
      <c r="AP207" s="180"/>
      <c r="AQ207" s="180"/>
      <c r="AR207" s="178"/>
      <c r="AT207" s="214"/>
      <c r="AU207" s="214"/>
    </row>
    <row r="208" spans="1:47" s="42" customFormat="1" ht="13.5" thickBot="1">
      <c r="A208" s="55"/>
      <c r="B208" s="55"/>
      <c r="C208" s="56"/>
      <c r="D208" s="57"/>
      <c r="E208" s="57"/>
      <c r="F208" s="57"/>
      <c r="G208" s="96"/>
      <c r="H208" s="96"/>
      <c r="I208" s="96"/>
      <c r="J208" s="59"/>
      <c r="K208" s="59"/>
      <c r="L208" s="60"/>
      <c r="M208" s="61"/>
      <c r="N208" s="61"/>
      <c r="O208" s="61"/>
      <c r="P208" s="61"/>
      <c r="Q208" s="61"/>
      <c r="R208" s="61"/>
      <c r="S208" s="61"/>
      <c r="T208" s="61"/>
      <c r="U208" s="60"/>
      <c r="V208" s="60"/>
      <c r="W208" s="60"/>
      <c r="X208" s="150"/>
      <c r="Y208" s="60"/>
      <c r="Z208" s="150"/>
      <c r="AA208" s="60"/>
      <c r="AB208" s="60"/>
      <c r="AC208" s="60"/>
      <c r="AD208" s="60"/>
      <c r="AE208" s="60"/>
      <c r="AF208" s="126"/>
      <c r="AG208" s="61"/>
      <c r="AH208" s="126"/>
      <c r="AI208" s="61"/>
      <c r="AJ208" s="126"/>
      <c r="AK208" s="61"/>
      <c r="AL208" s="126"/>
      <c r="AM208" s="61"/>
      <c r="AN208" s="126"/>
      <c r="AO208" s="61"/>
      <c r="AP208" s="126"/>
      <c r="AQ208" s="132"/>
      <c r="AR208" s="99"/>
      <c r="AS208" s="126"/>
    </row>
    <row r="209" spans="1:47" s="42" customFormat="1" ht="12.75" customHeight="1">
      <c r="A209" s="428" t="s">
        <v>108</v>
      </c>
      <c r="B209" s="303" t="s">
        <v>159</v>
      </c>
      <c r="C209" s="48">
        <v>38607</v>
      </c>
      <c r="D209" s="49" t="s">
        <v>81</v>
      </c>
      <c r="E209" s="49" t="s">
        <v>11</v>
      </c>
      <c r="F209" s="49" t="s">
        <v>11</v>
      </c>
      <c r="G209" s="20">
        <v>20122.05</v>
      </c>
      <c r="H209" s="20">
        <v>20122.05</v>
      </c>
      <c r="I209" s="20">
        <v>20122.05</v>
      </c>
      <c r="J209" s="431"/>
      <c r="K209" s="431" t="s">
        <v>106</v>
      </c>
      <c r="L209" s="39">
        <v>1054.3699999999999</v>
      </c>
      <c r="M209" s="39">
        <v>389.24</v>
      </c>
      <c r="N209" s="39"/>
      <c r="O209" s="39"/>
      <c r="P209" s="39"/>
      <c r="Q209" s="39"/>
      <c r="R209" s="39"/>
      <c r="S209" s="39"/>
      <c r="T209" s="39"/>
      <c r="U209" s="38">
        <v>6636.77</v>
      </c>
      <c r="V209" s="38"/>
      <c r="W209" s="38"/>
      <c r="X209" s="156">
        <v>11593.55365687441</v>
      </c>
      <c r="Y209" s="40"/>
      <c r="Z209" s="40"/>
      <c r="AA209" s="39"/>
      <c r="AB209" s="39"/>
      <c r="AC209" s="38"/>
      <c r="AD209" s="38"/>
      <c r="AE209" s="38"/>
      <c r="AF209" s="123"/>
      <c r="AG209" s="50">
        <v>18.350000000000001</v>
      </c>
      <c r="AH209" s="123">
        <v>214.07958194802353</v>
      </c>
      <c r="AI209" s="40"/>
      <c r="AJ209" s="40"/>
      <c r="AK209" s="50">
        <v>259.91000000000003</v>
      </c>
      <c r="AL209" s="123">
        <v>3032.2301985891463</v>
      </c>
      <c r="AM209" s="434" t="s">
        <v>37</v>
      </c>
      <c r="AN209" s="435"/>
      <c r="AO209" s="39">
        <v>665.13</v>
      </c>
      <c r="AP209" s="163">
        <v>19353</v>
      </c>
      <c r="AQ209" s="133">
        <f>AP209</f>
        <v>19353</v>
      </c>
      <c r="AR209" s="449">
        <v>46035</v>
      </c>
      <c r="AS209" s="443">
        <f>AQ209+AQ210</f>
        <v>26322</v>
      </c>
      <c r="AU209" s="42" t="s">
        <v>109</v>
      </c>
    </row>
    <row r="210" spans="1:47" s="42" customFormat="1" ht="15.75" customHeight="1" thickBot="1">
      <c r="A210" s="430"/>
      <c r="B210" s="304"/>
      <c r="C210" s="45"/>
      <c r="D210" s="277" t="s">
        <v>160</v>
      </c>
      <c r="E210" s="183" t="s">
        <v>61</v>
      </c>
      <c r="F210" s="184" t="s">
        <v>61</v>
      </c>
      <c r="G210" s="226">
        <v>6666.66</v>
      </c>
      <c r="H210" s="183" t="s">
        <v>61</v>
      </c>
      <c r="I210" s="184" t="s">
        <v>61</v>
      </c>
      <c r="J210" s="433"/>
      <c r="K210" s="433"/>
      <c r="L210" s="28">
        <v>298.67</v>
      </c>
      <c r="M210" s="184" t="s">
        <v>61</v>
      </c>
      <c r="N210" s="184"/>
      <c r="O210" s="184"/>
      <c r="P210" s="184"/>
      <c r="Q210" s="184"/>
      <c r="R210" s="184"/>
      <c r="S210" s="184"/>
      <c r="T210" s="184"/>
      <c r="U210" s="28">
        <v>298.67</v>
      </c>
      <c r="V210" s="28"/>
      <c r="W210" s="28"/>
      <c r="X210" s="158">
        <v>3484.4222746820847</v>
      </c>
      <c r="Y210" s="34"/>
      <c r="Z210" s="34"/>
      <c r="AA210" s="183" t="s">
        <v>61</v>
      </c>
      <c r="AB210" s="28"/>
      <c r="AC210" s="183" t="s">
        <v>61</v>
      </c>
      <c r="AD210" s="28"/>
      <c r="AE210" s="28">
        <v>51.67</v>
      </c>
      <c r="AF210" s="122">
        <v>603</v>
      </c>
      <c r="AG210" s="29">
        <v>16.32</v>
      </c>
      <c r="AH210" s="122">
        <v>190.39666361807889</v>
      </c>
      <c r="AI210" s="34"/>
      <c r="AJ210" s="34"/>
      <c r="AK210" s="29">
        <v>97.6</v>
      </c>
      <c r="AL210" s="122">
        <v>1138.646713794393</v>
      </c>
      <c r="AM210" s="438"/>
      <c r="AN210" s="439"/>
      <c r="AO210" s="90">
        <v>298.67</v>
      </c>
      <c r="AP210" s="122">
        <v>6969</v>
      </c>
      <c r="AQ210" s="122">
        <f>AP210</f>
        <v>6969</v>
      </c>
      <c r="AR210" s="451"/>
      <c r="AS210" s="445"/>
    </row>
    <row r="211" spans="1:47" s="42" customFormat="1">
      <c r="A211" s="55"/>
      <c r="B211" s="55"/>
      <c r="C211" s="56"/>
      <c r="D211" s="57"/>
      <c r="E211" s="57"/>
      <c r="F211" s="57"/>
      <c r="G211" s="58"/>
      <c r="H211" s="58"/>
      <c r="I211" s="58"/>
      <c r="J211" s="59"/>
      <c r="K211" s="59"/>
      <c r="L211" s="60"/>
      <c r="M211" s="61"/>
      <c r="N211" s="61"/>
      <c r="O211" s="61"/>
      <c r="P211" s="61"/>
      <c r="Q211" s="61"/>
      <c r="R211" s="61"/>
      <c r="S211" s="61"/>
      <c r="T211" s="61"/>
      <c r="U211" s="60"/>
      <c r="V211" s="60"/>
      <c r="W211" s="60"/>
      <c r="X211" s="150"/>
      <c r="Y211" s="60"/>
      <c r="Z211" s="150"/>
      <c r="AA211" s="60"/>
      <c r="AB211" s="60"/>
      <c r="AC211" s="60"/>
      <c r="AD211" s="60"/>
      <c r="AE211" s="60"/>
      <c r="AF211" s="126"/>
      <c r="AG211" s="61"/>
      <c r="AH211" s="126"/>
      <c r="AI211" s="61"/>
      <c r="AJ211" s="126"/>
      <c r="AK211" s="61"/>
      <c r="AL211" s="126"/>
      <c r="AM211" s="61"/>
      <c r="AN211" s="126"/>
      <c r="AO211" s="61"/>
      <c r="AP211" s="126"/>
      <c r="AQ211" s="126"/>
      <c r="AR211" s="61"/>
      <c r="AS211" s="126"/>
    </row>
    <row r="212" spans="1:47" s="181" customFormat="1">
      <c r="A212" s="172"/>
      <c r="B212" s="172"/>
      <c r="C212" s="173"/>
      <c r="D212" s="174"/>
      <c r="E212" s="174"/>
      <c r="F212" s="174"/>
      <c r="G212" s="174"/>
      <c r="H212" s="174"/>
      <c r="I212" s="175"/>
      <c r="J212" s="176"/>
      <c r="K212" s="176"/>
      <c r="L212" s="177"/>
      <c r="M212" s="178"/>
      <c r="N212" s="178"/>
      <c r="O212" s="178"/>
      <c r="P212" s="178"/>
      <c r="Q212" s="178"/>
      <c r="R212" s="178"/>
      <c r="S212" s="178"/>
      <c r="T212" s="178"/>
      <c r="U212" s="177"/>
      <c r="V212" s="177"/>
      <c r="W212" s="177"/>
      <c r="X212" s="179"/>
      <c r="Y212" s="177"/>
      <c r="Z212" s="179"/>
      <c r="AA212" s="177"/>
      <c r="AB212" s="177"/>
      <c r="AC212" s="177"/>
      <c r="AD212" s="177"/>
      <c r="AE212" s="177"/>
      <c r="AF212" s="180"/>
      <c r="AG212" s="178"/>
      <c r="AH212" s="180"/>
      <c r="AI212" s="178"/>
      <c r="AJ212" s="180"/>
      <c r="AK212" s="178"/>
      <c r="AL212" s="180"/>
      <c r="AM212" s="178"/>
      <c r="AN212" s="180"/>
      <c r="AO212" s="178"/>
      <c r="AP212" s="180"/>
      <c r="AQ212" s="180"/>
      <c r="AR212" s="178"/>
      <c r="AS212" s="180"/>
    </row>
    <row r="213" spans="1:47" s="42" customFormat="1" ht="13.5" thickBot="1">
      <c r="A213" s="55"/>
      <c r="B213" s="55"/>
      <c r="C213" s="56"/>
      <c r="D213" s="57"/>
      <c r="E213" s="57"/>
      <c r="F213" s="57"/>
      <c r="G213" s="58"/>
      <c r="H213" s="58"/>
      <c r="I213" s="58"/>
      <c r="J213" s="59"/>
      <c r="K213" s="59"/>
      <c r="L213" s="60"/>
      <c r="M213" s="61"/>
      <c r="N213" s="61"/>
      <c r="O213" s="61"/>
      <c r="P213" s="61"/>
      <c r="Q213" s="61"/>
      <c r="R213" s="61"/>
      <c r="S213" s="61"/>
      <c r="T213" s="61"/>
      <c r="U213" s="60"/>
      <c r="V213" s="60"/>
      <c r="W213" s="60"/>
      <c r="X213" s="150"/>
      <c r="Y213" s="60"/>
      <c r="Z213" s="150"/>
      <c r="AA213" s="60"/>
      <c r="AB213" s="60"/>
      <c r="AC213" s="60"/>
      <c r="AD213" s="60"/>
      <c r="AE213" s="60"/>
      <c r="AF213" s="126"/>
      <c r="AG213" s="61"/>
      <c r="AH213" s="126"/>
      <c r="AI213" s="61"/>
      <c r="AJ213" s="126"/>
      <c r="AK213" s="61"/>
      <c r="AL213" s="126"/>
      <c r="AM213" s="61"/>
      <c r="AN213" s="126"/>
      <c r="AO213" s="61"/>
      <c r="AP213" s="126"/>
      <c r="AQ213" s="132"/>
      <c r="AR213" s="99"/>
      <c r="AS213" s="126"/>
    </row>
    <row r="214" spans="1:47" s="42" customFormat="1" ht="12.75" customHeight="1">
      <c r="A214" s="464" t="s">
        <v>117</v>
      </c>
      <c r="B214" s="203" t="s">
        <v>159</v>
      </c>
      <c r="C214" s="48">
        <v>37117</v>
      </c>
      <c r="D214" s="49" t="s">
        <v>64</v>
      </c>
      <c r="E214" s="49" t="s">
        <v>64</v>
      </c>
      <c r="F214" s="49" t="s">
        <v>64</v>
      </c>
      <c r="G214" s="160"/>
      <c r="H214" s="160"/>
      <c r="I214" s="160"/>
      <c r="J214" s="431"/>
      <c r="K214" s="431" t="s">
        <v>32</v>
      </c>
      <c r="L214" s="39">
        <v>896.41966250917096</v>
      </c>
      <c r="M214" s="39">
        <v>30.73</v>
      </c>
      <c r="N214" s="39"/>
      <c r="O214" s="39"/>
      <c r="P214" s="39"/>
      <c r="Q214" s="39"/>
      <c r="R214" s="39"/>
      <c r="S214" s="39"/>
      <c r="T214" s="39"/>
      <c r="U214" s="38">
        <v>3080.86</v>
      </c>
      <c r="V214" s="38"/>
      <c r="W214" s="38"/>
      <c r="X214" s="156">
        <v>15870.695174933437</v>
      </c>
      <c r="Y214" s="40"/>
      <c r="Z214" s="40"/>
      <c r="AA214" s="50"/>
      <c r="AB214" s="50"/>
      <c r="AC214" s="50"/>
      <c r="AD214" s="50"/>
      <c r="AE214" s="38"/>
      <c r="AF214" s="123"/>
      <c r="AG214" s="50">
        <v>36.225972120322815</v>
      </c>
      <c r="AH214" s="123">
        <v>646.06856030497636</v>
      </c>
      <c r="AI214" s="40"/>
      <c r="AJ214" s="40"/>
      <c r="AK214" s="105">
        <v>333.49963316214235</v>
      </c>
      <c r="AL214" s="145">
        <v>5947.7666228983799</v>
      </c>
      <c r="AM214" s="434" t="s">
        <v>37</v>
      </c>
      <c r="AN214" s="435"/>
      <c r="AO214" s="105">
        <v>865.68745414526779</v>
      </c>
      <c r="AP214" s="163">
        <v>31309.713493504642</v>
      </c>
      <c r="AQ214" s="133">
        <f>AP214</f>
        <v>31309.713493504642</v>
      </c>
      <c r="AR214" s="440">
        <v>46051</v>
      </c>
      <c r="AS214" s="443">
        <f>AQ214+AQ215+AQ216</f>
        <v>47544.518687991425</v>
      </c>
      <c r="AT214" s="455">
        <f>AS214+AS217</f>
        <v>75712.49636830634</v>
      </c>
    </row>
    <row r="215" spans="1:47" s="42" customFormat="1" ht="12.75" customHeight="1">
      <c r="A215" s="465"/>
      <c r="B215" s="337"/>
      <c r="C215" s="69"/>
      <c r="D215" s="70" t="s">
        <v>160</v>
      </c>
      <c r="E215" s="190" t="s">
        <v>61</v>
      </c>
      <c r="F215" s="192" t="s">
        <v>61</v>
      </c>
      <c r="G215" s="14">
        <v>2473.89</v>
      </c>
      <c r="H215" s="190" t="s">
        <v>61</v>
      </c>
      <c r="I215" s="192" t="s">
        <v>61</v>
      </c>
      <c r="J215" s="432"/>
      <c r="K215" s="432"/>
      <c r="L215" s="72">
        <v>258.29433822450477</v>
      </c>
      <c r="M215" s="192" t="s">
        <v>61</v>
      </c>
      <c r="N215" s="339"/>
      <c r="O215" s="339"/>
      <c r="P215" s="339"/>
      <c r="Q215" s="339"/>
      <c r="R215" s="339"/>
      <c r="S215" s="339"/>
      <c r="T215" s="339"/>
      <c r="U215" s="65">
        <v>258.29433822450477</v>
      </c>
      <c r="V215" s="65"/>
      <c r="W215" s="65"/>
      <c r="X215" s="157">
        <v>4658.8809114052046</v>
      </c>
      <c r="Y215" s="74"/>
      <c r="Z215" s="74"/>
      <c r="AA215" s="190" t="s">
        <v>61</v>
      </c>
      <c r="AB215" s="75"/>
      <c r="AC215" s="190" t="s">
        <v>61</v>
      </c>
      <c r="AD215" s="75"/>
      <c r="AE215" s="65">
        <v>19.172624358033751</v>
      </c>
      <c r="AF215" s="121">
        <v>341.88549198651617</v>
      </c>
      <c r="AG215" s="75">
        <v>10.436855759354364</v>
      </c>
      <c r="AH215" s="121">
        <v>186.13508430251326</v>
      </c>
      <c r="AI215" s="74"/>
      <c r="AJ215" s="74"/>
      <c r="AK215" s="17">
        <v>93.764606309611167</v>
      </c>
      <c r="AL215" s="141">
        <v>1672.2357099156725</v>
      </c>
      <c r="AM215" s="436"/>
      <c r="AN215" s="437"/>
      <c r="AO215" s="17">
        <v>258.29433822450477</v>
      </c>
      <c r="AP215" s="141">
        <v>9265.4060497054961</v>
      </c>
      <c r="AQ215" s="133">
        <f>AP215</f>
        <v>9265.4060497054961</v>
      </c>
      <c r="AR215" s="441"/>
      <c r="AS215" s="444"/>
      <c r="AT215" s="456"/>
      <c r="AU215" s="42" t="s">
        <v>118</v>
      </c>
    </row>
    <row r="216" spans="1:47" s="42" customFormat="1" ht="15.75" customHeight="1" thickBot="1">
      <c r="A216" s="465"/>
      <c r="B216" s="338"/>
      <c r="C216" s="45"/>
      <c r="D216" s="51" t="s">
        <v>161</v>
      </c>
      <c r="E216" s="189" t="s">
        <v>61</v>
      </c>
      <c r="F216" s="191" t="s">
        <v>61</v>
      </c>
      <c r="G216" s="87">
        <v>2632.26</v>
      </c>
      <c r="H216" s="189" t="s">
        <v>61</v>
      </c>
      <c r="I216" s="191" t="s">
        <v>61</v>
      </c>
      <c r="J216" s="432"/>
      <c r="K216" s="432"/>
      <c r="L216" s="28">
        <v>193.92400440205429</v>
      </c>
      <c r="M216" s="191" t="s">
        <v>61</v>
      </c>
      <c r="N216" s="191"/>
      <c r="O216" s="191"/>
      <c r="P216" s="191"/>
      <c r="Q216" s="191"/>
      <c r="R216" s="191"/>
      <c r="S216" s="191"/>
      <c r="T216" s="191"/>
      <c r="U216" s="28">
        <v>193.92400440205429</v>
      </c>
      <c r="V216" s="28"/>
      <c r="W216" s="28"/>
      <c r="X216" s="158">
        <v>3510.880435705039</v>
      </c>
      <c r="Y216" s="34"/>
      <c r="Z216" s="34"/>
      <c r="AA216" s="183" t="s">
        <v>61</v>
      </c>
      <c r="AB216" s="28"/>
      <c r="AC216" s="183" t="s">
        <v>61</v>
      </c>
      <c r="AD216" s="29"/>
      <c r="AE216" s="28">
        <v>20.40000146735143</v>
      </c>
      <c r="AF216" s="122">
        <v>363.82180680881294</v>
      </c>
      <c r="AG216" s="29">
        <v>10.721923991195892</v>
      </c>
      <c r="AH216" s="122">
        <v>191.21910583057098</v>
      </c>
      <c r="AI216" s="34"/>
      <c r="AJ216" s="34"/>
      <c r="AK216" s="90">
        <v>67.5255219369039</v>
      </c>
      <c r="AL216" s="146">
        <v>1204.2773233721823</v>
      </c>
      <c r="AM216" s="436"/>
      <c r="AN216" s="437"/>
      <c r="AO216" s="90">
        <v>193.92400440205429</v>
      </c>
      <c r="AP216" s="122">
        <v>6969.3991447812914</v>
      </c>
      <c r="AQ216" s="229">
        <f>AP216</f>
        <v>6969.3991447812914</v>
      </c>
      <c r="AR216" s="442"/>
      <c r="AS216" s="445"/>
      <c r="AT216" s="456"/>
    </row>
    <row r="217" spans="1:47" s="42" customFormat="1" ht="12.75" customHeight="1">
      <c r="A217" s="465"/>
      <c r="B217" s="303" t="s">
        <v>159</v>
      </c>
      <c r="C217" s="251">
        <v>39268</v>
      </c>
      <c r="D217" s="241" t="s">
        <v>119</v>
      </c>
      <c r="E217" s="241" t="s">
        <v>64</v>
      </c>
      <c r="F217" s="241" t="s">
        <v>64</v>
      </c>
      <c r="G217" s="195"/>
      <c r="H217" s="195"/>
      <c r="I217" s="195"/>
      <c r="J217" s="432"/>
      <c r="K217" s="432"/>
      <c r="L217" s="39">
        <v>665.46999999999991</v>
      </c>
      <c r="M217" s="39">
        <v>35</v>
      </c>
      <c r="N217" s="39"/>
      <c r="O217" s="39"/>
      <c r="P217" s="39"/>
      <c r="Q217" s="39"/>
      <c r="R217" s="39"/>
      <c r="S217" s="39"/>
      <c r="T217" s="39"/>
      <c r="U217" s="38">
        <v>630.46999999999991</v>
      </c>
      <c r="V217" s="38"/>
      <c r="W217" s="38"/>
      <c r="X217" s="156">
        <v>6267</v>
      </c>
      <c r="Y217" s="40"/>
      <c r="Z217" s="40"/>
      <c r="AA217" s="39"/>
      <c r="AB217" s="39"/>
      <c r="AC217" s="38"/>
      <c r="AD217" s="38"/>
      <c r="AE217" s="38"/>
      <c r="AF217" s="123"/>
      <c r="AG217" s="50">
        <v>32.18</v>
      </c>
      <c r="AH217" s="123">
        <v>320</v>
      </c>
      <c r="AI217" s="40"/>
      <c r="AJ217" s="40"/>
      <c r="AK217" s="39">
        <v>242.48400000000004</v>
      </c>
      <c r="AL217" s="123">
        <v>2412</v>
      </c>
      <c r="AM217" s="436"/>
      <c r="AN217" s="437"/>
      <c r="AO217" s="39">
        <v>630.46999999999991</v>
      </c>
      <c r="AP217" s="193">
        <v>12538.244629431556</v>
      </c>
      <c r="AQ217" s="133">
        <f t="shared" ref="AQ217:AQ220" si="19">AN217+AP217</f>
        <v>12538.244629431556</v>
      </c>
      <c r="AR217" s="440">
        <v>46052</v>
      </c>
      <c r="AS217" s="575">
        <f>AQ217+AQ218+AQ219+AQ220</f>
        <v>28167.977680314918</v>
      </c>
      <c r="AT217" s="456"/>
    </row>
    <row r="218" spans="1:47" s="42" customFormat="1" ht="15.75" customHeight="1">
      <c r="A218" s="465"/>
      <c r="B218" s="295"/>
      <c r="C218" s="251"/>
      <c r="D218" s="241" t="s">
        <v>160</v>
      </c>
      <c r="E218" s="190" t="s">
        <v>61</v>
      </c>
      <c r="F218" s="192" t="s">
        <v>61</v>
      </c>
      <c r="G218" s="305">
        <v>4979.4277329420393</v>
      </c>
      <c r="H218" s="190" t="s">
        <v>61</v>
      </c>
      <c r="I218" s="192" t="s">
        <v>61</v>
      </c>
      <c r="J218" s="432"/>
      <c r="K218" s="432"/>
      <c r="L218" s="234">
        <v>376.67314250000004</v>
      </c>
      <c r="M218" s="192" t="s">
        <v>61</v>
      </c>
      <c r="N218" s="340"/>
      <c r="O218" s="340"/>
      <c r="P218" s="340"/>
      <c r="Q218" s="340"/>
      <c r="R218" s="340"/>
      <c r="S218" s="340"/>
      <c r="T218" s="340"/>
      <c r="U218" s="234">
        <v>376.67314250000004</v>
      </c>
      <c r="V218" s="234"/>
      <c r="W218" s="234"/>
      <c r="X218" s="236">
        <v>3747</v>
      </c>
      <c r="Y218" s="80"/>
      <c r="Z218" s="80"/>
      <c r="AA218" s="190" t="s">
        <v>61</v>
      </c>
      <c r="AB218" s="234"/>
      <c r="AC218" s="190" t="s">
        <v>61</v>
      </c>
      <c r="AD218" s="234"/>
      <c r="AE218" s="234">
        <v>93.107182500000008</v>
      </c>
      <c r="AF218" s="237">
        <v>926</v>
      </c>
      <c r="AG218" s="235">
        <v>25.944893999999998</v>
      </c>
      <c r="AH218" s="237">
        <v>258</v>
      </c>
      <c r="AI218" s="80"/>
      <c r="AJ218" s="80"/>
      <c r="AK218" s="72">
        <v>112.22638400000001</v>
      </c>
      <c r="AL218" s="121">
        <v>1116</v>
      </c>
      <c r="AM218" s="436"/>
      <c r="AN218" s="437"/>
      <c r="AO218" s="17">
        <v>376.67314250000004</v>
      </c>
      <c r="AP218" s="141">
        <v>7493.8602465297527</v>
      </c>
      <c r="AQ218" s="135">
        <f t="shared" si="19"/>
        <v>7493.8602465297527</v>
      </c>
      <c r="AR218" s="441"/>
      <c r="AS218" s="576"/>
      <c r="AT218" s="456"/>
      <c r="AU218" s="42" t="s">
        <v>120</v>
      </c>
    </row>
    <row r="219" spans="1:47" s="42" customFormat="1" ht="12.75" customHeight="1">
      <c r="A219" s="465"/>
      <c r="B219" s="295"/>
      <c r="C219" s="251"/>
      <c r="D219" s="258" t="s">
        <v>161</v>
      </c>
      <c r="E219" s="190" t="s">
        <v>61</v>
      </c>
      <c r="F219" s="192" t="s">
        <v>61</v>
      </c>
      <c r="G219" s="305">
        <v>3161.5553925165077</v>
      </c>
      <c r="H219" s="190" t="s">
        <v>61</v>
      </c>
      <c r="I219" s="192" t="s">
        <v>61</v>
      </c>
      <c r="J219" s="432"/>
      <c r="K219" s="432"/>
      <c r="L219" s="17">
        <v>365.27314250000001</v>
      </c>
      <c r="M219" s="192" t="s">
        <v>61</v>
      </c>
      <c r="N219" s="192"/>
      <c r="O219" s="192"/>
      <c r="P219" s="192"/>
      <c r="Q219" s="192"/>
      <c r="R219" s="192"/>
      <c r="S219" s="192"/>
      <c r="T219" s="192"/>
      <c r="U219" s="16">
        <v>365.27314250000001</v>
      </c>
      <c r="V219" s="16"/>
      <c r="W219" s="16"/>
      <c r="X219" s="159">
        <v>3634</v>
      </c>
      <c r="Y219" s="30"/>
      <c r="Z219" s="30"/>
      <c r="AA219" s="190" t="s">
        <v>61</v>
      </c>
      <c r="AB219" s="17"/>
      <c r="AC219" s="190" t="s">
        <v>61</v>
      </c>
      <c r="AD219" s="16"/>
      <c r="AE219" s="16">
        <v>93.107182500000008</v>
      </c>
      <c r="AF219" s="141">
        <v>926</v>
      </c>
      <c r="AG219" s="14">
        <v>25.944893999999998</v>
      </c>
      <c r="AH219" s="141">
        <v>258</v>
      </c>
      <c r="AI219" s="30"/>
      <c r="AJ219" s="30"/>
      <c r="AK219" s="17">
        <v>107.66638400000002</v>
      </c>
      <c r="AL219" s="141">
        <v>1073</v>
      </c>
      <c r="AM219" s="436"/>
      <c r="AN219" s="437"/>
      <c r="AO219" s="17">
        <v>365.27314250000001</v>
      </c>
      <c r="AP219" s="141">
        <v>7267.0569258234545</v>
      </c>
      <c r="AQ219" s="135">
        <f t="shared" si="19"/>
        <v>7267.0569258234545</v>
      </c>
      <c r="AR219" s="441"/>
      <c r="AS219" s="576"/>
      <c r="AT219" s="456"/>
    </row>
    <row r="220" spans="1:47" s="42" customFormat="1" ht="15.75" customHeight="1" thickBot="1">
      <c r="A220" s="466"/>
      <c r="B220" s="284"/>
      <c r="C220" s="238"/>
      <c r="D220" s="277" t="s">
        <v>162</v>
      </c>
      <c r="E220" s="189" t="s">
        <v>61</v>
      </c>
      <c r="F220" s="191" t="s">
        <v>61</v>
      </c>
      <c r="G220" s="233">
        <v>3260.78</v>
      </c>
      <c r="H220" s="189" t="s">
        <v>61</v>
      </c>
      <c r="I220" s="191" t="s">
        <v>61</v>
      </c>
      <c r="J220" s="433"/>
      <c r="K220" s="433"/>
      <c r="L220" s="28">
        <v>43.666499999999999</v>
      </c>
      <c r="M220" s="184" t="s">
        <v>61</v>
      </c>
      <c r="N220" s="184"/>
      <c r="O220" s="184"/>
      <c r="P220" s="184"/>
      <c r="Q220" s="184"/>
      <c r="R220" s="184"/>
      <c r="S220" s="184"/>
      <c r="T220" s="184"/>
      <c r="U220" s="28">
        <v>43.666499999999999</v>
      </c>
      <c r="V220" s="28"/>
      <c r="W220" s="28"/>
      <c r="X220" s="158">
        <v>434</v>
      </c>
      <c r="Y220" s="34"/>
      <c r="Z220" s="34"/>
      <c r="AA220" s="183" t="s">
        <v>61</v>
      </c>
      <c r="AB220" s="28"/>
      <c r="AC220" s="183" t="s">
        <v>61</v>
      </c>
      <c r="AD220" s="28"/>
      <c r="AE220" s="28">
        <v>8.6665799999999997</v>
      </c>
      <c r="AF220" s="122">
        <v>86</v>
      </c>
      <c r="AG220" s="29">
        <v>5.5199879999999997</v>
      </c>
      <c r="AH220" s="122">
        <v>55</v>
      </c>
      <c r="AI220" s="34"/>
      <c r="AJ220" s="34"/>
      <c r="AK220" s="90">
        <v>12.799968</v>
      </c>
      <c r="AL220" s="146">
        <v>127</v>
      </c>
      <c r="AM220" s="438"/>
      <c r="AN220" s="439"/>
      <c r="AO220" s="90">
        <v>43.666499999999999</v>
      </c>
      <c r="AP220" s="122">
        <v>868.81587853015742</v>
      </c>
      <c r="AQ220" s="229">
        <f t="shared" si="19"/>
        <v>868.81587853015742</v>
      </c>
      <c r="AR220" s="442"/>
      <c r="AS220" s="577"/>
      <c r="AT220" s="457"/>
    </row>
    <row r="221" spans="1:47" s="42" customFormat="1">
      <c r="A221" s="55"/>
      <c r="B221" s="55"/>
      <c r="C221" s="56"/>
      <c r="D221" s="57"/>
      <c r="E221" s="57"/>
      <c r="F221" s="57"/>
      <c r="G221" s="58"/>
      <c r="H221" s="58"/>
      <c r="I221" s="58"/>
      <c r="J221" s="59"/>
      <c r="K221" s="59"/>
      <c r="L221" s="60"/>
      <c r="M221" s="61"/>
      <c r="N221" s="61"/>
      <c r="O221" s="61"/>
      <c r="P221" s="61"/>
      <c r="Q221" s="61"/>
      <c r="R221" s="61"/>
      <c r="S221" s="61"/>
      <c r="T221" s="61"/>
      <c r="U221" s="60"/>
      <c r="V221" s="60"/>
      <c r="W221" s="60"/>
      <c r="X221" s="150"/>
      <c r="Y221" s="60"/>
      <c r="Z221" s="150"/>
      <c r="AA221" s="60"/>
      <c r="AB221" s="60"/>
      <c r="AC221" s="60"/>
      <c r="AD221" s="60"/>
      <c r="AE221" s="60"/>
      <c r="AF221" s="126"/>
      <c r="AG221" s="61"/>
      <c r="AH221" s="126"/>
      <c r="AI221" s="61"/>
      <c r="AJ221" s="126"/>
      <c r="AK221" s="61"/>
      <c r="AL221" s="126"/>
      <c r="AM221" s="61"/>
      <c r="AN221" s="126"/>
      <c r="AO221" s="61"/>
      <c r="AP221" s="126"/>
      <c r="AQ221" s="126"/>
      <c r="AR221" s="61"/>
      <c r="AS221" s="126"/>
    </row>
    <row r="222" spans="1:47" s="181" customFormat="1">
      <c r="A222" s="172"/>
      <c r="B222" s="172"/>
      <c r="C222" s="173"/>
      <c r="D222" s="176"/>
      <c r="E222" s="212"/>
      <c r="F222" s="175"/>
      <c r="G222" s="175"/>
      <c r="H222" s="175"/>
      <c r="I222" s="213"/>
      <c r="J222" s="176"/>
      <c r="K222" s="174"/>
      <c r="L222" s="178"/>
      <c r="M222" s="177"/>
      <c r="N222" s="177"/>
      <c r="O222" s="177"/>
      <c r="P222" s="177"/>
      <c r="Q222" s="177"/>
      <c r="R222" s="177"/>
      <c r="S222" s="177"/>
      <c r="T222" s="177"/>
      <c r="U222" s="179"/>
      <c r="V222" s="179"/>
      <c r="W222" s="179"/>
      <c r="X222" s="177"/>
      <c r="Y222" s="179"/>
      <c r="Z222" s="177"/>
      <c r="AA222" s="177"/>
      <c r="AB222" s="177"/>
      <c r="AC222" s="177"/>
      <c r="AD222" s="177"/>
      <c r="AE222" s="177"/>
      <c r="AF222" s="180"/>
      <c r="AG222" s="178"/>
      <c r="AH222" s="180"/>
      <c r="AI222" s="178"/>
      <c r="AJ222" s="180"/>
      <c r="AK222" s="178"/>
      <c r="AL222" s="180"/>
      <c r="AM222" s="178"/>
      <c r="AN222" s="180"/>
      <c r="AO222" s="178"/>
      <c r="AP222" s="180"/>
      <c r="AQ222" s="180"/>
      <c r="AR222" s="178"/>
      <c r="AT222" s="214"/>
      <c r="AU222" s="214"/>
    </row>
    <row r="223" spans="1:47" s="42" customFormat="1" ht="13.5" thickBot="1">
      <c r="A223" s="55"/>
      <c r="B223" s="93"/>
      <c r="C223" s="94"/>
      <c r="D223" s="95"/>
      <c r="E223" s="95"/>
      <c r="F223" s="95"/>
      <c r="G223" s="96"/>
      <c r="H223" s="96"/>
      <c r="I223" s="96"/>
      <c r="J223" s="59"/>
      <c r="K223" s="59"/>
      <c r="L223" s="60"/>
      <c r="M223" s="61"/>
      <c r="N223" s="61"/>
      <c r="O223" s="61"/>
      <c r="P223" s="61"/>
      <c r="Q223" s="61"/>
      <c r="R223" s="61"/>
      <c r="S223" s="61"/>
      <c r="T223" s="61"/>
      <c r="U223" s="60"/>
      <c r="V223" s="60"/>
      <c r="W223" s="60"/>
      <c r="X223" s="150"/>
      <c r="Y223" s="60"/>
      <c r="Z223" s="150"/>
      <c r="AA223" s="60"/>
      <c r="AB223" s="60"/>
      <c r="AC223" s="60"/>
      <c r="AD223" s="60"/>
      <c r="AE223" s="60"/>
      <c r="AF223" s="126"/>
      <c r="AG223" s="61"/>
      <c r="AH223" s="126"/>
      <c r="AI223" s="61"/>
      <c r="AJ223" s="126"/>
      <c r="AK223" s="61"/>
      <c r="AL223" s="126"/>
      <c r="AM223" s="61"/>
      <c r="AN223" s="126"/>
      <c r="AO223" s="61"/>
      <c r="AP223" s="126"/>
      <c r="AQ223" s="132"/>
      <c r="AR223" s="99"/>
      <c r="AS223" s="126"/>
    </row>
    <row r="224" spans="1:47" s="42" customFormat="1" ht="12.75" customHeight="1">
      <c r="A224" s="464" t="s">
        <v>130</v>
      </c>
      <c r="B224" s="303" t="s">
        <v>159</v>
      </c>
      <c r="C224" s="347">
        <v>39806</v>
      </c>
      <c r="D224" s="241" t="s">
        <v>64</v>
      </c>
      <c r="E224" s="241" t="s">
        <v>64</v>
      </c>
      <c r="F224" s="241" t="s">
        <v>64</v>
      </c>
      <c r="G224" s="20"/>
      <c r="H224" s="20"/>
      <c r="I224" s="20"/>
      <c r="J224" s="431"/>
      <c r="K224" s="431" t="s">
        <v>32</v>
      </c>
      <c r="L224" s="39">
        <v>816.80000000000018</v>
      </c>
      <c r="M224" s="39">
        <v>65.72</v>
      </c>
      <c r="N224" s="39"/>
      <c r="O224" s="39"/>
      <c r="P224" s="39"/>
      <c r="Q224" s="39"/>
      <c r="R224" s="39"/>
      <c r="S224" s="39"/>
      <c r="T224" s="39"/>
      <c r="U224" s="38">
        <v>751.08000000000015</v>
      </c>
      <c r="V224" s="38"/>
      <c r="W224" s="38"/>
      <c r="X224" s="156">
        <v>9882</v>
      </c>
      <c r="Y224" s="40"/>
      <c r="Z224" s="40"/>
      <c r="AA224" s="39"/>
      <c r="AB224" s="39"/>
      <c r="AC224" s="38"/>
      <c r="AD224" s="38"/>
      <c r="AE224" s="38"/>
      <c r="AF224" s="123"/>
      <c r="AG224" s="50"/>
      <c r="AH224" s="123"/>
      <c r="AI224" s="40"/>
      <c r="AJ224" s="40"/>
      <c r="AK224" s="50">
        <v>292.30400000000003</v>
      </c>
      <c r="AL224" s="123">
        <v>2372</v>
      </c>
      <c r="AM224" s="434" t="s">
        <v>37</v>
      </c>
      <c r="AN224" s="435"/>
      <c r="AO224" s="39">
        <v>751.08000000000015</v>
      </c>
      <c r="AP224" s="163">
        <v>15978</v>
      </c>
      <c r="AQ224" s="133">
        <f>AP224</f>
        <v>15978</v>
      </c>
      <c r="AR224" s="449">
        <v>46058</v>
      </c>
      <c r="AS224" s="443">
        <f>AQ224+AQ225</f>
        <v>45465</v>
      </c>
      <c r="AT224" s="455">
        <f>AS224+AS226</f>
        <v>61147.271796705711</v>
      </c>
      <c r="AU224" s="350"/>
    </row>
    <row r="225" spans="1:47" s="42" customFormat="1" ht="15.75" customHeight="1" thickBot="1">
      <c r="A225" s="465"/>
      <c r="B225" s="348"/>
      <c r="C225" s="349"/>
      <c r="D225" s="277" t="s">
        <v>160</v>
      </c>
      <c r="E225" s="183" t="s">
        <v>61</v>
      </c>
      <c r="F225" s="184" t="s">
        <v>61</v>
      </c>
      <c r="G225" s="226">
        <v>77777.77</v>
      </c>
      <c r="H225" s="183" t="s">
        <v>61</v>
      </c>
      <c r="I225" s="184" t="s">
        <v>61</v>
      </c>
      <c r="J225" s="432"/>
      <c r="K225" s="432"/>
      <c r="L225" s="28">
        <v>1816.5109575000001</v>
      </c>
      <c r="M225" s="184" t="s">
        <v>61</v>
      </c>
      <c r="N225" s="184"/>
      <c r="O225" s="184"/>
      <c r="P225" s="184"/>
      <c r="Q225" s="184"/>
      <c r="R225" s="184"/>
      <c r="S225" s="184"/>
      <c r="T225" s="184"/>
      <c r="U225" s="28">
        <v>1816.5109575000001</v>
      </c>
      <c r="V225" s="28"/>
      <c r="W225" s="28"/>
      <c r="X225" s="158">
        <v>14743</v>
      </c>
      <c r="Y225" s="34"/>
      <c r="Z225" s="34"/>
      <c r="AA225" s="183" t="s">
        <v>61</v>
      </c>
      <c r="AB225" s="28"/>
      <c r="AC225" s="183" t="s">
        <v>61</v>
      </c>
      <c r="AD225" s="28"/>
      <c r="AE225" s="28">
        <v>602.78</v>
      </c>
      <c r="AF225" s="122">
        <v>4892</v>
      </c>
      <c r="AG225" s="29"/>
      <c r="AH225" s="122"/>
      <c r="AI225" s="34"/>
      <c r="AJ225" s="34"/>
      <c r="AK225" s="29">
        <v>484.29329600000005</v>
      </c>
      <c r="AL225" s="122">
        <v>3931</v>
      </c>
      <c r="AM225" s="436"/>
      <c r="AN225" s="437"/>
      <c r="AO225" s="90">
        <v>1816.5109575000001</v>
      </c>
      <c r="AP225" s="122">
        <v>29487</v>
      </c>
      <c r="AQ225" s="122">
        <f>AP225</f>
        <v>29487</v>
      </c>
      <c r="AR225" s="451"/>
      <c r="AS225" s="445"/>
      <c r="AT225" s="456"/>
    </row>
    <row r="226" spans="1:47" s="42" customFormat="1" ht="12.75" customHeight="1">
      <c r="A226" s="465"/>
      <c r="B226" s="203" t="s">
        <v>159</v>
      </c>
      <c r="C226" s="347">
        <v>43374</v>
      </c>
      <c r="D226" s="241" t="s">
        <v>171</v>
      </c>
      <c r="E226" s="352"/>
      <c r="F226" s="241" t="s">
        <v>64</v>
      </c>
      <c r="G226" s="20"/>
      <c r="H226" s="20"/>
      <c r="I226" s="20"/>
      <c r="J226" s="432"/>
      <c r="K226" s="432"/>
      <c r="L226" s="39">
        <v>1817.6120000000001</v>
      </c>
      <c r="M226" s="39">
        <v>49</v>
      </c>
      <c r="N226" s="39"/>
      <c r="O226" s="39"/>
      <c r="P226" s="39"/>
      <c r="Q226" s="39"/>
      <c r="R226" s="39"/>
      <c r="S226" s="39"/>
      <c r="T226" s="39"/>
      <c r="U226" s="38">
        <v>1768.6120000000001</v>
      </c>
      <c r="V226" s="38"/>
      <c r="W226" s="38"/>
      <c r="X226" s="156">
        <v>6561</v>
      </c>
      <c r="Y226" s="40"/>
      <c r="Z226" s="40"/>
      <c r="AA226" s="40"/>
      <c r="AB226" s="40"/>
      <c r="AC226" s="40"/>
      <c r="AD226" s="40"/>
      <c r="AE226" s="40"/>
      <c r="AF226" s="40"/>
      <c r="AG226" s="50">
        <v>2.5</v>
      </c>
      <c r="AH226" s="123">
        <v>9</v>
      </c>
      <c r="AI226" s="50">
        <v>338.59199999999998</v>
      </c>
      <c r="AJ226" s="123">
        <v>1256</v>
      </c>
      <c r="AK226" s="50">
        <v>636.66</v>
      </c>
      <c r="AL226" s="123">
        <v>2362</v>
      </c>
      <c r="AM226" s="436"/>
      <c r="AN226" s="437"/>
      <c r="AO226" s="39">
        <v>1768.6120000000001</v>
      </c>
      <c r="AP226" s="163">
        <v>13122.550493173585</v>
      </c>
      <c r="AQ226" s="133">
        <f>AP226</f>
        <v>13122.550493173585</v>
      </c>
      <c r="AR226" s="449">
        <v>46058</v>
      </c>
      <c r="AS226" s="443">
        <f>AQ226+AQ227</f>
        <v>15682.271796705712</v>
      </c>
      <c r="AT226" s="456"/>
      <c r="AU226" s="350"/>
    </row>
    <row r="227" spans="1:47" s="42" customFormat="1" ht="15.75" customHeight="1" thickBot="1">
      <c r="A227" s="466"/>
      <c r="B227" s="351"/>
      <c r="C227" s="349"/>
      <c r="D227" s="277" t="s">
        <v>160</v>
      </c>
      <c r="E227" s="261"/>
      <c r="F227" s="184" t="s">
        <v>61</v>
      </c>
      <c r="G227" s="114">
        <v>10446.18</v>
      </c>
      <c r="H227" s="261"/>
      <c r="I227" s="184" t="s">
        <v>61</v>
      </c>
      <c r="J227" s="433"/>
      <c r="K227" s="433"/>
      <c r="L227" s="28">
        <v>344.98610559999997</v>
      </c>
      <c r="M227" s="184" t="s">
        <v>61</v>
      </c>
      <c r="N227" s="184"/>
      <c r="O227" s="184"/>
      <c r="P227" s="184"/>
      <c r="Q227" s="184"/>
      <c r="R227" s="184"/>
      <c r="S227" s="184"/>
      <c r="T227" s="184"/>
      <c r="U227" s="28">
        <v>344.98610559999997</v>
      </c>
      <c r="V227" s="28"/>
      <c r="W227" s="28"/>
      <c r="X227" s="158">
        <v>1280</v>
      </c>
      <c r="Y227" s="34"/>
      <c r="Z227" s="34"/>
      <c r="AA227" s="34"/>
      <c r="AB227" s="34"/>
      <c r="AC227" s="34"/>
      <c r="AD227" s="34"/>
      <c r="AE227" s="34"/>
      <c r="AF227" s="34"/>
      <c r="AG227" s="29">
        <v>3</v>
      </c>
      <c r="AH227" s="122">
        <v>11</v>
      </c>
      <c r="AI227" s="29">
        <v>65.416665600000002</v>
      </c>
      <c r="AJ227" s="122">
        <v>243</v>
      </c>
      <c r="AK227" s="29">
        <v>122.65624799999999</v>
      </c>
      <c r="AL227" s="122">
        <v>455</v>
      </c>
      <c r="AM227" s="438"/>
      <c r="AN227" s="439"/>
      <c r="AO227" s="90">
        <v>344.98610559999997</v>
      </c>
      <c r="AP227" s="122">
        <v>2559.721303532127</v>
      </c>
      <c r="AQ227" s="122">
        <f>AP227</f>
        <v>2559.721303532127</v>
      </c>
      <c r="AR227" s="451"/>
      <c r="AS227" s="445"/>
      <c r="AT227" s="457"/>
    </row>
    <row r="228" spans="1:47" s="42" customFormat="1">
      <c r="A228" s="55"/>
      <c r="B228" s="55"/>
      <c r="C228" s="56"/>
      <c r="D228" s="57"/>
      <c r="E228" s="57"/>
      <c r="F228" s="57"/>
      <c r="G228" s="58"/>
      <c r="H228" s="58"/>
      <c r="I228" s="58"/>
      <c r="J228" s="59"/>
      <c r="K228" s="59"/>
      <c r="L228" s="60"/>
      <c r="M228" s="61"/>
      <c r="N228" s="61"/>
      <c r="O228" s="61"/>
      <c r="P228" s="61"/>
      <c r="Q228" s="61"/>
      <c r="R228" s="61"/>
      <c r="S228" s="61"/>
      <c r="T228" s="61"/>
      <c r="U228" s="60"/>
      <c r="V228" s="60"/>
      <c r="W228" s="60"/>
      <c r="X228" s="150"/>
      <c r="Y228" s="60"/>
      <c r="Z228" s="150"/>
      <c r="AA228" s="60"/>
      <c r="AB228" s="60"/>
      <c r="AC228" s="60"/>
      <c r="AD228" s="60"/>
      <c r="AE228" s="60"/>
      <c r="AF228" s="126"/>
      <c r="AG228" s="61"/>
      <c r="AH228" s="126"/>
      <c r="AI228" s="61"/>
      <c r="AJ228" s="126"/>
      <c r="AK228" s="61"/>
      <c r="AL228" s="126"/>
      <c r="AM228" s="61"/>
      <c r="AN228" s="126"/>
      <c r="AO228" s="61"/>
      <c r="AP228" s="126"/>
      <c r="AQ228" s="126"/>
      <c r="AR228" s="61"/>
      <c r="AS228" s="126"/>
    </row>
    <row r="229" spans="1:47" s="181" customFormat="1">
      <c r="A229" s="172"/>
      <c r="B229" s="172"/>
      <c r="C229" s="173"/>
      <c r="D229" s="174"/>
      <c r="E229" s="174"/>
      <c r="F229" s="174"/>
      <c r="G229" s="174"/>
      <c r="H229" s="174"/>
      <c r="I229" s="175"/>
      <c r="J229" s="176"/>
      <c r="K229" s="176"/>
      <c r="L229" s="177"/>
      <c r="M229" s="178"/>
      <c r="N229" s="178"/>
      <c r="O229" s="178"/>
      <c r="P229" s="178"/>
      <c r="Q229" s="178"/>
      <c r="R229" s="178"/>
      <c r="S229" s="178"/>
      <c r="T229" s="178"/>
      <c r="U229" s="177"/>
      <c r="V229" s="177"/>
      <c r="W229" s="177"/>
      <c r="X229" s="179"/>
      <c r="Y229" s="177"/>
      <c r="Z229" s="179"/>
      <c r="AA229" s="177"/>
      <c r="AB229" s="177"/>
      <c r="AC229" s="177"/>
      <c r="AD229" s="177"/>
      <c r="AE229" s="177"/>
      <c r="AF229" s="180"/>
      <c r="AG229" s="178"/>
      <c r="AH229" s="180"/>
      <c r="AI229" s="178"/>
      <c r="AJ229" s="180"/>
      <c r="AK229" s="178"/>
      <c r="AL229" s="180"/>
      <c r="AM229" s="178"/>
      <c r="AN229" s="180"/>
      <c r="AO229" s="178"/>
      <c r="AP229" s="180"/>
      <c r="AQ229" s="180"/>
      <c r="AR229" s="178"/>
      <c r="AS229" s="180"/>
    </row>
    <row r="230" spans="1:47" s="42" customFormat="1" ht="13.5" thickBot="1">
      <c r="A230" s="55"/>
      <c r="B230" s="93"/>
      <c r="C230" s="94"/>
      <c r="D230" s="95"/>
      <c r="E230" s="57"/>
      <c r="F230" s="57"/>
      <c r="G230" s="58"/>
      <c r="H230" s="58"/>
      <c r="I230" s="58"/>
      <c r="J230" s="59"/>
      <c r="K230" s="59"/>
      <c r="L230" s="60"/>
      <c r="M230" s="61"/>
      <c r="N230" s="61"/>
      <c r="O230" s="61"/>
      <c r="P230" s="61"/>
      <c r="Q230" s="61"/>
      <c r="R230" s="61"/>
      <c r="S230" s="61"/>
      <c r="T230" s="61"/>
      <c r="U230" s="60"/>
      <c r="V230" s="60"/>
      <c r="W230" s="60"/>
      <c r="X230" s="150"/>
      <c r="Y230" s="60"/>
      <c r="Z230" s="150"/>
      <c r="AA230" s="60"/>
      <c r="AB230" s="60"/>
      <c r="AC230" s="60"/>
      <c r="AD230" s="60"/>
      <c r="AE230" s="60"/>
      <c r="AF230" s="126"/>
      <c r="AG230" s="61"/>
      <c r="AH230" s="126"/>
      <c r="AI230" s="61"/>
      <c r="AJ230" s="126"/>
      <c r="AK230" s="61"/>
      <c r="AL230" s="126"/>
      <c r="AM230" s="61"/>
      <c r="AN230" s="126"/>
      <c r="AO230" s="61"/>
      <c r="AP230" s="126"/>
      <c r="AQ230" s="132"/>
      <c r="AR230" s="99"/>
      <c r="AS230" s="126"/>
    </row>
    <row r="231" spans="1:47" s="42" customFormat="1" ht="12.75" customHeight="1">
      <c r="A231" s="428" t="s">
        <v>142</v>
      </c>
      <c r="B231" s="303" t="s">
        <v>159</v>
      </c>
      <c r="C231" s="372">
        <v>40703</v>
      </c>
      <c r="D231" s="241" t="s">
        <v>64</v>
      </c>
      <c r="E231" s="49" t="s">
        <v>64</v>
      </c>
      <c r="F231" s="49" t="s">
        <v>64</v>
      </c>
      <c r="G231" s="160"/>
      <c r="H231" s="160"/>
      <c r="I231" s="160"/>
      <c r="J231" s="431"/>
      <c r="K231" s="431" t="s">
        <v>71</v>
      </c>
      <c r="L231" s="160">
        <v>2959.8855999999996</v>
      </c>
      <c r="M231" s="39">
        <v>80</v>
      </c>
      <c r="N231" s="39"/>
      <c r="O231" s="39"/>
      <c r="P231" s="39"/>
      <c r="Q231" s="39"/>
      <c r="R231" s="39"/>
      <c r="S231" s="39"/>
      <c r="T231" s="39"/>
      <c r="U231" s="38"/>
      <c r="V231" s="38"/>
      <c r="W231" s="38"/>
      <c r="X231" s="156"/>
      <c r="Y231" s="40"/>
      <c r="Z231" s="40"/>
      <c r="AA231" s="50"/>
      <c r="AB231" s="50"/>
      <c r="AC231" s="50"/>
      <c r="AD231" s="50"/>
      <c r="AE231" s="38"/>
      <c r="AF231" s="123"/>
      <c r="AG231" s="50">
        <v>15.71</v>
      </c>
      <c r="AH231" s="123">
        <v>102</v>
      </c>
      <c r="AI231" s="105">
        <v>406.15559999999999</v>
      </c>
      <c r="AJ231" s="145">
        <v>2643</v>
      </c>
      <c r="AK231" s="105">
        <v>888.62899999999979</v>
      </c>
      <c r="AL231" s="145">
        <v>5784</v>
      </c>
      <c r="AM231" s="434" t="s">
        <v>37</v>
      </c>
      <c r="AN231" s="435"/>
      <c r="AO231" s="105">
        <v>2879.8855999999996</v>
      </c>
      <c r="AP231" s="163">
        <v>37884.61185858673</v>
      </c>
      <c r="AQ231" s="133">
        <f>AP231</f>
        <v>37884.61185858673</v>
      </c>
      <c r="AR231" s="440">
        <v>46080</v>
      </c>
      <c r="AS231" s="443">
        <f>AQ231+AQ232+AQ233</f>
        <v>56548.932698708144</v>
      </c>
    </row>
    <row r="232" spans="1:47" s="42" customFormat="1" ht="12.75" customHeight="1">
      <c r="A232" s="429"/>
      <c r="B232" s="373"/>
      <c r="C232" s="374"/>
      <c r="D232" s="258" t="s">
        <v>160</v>
      </c>
      <c r="E232" s="190" t="s">
        <v>61</v>
      </c>
      <c r="F232" s="192" t="s">
        <v>61</v>
      </c>
      <c r="G232" s="14">
        <v>2100.9416999999999</v>
      </c>
      <c r="H232" s="190" t="s">
        <v>61</v>
      </c>
      <c r="I232" s="192" t="s">
        <v>61</v>
      </c>
      <c r="J232" s="432"/>
      <c r="K232" s="432"/>
      <c r="L232" s="14">
        <v>472.03021699999999</v>
      </c>
      <c r="M232" s="192" t="s">
        <v>61</v>
      </c>
      <c r="N232" s="192"/>
      <c r="O232" s="192"/>
      <c r="P232" s="192"/>
      <c r="Q232" s="192"/>
      <c r="R232" s="192"/>
      <c r="S232" s="192"/>
      <c r="T232" s="192"/>
      <c r="U232" s="65"/>
      <c r="V232" s="65"/>
      <c r="W232" s="65"/>
      <c r="X232" s="157"/>
      <c r="Y232" s="74"/>
      <c r="Z232" s="74"/>
      <c r="AA232" s="190" t="s">
        <v>61</v>
      </c>
      <c r="AB232" s="75"/>
      <c r="AC232" s="190" t="s">
        <v>61</v>
      </c>
      <c r="AD232" s="75"/>
      <c r="AE232" s="65">
        <v>16.282298175000001</v>
      </c>
      <c r="AF232" s="121">
        <v>106</v>
      </c>
      <c r="AG232" s="75">
        <v>8.3514125499999992</v>
      </c>
      <c r="AH232" s="121">
        <v>54</v>
      </c>
      <c r="AI232" s="17">
        <v>66.702306719999996</v>
      </c>
      <c r="AJ232" s="141">
        <v>434</v>
      </c>
      <c r="AK232" s="17">
        <v>145.91129594999998</v>
      </c>
      <c r="AL232" s="141">
        <v>950</v>
      </c>
      <c r="AM232" s="436"/>
      <c r="AN232" s="437"/>
      <c r="AO232" s="17">
        <v>472.03021699999999</v>
      </c>
      <c r="AP232" s="141">
        <v>6250.44683821324</v>
      </c>
      <c r="AQ232" s="133">
        <f>AP232</f>
        <v>6250.44683821324</v>
      </c>
      <c r="AR232" s="441"/>
      <c r="AS232" s="444"/>
      <c r="AU232" s="42" t="s">
        <v>143</v>
      </c>
    </row>
    <row r="233" spans="1:47" s="42" customFormat="1" ht="15.75" customHeight="1" thickBot="1">
      <c r="A233" s="430"/>
      <c r="B233" s="375"/>
      <c r="C233" s="376"/>
      <c r="D233" s="277" t="s">
        <v>161</v>
      </c>
      <c r="E233" s="189" t="s">
        <v>61</v>
      </c>
      <c r="F233" s="191" t="s">
        <v>61</v>
      </c>
      <c r="G233" s="87">
        <v>7850.0433000000012</v>
      </c>
      <c r="H233" s="189" t="s">
        <v>61</v>
      </c>
      <c r="I233" s="191" t="s">
        <v>61</v>
      </c>
      <c r="J233" s="433"/>
      <c r="K233" s="433"/>
      <c r="L233" s="87">
        <v>923.23683299999993</v>
      </c>
      <c r="M233" s="191" t="s">
        <v>61</v>
      </c>
      <c r="N233" s="191"/>
      <c r="O233" s="191"/>
      <c r="P233" s="191"/>
      <c r="Q233" s="191"/>
      <c r="R233" s="191"/>
      <c r="S233" s="191"/>
      <c r="T233" s="191"/>
      <c r="U233" s="28"/>
      <c r="V233" s="28"/>
      <c r="W233" s="28"/>
      <c r="X233" s="158"/>
      <c r="Y233" s="34"/>
      <c r="Z233" s="34"/>
      <c r="AA233" s="183" t="s">
        <v>61</v>
      </c>
      <c r="AB233" s="28"/>
      <c r="AC233" s="183" t="s">
        <v>61</v>
      </c>
      <c r="AD233" s="29"/>
      <c r="AE233" s="28">
        <v>60.837835575000014</v>
      </c>
      <c r="AF233" s="122">
        <v>396</v>
      </c>
      <c r="AG233" s="29">
        <v>16.975064950000004</v>
      </c>
      <c r="AH233" s="122">
        <v>110</v>
      </c>
      <c r="AI233" s="90">
        <v>130.20646927999999</v>
      </c>
      <c r="AJ233" s="146">
        <v>847</v>
      </c>
      <c r="AK233" s="90">
        <v>284.82665154999995</v>
      </c>
      <c r="AL233" s="146">
        <v>1854</v>
      </c>
      <c r="AM233" s="438"/>
      <c r="AN233" s="439"/>
      <c r="AO233" s="90">
        <v>923.23683299999993</v>
      </c>
      <c r="AP233" s="122">
        <v>12413.874001908178</v>
      </c>
      <c r="AQ233" s="229">
        <f>AP233</f>
        <v>12413.874001908178</v>
      </c>
      <c r="AR233" s="442"/>
      <c r="AS233" s="445"/>
    </row>
    <row r="234" spans="1:47" s="42" customFormat="1">
      <c r="A234" s="55"/>
      <c r="B234" s="55"/>
      <c r="C234" s="56"/>
      <c r="D234" s="57"/>
      <c r="E234" s="57"/>
      <c r="F234" s="57"/>
      <c r="G234" s="58"/>
      <c r="H234" s="58"/>
      <c r="I234" s="58"/>
      <c r="J234" s="59"/>
      <c r="K234" s="59"/>
      <c r="L234" s="60"/>
      <c r="M234" s="61"/>
      <c r="N234" s="61"/>
      <c r="O234" s="61"/>
      <c r="P234" s="61"/>
      <c r="Q234" s="61"/>
      <c r="R234" s="61"/>
      <c r="S234" s="61"/>
      <c r="T234" s="61"/>
      <c r="U234" s="60"/>
      <c r="V234" s="60"/>
      <c r="W234" s="60"/>
      <c r="X234" s="150"/>
      <c r="Y234" s="60"/>
      <c r="Z234" s="150"/>
      <c r="AA234" s="60"/>
      <c r="AB234" s="60"/>
      <c r="AC234" s="60"/>
      <c r="AD234" s="60"/>
      <c r="AE234" s="60"/>
      <c r="AF234" s="126"/>
      <c r="AG234" s="61"/>
      <c r="AH234" s="126"/>
      <c r="AI234" s="61"/>
      <c r="AJ234" s="126"/>
      <c r="AK234" s="61"/>
      <c r="AL234" s="126"/>
      <c r="AM234" s="61"/>
      <c r="AN234" s="126"/>
      <c r="AO234" s="61"/>
      <c r="AP234" s="126"/>
      <c r="AQ234" s="126"/>
      <c r="AR234" s="61"/>
      <c r="AS234" s="126"/>
    </row>
    <row r="235" spans="1:47" s="181" customFormat="1">
      <c r="A235" s="172"/>
      <c r="B235" s="172"/>
      <c r="C235" s="173"/>
      <c r="D235" s="174"/>
      <c r="E235" s="174"/>
      <c r="F235" s="174"/>
      <c r="G235" s="174"/>
      <c r="H235" s="174"/>
      <c r="I235" s="175"/>
      <c r="J235" s="176"/>
      <c r="K235" s="176"/>
      <c r="L235" s="177"/>
      <c r="M235" s="178"/>
      <c r="N235" s="178"/>
      <c r="O235" s="178"/>
      <c r="P235" s="178"/>
      <c r="Q235" s="178"/>
      <c r="R235" s="178"/>
      <c r="S235" s="178"/>
      <c r="T235" s="178"/>
      <c r="U235" s="177"/>
      <c r="V235" s="177"/>
      <c r="W235" s="177"/>
      <c r="X235" s="179"/>
      <c r="Y235" s="177"/>
      <c r="Z235" s="179"/>
      <c r="AA235" s="177"/>
      <c r="AB235" s="177"/>
      <c r="AC235" s="177"/>
      <c r="AD235" s="177"/>
      <c r="AE235" s="177"/>
      <c r="AF235" s="180"/>
      <c r="AG235" s="178"/>
      <c r="AH235" s="180"/>
      <c r="AI235" s="178"/>
      <c r="AJ235" s="180"/>
      <c r="AK235" s="178"/>
      <c r="AL235" s="180"/>
      <c r="AM235" s="178"/>
      <c r="AN235" s="180"/>
      <c r="AO235" s="178"/>
      <c r="AP235" s="180"/>
      <c r="AQ235" s="180"/>
      <c r="AR235" s="178"/>
      <c r="AS235" s="180"/>
    </row>
    <row r="236" spans="1:47" s="42" customFormat="1" ht="13.5" thickBot="1">
      <c r="A236" s="55"/>
      <c r="B236" s="55"/>
      <c r="C236" s="56"/>
      <c r="D236" s="95"/>
      <c r="E236" s="95"/>
      <c r="F236" s="95"/>
      <c r="G236" s="96"/>
      <c r="H236" s="96"/>
      <c r="I236" s="96"/>
      <c r="J236" s="59"/>
      <c r="K236" s="59"/>
      <c r="L236" s="60"/>
      <c r="M236" s="61"/>
      <c r="N236" s="61"/>
      <c r="O236" s="61"/>
      <c r="P236" s="61"/>
      <c r="Q236" s="61"/>
      <c r="R236" s="61"/>
      <c r="S236" s="61"/>
      <c r="T236" s="61"/>
      <c r="U236" s="60"/>
      <c r="V236" s="60"/>
      <c r="W236" s="60"/>
      <c r="X236" s="150"/>
      <c r="Y236" s="60"/>
      <c r="Z236" s="150"/>
      <c r="AA236" s="60"/>
      <c r="AB236" s="60"/>
      <c r="AC236" s="60"/>
      <c r="AD236" s="60"/>
      <c r="AE236" s="60"/>
      <c r="AF236" s="126"/>
      <c r="AG236" s="61"/>
      <c r="AH236" s="126"/>
      <c r="AI236" s="61"/>
      <c r="AJ236" s="126"/>
      <c r="AK236" s="61"/>
      <c r="AL236" s="126"/>
      <c r="AM236" s="61"/>
      <c r="AN236" s="126"/>
      <c r="AO236" s="61"/>
      <c r="AP236" s="126"/>
      <c r="AQ236" s="132"/>
      <c r="AR236" s="99"/>
      <c r="AS236" s="126"/>
    </row>
    <row r="237" spans="1:47" s="42" customFormat="1" ht="12.75" customHeight="1">
      <c r="A237" s="428" t="s">
        <v>140</v>
      </c>
      <c r="B237" s="303" t="s">
        <v>159</v>
      </c>
      <c r="C237" s="48">
        <v>40242</v>
      </c>
      <c r="D237" s="241" t="s">
        <v>64</v>
      </c>
      <c r="E237" s="241" t="s">
        <v>64</v>
      </c>
      <c r="F237" s="241" t="s">
        <v>64</v>
      </c>
      <c r="G237" s="20"/>
      <c r="H237" s="20"/>
      <c r="I237" s="20"/>
      <c r="J237" s="431"/>
      <c r="K237" s="431" t="s">
        <v>137</v>
      </c>
      <c r="L237" s="39">
        <v>1763.42</v>
      </c>
      <c r="M237" s="39">
        <v>68.8</v>
      </c>
      <c r="N237" s="39"/>
      <c r="O237" s="39"/>
      <c r="P237" s="39"/>
      <c r="Q237" s="39"/>
      <c r="R237" s="39"/>
      <c r="S237" s="39"/>
      <c r="T237" s="39"/>
      <c r="U237" s="38">
        <v>1694.62</v>
      </c>
      <c r="V237" s="38"/>
      <c r="W237" s="38"/>
      <c r="X237" s="156">
        <v>12759</v>
      </c>
      <c r="Y237" s="40"/>
      <c r="Z237" s="40"/>
      <c r="AA237" s="39"/>
      <c r="AB237" s="39"/>
      <c r="AC237" s="38"/>
      <c r="AD237" s="38"/>
      <c r="AE237" s="38"/>
      <c r="AF237" s="123"/>
      <c r="AG237" s="50">
        <v>11.45</v>
      </c>
      <c r="AH237" s="123">
        <v>84</v>
      </c>
      <c r="AI237" s="40"/>
      <c r="AJ237" s="40"/>
      <c r="AK237" s="50">
        <v>765.41</v>
      </c>
      <c r="AL237" s="123">
        <v>5592</v>
      </c>
      <c r="AM237" s="434" t="s">
        <v>37</v>
      </c>
      <c r="AN237" s="435"/>
      <c r="AO237" s="39">
        <v>1694.82</v>
      </c>
      <c r="AP237" s="163">
        <v>25140</v>
      </c>
      <c r="AQ237" s="133">
        <f>AP237</f>
        <v>25140</v>
      </c>
      <c r="AR237" s="449">
        <v>46091</v>
      </c>
      <c r="AS237" s="443">
        <f>AQ237+AQ238</f>
        <v>29258</v>
      </c>
      <c r="AU237" s="42" t="s">
        <v>141</v>
      </c>
    </row>
    <row r="238" spans="1:47" s="42" customFormat="1" ht="15.75" customHeight="1" thickBot="1">
      <c r="A238" s="430"/>
      <c r="B238" s="304"/>
      <c r="C238" s="45"/>
      <c r="D238" s="277" t="s">
        <v>160</v>
      </c>
      <c r="E238" s="183" t="s">
        <v>61</v>
      </c>
      <c r="F238" s="184" t="s">
        <v>61</v>
      </c>
      <c r="G238" s="226">
        <v>666.66</v>
      </c>
      <c r="H238" s="183" t="s">
        <v>61</v>
      </c>
      <c r="I238" s="184" t="s">
        <v>61</v>
      </c>
      <c r="J238" s="433"/>
      <c r="K238" s="433"/>
      <c r="L238" s="28">
        <v>281.83</v>
      </c>
      <c r="M238" s="184" t="s">
        <v>61</v>
      </c>
      <c r="N238" s="184"/>
      <c r="O238" s="184"/>
      <c r="P238" s="184"/>
      <c r="Q238" s="184"/>
      <c r="R238" s="184"/>
      <c r="S238" s="184"/>
      <c r="T238" s="184"/>
      <c r="U238" s="28">
        <v>281.83</v>
      </c>
      <c r="V238" s="28"/>
      <c r="W238" s="28"/>
      <c r="X238" s="158">
        <v>2059</v>
      </c>
      <c r="Y238" s="34"/>
      <c r="Z238" s="34"/>
      <c r="AA238" s="183" t="s">
        <v>61</v>
      </c>
      <c r="AB238" s="28"/>
      <c r="AC238" s="183" t="s">
        <v>61</v>
      </c>
      <c r="AD238" s="28"/>
      <c r="AE238" s="28">
        <v>5.17</v>
      </c>
      <c r="AF238" s="122">
        <v>38</v>
      </c>
      <c r="AG238" s="29">
        <v>8</v>
      </c>
      <c r="AH238" s="122">
        <v>58</v>
      </c>
      <c r="AI238" s="34"/>
      <c r="AJ238" s="34"/>
      <c r="AK238" s="29">
        <v>124.5</v>
      </c>
      <c r="AL238" s="122">
        <v>910</v>
      </c>
      <c r="AM238" s="438"/>
      <c r="AN238" s="439"/>
      <c r="AO238" s="90">
        <v>281.83</v>
      </c>
      <c r="AP238" s="122">
        <v>4118</v>
      </c>
      <c r="AQ238" s="122">
        <f>AP238</f>
        <v>4118</v>
      </c>
      <c r="AR238" s="451"/>
      <c r="AS238" s="445"/>
    </row>
    <row r="239" spans="1:47" s="42" customFormat="1">
      <c r="A239" s="55"/>
      <c r="B239" s="55"/>
      <c r="C239" s="56"/>
      <c r="D239" s="57"/>
      <c r="E239" s="57"/>
      <c r="F239" s="57"/>
      <c r="G239" s="58"/>
      <c r="H239" s="58"/>
      <c r="I239" s="58"/>
      <c r="J239" s="59"/>
      <c r="K239" s="59"/>
      <c r="L239" s="60"/>
      <c r="M239" s="61"/>
      <c r="N239" s="61"/>
      <c r="O239" s="61"/>
      <c r="P239" s="61"/>
      <c r="Q239" s="61"/>
      <c r="R239" s="61"/>
      <c r="S239" s="61"/>
      <c r="T239" s="61"/>
      <c r="U239" s="60"/>
      <c r="V239" s="60"/>
      <c r="W239" s="60"/>
      <c r="X239" s="150"/>
      <c r="Y239" s="60"/>
      <c r="Z239" s="150"/>
      <c r="AA239" s="60"/>
      <c r="AB239" s="60"/>
      <c r="AC239" s="60"/>
      <c r="AD239" s="60"/>
      <c r="AE239" s="60"/>
      <c r="AF239" s="126"/>
      <c r="AG239" s="61"/>
      <c r="AH239" s="126"/>
      <c r="AI239" s="61"/>
      <c r="AJ239" s="126"/>
      <c r="AK239" s="61"/>
      <c r="AL239" s="126"/>
      <c r="AM239" s="61"/>
      <c r="AN239" s="126"/>
      <c r="AO239" s="61"/>
      <c r="AP239" s="126"/>
      <c r="AQ239" s="126"/>
      <c r="AR239" s="61"/>
      <c r="AS239" s="126"/>
    </row>
    <row r="240" spans="1:47" s="181" customFormat="1">
      <c r="A240" s="172"/>
      <c r="B240" s="172"/>
      <c r="C240" s="173"/>
      <c r="D240" s="174"/>
      <c r="E240" s="174"/>
      <c r="F240" s="174"/>
      <c r="G240" s="174"/>
      <c r="H240" s="174"/>
      <c r="I240" s="175"/>
      <c r="J240" s="176"/>
      <c r="K240" s="176"/>
      <c r="L240" s="177"/>
      <c r="M240" s="178"/>
      <c r="N240" s="178"/>
      <c r="O240" s="178"/>
      <c r="P240" s="178"/>
      <c r="Q240" s="178"/>
      <c r="R240" s="178"/>
      <c r="S240" s="178"/>
      <c r="T240" s="178"/>
      <c r="U240" s="177"/>
      <c r="V240" s="177"/>
      <c r="W240" s="177"/>
      <c r="X240" s="179"/>
      <c r="Y240" s="177"/>
      <c r="Z240" s="179"/>
      <c r="AA240" s="177"/>
      <c r="AB240" s="177"/>
      <c r="AC240" s="177"/>
      <c r="AD240" s="177"/>
      <c r="AE240" s="177"/>
      <c r="AF240" s="180"/>
      <c r="AG240" s="178"/>
      <c r="AH240" s="180"/>
      <c r="AI240" s="178"/>
      <c r="AJ240" s="180"/>
      <c r="AK240" s="178"/>
      <c r="AL240" s="180"/>
      <c r="AM240" s="178"/>
      <c r="AN240" s="180"/>
      <c r="AO240" s="178"/>
      <c r="AP240" s="180"/>
      <c r="AQ240" s="180"/>
      <c r="AR240" s="178"/>
      <c r="AS240" s="180"/>
    </row>
    <row r="241" spans="1:47" s="42" customFormat="1" ht="13.5" thickBot="1">
      <c r="A241" s="55"/>
      <c r="B241" s="93"/>
      <c r="C241" s="94"/>
      <c r="D241" s="95"/>
      <c r="E241" s="95"/>
      <c r="F241" s="95"/>
      <c r="G241" s="96"/>
      <c r="H241" s="96"/>
      <c r="I241" s="96"/>
      <c r="J241" s="59"/>
      <c r="K241" s="59"/>
      <c r="L241" s="60"/>
      <c r="M241" s="61"/>
      <c r="N241" s="61"/>
      <c r="O241" s="61"/>
      <c r="P241" s="61"/>
      <c r="Q241" s="61"/>
      <c r="R241" s="61"/>
      <c r="S241" s="61"/>
      <c r="T241" s="61"/>
      <c r="U241" s="60"/>
      <c r="V241" s="60"/>
      <c r="W241" s="60"/>
      <c r="X241" s="150"/>
      <c r="Y241" s="60"/>
      <c r="Z241" s="150"/>
      <c r="AA241" s="60"/>
      <c r="AB241" s="60"/>
      <c r="AC241" s="60"/>
      <c r="AD241" s="60"/>
      <c r="AE241" s="60"/>
      <c r="AF241" s="126"/>
      <c r="AG241" s="61"/>
      <c r="AH241" s="126"/>
      <c r="AI241" s="61"/>
      <c r="AJ241" s="126"/>
      <c r="AK241" s="61"/>
      <c r="AL241" s="126"/>
      <c r="AM241" s="61"/>
      <c r="AN241" s="126"/>
      <c r="AO241" s="61"/>
      <c r="AP241" s="126"/>
      <c r="AQ241" s="132"/>
      <c r="AR241" s="99"/>
      <c r="AS241" s="126"/>
    </row>
    <row r="242" spans="1:47" s="42" customFormat="1" ht="12.75" customHeight="1">
      <c r="A242" s="446" t="s">
        <v>144</v>
      </c>
      <c r="B242" s="303" t="s">
        <v>159</v>
      </c>
      <c r="C242" s="347">
        <v>36160</v>
      </c>
      <c r="D242" s="241" t="s">
        <v>64</v>
      </c>
      <c r="E242" s="241" t="s">
        <v>64</v>
      </c>
      <c r="F242" s="241" t="s">
        <v>64</v>
      </c>
      <c r="G242" s="20"/>
      <c r="H242" s="20"/>
      <c r="I242" s="20"/>
      <c r="J242" s="431"/>
      <c r="K242" s="431" t="s">
        <v>145</v>
      </c>
      <c r="L242" s="39">
        <v>650.70579603815111</v>
      </c>
      <c r="M242" s="39">
        <v>31.01</v>
      </c>
      <c r="N242" s="39"/>
      <c r="O242" s="39"/>
      <c r="P242" s="39"/>
      <c r="Q242" s="39"/>
      <c r="R242" s="39"/>
      <c r="S242" s="39"/>
      <c r="T242" s="39"/>
      <c r="U242" s="38">
        <v>619.69185619955977</v>
      </c>
      <c r="V242" s="38"/>
      <c r="W242" s="38"/>
      <c r="X242" s="156">
        <v>18056</v>
      </c>
      <c r="Y242" s="40"/>
      <c r="Z242" s="40"/>
      <c r="AA242" s="39"/>
      <c r="AB242" s="39"/>
      <c r="AC242" s="38"/>
      <c r="AD242" s="38"/>
      <c r="AE242" s="38"/>
      <c r="AF242" s="123"/>
      <c r="AG242" s="50">
        <v>48.325752017608217</v>
      </c>
      <c r="AH242" s="123">
        <v>1371</v>
      </c>
      <c r="AI242" s="40"/>
      <c r="AJ242" s="40"/>
      <c r="AK242" s="50">
        <v>172.68818782098313</v>
      </c>
      <c r="AL242" s="123">
        <v>4899</v>
      </c>
      <c r="AM242" s="434" t="s">
        <v>37</v>
      </c>
      <c r="AN242" s="435"/>
      <c r="AO242" s="39">
        <v>619.69185619955977</v>
      </c>
      <c r="AP242" s="163">
        <v>35636.28453318619</v>
      </c>
      <c r="AQ242" s="133">
        <f t="shared" ref="AQ242:AQ248" si="20">AP242</f>
        <v>35636.28453318619</v>
      </c>
      <c r="AR242" s="440">
        <v>46103</v>
      </c>
      <c r="AS242" s="443">
        <f>AQ242+AQ243</f>
        <v>44596.064588327405</v>
      </c>
      <c r="AT242" s="425">
        <f>AS242+AS244+AS246</f>
        <v>82729.97449049892</v>
      </c>
      <c r="AU242" s="42" t="s">
        <v>146</v>
      </c>
    </row>
    <row r="243" spans="1:47" s="42" customFormat="1" ht="15.75" customHeight="1" thickBot="1">
      <c r="A243" s="447"/>
      <c r="B243" s="377"/>
      <c r="C243" s="349"/>
      <c r="D243" s="277" t="s">
        <v>160</v>
      </c>
      <c r="E243" s="183" t="s">
        <v>61</v>
      </c>
      <c r="F243" s="184" t="s">
        <v>61</v>
      </c>
      <c r="G243" s="226">
        <v>1111111</v>
      </c>
      <c r="H243" s="183" t="s">
        <v>61</v>
      </c>
      <c r="I243" s="184" t="s">
        <v>61</v>
      </c>
      <c r="J243" s="432"/>
      <c r="K243" s="432"/>
      <c r="L243" s="28">
        <v>157.91472413793105</v>
      </c>
      <c r="M243" s="184" t="s">
        <v>61</v>
      </c>
      <c r="N243" s="184"/>
      <c r="O243" s="184"/>
      <c r="P243" s="184"/>
      <c r="Q243" s="184"/>
      <c r="R243" s="184"/>
      <c r="S243" s="184"/>
      <c r="T243" s="184"/>
      <c r="U243" s="28">
        <v>157.91472413793105</v>
      </c>
      <c r="V243" s="28"/>
      <c r="W243" s="28"/>
      <c r="X243" s="158">
        <v>4480</v>
      </c>
      <c r="Y243" s="34"/>
      <c r="Z243" s="34"/>
      <c r="AA243" s="183" t="s">
        <v>61</v>
      </c>
      <c r="AB243" s="28"/>
      <c r="AC243" s="183" t="s">
        <v>61</v>
      </c>
      <c r="AD243" s="28"/>
      <c r="AE243" s="28">
        <v>25.271049889948646</v>
      </c>
      <c r="AF243" s="122">
        <v>717</v>
      </c>
      <c r="AG243" s="29">
        <v>11.853264269992664</v>
      </c>
      <c r="AH243" s="122">
        <v>336</v>
      </c>
      <c r="AI243" s="34"/>
      <c r="AJ243" s="34"/>
      <c r="AK243" s="29">
        <v>38.380042846661787</v>
      </c>
      <c r="AL243" s="122">
        <v>1089</v>
      </c>
      <c r="AM243" s="436"/>
      <c r="AN243" s="437"/>
      <c r="AO243" s="90">
        <v>157.91472413793105</v>
      </c>
      <c r="AP243" s="122">
        <v>8959.7800551412165</v>
      </c>
      <c r="AQ243" s="229">
        <f t="shared" si="20"/>
        <v>8959.7800551412165</v>
      </c>
      <c r="AR243" s="441"/>
      <c r="AS243" s="445"/>
      <c r="AT243" s="426"/>
    </row>
    <row r="244" spans="1:47" s="42" customFormat="1" ht="12.75" customHeight="1">
      <c r="A244" s="447"/>
      <c r="B244" s="203" t="s">
        <v>159</v>
      </c>
      <c r="C244" s="347">
        <v>36160</v>
      </c>
      <c r="D244" s="241" t="s">
        <v>64</v>
      </c>
      <c r="E244" s="241" t="s">
        <v>64</v>
      </c>
      <c r="F244" s="241" t="s">
        <v>64</v>
      </c>
      <c r="G244" s="20"/>
      <c r="H244" s="20"/>
      <c r="I244" s="20"/>
      <c r="J244" s="432"/>
      <c r="K244" s="432"/>
      <c r="L244" s="39">
        <v>227.50696991929567</v>
      </c>
      <c r="M244" s="39">
        <v>60.360968451944238</v>
      </c>
      <c r="N244" s="39"/>
      <c r="O244" s="39"/>
      <c r="P244" s="39"/>
      <c r="Q244" s="39"/>
      <c r="R244" s="39"/>
      <c r="S244" s="39"/>
      <c r="T244" s="39"/>
      <c r="U244" s="38">
        <v>167.14600146735143</v>
      </c>
      <c r="V244" s="38"/>
      <c r="W244" s="38"/>
      <c r="X244" s="156">
        <v>5668</v>
      </c>
      <c r="Y244" s="40"/>
      <c r="Z244" s="40"/>
      <c r="AA244" s="40"/>
      <c r="AB244" s="40"/>
      <c r="AC244" s="40"/>
      <c r="AD244" s="40"/>
      <c r="AE244" s="38"/>
      <c r="AF244" s="123"/>
      <c r="AG244" s="50">
        <v>24.927366104181953</v>
      </c>
      <c r="AH244" s="123">
        <v>707</v>
      </c>
      <c r="AI244" s="40"/>
      <c r="AJ244" s="40"/>
      <c r="AK244" s="50">
        <v>43.091709464416731</v>
      </c>
      <c r="AL244" s="123">
        <v>1222</v>
      </c>
      <c r="AM244" s="436"/>
      <c r="AN244" s="437"/>
      <c r="AO244" s="39">
        <v>167.14600146735143</v>
      </c>
      <c r="AP244" s="163">
        <v>10409.692970318802</v>
      </c>
      <c r="AQ244" s="133">
        <f t="shared" si="20"/>
        <v>10409.692970318802</v>
      </c>
      <c r="AR244" s="441"/>
      <c r="AS244" s="443">
        <f>AQ244+AQ245</f>
        <v>16811.672821488162</v>
      </c>
      <c r="AT244" s="426"/>
    </row>
    <row r="245" spans="1:47" s="42" customFormat="1" ht="15.75" customHeight="1" thickBot="1">
      <c r="A245" s="447"/>
      <c r="B245" s="378"/>
      <c r="C245" s="349"/>
      <c r="D245" s="277" t="s">
        <v>160</v>
      </c>
      <c r="E245" s="183" t="s">
        <v>61</v>
      </c>
      <c r="F245" s="184" t="s">
        <v>61</v>
      </c>
      <c r="G245" s="226">
        <v>333333</v>
      </c>
      <c r="H245" s="183" t="s">
        <v>61</v>
      </c>
      <c r="I245" s="184" t="s">
        <v>61</v>
      </c>
      <c r="J245" s="432"/>
      <c r="K245" s="432"/>
      <c r="L245" s="28">
        <v>112.83441452677917</v>
      </c>
      <c r="M245" s="184" t="s">
        <v>61</v>
      </c>
      <c r="N245" s="184"/>
      <c r="O245" s="184"/>
      <c r="P245" s="184"/>
      <c r="Q245" s="184"/>
      <c r="R245" s="184"/>
      <c r="S245" s="184"/>
      <c r="T245" s="184"/>
      <c r="U245" s="28">
        <v>112.83441452677917</v>
      </c>
      <c r="V245" s="28"/>
      <c r="W245" s="28"/>
      <c r="X245" s="158">
        <v>3201</v>
      </c>
      <c r="Y245" s="34"/>
      <c r="Z245" s="34"/>
      <c r="AA245" s="183" t="s">
        <v>61</v>
      </c>
      <c r="AB245" s="28"/>
      <c r="AC245" s="183" t="s">
        <v>61</v>
      </c>
      <c r="AD245" s="34"/>
      <c r="AE245" s="28">
        <v>7.5813081438004408</v>
      </c>
      <c r="AF245" s="122">
        <v>215</v>
      </c>
      <c r="AG245" s="29">
        <v>7.7446790902421121</v>
      </c>
      <c r="AH245" s="122">
        <v>220</v>
      </c>
      <c r="AI245" s="34"/>
      <c r="AJ245" s="34"/>
      <c r="AK245" s="29">
        <v>30.162872487160673</v>
      </c>
      <c r="AL245" s="122">
        <v>856</v>
      </c>
      <c r="AM245" s="438"/>
      <c r="AN245" s="439"/>
      <c r="AO245" s="90">
        <v>112.83441452677917</v>
      </c>
      <c r="AP245" s="122">
        <v>6401.9798511693598</v>
      </c>
      <c r="AQ245" s="229">
        <f t="shared" si="20"/>
        <v>6401.9798511693598</v>
      </c>
      <c r="AR245" s="442"/>
      <c r="AS245" s="445"/>
      <c r="AT245" s="426"/>
      <c r="AU245" s="42" t="s">
        <v>147</v>
      </c>
    </row>
    <row r="246" spans="1:47" s="42" customFormat="1" ht="12.75" customHeight="1">
      <c r="A246" s="447"/>
      <c r="B246" s="303" t="s">
        <v>159</v>
      </c>
      <c r="C246" s="372">
        <v>41157</v>
      </c>
      <c r="D246" s="241" t="s">
        <v>149</v>
      </c>
      <c r="E246" s="241" t="s">
        <v>149</v>
      </c>
      <c r="F246" s="241" t="s">
        <v>149</v>
      </c>
      <c r="G246" s="160"/>
      <c r="H246" s="160"/>
      <c r="I246" s="160"/>
      <c r="J246" s="432"/>
      <c r="K246" s="432"/>
      <c r="L246" s="160">
        <v>562.4624</v>
      </c>
      <c r="M246" s="39">
        <v>156.6</v>
      </c>
      <c r="N246" s="39"/>
      <c r="O246" s="39"/>
      <c r="P246" s="39"/>
      <c r="Q246" s="382">
        <v>44748</v>
      </c>
      <c r="R246" s="39"/>
      <c r="S246" s="39"/>
      <c r="T246" s="39"/>
      <c r="U246" s="38">
        <v>405.86239999999998</v>
      </c>
      <c r="V246" s="38"/>
      <c r="W246" s="38"/>
      <c r="X246" s="156">
        <v>3073</v>
      </c>
      <c r="Y246" s="40"/>
      <c r="Z246" s="40"/>
      <c r="AA246" s="50"/>
      <c r="AB246" s="50"/>
      <c r="AC246" s="50"/>
      <c r="AD246" s="50"/>
      <c r="AE246" s="38"/>
      <c r="AF246" s="123"/>
      <c r="AG246" s="50">
        <v>6.6500000000000012</v>
      </c>
      <c r="AH246" s="123">
        <v>39</v>
      </c>
      <c r="AI246" s="105">
        <v>56.102400000000003</v>
      </c>
      <c r="AJ246" s="145">
        <v>329</v>
      </c>
      <c r="AK246" s="105">
        <v>63.115199999999994</v>
      </c>
      <c r="AL246" s="145">
        <v>371</v>
      </c>
      <c r="AM246" s="434" t="s">
        <v>37</v>
      </c>
      <c r="AN246" s="435"/>
      <c r="AO246" s="105">
        <v>405.86239999999998</v>
      </c>
      <c r="AP246" s="163">
        <v>5456.2086290117368</v>
      </c>
      <c r="AQ246" s="133">
        <f t="shared" si="20"/>
        <v>5456.2086290117368</v>
      </c>
      <c r="AR246" s="440">
        <v>46106</v>
      </c>
      <c r="AS246" s="443">
        <f>AQ246+AQ247+AQ248</f>
        <v>21322.237080683346</v>
      </c>
      <c r="AT246" s="426"/>
    </row>
    <row r="247" spans="1:47" s="42" customFormat="1" ht="12.75" customHeight="1">
      <c r="A247" s="447"/>
      <c r="B247" s="400"/>
      <c r="C247" s="374"/>
      <c r="D247" s="258" t="s">
        <v>160</v>
      </c>
      <c r="E247" s="190" t="s">
        <v>61</v>
      </c>
      <c r="F247" s="192" t="s">
        <v>61</v>
      </c>
      <c r="G247" s="14"/>
      <c r="H247" s="190" t="s">
        <v>61</v>
      </c>
      <c r="I247" s="192" t="s">
        <v>61</v>
      </c>
      <c r="J247" s="432"/>
      <c r="K247" s="432"/>
      <c r="L247" s="14">
        <v>47</v>
      </c>
      <c r="M247" s="192" t="s">
        <v>61</v>
      </c>
      <c r="N247" s="192"/>
      <c r="O247" s="192"/>
      <c r="P247" s="192"/>
      <c r="Q247" s="192"/>
      <c r="R247" s="192"/>
      <c r="S247" s="192"/>
      <c r="T247" s="192"/>
      <c r="U247" s="65">
        <v>47</v>
      </c>
      <c r="V247" s="65"/>
      <c r="W247" s="65"/>
      <c r="X247" s="157">
        <v>276</v>
      </c>
      <c r="Y247" s="74"/>
      <c r="Z247" s="74"/>
      <c r="AA247" s="190" t="s">
        <v>61</v>
      </c>
      <c r="AB247" s="75"/>
      <c r="AC247" s="190" t="s">
        <v>61</v>
      </c>
      <c r="AD247" s="75"/>
      <c r="AE247" s="65"/>
      <c r="AF247" s="121"/>
      <c r="AG247" s="75">
        <v>5.2</v>
      </c>
      <c r="AH247" s="121">
        <v>31</v>
      </c>
      <c r="AI247" s="17">
        <v>7.04</v>
      </c>
      <c r="AJ247" s="141">
        <v>41</v>
      </c>
      <c r="AK247" s="17">
        <v>7.92</v>
      </c>
      <c r="AL247" s="141">
        <v>46</v>
      </c>
      <c r="AM247" s="436"/>
      <c r="AN247" s="437"/>
      <c r="AO247" s="17">
        <v>47</v>
      </c>
      <c r="AP247" s="141">
        <v>551.85507662932923</v>
      </c>
      <c r="AQ247" s="133">
        <f t="shared" si="20"/>
        <v>551.85507662932923</v>
      </c>
      <c r="AR247" s="441"/>
      <c r="AS247" s="444"/>
      <c r="AT247" s="426"/>
      <c r="AU247" s="42" t="s">
        <v>150</v>
      </c>
    </row>
    <row r="248" spans="1:47" s="42" customFormat="1" ht="15.75" customHeight="1" thickBot="1">
      <c r="A248" s="448"/>
      <c r="B248" s="401"/>
      <c r="C248" s="376"/>
      <c r="D248" s="277" t="s">
        <v>161</v>
      </c>
      <c r="E248" s="189" t="s">
        <v>61</v>
      </c>
      <c r="F248" s="191" t="s">
        <v>61</v>
      </c>
      <c r="G248" s="188">
        <v>33333.33</v>
      </c>
      <c r="H248" s="189" t="s">
        <v>61</v>
      </c>
      <c r="I248" s="191" t="s">
        <v>61</v>
      </c>
      <c r="J248" s="433"/>
      <c r="K248" s="433"/>
      <c r="L248" s="87">
        <v>1304.2666075</v>
      </c>
      <c r="M248" s="191" t="s">
        <v>61</v>
      </c>
      <c r="N248" s="191"/>
      <c r="O248" s="191"/>
      <c r="P248" s="191"/>
      <c r="Q248" s="191"/>
      <c r="R248" s="191"/>
      <c r="S248" s="191"/>
      <c r="T248" s="191"/>
      <c r="U248" s="28">
        <v>1304.2666075</v>
      </c>
      <c r="V248" s="28"/>
      <c r="W248" s="28"/>
      <c r="X248" s="158">
        <v>7657</v>
      </c>
      <c r="Y248" s="34"/>
      <c r="Z248" s="34"/>
      <c r="AA248" s="183" t="s">
        <v>61</v>
      </c>
      <c r="AB248" s="28"/>
      <c r="AC248" s="183" t="s">
        <v>61</v>
      </c>
      <c r="AD248" s="29"/>
      <c r="AE248" s="28">
        <v>258.33</v>
      </c>
      <c r="AF248" s="122">
        <v>1517</v>
      </c>
      <c r="AG248" s="29">
        <v>55.199995000000001</v>
      </c>
      <c r="AH248" s="122">
        <v>324</v>
      </c>
      <c r="AI248" s="90">
        <v>152.53332800000001</v>
      </c>
      <c r="AJ248" s="146">
        <v>895</v>
      </c>
      <c r="AK248" s="90">
        <v>171.59999399999998</v>
      </c>
      <c r="AL248" s="146">
        <v>1007</v>
      </c>
      <c r="AM248" s="438"/>
      <c r="AN248" s="439"/>
      <c r="AO248" s="90">
        <v>1304.2666075</v>
      </c>
      <c r="AP248" s="122">
        <v>15314.173375042281</v>
      </c>
      <c r="AQ248" s="229">
        <f t="shared" si="20"/>
        <v>15314.173375042281</v>
      </c>
      <c r="AR248" s="442"/>
      <c r="AS248" s="445"/>
      <c r="AT248" s="427"/>
    </row>
    <row r="249" spans="1:47" s="42" customFormat="1">
      <c r="A249" s="55"/>
      <c r="B249" s="55"/>
      <c r="C249" s="56"/>
      <c r="D249" s="57"/>
      <c r="E249" s="57"/>
      <c r="F249" s="57"/>
      <c r="G249" s="58"/>
      <c r="H249" s="58"/>
      <c r="I249" s="58"/>
      <c r="J249" s="59"/>
      <c r="K249" s="59"/>
      <c r="L249" s="60"/>
      <c r="M249" s="61"/>
      <c r="N249" s="61"/>
      <c r="O249" s="61"/>
      <c r="P249" s="61"/>
      <c r="Q249" s="61"/>
      <c r="R249" s="61"/>
      <c r="S249" s="61"/>
      <c r="T249" s="61"/>
      <c r="U249" s="60"/>
      <c r="V249" s="60"/>
      <c r="W249" s="60"/>
      <c r="X249" s="150"/>
      <c r="Y249" s="60"/>
      <c r="Z249" s="150"/>
      <c r="AA249" s="60"/>
      <c r="AB249" s="60"/>
      <c r="AC249" s="60"/>
      <c r="AD249" s="60"/>
      <c r="AE249" s="60"/>
      <c r="AF249" s="126"/>
      <c r="AG249" s="61"/>
      <c r="AH249" s="126"/>
      <c r="AI249" s="61"/>
      <c r="AJ249" s="126"/>
      <c r="AK249" s="61"/>
      <c r="AL249" s="126"/>
      <c r="AM249" s="61"/>
      <c r="AN249" s="126"/>
      <c r="AO249" s="61"/>
      <c r="AP249" s="126"/>
      <c r="AQ249" s="126"/>
      <c r="AR249" s="61"/>
      <c r="AS249" s="126"/>
    </row>
    <row r="250" spans="1:47" s="181" customFormat="1">
      <c r="A250" s="172"/>
      <c r="B250" s="172"/>
      <c r="C250" s="173"/>
      <c r="D250" s="174"/>
      <c r="E250" s="174"/>
      <c r="F250" s="174"/>
      <c r="G250" s="174"/>
      <c r="H250" s="174"/>
      <c r="I250" s="175"/>
      <c r="J250" s="176"/>
      <c r="K250" s="176"/>
      <c r="L250" s="177"/>
      <c r="M250" s="178"/>
      <c r="N250" s="178"/>
      <c r="O250" s="178"/>
      <c r="P250" s="178"/>
      <c r="Q250" s="178"/>
      <c r="R250" s="178"/>
      <c r="S250" s="178"/>
      <c r="T250" s="178"/>
      <c r="U250" s="177"/>
      <c r="V250" s="177"/>
      <c r="W250" s="177"/>
      <c r="X250" s="179"/>
      <c r="Y250" s="177"/>
      <c r="Z250" s="179"/>
      <c r="AA250" s="177"/>
      <c r="AB250" s="177"/>
      <c r="AC250" s="177"/>
      <c r="AD250" s="177"/>
      <c r="AE250" s="177"/>
      <c r="AF250" s="180"/>
      <c r="AG250" s="178"/>
      <c r="AH250" s="180"/>
      <c r="AI250" s="178"/>
      <c r="AJ250" s="180"/>
      <c r="AK250" s="178"/>
      <c r="AL250" s="180"/>
      <c r="AM250" s="178"/>
      <c r="AN250" s="180"/>
      <c r="AO250" s="178"/>
      <c r="AP250" s="180"/>
      <c r="AQ250" s="180"/>
      <c r="AR250" s="178"/>
      <c r="AS250" s="180"/>
    </row>
    <row r="251" spans="1:47" s="42" customFormat="1" ht="13.5" thickBot="1">
      <c r="A251" s="55"/>
      <c r="B251" s="93"/>
      <c r="C251" s="94"/>
      <c r="D251" s="95"/>
      <c r="E251" s="57"/>
      <c r="F251" s="57"/>
      <c r="G251" s="58"/>
      <c r="H251" s="58"/>
      <c r="I251" s="58"/>
      <c r="J251" s="59"/>
      <c r="K251" s="59"/>
      <c r="L251" s="60"/>
      <c r="M251" s="61"/>
      <c r="N251" s="61"/>
      <c r="O251" s="61"/>
      <c r="P251" s="61"/>
      <c r="Q251" s="61"/>
      <c r="R251" s="61"/>
      <c r="S251" s="61"/>
      <c r="T251" s="61"/>
      <c r="U251" s="60"/>
      <c r="V251" s="60"/>
      <c r="W251" s="60"/>
      <c r="X251" s="150"/>
      <c r="Y251" s="60"/>
      <c r="Z251" s="150"/>
      <c r="AA251" s="60"/>
      <c r="AB251" s="60"/>
      <c r="AC251" s="60"/>
      <c r="AD251" s="60"/>
      <c r="AE251" s="60"/>
      <c r="AF251" s="126"/>
      <c r="AG251" s="61"/>
      <c r="AH251" s="126"/>
      <c r="AI251" s="61"/>
      <c r="AJ251" s="126"/>
      <c r="AK251" s="61"/>
      <c r="AL251" s="126"/>
      <c r="AM251" s="61"/>
      <c r="AN251" s="126"/>
      <c r="AO251" s="61"/>
      <c r="AP251" s="126"/>
      <c r="AQ251" s="132"/>
      <c r="AR251" s="99"/>
      <c r="AS251" s="126"/>
    </row>
    <row r="252" spans="1:47" s="42" customFormat="1" ht="12.75" customHeight="1" thickBot="1">
      <c r="A252" s="428" t="s">
        <v>151</v>
      </c>
      <c r="B252" s="383" t="s">
        <v>159</v>
      </c>
      <c r="C252" s="384">
        <v>36245</v>
      </c>
      <c r="D252" s="385" t="s">
        <v>30</v>
      </c>
      <c r="E252" s="49" t="s">
        <v>30</v>
      </c>
      <c r="F252" s="49" t="s">
        <v>30</v>
      </c>
      <c r="G252" s="386"/>
      <c r="H252" s="386"/>
      <c r="I252" s="386"/>
      <c r="J252" s="431"/>
      <c r="K252" s="431" t="s">
        <v>111</v>
      </c>
      <c r="L252" s="386">
        <v>32.991929567131329</v>
      </c>
      <c r="M252" s="63">
        <v>14.497432134996332</v>
      </c>
      <c r="N252" s="63"/>
      <c r="O252" s="63"/>
      <c r="P252" s="63"/>
      <c r="Q252" s="63"/>
      <c r="R252" s="63"/>
      <c r="S252" s="63"/>
      <c r="T252" s="63"/>
      <c r="U252" s="390">
        <v>18.494497432134995</v>
      </c>
      <c r="V252" s="390"/>
      <c r="W252" s="390"/>
      <c r="X252" s="391">
        <v>497.13308513270795</v>
      </c>
      <c r="Y252" s="64"/>
      <c r="Z252" s="64"/>
      <c r="AA252" s="386"/>
      <c r="AB252" s="386"/>
      <c r="AC252" s="386"/>
      <c r="AD252" s="386"/>
      <c r="AE252" s="390"/>
      <c r="AF252" s="392"/>
      <c r="AG252" s="386">
        <v>1.0652971386647101</v>
      </c>
      <c r="AH252" s="392">
        <v>28.768653385181079</v>
      </c>
      <c r="AI252" s="393"/>
      <c r="AJ252" s="394"/>
      <c r="AK252" s="387">
        <v>7.397798972853999</v>
      </c>
      <c r="AL252" s="392">
        <v>198.96078042087831</v>
      </c>
      <c r="AM252" s="434" t="s">
        <v>37</v>
      </c>
      <c r="AN252" s="435"/>
      <c r="AO252" s="63">
        <v>18.494497432134995</v>
      </c>
      <c r="AP252" s="397">
        <v>994</v>
      </c>
      <c r="AQ252" s="398">
        <f>AP252</f>
        <v>994</v>
      </c>
      <c r="AR252" s="440">
        <v>46080</v>
      </c>
      <c r="AS252" s="399">
        <f>AQ252</f>
        <v>994</v>
      </c>
      <c r="AT252" s="425">
        <f>AS252+AS253</f>
        <v>30182</v>
      </c>
      <c r="AU252" s="42" t="s">
        <v>152</v>
      </c>
    </row>
    <row r="253" spans="1:47" s="42" customFormat="1" ht="12.75" customHeight="1">
      <c r="A253" s="429"/>
      <c r="B253" s="303" t="s">
        <v>159</v>
      </c>
      <c r="C253" s="372">
        <v>36249</v>
      </c>
      <c r="D253" s="241" t="s">
        <v>172</v>
      </c>
      <c r="E253" s="49" t="s">
        <v>64</v>
      </c>
      <c r="F253" s="49" t="s">
        <v>64</v>
      </c>
      <c r="G253" s="20"/>
      <c r="H253" s="20"/>
      <c r="I253" s="20"/>
      <c r="J253" s="432"/>
      <c r="K253" s="432"/>
      <c r="L253" s="20">
        <v>532.53998532648575</v>
      </c>
      <c r="M253" s="20">
        <v>43.02274394717535</v>
      </c>
      <c r="N253" s="307"/>
      <c r="O253" s="307"/>
      <c r="P253" s="307"/>
      <c r="Q253" s="307"/>
      <c r="R253" s="307"/>
      <c r="S253" s="307"/>
      <c r="T253" s="307"/>
      <c r="U253" s="18">
        <v>489.51724137931035</v>
      </c>
      <c r="V253" s="18"/>
      <c r="W253" s="18"/>
      <c r="X253" s="153">
        <v>13161.524490760608</v>
      </c>
      <c r="Y253" s="82"/>
      <c r="Z253" s="82"/>
      <c r="AA253" s="20"/>
      <c r="AB253" s="75"/>
      <c r="AC253" s="20"/>
      <c r="AD253" s="75"/>
      <c r="AE253" s="65"/>
      <c r="AF253" s="121"/>
      <c r="AG253" s="75">
        <v>11.304475421863536</v>
      </c>
      <c r="AH253" s="121">
        <v>303.81848902107123</v>
      </c>
      <c r="AI253" s="380"/>
      <c r="AJ253" s="219"/>
      <c r="AK253" s="388">
        <v>192.43550990462219</v>
      </c>
      <c r="AL253" s="120">
        <v>5174.055754620792</v>
      </c>
      <c r="AM253" s="436"/>
      <c r="AN253" s="437"/>
      <c r="AO253" s="22">
        <v>489.51724137931035</v>
      </c>
      <c r="AP253" s="120">
        <v>26323</v>
      </c>
      <c r="AQ253" s="133">
        <f>AP253</f>
        <v>26323</v>
      </c>
      <c r="AR253" s="441"/>
      <c r="AS253" s="452">
        <f>AQ253+AQ254</f>
        <v>29188</v>
      </c>
      <c r="AT253" s="426"/>
      <c r="AU253" s="42" t="s">
        <v>153</v>
      </c>
    </row>
    <row r="254" spans="1:47" s="42" customFormat="1" ht="15.75" customHeight="1" thickBot="1">
      <c r="A254" s="430"/>
      <c r="B254" s="348"/>
      <c r="C254" s="349"/>
      <c r="D254" s="277" t="s">
        <v>160</v>
      </c>
      <c r="E254" s="189" t="s">
        <v>61</v>
      </c>
      <c r="F254" s="191" t="s">
        <v>61</v>
      </c>
      <c r="G254" s="87">
        <v>130.43</v>
      </c>
      <c r="H254" s="189" t="s">
        <v>61</v>
      </c>
      <c r="I254" s="191" t="s">
        <v>61</v>
      </c>
      <c r="J254" s="433"/>
      <c r="K254" s="433"/>
      <c r="L254" s="87">
        <v>53.277889948642695</v>
      </c>
      <c r="M254" s="191" t="s">
        <v>61</v>
      </c>
      <c r="N254" s="191"/>
      <c r="O254" s="191"/>
      <c r="P254" s="191"/>
      <c r="Q254" s="191"/>
      <c r="R254" s="191"/>
      <c r="S254" s="191"/>
      <c r="T254" s="191"/>
      <c r="U254" s="302">
        <v>53.277889948642695</v>
      </c>
      <c r="V254" s="302"/>
      <c r="W254" s="302"/>
      <c r="X254" s="139">
        <v>1432.5176190303248</v>
      </c>
      <c r="Y254" s="92"/>
      <c r="Z254" s="92"/>
      <c r="AA254" s="183" t="s">
        <v>61</v>
      </c>
      <c r="AB254" s="28"/>
      <c r="AC254" s="183" t="s">
        <v>61</v>
      </c>
      <c r="AD254" s="29"/>
      <c r="AE254" s="28">
        <v>1.01</v>
      </c>
      <c r="AF254" s="122">
        <v>27</v>
      </c>
      <c r="AG254" s="29">
        <v>6.6177549523110786</v>
      </c>
      <c r="AH254" s="122">
        <v>177.98923870083976</v>
      </c>
      <c r="AI254" s="395"/>
      <c r="AJ254" s="396"/>
      <c r="AK254" s="389">
        <v>19.02274394717535</v>
      </c>
      <c r="AL254" s="146">
        <v>511.38297886555432</v>
      </c>
      <c r="AM254" s="438"/>
      <c r="AN254" s="439"/>
      <c r="AO254" s="90">
        <v>53.277889948642695</v>
      </c>
      <c r="AP254" s="122">
        <v>2865</v>
      </c>
      <c r="AQ254" s="229">
        <f>AP254</f>
        <v>2865</v>
      </c>
      <c r="AR254" s="442"/>
      <c r="AS254" s="454"/>
      <c r="AT254" s="427"/>
    </row>
    <row r="255" spans="1:47" s="42" customFormat="1">
      <c r="A255" s="55"/>
      <c r="B255" s="404"/>
      <c r="C255" s="405"/>
      <c r="D255" s="406"/>
      <c r="E255" s="406"/>
      <c r="F255" s="406"/>
      <c r="G255" s="407"/>
      <c r="H255" s="407"/>
      <c r="I255" s="407"/>
      <c r="J255" s="59"/>
      <c r="K255" s="59"/>
      <c r="L255" s="60"/>
      <c r="M255" s="61"/>
      <c r="N255" s="61"/>
      <c r="O255" s="61"/>
      <c r="P255" s="61"/>
      <c r="Q255" s="61"/>
      <c r="R255" s="61"/>
      <c r="S255" s="61"/>
      <c r="T255" s="61"/>
      <c r="U255" s="60"/>
      <c r="V255" s="60"/>
      <c r="W255" s="60"/>
      <c r="X255" s="150"/>
      <c r="Y255" s="60"/>
      <c r="Z255" s="150"/>
      <c r="AA255" s="60"/>
      <c r="AB255" s="60"/>
      <c r="AC255" s="60"/>
      <c r="AD255" s="60"/>
      <c r="AE255" s="60"/>
      <c r="AF255" s="126"/>
      <c r="AG255" s="61"/>
      <c r="AH255" s="126"/>
      <c r="AI255" s="61"/>
      <c r="AJ255" s="126"/>
      <c r="AK255" s="61"/>
      <c r="AL255" s="126"/>
      <c r="AM255" s="61"/>
      <c r="AN255" s="126"/>
      <c r="AO255" s="61"/>
      <c r="AP255" s="126"/>
      <c r="AQ255" s="408"/>
      <c r="AR255" s="409"/>
      <c r="AS255" s="126"/>
    </row>
    <row r="256" spans="1:47" s="181" customFormat="1">
      <c r="A256" s="172"/>
      <c r="B256" s="172"/>
      <c r="C256" s="173"/>
      <c r="D256" s="174"/>
      <c r="E256" s="174"/>
      <c r="F256" s="174"/>
      <c r="G256" s="174"/>
      <c r="H256" s="174"/>
      <c r="I256" s="175"/>
      <c r="J256" s="176"/>
      <c r="K256" s="176"/>
      <c r="L256" s="177"/>
      <c r="M256" s="178"/>
      <c r="N256" s="178"/>
      <c r="O256" s="178"/>
      <c r="P256" s="178"/>
      <c r="Q256" s="178"/>
      <c r="R256" s="178"/>
      <c r="S256" s="178"/>
      <c r="T256" s="178"/>
      <c r="U256" s="177"/>
      <c r="V256" s="177"/>
      <c r="W256" s="177"/>
      <c r="X256" s="179"/>
      <c r="Y256" s="177"/>
      <c r="Z256" s="179"/>
      <c r="AA256" s="177"/>
      <c r="AB256" s="177"/>
      <c r="AC256" s="177"/>
      <c r="AD256" s="177"/>
      <c r="AE256" s="177"/>
      <c r="AF256" s="180"/>
      <c r="AG256" s="178"/>
      <c r="AH256" s="180"/>
      <c r="AI256" s="178"/>
      <c r="AJ256" s="180"/>
      <c r="AK256" s="178"/>
      <c r="AL256" s="180"/>
      <c r="AM256" s="178"/>
      <c r="AN256" s="180"/>
      <c r="AO256" s="178"/>
      <c r="AP256" s="180"/>
      <c r="AQ256" s="180"/>
      <c r="AR256" s="178"/>
      <c r="AS256" s="180"/>
    </row>
    <row r="257" spans="1:47" s="42" customFormat="1" ht="13.5" thickBot="1">
      <c r="A257" s="55"/>
      <c r="B257" s="93"/>
      <c r="C257" s="94"/>
      <c r="D257" s="95"/>
      <c r="E257" s="95"/>
      <c r="F257" s="95"/>
      <c r="G257" s="96"/>
      <c r="H257" s="96"/>
      <c r="I257" s="96"/>
      <c r="J257" s="59"/>
      <c r="K257" s="59"/>
      <c r="L257" s="60"/>
      <c r="M257" s="61"/>
      <c r="N257" s="61"/>
      <c r="O257" s="61"/>
      <c r="P257" s="61"/>
      <c r="Q257" s="61"/>
      <c r="R257" s="61"/>
      <c r="S257" s="61"/>
      <c r="T257" s="61"/>
      <c r="U257" s="60"/>
      <c r="V257" s="60"/>
      <c r="W257" s="60"/>
      <c r="X257" s="150"/>
      <c r="Y257" s="60"/>
      <c r="Z257" s="150"/>
      <c r="AA257" s="60"/>
      <c r="AB257" s="60"/>
      <c r="AC257" s="60"/>
      <c r="AD257" s="60"/>
      <c r="AE257" s="60"/>
      <c r="AF257" s="126"/>
      <c r="AG257" s="61"/>
      <c r="AH257" s="126"/>
      <c r="AI257" s="61"/>
      <c r="AJ257" s="126"/>
      <c r="AK257" s="61"/>
      <c r="AL257" s="126"/>
      <c r="AM257" s="61"/>
      <c r="AN257" s="126"/>
      <c r="AO257" s="61"/>
      <c r="AP257" s="126"/>
      <c r="AQ257" s="132"/>
      <c r="AR257" s="61"/>
      <c r="AS257" s="126"/>
    </row>
    <row r="258" spans="1:47" s="42" customFormat="1" ht="12.75" customHeight="1">
      <c r="A258" s="446" t="s">
        <v>154</v>
      </c>
      <c r="B258" s="303" t="s">
        <v>159</v>
      </c>
      <c r="C258" s="403">
        <v>36622</v>
      </c>
      <c r="D258" s="258" t="s">
        <v>64</v>
      </c>
      <c r="E258" s="241" t="s">
        <v>64</v>
      </c>
      <c r="F258" s="241" t="s">
        <v>64</v>
      </c>
      <c r="G258" s="20"/>
      <c r="H258" s="20"/>
      <c r="I258" s="20"/>
      <c r="J258" s="431"/>
      <c r="K258" s="431" t="s">
        <v>155</v>
      </c>
      <c r="L258" s="39">
        <v>986.8613352898019</v>
      </c>
      <c r="M258" s="39">
        <v>83.68</v>
      </c>
      <c r="N258" s="39"/>
      <c r="O258" s="39"/>
      <c r="P258" s="39"/>
      <c r="Q258" s="39"/>
      <c r="R258" s="39"/>
      <c r="S258" s="39"/>
      <c r="T258" s="39"/>
      <c r="U258" s="38">
        <v>83.68</v>
      </c>
      <c r="V258" s="38">
        <v>1732.31</v>
      </c>
      <c r="W258" s="38">
        <v>903.18121790168743</v>
      </c>
      <c r="X258" s="156">
        <v>21256</v>
      </c>
      <c r="Y258" s="40"/>
      <c r="Z258" s="40"/>
      <c r="AA258" s="39"/>
      <c r="AB258" s="39"/>
      <c r="AC258" s="38"/>
      <c r="AD258" s="38"/>
      <c r="AE258" s="50"/>
      <c r="AF258" s="123"/>
      <c r="AG258" s="50">
        <v>53.0476889214967</v>
      </c>
      <c r="AH258" s="123">
        <v>1157.9415004769157</v>
      </c>
      <c r="AI258" s="40"/>
      <c r="AJ258" s="40"/>
      <c r="AK258" s="50">
        <v>403.63184152604555</v>
      </c>
      <c r="AL258" s="123">
        <v>8810.6017381565962</v>
      </c>
      <c r="AM258" s="434" t="s">
        <v>37</v>
      </c>
      <c r="AN258" s="435"/>
      <c r="AO258" s="39">
        <v>903.18121790168743</v>
      </c>
      <c r="AP258" s="163">
        <v>40970.917615051658</v>
      </c>
      <c r="AQ258" s="133">
        <f>AP258</f>
        <v>40970.917615051658</v>
      </c>
      <c r="AR258" s="440">
        <v>46125</v>
      </c>
      <c r="AS258" s="528">
        <f>AQ258+AQ259+AQ260+AQ261</f>
        <v>91153.33358940063</v>
      </c>
    </row>
    <row r="259" spans="1:47" s="42" customFormat="1" ht="15.75" customHeight="1">
      <c r="A259" s="447"/>
      <c r="B259" s="410"/>
      <c r="C259" s="411"/>
      <c r="D259" s="412" t="s">
        <v>160</v>
      </c>
      <c r="E259" s="190" t="s">
        <v>61</v>
      </c>
      <c r="F259" s="192" t="s">
        <v>61</v>
      </c>
      <c r="G259" s="14">
        <v>2473.8870139398387</v>
      </c>
      <c r="H259" s="190" t="s">
        <v>61</v>
      </c>
      <c r="I259" s="192" t="s">
        <v>61</v>
      </c>
      <c r="J259" s="432"/>
      <c r="K259" s="432"/>
      <c r="L259" s="16">
        <v>429.38751504035213</v>
      </c>
      <c r="M259" s="192" t="s">
        <v>61</v>
      </c>
      <c r="N259" s="192"/>
      <c r="O259" s="192"/>
      <c r="P259" s="192"/>
      <c r="Q259" s="192"/>
      <c r="R259" s="192"/>
      <c r="S259" s="192"/>
      <c r="T259" s="192"/>
      <c r="U259" s="16"/>
      <c r="V259" s="16"/>
      <c r="W259" s="16">
        <v>429.38751504035213</v>
      </c>
      <c r="X259" s="159">
        <v>9372.8588558416359</v>
      </c>
      <c r="Y259" s="30"/>
      <c r="Z259" s="30"/>
      <c r="AA259" s="190" t="s">
        <v>61</v>
      </c>
      <c r="AB259" s="16"/>
      <c r="AC259" s="190" t="s">
        <v>61</v>
      </c>
      <c r="AD259" s="16"/>
      <c r="AE259" s="17">
        <v>19.172624358033751</v>
      </c>
      <c r="AF259" s="141">
        <v>419</v>
      </c>
      <c r="AG259" s="17">
        <v>38.610003228173149</v>
      </c>
      <c r="AH259" s="141">
        <v>842.79119374288359</v>
      </c>
      <c r="AI259" s="30"/>
      <c r="AJ259" s="30"/>
      <c r="AK259" s="17">
        <v>169.7991953044754</v>
      </c>
      <c r="AL259" s="141">
        <v>3706.4297990738869</v>
      </c>
      <c r="AM259" s="436"/>
      <c r="AN259" s="437"/>
      <c r="AO259" s="17">
        <v>429.38751504035213</v>
      </c>
      <c r="AP259" s="141">
        <v>18745.717711683272</v>
      </c>
      <c r="AQ259" s="135">
        <f>AP259</f>
        <v>18745.717711683272</v>
      </c>
      <c r="AR259" s="441"/>
      <c r="AS259" s="538"/>
      <c r="AU259" s="42" t="s">
        <v>156</v>
      </c>
    </row>
    <row r="260" spans="1:47" s="42" customFormat="1" ht="12.75" customHeight="1">
      <c r="A260" s="447"/>
      <c r="B260" s="402"/>
      <c r="C260" s="403"/>
      <c r="D260" s="258" t="s">
        <v>161</v>
      </c>
      <c r="E260" s="190" t="s">
        <v>61</v>
      </c>
      <c r="F260" s="192" t="s">
        <v>61</v>
      </c>
      <c r="G260" s="14">
        <v>56.126192223037414</v>
      </c>
      <c r="H260" s="190" t="s">
        <v>61</v>
      </c>
      <c r="I260" s="192" t="s">
        <v>61</v>
      </c>
      <c r="J260" s="432"/>
      <c r="K260" s="432"/>
      <c r="L260" s="17">
        <v>137.99330520909757</v>
      </c>
      <c r="M260" s="192" t="s">
        <v>61</v>
      </c>
      <c r="N260" s="17"/>
      <c r="O260" s="17"/>
      <c r="P260" s="17"/>
      <c r="Q260" s="17"/>
      <c r="R260" s="17"/>
      <c r="S260" s="17"/>
      <c r="T260" s="17"/>
      <c r="U260" s="16"/>
      <c r="V260" s="16"/>
      <c r="W260" s="16">
        <v>137.99330520909757</v>
      </c>
      <c r="X260" s="159">
        <v>3012.0887620056064</v>
      </c>
      <c r="Y260" s="30"/>
      <c r="Z260" s="30"/>
      <c r="AA260" s="190" t="s">
        <v>61</v>
      </c>
      <c r="AB260" s="16"/>
      <c r="AC260" s="190" t="s">
        <v>61</v>
      </c>
      <c r="AD260" s="16"/>
      <c r="AE260" s="14">
        <v>0.43497798972853996</v>
      </c>
      <c r="AF260" s="141">
        <v>9</v>
      </c>
      <c r="AG260" s="14">
        <v>16.008804108584005</v>
      </c>
      <c r="AH260" s="141">
        <v>349.44516956746924</v>
      </c>
      <c r="AI260" s="30"/>
      <c r="AJ260" s="30"/>
      <c r="AK260" s="14">
        <v>54.805575935436536</v>
      </c>
      <c r="AL260" s="141">
        <v>1196.3132065394104</v>
      </c>
      <c r="AM260" s="436"/>
      <c r="AN260" s="437"/>
      <c r="AO260" s="17">
        <v>137.99330520909757</v>
      </c>
      <c r="AP260" s="141">
        <v>6024.1775240112129</v>
      </c>
      <c r="AQ260" s="135">
        <f>AP260</f>
        <v>6024.1775240112129</v>
      </c>
      <c r="AR260" s="441"/>
      <c r="AS260" s="538"/>
    </row>
    <row r="261" spans="1:47" s="42" customFormat="1" ht="15.75" customHeight="1" thickBot="1">
      <c r="A261" s="448"/>
      <c r="B261" s="348"/>
      <c r="C261" s="349"/>
      <c r="D261" s="277" t="s">
        <v>162</v>
      </c>
      <c r="E261" s="183" t="s">
        <v>61</v>
      </c>
      <c r="F261" s="184" t="s">
        <v>61</v>
      </c>
      <c r="G261" s="87">
        <v>5510.8319882611886</v>
      </c>
      <c r="H261" s="183" t="s">
        <v>61</v>
      </c>
      <c r="I261" s="184" t="s">
        <v>61</v>
      </c>
      <c r="J261" s="433"/>
      <c r="K261" s="433"/>
      <c r="L261" s="28">
        <v>582.10378870139402</v>
      </c>
      <c r="M261" s="184" t="s">
        <v>61</v>
      </c>
      <c r="N261" s="184"/>
      <c r="O261" s="184"/>
      <c r="P261" s="184"/>
      <c r="Q261" s="184"/>
      <c r="R261" s="184"/>
      <c r="S261" s="184"/>
      <c r="T261" s="184"/>
      <c r="U261" s="28"/>
      <c r="V261" s="28"/>
      <c r="W261" s="28">
        <v>582.10378870139402</v>
      </c>
      <c r="X261" s="158">
        <v>12706.260369327238</v>
      </c>
      <c r="Y261" s="34"/>
      <c r="Z261" s="34"/>
      <c r="AA261" s="183" t="s">
        <v>61</v>
      </c>
      <c r="AB261" s="28"/>
      <c r="AC261" s="183" t="s">
        <v>61</v>
      </c>
      <c r="AD261" s="28"/>
      <c r="AE261" s="29">
        <v>42.708947909024218</v>
      </c>
      <c r="AF261" s="122">
        <v>932</v>
      </c>
      <c r="AG261" s="29">
        <v>34.68545502567865</v>
      </c>
      <c r="AH261" s="122">
        <v>757.12493142907192</v>
      </c>
      <c r="AI261" s="34"/>
      <c r="AJ261" s="34"/>
      <c r="AK261" s="29">
        <v>232.15614497432139</v>
      </c>
      <c r="AL261" s="122">
        <v>5067.5767469215034</v>
      </c>
      <c r="AM261" s="438"/>
      <c r="AN261" s="439"/>
      <c r="AO261" s="90">
        <v>582.10378870139402</v>
      </c>
      <c r="AP261" s="122">
        <v>25412.520738654475</v>
      </c>
      <c r="AQ261" s="229">
        <f>AP261</f>
        <v>25412.520738654475</v>
      </c>
      <c r="AR261" s="442"/>
      <c r="AS261" s="529"/>
    </row>
    <row r="262" spans="1:47" s="42" customFormat="1">
      <c r="A262" s="55"/>
      <c r="B262" s="55"/>
      <c r="C262" s="56"/>
      <c r="D262" s="57"/>
      <c r="E262" s="57"/>
      <c r="F262" s="57"/>
      <c r="G262" s="58"/>
      <c r="H262" s="58"/>
      <c r="I262" s="58"/>
      <c r="J262" s="59"/>
      <c r="K262" s="59"/>
      <c r="L262" s="60"/>
      <c r="M262" s="61"/>
      <c r="N262" s="61"/>
      <c r="O262" s="61"/>
      <c r="P262" s="61"/>
      <c r="Q262" s="61"/>
      <c r="R262" s="61"/>
      <c r="S262" s="61"/>
      <c r="T262" s="61"/>
      <c r="U262" s="60"/>
      <c r="V262" s="60"/>
      <c r="W262" s="60"/>
      <c r="X262" s="150"/>
      <c r="Y262" s="60"/>
      <c r="Z262" s="150"/>
      <c r="AA262" s="60"/>
      <c r="AB262" s="60"/>
      <c r="AC262" s="60"/>
      <c r="AD262" s="60"/>
      <c r="AE262" s="60"/>
      <c r="AF262" s="126"/>
      <c r="AG262" s="61"/>
      <c r="AH262" s="126"/>
      <c r="AI262" s="61"/>
      <c r="AJ262" s="126"/>
      <c r="AK262" s="61"/>
      <c r="AL262" s="126"/>
      <c r="AM262" s="61"/>
      <c r="AN262" s="126"/>
      <c r="AO262" s="61"/>
      <c r="AP262" s="126"/>
      <c r="AQ262" s="126"/>
      <c r="AR262" s="61"/>
      <c r="AS262" s="126"/>
    </row>
    <row r="263" spans="1:47" s="181" customFormat="1">
      <c r="A263" s="172"/>
      <c r="B263" s="172"/>
      <c r="C263" s="173"/>
      <c r="D263" s="174"/>
      <c r="E263" s="174"/>
      <c r="F263" s="174"/>
      <c r="G263" s="174"/>
      <c r="H263" s="174"/>
      <c r="I263" s="175"/>
      <c r="J263" s="176"/>
      <c r="K263" s="176"/>
      <c r="L263" s="177"/>
      <c r="M263" s="178"/>
      <c r="N263" s="178"/>
      <c r="O263" s="178"/>
      <c r="P263" s="178"/>
      <c r="Q263" s="178"/>
      <c r="R263" s="178"/>
      <c r="S263" s="178"/>
      <c r="T263" s="178"/>
      <c r="U263" s="177"/>
      <c r="V263" s="177"/>
      <c r="W263" s="177"/>
      <c r="X263" s="179"/>
      <c r="Y263" s="177"/>
      <c r="Z263" s="179"/>
      <c r="AA263" s="177"/>
      <c r="AB263" s="177"/>
      <c r="AC263" s="177"/>
      <c r="AD263" s="177"/>
      <c r="AE263" s="177"/>
      <c r="AF263" s="180"/>
      <c r="AG263" s="178"/>
      <c r="AH263" s="180"/>
      <c r="AI263" s="178"/>
      <c r="AJ263" s="180"/>
      <c r="AK263" s="178"/>
      <c r="AL263" s="180"/>
      <c r="AM263" s="178"/>
      <c r="AN263" s="180"/>
      <c r="AO263" s="178"/>
      <c r="AP263" s="180"/>
      <c r="AQ263" s="180"/>
      <c r="AR263" s="178"/>
      <c r="AS263" s="180"/>
    </row>
    <row r="264" spans="1:47" s="181" customFormat="1">
      <c r="A264" s="172"/>
      <c r="B264" s="172"/>
      <c r="C264" s="173"/>
      <c r="D264" s="174"/>
      <c r="E264" s="174"/>
      <c r="F264" s="174"/>
      <c r="G264" s="174"/>
      <c r="H264" s="174"/>
      <c r="I264" s="175"/>
      <c r="J264" s="176"/>
      <c r="K264" s="176"/>
      <c r="L264" s="177"/>
      <c r="M264" s="178"/>
      <c r="N264" s="178"/>
      <c r="O264" s="178"/>
      <c r="P264" s="178"/>
      <c r="Q264" s="178"/>
      <c r="R264" s="178"/>
      <c r="S264" s="178"/>
      <c r="T264" s="178"/>
      <c r="U264" s="177"/>
      <c r="V264" s="177"/>
      <c r="W264" s="177"/>
      <c r="X264" s="179"/>
      <c r="Y264" s="177"/>
      <c r="Z264" s="179"/>
      <c r="AA264" s="177"/>
      <c r="AB264" s="177"/>
      <c r="AC264" s="177"/>
      <c r="AD264" s="177"/>
      <c r="AE264" s="177"/>
      <c r="AF264" s="180"/>
      <c r="AG264" s="178"/>
      <c r="AH264" s="180"/>
      <c r="AI264" s="178"/>
      <c r="AJ264" s="180"/>
      <c r="AK264" s="178"/>
      <c r="AL264" s="180"/>
      <c r="AM264" s="413"/>
      <c r="AN264" s="180"/>
      <c r="AO264" s="178"/>
      <c r="AP264" s="180"/>
      <c r="AQ264" s="180"/>
      <c r="AR264" s="178"/>
      <c r="AS264" s="180"/>
    </row>
    <row r="265" spans="1:47" s="181" customFormat="1">
      <c r="A265" s="172"/>
      <c r="B265" s="172"/>
      <c r="C265" s="173"/>
      <c r="D265" s="174"/>
      <c r="E265" s="174"/>
      <c r="F265" s="174"/>
      <c r="G265" s="174"/>
      <c r="H265" s="174"/>
      <c r="I265" s="175"/>
      <c r="J265" s="176"/>
      <c r="K265" s="176"/>
      <c r="L265" s="177"/>
      <c r="M265" s="178"/>
      <c r="N265" s="178"/>
      <c r="O265" s="178"/>
      <c r="P265" s="178"/>
      <c r="Q265" s="178"/>
      <c r="R265" s="178"/>
      <c r="S265" s="178"/>
      <c r="T265" s="178"/>
      <c r="U265" s="177"/>
      <c r="V265" s="177"/>
      <c r="W265" s="177"/>
      <c r="X265" s="179"/>
      <c r="Y265" s="177"/>
      <c r="Z265" s="179"/>
      <c r="AA265" s="177"/>
      <c r="AB265" s="177"/>
      <c r="AC265" s="177"/>
      <c r="AD265" s="177"/>
      <c r="AE265" s="177"/>
      <c r="AF265" s="180"/>
      <c r="AG265" s="178"/>
      <c r="AH265" s="180"/>
      <c r="AI265" s="178"/>
      <c r="AJ265" s="180"/>
      <c r="AK265" s="178"/>
      <c r="AL265" s="180"/>
      <c r="AM265" s="178"/>
      <c r="AN265" s="180"/>
      <c r="AO265" s="178"/>
      <c r="AP265" s="180"/>
      <c r="AQ265" s="180"/>
      <c r="AR265" s="178"/>
      <c r="AS265" s="180"/>
    </row>
    <row r="266" spans="1:47" s="181" customFormat="1">
      <c r="A266" s="172"/>
      <c r="B266" s="172"/>
      <c r="C266" s="173"/>
      <c r="D266" s="174"/>
      <c r="E266" s="174"/>
      <c r="F266" s="174"/>
      <c r="G266" s="174"/>
      <c r="H266" s="174"/>
      <c r="I266" s="175"/>
      <c r="J266" s="176"/>
      <c r="K266" s="176"/>
      <c r="L266" s="177"/>
      <c r="M266" s="178"/>
      <c r="N266" s="178"/>
      <c r="O266" s="178"/>
      <c r="P266" s="178"/>
      <c r="Q266" s="178"/>
      <c r="R266" s="178"/>
      <c r="S266" s="178"/>
      <c r="T266" s="178"/>
      <c r="U266" s="177"/>
      <c r="V266" s="177"/>
      <c r="W266" s="177"/>
      <c r="X266" s="179"/>
      <c r="Y266" s="177"/>
      <c r="Z266" s="179"/>
      <c r="AA266" s="177"/>
      <c r="AB266" s="177"/>
      <c r="AC266" s="177"/>
      <c r="AD266" s="177"/>
      <c r="AE266" s="177"/>
      <c r="AF266" s="180"/>
      <c r="AG266" s="178"/>
      <c r="AH266" s="180"/>
      <c r="AI266" s="178"/>
      <c r="AJ266" s="180"/>
      <c r="AK266" s="178"/>
      <c r="AL266" s="180"/>
      <c r="AM266" s="178"/>
      <c r="AN266" s="180"/>
      <c r="AO266" s="178"/>
      <c r="AP266" s="180"/>
      <c r="AQ266" s="180"/>
      <c r="AR266" s="178"/>
      <c r="AS266" s="180"/>
    </row>
    <row r="267" spans="1:47" s="42" customFormat="1">
      <c r="A267" s="44"/>
      <c r="B267" s="44"/>
      <c r="C267" s="54"/>
      <c r="D267" s="36"/>
      <c r="E267" s="36"/>
      <c r="F267" s="36"/>
      <c r="G267" s="14"/>
      <c r="H267" s="14"/>
      <c r="I267" s="14"/>
      <c r="J267" s="15"/>
      <c r="K267" s="15"/>
      <c r="L267" s="16"/>
      <c r="M267" s="17"/>
      <c r="N267" s="17"/>
      <c r="O267" s="17"/>
      <c r="P267" s="17"/>
      <c r="Q267" s="17"/>
      <c r="R267" s="17"/>
      <c r="S267" s="17"/>
      <c r="T267" s="17"/>
      <c r="U267" s="16"/>
      <c r="V267" s="16"/>
      <c r="W267" s="16"/>
      <c r="X267" s="159"/>
      <c r="Y267" s="16"/>
      <c r="Z267" s="159"/>
      <c r="AA267" s="16"/>
      <c r="AB267" s="16"/>
      <c r="AC267" s="16"/>
      <c r="AD267" s="16"/>
      <c r="AE267" s="16"/>
      <c r="AF267" s="141"/>
      <c r="AG267" s="17"/>
      <c r="AH267" s="141"/>
      <c r="AI267" s="17"/>
      <c r="AJ267" s="141"/>
      <c r="AK267" s="17"/>
      <c r="AL267" s="141"/>
      <c r="AM267" s="17"/>
      <c r="AN267" s="141"/>
      <c r="AO267" s="17"/>
      <c r="AP267" s="141"/>
      <c r="AQ267" s="135"/>
      <c r="AR267" s="17"/>
      <c r="AS267" s="126"/>
    </row>
    <row r="268" spans="1:47" s="19" customFormat="1">
      <c r="A268" s="76"/>
      <c r="B268" s="76" t="s">
        <v>159</v>
      </c>
      <c r="C268" s="76">
        <v>2001</v>
      </c>
      <c r="D268" s="77" t="s">
        <v>11</v>
      </c>
      <c r="E268" s="77"/>
      <c r="F268" s="77"/>
      <c r="G268" s="78"/>
      <c r="H268" s="78"/>
      <c r="I268" s="78"/>
      <c r="J268" s="79"/>
      <c r="K268" s="79"/>
      <c r="L268" s="80"/>
      <c r="M268" s="81"/>
      <c r="N268" s="81"/>
      <c r="O268" s="81"/>
      <c r="P268" s="81"/>
      <c r="Q268" s="81"/>
      <c r="R268" s="81"/>
      <c r="S268" s="81"/>
      <c r="T268" s="81"/>
      <c r="U268" s="30"/>
      <c r="V268" s="82"/>
      <c r="W268" s="82"/>
      <c r="X268" s="152"/>
      <c r="Y268" s="82"/>
      <c r="Z268" s="152"/>
      <c r="AA268" s="80">
        <v>12.4</v>
      </c>
      <c r="AB268" s="80"/>
      <c r="AC268" s="80">
        <v>2.38</v>
      </c>
      <c r="AD268" s="80"/>
      <c r="AE268" s="80"/>
      <c r="AF268" s="143"/>
      <c r="AG268" s="81"/>
      <c r="AH268" s="143"/>
      <c r="AI268" s="81"/>
      <c r="AJ268" s="143"/>
      <c r="AK268" s="81"/>
      <c r="AL268" s="143"/>
      <c r="AM268" s="81"/>
      <c r="AN268" s="143"/>
      <c r="AO268" s="81"/>
      <c r="AP268" s="143"/>
      <c r="AQ268" s="136"/>
      <c r="AR268" s="31"/>
      <c r="AS268" s="126"/>
      <c r="AU268" s="19" t="s">
        <v>16</v>
      </c>
    </row>
    <row r="269" spans="1:47" s="42" customFormat="1" ht="25.5">
      <c r="A269" s="44"/>
      <c r="B269" s="125" t="s">
        <v>159</v>
      </c>
      <c r="C269" s="54">
        <v>38300</v>
      </c>
      <c r="D269" s="36" t="s">
        <v>46</v>
      </c>
      <c r="E269" s="36"/>
      <c r="F269" s="36"/>
      <c r="G269" s="14"/>
      <c r="H269" s="14"/>
      <c r="I269" s="14"/>
      <c r="J269" s="15"/>
      <c r="K269" s="15"/>
      <c r="L269" s="16"/>
      <c r="M269" s="17"/>
      <c r="N269" s="17"/>
      <c r="O269" s="17"/>
      <c r="P269" s="17"/>
      <c r="Q269" s="17"/>
      <c r="R269" s="17"/>
      <c r="S269" s="17"/>
      <c r="T269" s="17"/>
      <c r="U269" s="16"/>
      <c r="V269" s="16"/>
      <c r="W269" s="16"/>
      <c r="X269" s="159"/>
      <c r="Y269" s="16"/>
      <c r="Z269" s="159"/>
      <c r="AA269" s="16"/>
      <c r="AB269" s="16"/>
      <c r="AC269" s="16"/>
      <c r="AD269" s="16"/>
      <c r="AE269" s="16"/>
      <c r="AF269" s="141"/>
      <c r="AG269" s="17"/>
      <c r="AH269" s="141"/>
      <c r="AI269" s="17"/>
      <c r="AJ269" s="141"/>
      <c r="AK269" s="17"/>
      <c r="AL269" s="141"/>
      <c r="AM269" s="17"/>
      <c r="AN269" s="141"/>
      <c r="AO269" s="17"/>
      <c r="AP269" s="141"/>
      <c r="AQ269" s="135"/>
      <c r="AR269" s="17"/>
      <c r="AS269" s="126"/>
    </row>
    <row r="270" spans="1:47" s="42" customFormat="1">
      <c r="A270" s="44"/>
      <c r="B270" s="125"/>
      <c r="C270" s="54"/>
      <c r="D270" s="36" t="s">
        <v>45</v>
      </c>
      <c r="E270" s="36"/>
      <c r="F270" s="36"/>
      <c r="G270" s="14">
        <v>150</v>
      </c>
      <c r="H270" s="14"/>
      <c r="I270" s="14"/>
      <c r="J270" s="15"/>
      <c r="K270" s="15"/>
      <c r="L270" s="16"/>
      <c r="M270" s="17"/>
      <c r="N270" s="17"/>
      <c r="O270" s="17"/>
      <c r="P270" s="17"/>
      <c r="Q270" s="17"/>
      <c r="R270" s="17"/>
      <c r="S270" s="17"/>
      <c r="T270" s="17"/>
      <c r="U270" s="16"/>
      <c r="V270" s="16"/>
      <c r="W270" s="16"/>
      <c r="X270" s="159"/>
      <c r="Y270" s="16"/>
      <c r="Z270" s="159"/>
      <c r="AA270" s="16"/>
      <c r="AB270" s="16"/>
      <c r="AC270" s="16"/>
      <c r="AD270" s="16"/>
      <c r="AE270" s="16"/>
      <c r="AF270" s="141"/>
      <c r="AG270" s="17"/>
      <c r="AH270" s="141"/>
      <c r="AI270" s="17"/>
      <c r="AJ270" s="141"/>
      <c r="AK270" s="17"/>
      <c r="AL270" s="141"/>
      <c r="AM270" s="17"/>
      <c r="AN270" s="141"/>
      <c r="AO270" s="17"/>
      <c r="AP270" s="141"/>
      <c r="AQ270" s="135"/>
      <c r="AR270" s="17"/>
      <c r="AS270" s="126"/>
    </row>
    <row r="271" spans="1:47" s="42" customFormat="1">
      <c r="A271" s="44"/>
      <c r="B271" s="44"/>
      <c r="C271" s="54"/>
      <c r="D271" s="36"/>
      <c r="E271" s="36"/>
      <c r="F271" s="36"/>
      <c r="G271" s="14"/>
      <c r="H271" s="14"/>
      <c r="I271" s="14"/>
      <c r="J271" s="15"/>
      <c r="K271" s="15"/>
      <c r="L271" s="16"/>
      <c r="M271" s="17"/>
      <c r="N271" s="17"/>
      <c r="O271" s="17"/>
      <c r="P271" s="17"/>
      <c r="Q271" s="17"/>
      <c r="R271" s="17"/>
      <c r="S271" s="17"/>
      <c r="T271" s="17"/>
      <c r="U271" s="16"/>
      <c r="V271" s="16"/>
      <c r="W271" s="16"/>
      <c r="X271" s="159"/>
      <c r="Y271" s="16"/>
      <c r="Z271" s="159"/>
      <c r="AA271" s="16"/>
      <c r="AB271" s="16"/>
      <c r="AC271" s="16"/>
      <c r="AD271" s="16"/>
      <c r="AE271" s="16"/>
      <c r="AF271" s="141"/>
      <c r="AG271" s="17"/>
      <c r="AH271" s="141"/>
      <c r="AI271" s="17"/>
      <c r="AJ271" s="141"/>
      <c r="AK271" s="17"/>
      <c r="AL271" s="141"/>
      <c r="AM271" s="17"/>
      <c r="AN271" s="141"/>
      <c r="AO271" s="17"/>
      <c r="AP271" s="141"/>
      <c r="AQ271" s="135"/>
      <c r="AR271" s="17"/>
      <c r="AS271" s="126"/>
    </row>
    <row r="272" spans="1:47" s="42" customFormat="1">
      <c r="A272" s="44"/>
      <c r="B272" s="44"/>
      <c r="C272" s="54"/>
      <c r="D272" s="36"/>
      <c r="E272" s="36"/>
      <c r="F272" s="36"/>
      <c r="G272" s="14"/>
      <c r="H272" s="14"/>
      <c r="I272" s="14"/>
      <c r="J272" s="15"/>
      <c r="K272" s="15"/>
      <c r="L272" s="16"/>
      <c r="M272" s="17"/>
      <c r="N272" s="17"/>
      <c r="O272" s="17"/>
      <c r="P272" s="17"/>
      <c r="Q272" s="17"/>
      <c r="R272" s="17"/>
      <c r="S272" s="17"/>
      <c r="T272" s="17"/>
      <c r="U272" s="16"/>
      <c r="V272" s="16"/>
      <c r="W272" s="16"/>
      <c r="X272" s="159"/>
      <c r="Y272" s="16"/>
      <c r="Z272" s="159"/>
      <c r="AA272" s="16"/>
      <c r="AB272" s="16"/>
      <c r="AC272" s="16"/>
      <c r="AD272" s="16"/>
      <c r="AE272" s="16"/>
      <c r="AF272" s="141"/>
      <c r="AG272" s="17"/>
      <c r="AH272" s="141"/>
      <c r="AI272" s="17"/>
      <c r="AJ272" s="141"/>
      <c r="AK272" s="17"/>
      <c r="AL272" s="141"/>
      <c r="AM272" s="17"/>
      <c r="AN272" s="141"/>
      <c r="AO272" s="17"/>
      <c r="AP272" s="141"/>
      <c r="AQ272" s="135"/>
      <c r="AR272" s="17"/>
      <c r="AS272" s="126"/>
    </row>
    <row r="273" spans="1:45" s="19" customFormat="1">
      <c r="A273" s="10"/>
      <c r="B273" s="11"/>
      <c r="C273" s="12"/>
      <c r="D273" s="52"/>
      <c r="E273" s="52"/>
      <c r="F273" s="52"/>
      <c r="G273" s="14"/>
      <c r="H273" s="14"/>
      <c r="I273" s="14"/>
      <c r="J273" s="15"/>
      <c r="K273" s="15"/>
      <c r="L273" s="16"/>
      <c r="M273" s="17"/>
      <c r="N273" s="17"/>
      <c r="O273" s="17"/>
      <c r="P273" s="17"/>
      <c r="Q273" s="17"/>
      <c r="R273" s="17"/>
      <c r="S273" s="17"/>
      <c r="T273" s="17"/>
      <c r="U273" s="16"/>
      <c r="V273" s="18"/>
      <c r="W273" s="18"/>
      <c r="X273" s="153"/>
      <c r="Y273" s="18"/>
      <c r="Z273" s="153"/>
      <c r="AA273" s="16"/>
      <c r="AB273" s="16"/>
      <c r="AC273" s="16"/>
      <c r="AD273" s="16"/>
      <c r="AE273" s="16"/>
      <c r="AF273" s="141"/>
      <c r="AG273" s="17"/>
      <c r="AH273" s="141"/>
      <c r="AI273" s="17"/>
      <c r="AJ273" s="141"/>
      <c r="AK273" s="17"/>
      <c r="AL273" s="141"/>
      <c r="AM273" s="17"/>
      <c r="AN273" s="141"/>
      <c r="AO273" s="17"/>
      <c r="AP273" s="141"/>
      <c r="AQ273" s="135"/>
      <c r="AR273" s="17"/>
      <c r="AS273" s="130"/>
    </row>
    <row r="274" spans="1:45" s="19" customFormat="1">
      <c r="A274" s="10"/>
      <c r="B274" s="11"/>
      <c r="C274" s="12"/>
      <c r="D274" s="13"/>
      <c r="E274" s="46"/>
      <c r="F274" s="46"/>
      <c r="G274" s="14"/>
      <c r="H274" s="14"/>
      <c r="I274" s="14"/>
      <c r="J274" s="15"/>
      <c r="K274" s="15"/>
      <c r="L274" s="16"/>
      <c r="M274" s="17"/>
      <c r="N274" s="17"/>
      <c r="O274" s="17"/>
      <c r="P274" s="17"/>
      <c r="Q274" s="17"/>
      <c r="R274" s="17"/>
      <c r="S274" s="17"/>
      <c r="T274" s="17"/>
      <c r="U274" s="16"/>
      <c r="V274" s="18"/>
      <c r="W274" s="18"/>
      <c r="X274" s="153"/>
      <c r="Y274" s="18"/>
      <c r="Z274" s="153"/>
      <c r="AA274" s="16"/>
      <c r="AB274" s="16"/>
      <c r="AC274" s="16"/>
      <c r="AD274" s="16"/>
      <c r="AE274" s="16"/>
      <c r="AF274" s="141"/>
      <c r="AG274" s="17"/>
      <c r="AH274" s="141"/>
      <c r="AI274" s="17"/>
      <c r="AJ274" s="141"/>
      <c r="AK274" s="17"/>
      <c r="AL274" s="141"/>
      <c r="AM274" s="17"/>
      <c r="AN274" s="141"/>
      <c r="AO274" s="17"/>
      <c r="AP274" s="141"/>
      <c r="AQ274" s="135"/>
      <c r="AR274" s="17"/>
      <c r="AS274" s="130"/>
    </row>
    <row r="275" spans="1:45">
      <c r="A275" s="559" t="s">
        <v>10</v>
      </c>
      <c r="B275" s="560"/>
      <c r="C275" s="560"/>
      <c r="D275" s="560"/>
      <c r="E275" s="560"/>
      <c r="F275" s="560"/>
      <c r="G275" s="560"/>
      <c r="H275" s="561"/>
      <c r="I275" s="561"/>
      <c r="J275" s="561"/>
      <c r="K275" s="561"/>
      <c r="L275" s="23">
        <f>SUM(L2:L274)</f>
        <v>100619.94862060707</v>
      </c>
      <c r="M275" s="23">
        <f>SUM(M2:M274)</f>
        <v>9027.2700807043257</v>
      </c>
      <c r="N275" s="23"/>
      <c r="O275" s="23"/>
      <c r="P275" s="23"/>
      <c r="Q275" s="23"/>
      <c r="R275" s="23"/>
      <c r="S275" s="23"/>
      <c r="T275" s="23"/>
      <c r="U275" s="23">
        <f t="shared" ref="U275:Y275" si="21">SUM(U2:U274)</f>
        <v>107557.02072248586</v>
      </c>
      <c r="V275" s="23"/>
      <c r="W275" s="23"/>
      <c r="X275" s="144">
        <f t="shared" si="21"/>
        <v>611053.60442692693</v>
      </c>
      <c r="Y275" s="23">
        <f t="shared" si="21"/>
        <v>29363.693259999996</v>
      </c>
      <c r="Z275" s="144">
        <f t="shared" ref="Z275:AQ275" si="22">SUM(Z2:Z274)</f>
        <v>334618.19814841979</v>
      </c>
      <c r="AA275" s="23">
        <f t="shared" si="22"/>
        <v>624.27</v>
      </c>
      <c r="AB275" s="23">
        <f t="shared" si="22"/>
        <v>13058.434320000004</v>
      </c>
      <c r="AC275" s="23">
        <f t="shared" si="22"/>
        <v>2.38</v>
      </c>
      <c r="AD275" s="23">
        <f t="shared" si="22"/>
        <v>1.39</v>
      </c>
      <c r="AE275" s="23">
        <f t="shared" si="22"/>
        <v>13944.96688947815</v>
      </c>
      <c r="AF275" s="144">
        <f t="shared" si="22"/>
        <v>193234.69608117137</v>
      </c>
      <c r="AG275" s="23">
        <f t="shared" si="22"/>
        <v>4892.8053284405687</v>
      </c>
      <c r="AH275" s="144">
        <f t="shared" si="22"/>
        <v>61317.559033042089</v>
      </c>
      <c r="AI275" s="23">
        <f t="shared" si="22"/>
        <v>3987.0886</v>
      </c>
      <c r="AJ275" s="144">
        <f t="shared" si="22"/>
        <v>19622.282583351025</v>
      </c>
      <c r="AK275" s="23">
        <f t="shared" si="22"/>
        <v>27068.509883997427</v>
      </c>
      <c r="AL275" s="144">
        <f t="shared" si="22"/>
        <v>303914.58364990901</v>
      </c>
      <c r="AM275" s="23">
        <f t="shared" si="22"/>
        <v>2806.3873440000011</v>
      </c>
      <c r="AN275" s="144">
        <f t="shared" si="22"/>
        <v>16843.099999999999</v>
      </c>
      <c r="AO275" s="23">
        <f t="shared" si="22"/>
        <v>94611.089620919622</v>
      </c>
      <c r="AP275" s="144">
        <f t="shared" si="22"/>
        <v>1976299.478248734</v>
      </c>
      <c r="AQ275" s="225">
        <f t="shared" si="22"/>
        <v>1994114.834767418</v>
      </c>
      <c r="AR275" s="23"/>
    </row>
    <row r="277" spans="1:45">
      <c r="A277" s="557" t="s">
        <v>14</v>
      </c>
      <c r="B277" s="557"/>
      <c r="C277" s="557"/>
      <c r="D277" s="557"/>
      <c r="E277" s="557"/>
      <c r="F277" s="557"/>
      <c r="G277" s="557"/>
      <c r="H277" s="557"/>
      <c r="I277" s="557"/>
      <c r="J277" s="557"/>
      <c r="K277" s="25"/>
      <c r="AE277" s="27">
        <f>AE275-AA275</f>
        <v>13320.696889478149</v>
      </c>
      <c r="AO277" s="25"/>
    </row>
    <row r="278" spans="1:45">
      <c r="A278" s="558" t="s">
        <v>15</v>
      </c>
      <c r="B278" s="558"/>
      <c r="C278" s="558"/>
      <c r="D278" s="558"/>
      <c r="E278" s="558"/>
      <c r="F278" s="558"/>
      <c r="G278" s="558"/>
      <c r="H278" s="558"/>
      <c r="I278" s="558"/>
      <c r="J278" s="558"/>
      <c r="K278" s="26"/>
      <c r="AO278" s="25"/>
    </row>
    <row r="279" spans="1:45">
      <c r="AO279" s="25"/>
    </row>
    <row r="280" spans="1:45">
      <c r="AO280" s="25"/>
      <c r="AR280" s="32"/>
    </row>
    <row r="281" spans="1:45">
      <c r="AO281" s="25"/>
    </row>
    <row r="282" spans="1:45" ht="12.75" customHeight="1">
      <c r="D282" s="556" t="s">
        <v>12</v>
      </c>
      <c r="E282" s="556"/>
      <c r="F282" s="556"/>
      <c r="G282" s="556"/>
      <c r="H282" s="556"/>
      <c r="I282" s="556"/>
      <c r="J282" s="556"/>
      <c r="K282" s="556"/>
      <c r="AR282" s="25"/>
    </row>
    <row r="283" spans="1:45" ht="12.75" customHeight="1">
      <c r="D283" s="556"/>
      <c r="E283" s="556"/>
      <c r="F283" s="556"/>
      <c r="G283" s="556"/>
      <c r="H283" s="556"/>
      <c r="I283" s="556"/>
      <c r="J283" s="556"/>
      <c r="K283" s="556"/>
    </row>
    <row r="284" spans="1:45" ht="12.75" customHeight="1">
      <c r="D284" s="556"/>
      <c r="E284" s="556"/>
      <c r="F284" s="556"/>
      <c r="G284" s="556"/>
      <c r="H284" s="556"/>
      <c r="I284" s="556"/>
      <c r="J284" s="556"/>
      <c r="K284" s="556"/>
    </row>
    <row r="285" spans="1:45" ht="12.75" customHeight="1">
      <c r="D285" s="556"/>
      <c r="E285" s="556"/>
      <c r="F285" s="556"/>
      <c r="G285" s="556"/>
      <c r="H285" s="556"/>
      <c r="I285" s="556"/>
      <c r="J285" s="556"/>
      <c r="K285" s="556"/>
    </row>
    <row r="286" spans="1:45" ht="12.75" customHeight="1">
      <c r="D286" s="556"/>
      <c r="E286" s="556"/>
      <c r="F286" s="556"/>
      <c r="G286" s="556"/>
      <c r="H286" s="556"/>
      <c r="I286" s="556"/>
      <c r="J286" s="556"/>
      <c r="K286" s="556"/>
    </row>
    <row r="289" spans="4:11" ht="12.75" customHeight="1">
      <c r="D289" s="556" t="s">
        <v>13</v>
      </c>
      <c r="E289" s="556"/>
      <c r="F289" s="556"/>
      <c r="G289" s="556"/>
      <c r="H289" s="556"/>
      <c r="I289" s="556"/>
      <c r="J289" s="556"/>
      <c r="K289" s="556"/>
    </row>
    <row r="290" spans="4:11" ht="12.75" customHeight="1">
      <c r="D290" s="556"/>
      <c r="E290" s="556"/>
      <c r="F290" s="556"/>
      <c r="G290" s="556"/>
      <c r="H290" s="556"/>
      <c r="I290" s="556"/>
      <c r="J290" s="556"/>
      <c r="K290" s="556"/>
    </row>
    <row r="291" spans="4:11" ht="12.75" customHeight="1">
      <c r="D291" s="556"/>
      <c r="E291" s="556"/>
      <c r="F291" s="556"/>
      <c r="G291" s="556"/>
      <c r="H291" s="556"/>
      <c r="I291" s="556"/>
      <c r="J291" s="556"/>
      <c r="K291" s="556"/>
    </row>
    <row r="292" spans="4:11" ht="12.75" customHeight="1">
      <c r="D292" s="556"/>
      <c r="E292" s="556"/>
      <c r="F292" s="556"/>
      <c r="G292" s="556"/>
      <c r="H292" s="556"/>
      <c r="I292" s="556"/>
      <c r="J292" s="556"/>
      <c r="K292" s="556"/>
    </row>
    <row r="293" spans="4:11">
      <c r="D293" s="556"/>
      <c r="E293" s="556"/>
      <c r="F293" s="556"/>
      <c r="G293" s="556"/>
      <c r="H293" s="556"/>
      <c r="I293" s="556"/>
      <c r="J293" s="556"/>
      <c r="K293" s="556"/>
    </row>
  </sheetData>
  <mergeCells count="221">
    <mergeCell ref="AR258:AR261"/>
    <mergeCell ref="AS258:AS261"/>
    <mergeCell ref="J242:J248"/>
    <mergeCell ref="K242:K248"/>
    <mergeCell ref="AM246:AN248"/>
    <mergeCell ref="AR246:AR248"/>
    <mergeCell ref="AS246:AS248"/>
    <mergeCell ref="A258:A261"/>
    <mergeCell ref="J258:J261"/>
    <mergeCell ref="K258:K261"/>
    <mergeCell ref="AM258:AN261"/>
    <mergeCell ref="A252:A254"/>
    <mergeCell ref="J252:J254"/>
    <mergeCell ref="K252:K254"/>
    <mergeCell ref="AM252:AN254"/>
    <mergeCell ref="AR252:AR254"/>
    <mergeCell ref="AS253:AS254"/>
    <mergeCell ref="N2:T2"/>
    <mergeCell ref="AR214:AR216"/>
    <mergeCell ref="AS214:AS216"/>
    <mergeCell ref="AR209:AR210"/>
    <mergeCell ref="AS209:AS210"/>
    <mergeCell ref="J14:J19"/>
    <mergeCell ref="K14:K22"/>
    <mergeCell ref="AM14:AN19"/>
    <mergeCell ref="AR14:AR19"/>
    <mergeCell ref="AS14:AS19"/>
    <mergeCell ref="AS20:AS22"/>
    <mergeCell ref="AM21:AN22"/>
    <mergeCell ref="J133:J134"/>
    <mergeCell ref="K133:K134"/>
    <mergeCell ref="J171:J174"/>
    <mergeCell ref="AM209:AN210"/>
    <mergeCell ref="AM110:AN117"/>
    <mergeCell ref="K110:K117"/>
    <mergeCell ref="J175:J178"/>
    <mergeCell ref="K163:K178"/>
    <mergeCell ref="AS163:AS164"/>
    <mergeCell ref="AS165:AS166"/>
    <mergeCell ref="AR167:AR170"/>
    <mergeCell ref="A110:A117"/>
    <mergeCell ref="J114:J117"/>
    <mergeCell ref="AS77:AS80"/>
    <mergeCell ref="A26:A29"/>
    <mergeCell ref="AS133:AS134"/>
    <mergeCell ref="J26:J29"/>
    <mergeCell ref="K26:K29"/>
    <mergeCell ref="D289:K293"/>
    <mergeCell ref="A277:J277"/>
    <mergeCell ref="A278:J278"/>
    <mergeCell ref="D282:K286"/>
    <mergeCell ref="AM200:AN205"/>
    <mergeCell ref="A275:K275"/>
    <mergeCell ref="A200:A205"/>
    <mergeCell ref="J200:J205"/>
    <mergeCell ref="K200:K205"/>
    <mergeCell ref="A209:A210"/>
    <mergeCell ref="J209:J210"/>
    <mergeCell ref="K209:K210"/>
    <mergeCell ref="AS244:AS245"/>
    <mergeCell ref="AT5:AT10"/>
    <mergeCell ref="AS5:AS7"/>
    <mergeCell ref="AR5:AR10"/>
    <mergeCell ref="AS8:AS10"/>
    <mergeCell ref="AS104:AS106"/>
    <mergeCell ref="AR104:AR106"/>
    <mergeCell ref="AT47:AT94"/>
    <mergeCell ref="AS169:AS170"/>
    <mergeCell ref="J152:J159"/>
    <mergeCell ref="K152:K159"/>
    <mergeCell ref="AM152:AN159"/>
    <mergeCell ref="AR152:AR159"/>
    <mergeCell ref="AS152:AS155"/>
    <mergeCell ref="AS156:AS159"/>
    <mergeCell ref="AS110:AS111"/>
    <mergeCell ref="AS112:AS113"/>
    <mergeCell ref="AR122:AR124"/>
    <mergeCell ref="AS122:AS124"/>
    <mergeCell ref="AR138:AR148"/>
    <mergeCell ref="AM163:AN178"/>
    <mergeCell ref="J169:J170"/>
    <mergeCell ref="J167:J168"/>
    <mergeCell ref="J163:J166"/>
    <mergeCell ref="AM104:AN106"/>
    <mergeCell ref="AR42:AR43"/>
    <mergeCell ref="AS65:AS70"/>
    <mergeCell ref="AS42:AS43"/>
    <mergeCell ref="M28:M29"/>
    <mergeCell ref="A104:A106"/>
    <mergeCell ref="K104:K106"/>
    <mergeCell ref="A33:A35"/>
    <mergeCell ref="K33:K35"/>
    <mergeCell ref="B28:B29"/>
    <mergeCell ref="C28:C29"/>
    <mergeCell ref="D28:D29"/>
    <mergeCell ref="A42:A43"/>
    <mergeCell ref="J42:J43"/>
    <mergeCell ref="K42:K43"/>
    <mergeCell ref="A98:A100"/>
    <mergeCell ref="K98:K100"/>
    <mergeCell ref="AM98:AN100"/>
    <mergeCell ref="AR98:AR100"/>
    <mergeCell ref="J98:J100"/>
    <mergeCell ref="AS98:AS99"/>
    <mergeCell ref="B122:B124"/>
    <mergeCell ref="C122:C124"/>
    <mergeCell ref="A138:A148"/>
    <mergeCell ref="A122:A124"/>
    <mergeCell ref="K122:K124"/>
    <mergeCell ref="J122:J124"/>
    <mergeCell ref="K138:K148"/>
    <mergeCell ref="A128:A129"/>
    <mergeCell ref="J128:J129"/>
    <mergeCell ref="K128:K129"/>
    <mergeCell ref="A133:A134"/>
    <mergeCell ref="A5:A10"/>
    <mergeCell ref="J5:J10"/>
    <mergeCell ref="K5:K10"/>
    <mergeCell ref="AM5:AN10"/>
    <mergeCell ref="AS33:AS35"/>
    <mergeCell ref="J33:J35"/>
    <mergeCell ref="AM33:AN35"/>
    <mergeCell ref="G28:G29"/>
    <mergeCell ref="A14:A22"/>
    <mergeCell ref="AT110:AT117"/>
    <mergeCell ref="A47:A94"/>
    <mergeCell ref="J47:J94"/>
    <mergeCell ref="K47:K94"/>
    <mergeCell ref="AM47:AN94"/>
    <mergeCell ref="AS93:AS94"/>
    <mergeCell ref="AR81:AR94"/>
    <mergeCell ref="AS91:AS92"/>
    <mergeCell ref="AS89:AS90"/>
    <mergeCell ref="AS87:AS88"/>
    <mergeCell ref="AS85:AS86"/>
    <mergeCell ref="AS81:AS82"/>
    <mergeCell ref="AS83:AS84"/>
    <mergeCell ref="J112:J113"/>
    <mergeCell ref="J110:J111"/>
    <mergeCell ref="AR114:AR117"/>
    <mergeCell ref="AS114:AS117"/>
    <mergeCell ref="AS53:AS58"/>
    <mergeCell ref="AR110:AR111"/>
    <mergeCell ref="AR112:AR113"/>
    <mergeCell ref="AS71:AS76"/>
    <mergeCell ref="AR47:AR80"/>
    <mergeCell ref="AS47:AS52"/>
    <mergeCell ref="AS59:AS64"/>
    <mergeCell ref="A214:A220"/>
    <mergeCell ref="AS217:AS220"/>
    <mergeCell ref="AS226:AS227"/>
    <mergeCell ref="AR226:AR227"/>
    <mergeCell ref="A224:A227"/>
    <mergeCell ref="J224:J227"/>
    <mergeCell ref="K224:K227"/>
    <mergeCell ref="AM224:AN227"/>
    <mergeCell ref="K193:K196"/>
    <mergeCell ref="AM193:AN196"/>
    <mergeCell ref="AR193:AR196"/>
    <mergeCell ref="AS193:AS196"/>
    <mergeCell ref="AR217:AR220"/>
    <mergeCell ref="J214:J220"/>
    <mergeCell ref="K214:K220"/>
    <mergeCell ref="AM214:AN220"/>
    <mergeCell ref="AR224:AR225"/>
    <mergeCell ref="AS224:AS225"/>
    <mergeCell ref="AS204:AS205"/>
    <mergeCell ref="A193:A196"/>
    <mergeCell ref="J193:J196"/>
    <mergeCell ref="AS200:AS203"/>
    <mergeCell ref="AR128:AR129"/>
    <mergeCell ref="AS128:AS129"/>
    <mergeCell ref="AM128:AN129"/>
    <mergeCell ref="AR133:AR134"/>
    <mergeCell ref="AR171:AR178"/>
    <mergeCell ref="AS171:AS174"/>
    <mergeCell ref="A182:A183"/>
    <mergeCell ref="J182:J183"/>
    <mergeCell ref="A152:A159"/>
    <mergeCell ref="K182:K183"/>
    <mergeCell ref="AM182:AN183"/>
    <mergeCell ref="AR182:AR183"/>
    <mergeCell ref="A163:A178"/>
    <mergeCell ref="AR163:AR166"/>
    <mergeCell ref="AS167:AS168"/>
    <mergeCell ref="AT152:AT159"/>
    <mergeCell ref="AT163:AT178"/>
    <mergeCell ref="AS175:AS178"/>
    <mergeCell ref="AT200:AT205"/>
    <mergeCell ref="AS187:AS189"/>
    <mergeCell ref="A187:A189"/>
    <mergeCell ref="J187:J189"/>
    <mergeCell ref="K187:K189"/>
    <mergeCell ref="AM187:AN189"/>
    <mergeCell ref="AR187:AR189"/>
    <mergeCell ref="AS182:AS183"/>
    <mergeCell ref="AR200:AR205"/>
    <mergeCell ref="AT98:AT100"/>
    <mergeCell ref="AT252:AT254"/>
    <mergeCell ref="A231:A233"/>
    <mergeCell ref="J231:J233"/>
    <mergeCell ref="K231:K233"/>
    <mergeCell ref="AM231:AN233"/>
    <mergeCell ref="AR231:AR233"/>
    <mergeCell ref="AS231:AS233"/>
    <mergeCell ref="AM242:AN245"/>
    <mergeCell ref="AS242:AS243"/>
    <mergeCell ref="A242:A248"/>
    <mergeCell ref="A237:A238"/>
    <mergeCell ref="AT242:AT248"/>
    <mergeCell ref="AR242:AR245"/>
    <mergeCell ref="J237:J238"/>
    <mergeCell ref="K237:K238"/>
    <mergeCell ref="AM237:AN238"/>
    <mergeCell ref="AR237:AR238"/>
    <mergeCell ref="AS237:AS238"/>
    <mergeCell ref="AT138:AT148"/>
    <mergeCell ref="AS140:AS148"/>
    <mergeCell ref="AS138:AS139"/>
    <mergeCell ref="AT214:AT220"/>
    <mergeCell ref="AT224:AT2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2026-06-03T09:26:02Z</dcterms:modified>
</cp:coreProperties>
</file>