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28635" windowHeight="12585"/>
  </bookViews>
  <sheets>
    <sheet name="219γ3" sheetId="6" r:id="rId1"/>
  </sheets>
  <calcPr calcId="125725"/>
</workbook>
</file>

<file path=xl/calcChain.xml><?xml version="1.0" encoding="utf-8"?>
<calcChain xmlns="http://schemas.openxmlformats.org/spreadsheetml/2006/main">
  <c r="AK554" i="6"/>
  <c r="AI31"/>
  <c r="AI32"/>
  <c r="AI33"/>
  <c r="AI34"/>
  <c r="AI35"/>
  <c r="AI36"/>
  <c r="AI37"/>
  <c r="AI38"/>
  <c r="AK38"/>
  <c r="AI39"/>
  <c r="AI40"/>
  <c r="AI41"/>
  <c r="AI42"/>
  <c r="AI43"/>
  <c r="AI44"/>
  <c r="AI45"/>
  <c r="AI46"/>
  <c r="AI47"/>
  <c r="AI48"/>
  <c r="AI49"/>
  <c r="AI50"/>
  <c r="AI51"/>
  <c r="AI52"/>
  <c r="AI53"/>
  <c r="AK53" s="1"/>
  <c r="AI54"/>
  <c r="AI55"/>
  <c r="AI56"/>
  <c r="H56"/>
  <c r="H55"/>
  <c r="H54"/>
  <c r="L53"/>
  <c r="J53"/>
  <c r="H53"/>
  <c r="H52"/>
  <c r="H51"/>
  <c r="H50"/>
  <c r="J49"/>
  <c r="H49"/>
  <c r="H48"/>
  <c r="H47"/>
  <c r="H46"/>
  <c r="H45"/>
  <c r="H44"/>
  <c r="H43"/>
  <c r="J42"/>
  <c r="H42"/>
  <c r="H41"/>
  <c r="H40"/>
  <c r="H39"/>
  <c r="J38"/>
  <c r="H38"/>
  <c r="J37"/>
  <c r="H37"/>
  <c r="H36"/>
  <c r="H35"/>
  <c r="H34"/>
  <c r="H33"/>
  <c r="H32"/>
  <c r="H31"/>
  <c r="S554"/>
  <c r="AC554"/>
  <c r="AA554"/>
  <c r="AB554"/>
  <c r="AD554"/>
  <c r="AF554"/>
  <c r="AK42" l="1"/>
  <c r="AK31"/>
  <c r="AK49"/>
  <c r="AL31"/>
  <c r="V537"/>
  <c r="H535"/>
  <c r="V535" s="1"/>
  <c r="H534"/>
  <c r="V534" s="1"/>
  <c r="H533"/>
  <c r="V533" s="1"/>
  <c r="V532"/>
  <c r="H531"/>
  <c r="V531" s="1"/>
  <c r="V536"/>
  <c r="V538"/>
  <c r="V539"/>
  <c r="V540"/>
  <c r="H530"/>
  <c r="V530" s="1"/>
  <c r="H529"/>
  <c r="V529" s="1"/>
  <c r="AI61"/>
  <c r="AI60"/>
  <c r="AI509"/>
  <c r="AI508"/>
  <c r="AI504"/>
  <c r="AI503"/>
  <c r="AI502"/>
  <c r="AI501"/>
  <c r="AI497"/>
  <c r="AK497" s="1"/>
  <c r="AI496"/>
  <c r="AK496" s="1"/>
  <c r="H496"/>
  <c r="AI495"/>
  <c r="AK495" s="1"/>
  <c r="H495"/>
  <c r="AI494"/>
  <c r="H494"/>
  <c r="AI493"/>
  <c r="J493"/>
  <c r="H493"/>
  <c r="AI489"/>
  <c r="AK489" s="1"/>
  <c r="H483"/>
  <c r="H159"/>
  <c r="AI161"/>
  <c r="AK161" s="1"/>
  <c r="AI160"/>
  <c r="H160"/>
  <c r="AI159"/>
  <c r="H484"/>
  <c r="AI485"/>
  <c r="AK485" s="1"/>
  <c r="AI484"/>
  <c r="AI483"/>
  <c r="AI479"/>
  <c r="AI478"/>
  <c r="AK60" l="1"/>
  <c r="AK508"/>
  <c r="AK501"/>
  <c r="AK493"/>
  <c r="AL493" s="1"/>
  <c r="AK483"/>
  <c r="AL483" s="1"/>
  <c r="AK159"/>
  <c r="AL159" s="1"/>
  <c r="AK478"/>
  <c r="J476"/>
  <c r="J475"/>
  <c r="J474"/>
  <c r="J473"/>
  <c r="AI477" l="1"/>
  <c r="H477"/>
  <c r="AI476"/>
  <c r="H476"/>
  <c r="AI475"/>
  <c r="H475"/>
  <c r="AI474"/>
  <c r="H474"/>
  <c r="AI473"/>
  <c r="H473"/>
  <c r="H469"/>
  <c r="H466"/>
  <c r="AK473" l="1"/>
  <c r="AK475"/>
  <c r="J458"/>
  <c r="H463"/>
  <c r="H462"/>
  <c r="H461"/>
  <c r="H460"/>
  <c r="H459"/>
  <c r="H458"/>
  <c r="AI469"/>
  <c r="AI468"/>
  <c r="AI467"/>
  <c r="AI466"/>
  <c r="AI465"/>
  <c r="AI464"/>
  <c r="AI463"/>
  <c r="AI462"/>
  <c r="AI461"/>
  <c r="AI460"/>
  <c r="AI459"/>
  <c r="AI458"/>
  <c r="J357"/>
  <c r="AL473" l="1"/>
  <c r="AK464"/>
  <c r="AK458"/>
  <c r="J260"/>
  <c r="J259"/>
  <c r="J257"/>
  <c r="J256"/>
  <c r="J224"/>
  <c r="J223"/>
  <c r="J221"/>
  <c r="J220"/>
  <c r="J212"/>
  <c r="J211"/>
  <c r="J123"/>
  <c r="J122"/>
  <c r="J93"/>
  <c r="J92"/>
  <c r="J96" l="1"/>
  <c r="J95"/>
  <c r="J84"/>
  <c r="J83"/>
  <c r="AI454"/>
  <c r="AI453"/>
  <c r="AI452"/>
  <c r="AI451"/>
  <c r="AI450"/>
  <c r="AI449"/>
  <c r="AI448"/>
  <c r="AI447"/>
  <c r="AI443"/>
  <c r="AI442"/>
  <c r="AI441"/>
  <c r="AI440"/>
  <c r="AI439"/>
  <c r="AI438"/>
  <c r="AI437"/>
  <c r="AI436"/>
  <c r="AI432"/>
  <c r="AI431"/>
  <c r="AI430"/>
  <c r="AI426"/>
  <c r="AI425"/>
  <c r="AI424"/>
  <c r="AI420"/>
  <c r="AI419"/>
  <c r="AI418"/>
  <c r="AI415"/>
  <c r="AI414"/>
  <c r="AI413"/>
  <c r="AI190"/>
  <c r="AI191"/>
  <c r="AI192"/>
  <c r="AI193"/>
  <c r="AI194"/>
  <c r="AI189"/>
  <c r="AK440" l="1"/>
  <c r="AK436"/>
  <c r="AK447"/>
  <c r="AK430"/>
  <c r="AK424"/>
  <c r="AK193"/>
  <c r="AK418"/>
  <c r="AK413"/>
  <c r="AI409"/>
  <c r="AI408"/>
  <c r="AI407"/>
  <c r="AI406"/>
  <c r="AI405"/>
  <c r="AI404"/>
  <c r="AI403"/>
  <c r="AI402"/>
  <c r="AI401"/>
  <c r="AI400"/>
  <c r="AI399"/>
  <c r="AI398"/>
  <c r="AI397"/>
  <c r="AI396"/>
  <c r="AI395"/>
  <c r="AI394"/>
  <c r="AI393"/>
  <c r="AI392"/>
  <c r="AI391"/>
  <c r="AI390"/>
  <c r="AI389"/>
  <c r="J387"/>
  <c r="J386"/>
  <c r="AI388"/>
  <c r="H388"/>
  <c r="AI387"/>
  <c r="H387"/>
  <c r="AI386"/>
  <c r="H386"/>
  <c r="AI385"/>
  <c r="H385"/>
  <c r="AI384"/>
  <c r="H384"/>
  <c r="AI383"/>
  <c r="H383"/>
  <c r="AI382"/>
  <c r="H382"/>
  <c r="AI381"/>
  <c r="H381"/>
  <c r="AI380"/>
  <c r="H380"/>
  <c r="AI379"/>
  <c r="H379"/>
  <c r="AI378"/>
  <c r="H378"/>
  <c r="AI377"/>
  <c r="H377"/>
  <c r="AI376"/>
  <c r="H376"/>
  <c r="AI375"/>
  <c r="H375"/>
  <c r="AI374"/>
  <c r="H374"/>
  <c r="AI373"/>
  <c r="H373"/>
  <c r="AI372"/>
  <c r="H372"/>
  <c r="AI371"/>
  <c r="H371"/>
  <c r="AI370"/>
  <c r="H370"/>
  <c r="AI369"/>
  <c r="H369"/>
  <c r="AI368"/>
  <c r="H368"/>
  <c r="J356"/>
  <c r="J353"/>
  <c r="AI364"/>
  <c r="AI363"/>
  <c r="AI362"/>
  <c r="AI361"/>
  <c r="AI360"/>
  <c r="AI359"/>
  <c r="AI358"/>
  <c r="H358"/>
  <c r="AI357"/>
  <c r="H357"/>
  <c r="AI356"/>
  <c r="H356"/>
  <c r="AI355"/>
  <c r="H355"/>
  <c r="AI354"/>
  <c r="H354"/>
  <c r="AI353"/>
  <c r="H353"/>
  <c r="AI349"/>
  <c r="AI348"/>
  <c r="AI347"/>
  <c r="AI346"/>
  <c r="AI345"/>
  <c r="AI344"/>
  <c r="T340"/>
  <c r="T339"/>
  <c r="T338"/>
  <c r="T337"/>
  <c r="T336"/>
  <c r="T335"/>
  <c r="T334"/>
  <c r="T333"/>
  <c r="T332"/>
  <c r="R340"/>
  <c r="R339"/>
  <c r="R338"/>
  <c r="R337"/>
  <c r="R336"/>
  <c r="R335"/>
  <c r="R334"/>
  <c r="R333"/>
  <c r="R332"/>
  <c r="T554" l="1"/>
  <c r="AL436"/>
  <c r="AK368"/>
  <c r="AK371"/>
  <c r="AK374"/>
  <c r="AK383"/>
  <c r="AK386"/>
  <c r="AK380"/>
  <c r="AK377"/>
  <c r="AK389"/>
  <c r="AK359"/>
  <c r="AK362"/>
  <c r="AK356"/>
  <c r="AK353"/>
  <c r="AK344"/>
  <c r="AK347"/>
  <c r="J330"/>
  <c r="J329"/>
  <c r="AI340"/>
  <c r="AI339"/>
  <c r="AI338"/>
  <c r="AI337"/>
  <c r="AI336"/>
  <c r="AI335"/>
  <c r="AI334"/>
  <c r="AI333"/>
  <c r="AI332"/>
  <c r="AI331"/>
  <c r="H331"/>
  <c r="AI330"/>
  <c r="H330"/>
  <c r="AI329"/>
  <c r="H329"/>
  <c r="AI328"/>
  <c r="H328"/>
  <c r="AI327"/>
  <c r="H327"/>
  <c r="AI326"/>
  <c r="H326"/>
  <c r="AI325"/>
  <c r="H325"/>
  <c r="AI324"/>
  <c r="H324"/>
  <c r="AI323"/>
  <c r="H323"/>
  <c r="AL368" l="1"/>
  <c r="AL359"/>
  <c r="AL353"/>
  <c r="AL344"/>
  <c r="AK332"/>
  <c r="AK326"/>
  <c r="AK323"/>
  <c r="AK329"/>
  <c r="AL323" l="1"/>
  <c r="J312"/>
  <c r="J311"/>
  <c r="AI319"/>
  <c r="AI318"/>
  <c r="AI317"/>
  <c r="AI316"/>
  <c r="AI315"/>
  <c r="AI314"/>
  <c r="AI313"/>
  <c r="H313"/>
  <c r="AI312"/>
  <c r="H312"/>
  <c r="AI311"/>
  <c r="H311"/>
  <c r="AK311" l="1"/>
  <c r="AK314"/>
  <c r="AK317"/>
  <c r="AI307"/>
  <c r="AI306"/>
  <c r="AI305"/>
  <c r="AI304"/>
  <c r="AI303"/>
  <c r="AI302"/>
  <c r="AI301"/>
  <c r="AI300"/>
  <c r="AI299"/>
  <c r="AI298"/>
  <c r="AI297"/>
  <c r="AI296"/>
  <c r="AI295"/>
  <c r="AI294"/>
  <c r="AI293"/>
  <c r="J290"/>
  <c r="J289"/>
  <c r="AL314" l="1"/>
  <c r="AK296"/>
  <c r="AK293"/>
  <c r="H292"/>
  <c r="AI292"/>
  <c r="AK292" s="1"/>
  <c r="AI291"/>
  <c r="H291"/>
  <c r="AI290"/>
  <c r="H290"/>
  <c r="AI289"/>
  <c r="H289"/>
  <c r="AI288"/>
  <c r="H288"/>
  <c r="AI287"/>
  <c r="H287"/>
  <c r="AI286"/>
  <c r="H286"/>
  <c r="AI285"/>
  <c r="H285"/>
  <c r="AI284"/>
  <c r="H284"/>
  <c r="AI283"/>
  <c r="H283"/>
  <c r="AI282"/>
  <c r="H282"/>
  <c r="AI281"/>
  <c r="H281"/>
  <c r="AI280"/>
  <c r="H280"/>
  <c r="AI279"/>
  <c r="H279"/>
  <c r="AI278"/>
  <c r="H278"/>
  <c r="AI277"/>
  <c r="H277"/>
  <c r="L271"/>
  <c r="J271"/>
  <c r="H273"/>
  <c r="H272"/>
  <c r="H271"/>
  <c r="AI273"/>
  <c r="AI272"/>
  <c r="AI271"/>
  <c r="AL293" l="1"/>
  <c r="AK286"/>
  <c r="AK283"/>
  <c r="AK280"/>
  <c r="AK289"/>
  <c r="AK277"/>
  <c r="AK271"/>
  <c r="AI267"/>
  <c r="AI266"/>
  <c r="AI265"/>
  <c r="AI264"/>
  <c r="AI263"/>
  <c r="AI262"/>
  <c r="AI261"/>
  <c r="H261"/>
  <c r="AI260"/>
  <c r="H260"/>
  <c r="AI259"/>
  <c r="H259"/>
  <c r="AI258"/>
  <c r="H258"/>
  <c r="AI257"/>
  <c r="H257"/>
  <c r="AI256"/>
  <c r="H256"/>
  <c r="AI70"/>
  <c r="AI69"/>
  <c r="AI68"/>
  <c r="AI67"/>
  <c r="H67"/>
  <c r="AI66"/>
  <c r="J66"/>
  <c r="H66"/>
  <c r="AI65"/>
  <c r="J65"/>
  <c r="H65"/>
  <c r="AI7"/>
  <c r="AI4"/>
  <c r="AL277" l="1"/>
  <c r="AK259"/>
  <c r="AK262"/>
  <c r="AK265"/>
  <c r="AK256"/>
  <c r="AK68"/>
  <c r="AK65"/>
  <c r="H7"/>
  <c r="H4"/>
  <c r="AL256" l="1"/>
  <c r="AL262"/>
  <c r="AI252"/>
  <c r="H252"/>
  <c r="AI251"/>
  <c r="H251"/>
  <c r="AI250"/>
  <c r="H250"/>
  <c r="AI249"/>
  <c r="H249"/>
  <c r="AI248"/>
  <c r="H248"/>
  <c r="AI247"/>
  <c r="H247"/>
  <c r="AI246"/>
  <c r="H246"/>
  <c r="AI245"/>
  <c r="H245"/>
  <c r="AI244"/>
  <c r="H244"/>
  <c r="J235"/>
  <c r="H243"/>
  <c r="H242"/>
  <c r="H241"/>
  <c r="H240"/>
  <c r="H239"/>
  <c r="AI243"/>
  <c r="AI242"/>
  <c r="AI241"/>
  <c r="AI240"/>
  <c r="AI239"/>
  <c r="AI238"/>
  <c r="H238"/>
  <c r="AI237"/>
  <c r="H237"/>
  <c r="AI236"/>
  <c r="H236"/>
  <c r="AI235"/>
  <c r="H235"/>
  <c r="AI103"/>
  <c r="AI102"/>
  <c r="H102"/>
  <c r="AI101"/>
  <c r="H101"/>
  <c r="AI100"/>
  <c r="AI99"/>
  <c r="H99"/>
  <c r="AI98"/>
  <c r="H98"/>
  <c r="AK244" l="1"/>
  <c r="AK235"/>
  <c r="AK101"/>
  <c r="AK98"/>
  <c r="AL235" l="1"/>
  <c r="AL98"/>
  <c r="H97"/>
  <c r="H96"/>
  <c r="H95"/>
  <c r="AI97"/>
  <c r="AI96"/>
  <c r="AI95"/>
  <c r="AI94"/>
  <c r="H94"/>
  <c r="AI93"/>
  <c r="H93"/>
  <c r="AI92"/>
  <c r="H92"/>
  <c r="H172"/>
  <c r="J165"/>
  <c r="H165"/>
  <c r="H168"/>
  <c r="H167"/>
  <c r="H166"/>
  <c r="AI172"/>
  <c r="AI171"/>
  <c r="AI170"/>
  <c r="AI169"/>
  <c r="AI168"/>
  <c r="AI167"/>
  <c r="AI166"/>
  <c r="AI165"/>
  <c r="H141"/>
  <c r="AK92" l="1"/>
  <c r="AK95"/>
  <c r="AK165"/>
  <c r="AK169"/>
  <c r="H139"/>
  <c r="AI141"/>
  <c r="AI140"/>
  <c r="AI139"/>
  <c r="AI138"/>
  <c r="AI108"/>
  <c r="AI118"/>
  <c r="AI117"/>
  <c r="AI116"/>
  <c r="AI115"/>
  <c r="AI114"/>
  <c r="AI113"/>
  <c r="AI112"/>
  <c r="AI111"/>
  <c r="AI110"/>
  <c r="AI109"/>
  <c r="AI107"/>
  <c r="AI88"/>
  <c r="AI87"/>
  <c r="L87"/>
  <c r="AI86"/>
  <c r="AI85"/>
  <c r="H85"/>
  <c r="AI84"/>
  <c r="H84"/>
  <c r="AI83"/>
  <c r="H83"/>
  <c r="H225"/>
  <c r="H224"/>
  <c r="H223"/>
  <c r="AI231"/>
  <c r="AI230"/>
  <c r="AI229"/>
  <c r="AI222"/>
  <c r="H222"/>
  <c r="AI221"/>
  <c r="H221"/>
  <c r="AI220"/>
  <c r="H220"/>
  <c r="AI228"/>
  <c r="AI227"/>
  <c r="AI226"/>
  <c r="AI225"/>
  <c r="AI224"/>
  <c r="AI223"/>
  <c r="AI216"/>
  <c r="H216"/>
  <c r="AI215"/>
  <c r="AI214"/>
  <c r="AI213"/>
  <c r="H213"/>
  <c r="AI212"/>
  <c r="H212"/>
  <c r="AI211"/>
  <c r="H211"/>
  <c r="L78"/>
  <c r="AL92" l="1"/>
  <c r="AK140"/>
  <c r="AK138"/>
  <c r="AK111"/>
  <c r="AK115"/>
  <c r="AK107"/>
  <c r="AK86"/>
  <c r="AK83"/>
  <c r="AK220"/>
  <c r="AK223"/>
  <c r="AK226"/>
  <c r="AK229"/>
  <c r="AK211"/>
  <c r="AK214"/>
  <c r="J75"/>
  <c r="J74"/>
  <c r="AI79"/>
  <c r="AI78"/>
  <c r="AI77"/>
  <c r="AI76"/>
  <c r="H76"/>
  <c r="AI75"/>
  <c r="H75"/>
  <c r="AI74"/>
  <c r="H74"/>
  <c r="AI153"/>
  <c r="AI155"/>
  <c r="AI154"/>
  <c r="AI152"/>
  <c r="AI151"/>
  <c r="AI150"/>
  <c r="AI149"/>
  <c r="AI148"/>
  <c r="AI147"/>
  <c r="AI146"/>
  <c r="AI145"/>
  <c r="AK145" s="1"/>
  <c r="H145"/>
  <c r="H127"/>
  <c r="AI127"/>
  <c r="AI126"/>
  <c r="AI125"/>
  <c r="H123"/>
  <c r="H124"/>
  <c r="H122"/>
  <c r="AI124"/>
  <c r="AI123"/>
  <c r="AI122"/>
  <c r="R25"/>
  <c r="R24"/>
  <c r="R23"/>
  <c r="AI26"/>
  <c r="AK26" s="1"/>
  <c r="AI25"/>
  <c r="AI24"/>
  <c r="AI23"/>
  <c r="AI22"/>
  <c r="AI21"/>
  <c r="AI20"/>
  <c r="AI19"/>
  <c r="AI18"/>
  <c r="AI17"/>
  <c r="AI16"/>
  <c r="AI15"/>
  <c r="AI14"/>
  <c r="AI13"/>
  <c r="AI12"/>
  <c r="AI11"/>
  <c r="AI10"/>
  <c r="AK10" s="1"/>
  <c r="AI9"/>
  <c r="AK9" s="1"/>
  <c r="AI8"/>
  <c r="AI6"/>
  <c r="AI5"/>
  <c r="AI3"/>
  <c r="J6"/>
  <c r="J3"/>
  <c r="H8"/>
  <c r="H6"/>
  <c r="H5"/>
  <c r="H3"/>
  <c r="AI206"/>
  <c r="AI207"/>
  <c r="AI205"/>
  <c r="AI204"/>
  <c r="AI200"/>
  <c r="AI199"/>
  <c r="AI198"/>
  <c r="AI185"/>
  <c r="AI184"/>
  <c r="AI183"/>
  <c r="AI182"/>
  <c r="AI181"/>
  <c r="AI180"/>
  <c r="W182"/>
  <c r="W183"/>
  <c r="W184"/>
  <c r="W185"/>
  <c r="W181"/>
  <c r="W554" l="1"/>
  <c r="AK3"/>
  <c r="AK6"/>
  <c r="AL107"/>
  <c r="AL226"/>
  <c r="AL220"/>
  <c r="AK77"/>
  <c r="AK74"/>
  <c r="AK151"/>
  <c r="AK146"/>
  <c r="AK125"/>
  <c r="AK122"/>
  <c r="AK11"/>
  <c r="AK23"/>
  <c r="AK14"/>
  <c r="AK17"/>
  <c r="AK20"/>
  <c r="AK204"/>
  <c r="AK198"/>
  <c r="AK191"/>
  <c r="AK189"/>
  <c r="AK180"/>
  <c r="AL189" l="1"/>
  <c r="AL145"/>
  <c r="AL3"/>
  <c r="AL9"/>
  <c r="H177"/>
  <c r="AI179"/>
  <c r="AI178"/>
  <c r="AI177"/>
  <c r="AI176"/>
  <c r="AI134"/>
  <c r="AI133"/>
  <c r="AI132"/>
  <c r="AI131"/>
  <c r="AK178" l="1"/>
  <c r="AL178" s="1"/>
  <c r="AK176"/>
  <c r="AK131"/>
  <c r="AK133"/>
  <c r="AI554" l="1"/>
  <c r="Y554" l="1"/>
  <c r="R554"/>
  <c r="U554"/>
  <c r="V554"/>
  <c r="X554"/>
  <c r="Z554"/>
  <c r="AH554"/>
  <c r="Q554" l="1"/>
  <c r="AG554" l="1"/>
  <c r="AE554"/>
  <c r="P554"/>
  <c r="O554"/>
</calcChain>
</file>

<file path=xl/sharedStrings.xml><?xml version="1.0" encoding="utf-8"?>
<sst xmlns="http://schemas.openxmlformats.org/spreadsheetml/2006/main" count="2658" uniqueCount="351">
  <si>
    <t>αΑ</t>
  </si>
  <si>
    <t>αρ. συμβολ</t>
  </si>
  <si>
    <t>ημερο μηνία</t>
  </si>
  <si>
    <t>πράξη</t>
  </si>
  <si>
    <t>με ΖΗΛ π.χ.-1</t>
  </si>
  <si>
    <t>ηθικώς πρέπει</t>
  </si>
  <si>
    <t>…. ΥΠΟ ΧΡΕΩΤΙΚΑ</t>
  </si>
  <si>
    <t>σύνολα</t>
  </si>
  <si>
    <t>ποσό πράξης</t>
  </si>
  <si>
    <t>υπόλογος</t>
  </si>
  <si>
    <t>ΣΥΝΟΛΑ</t>
  </si>
  <si>
    <t>περιοχή</t>
  </si>
  <si>
    <t>Ποταμιά Θάσου</t>
  </si>
  <si>
    <t>Ραχώνι Θάσου</t>
  </si>
  <si>
    <t>Θάσος Θάσου</t>
  </si>
  <si>
    <t>Θεολόγος Θάσου</t>
  </si>
  <si>
    <t>Θάσος</t>
  </si>
  <si>
    <t>άρση κατάσχεσης</t>
  </si>
  <si>
    <t>ποσό πράξης σε €</t>
  </si>
  <si>
    <t>Σωτήρος Θάσου</t>
  </si>
  <si>
    <t>Καλιράχη Θάσου</t>
  </si>
  <si>
    <t>Πρίνος Θάσου</t>
  </si>
  <si>
    <t>???</t>
  </si>
  <si>
    <t>1.099.692δρχ</t>
  </si>
  <si>
    <t>2016-6ο εξωβελίζονται τα κ-15-17    ΚΑΙ τα ταμεία ενσωματώνονται στο ΕΦΚΑ</t>
  </si>
  <si>
    <t>η καταγραφή θα συνεχιστεί έως τον μάρτη του 2020</t>
  </si>
  <si>
    <t>***7*** = στο συμβόλαιο η ΑΓΑΠΕ λέει    .   =   ''Εις πίστωσιν των ανωτέρω συνεταγη το παρόν εις δύο (2)κατά σειρά φύλλα χάρτου για το οποίο εισεπραχθησαν δια αναλογικά δικαιωματα μου για το ποσο του επιμερους ακινήτου δηλαδή για τα οκτώ χιλιάδες ευρώ (8.000,00) με τα δικαιωματα υπέρ Ταμείου Νομικών 1,30% και με έξοδα ενός αντιγράφου και περιληψης μεταγραφής διακοσια δέκα ευρώ και εβδομήντα τεσσερα λεπτά (210,74)''    ...    ΑΡΑ .... πήρε για πόρο ΤΑΝ 104€     ...   ΑΡΑ ή έκανε ΛΑΘΟΣ το ΤΑΝ , και πρέπει να χρεώσει 104€  {{{ τα οποία ΔΕΝ χρωστάει ο πολίτης ΑΛΛΑ η ΑΓΑΠΕ }}} , ή πρέπει να χρεωθούνε στον πολίτη 416,13€</t>
  </si>
  <si>
    <t>.... 2001 εγκύκλιος 385-2330 = ΚΕΦΑΛΑΙΟ Γ’ { ΕΙ∆ΙΚΑ ΓΙΑ ΤΟΥΣ ΠΟΡΟΥΣ  ( 18. ΕΞΟΦΛΗΣΗ ΑΠΑΙΤΗΣΗΣ ) } …… Τέλος, στην περίπτωση άρσης κατάσχεσης, όπου αναφέρεται και εξόφληση της απαίτησης οφείλονται κανονικά οι πόροι του Ταµείου ( 1,3% και 9% ), εφόσον αυτοί δεν αποδόθηκαν προηγουµένως.</t>
  </si>
  <si>
    <t>***201*** = την άλλη μέρα ''αναζητήθηκαν'' από ασκούμενη δικαστική επιμελήτρια !!!!!!!!!;;;;;; έρευνα ΠΟΥ χρησιμοποιήθηκε το συμβόλαιο</t>
  </si>
  <si>
    <t>***202*** = έρευνα ΠΟΥ χρησιμοποιήθηκε το συμβόλαιο</t>
  </si>
  <si>
    <t>***210*** = για το 16,25% κεφάλαιο συμμετοχής στην κατασκευή του αποχετευτικού Λιμένα ύψους 3.503.000€ { = ΕΟΚ } [ πήρε η ΑΓΑΠΕ 165,35€ ]</t>
  </si>
  <si>
    <t>***212*** πρέπει να γίνει έρευνα ΑΝ το συμβόλαιο χρησιμοποιήθηκε σε εγγραφή υποθήκης { οπότε αποφύγαν το κ-15 &amp; τα δικαιώματα της ΑΓΑΠΕ ( μετά των ταμείων )}}</t>
  </si>
  <si>
    <t>***216**** = αποδώθηκαν για κ-15 = τα 12,44 από τα 32,36 αναλογούντα</t>
  </si>
  <si>
    <t>***217*** = ΑΝ είναι δυνατόν … = ιδιωτικό συμφωνητικό μίσθωσης {{{ είτε ως μίσθωση , είχε κ-15 = 1,3% , είτε ως αναδοχή χρέους 84.322,59€ }}} .    ... ΔΕΝ υπάρχει ιδιωτικό συμφωνητικό στο συμβόλαιο    ... ποιός ήταν ο δικηγόρος ΑΓΑΠΕ που .... ΠΗΡΕ &amp; 350€ ;;;       ..... ''ξάδερφε'' ΠΟΛΥ ΚΑΛΑ μας φερμάρατε !!!    ... γρήγορα τροποποίηση</t>
  </si>
  <si>
    <t xml:space="preserve">ο έλεγχος ΤΑΝ θα ξανάρθει για το διάστημα 2013-5ος   έως   2016-6ος (πιθανόν να ξαναγυρίσει στα παλιά )     … φυσικά , ΔΕΝ θα τα πληρώσω εγώ   ………..  οπότε σιγά σιγά σας περιμένω για τροποποίηση των συμβολαίων </t>
  </si>
  <si>
    <t xml:space="preserve">ΦΥΣΙΚΑ  ……….   ΚΑΙ θα υπάρξει έλεγχος του ΤΑΣ { = 11% επί των δικαιωμάτων της ΑΓΑΠΕ }     …. για 1998 έως 2016-6ος            … φυσικά , ΔΕΝ θα τα πληρώσω εγώ    οπότε σιγά σιγά σας περιμένω για τροποποίηση των συμβολαίων </t>
  </si>
  <si>
    <t>219-1</t>
  </si>
  <si>
    <t>***219-1*** = γίνεται άρση κατάσχεσης ΓΙΑ το σύνολο των δανείων …. 1] γίνεται άρση κατάσχεσης , καθώς εισπράχθηκαν 25-02-2005 από εθνική 59.590€ .... 2] η εξάλειψη των υποθηκών γίνεται μετά από 5 μήνες !!!!!    … 3] ΤΩΡΑ πρέπει να ζητήσει η ΑΓΑΠΕ ( για δικαιώματα &amp; πόρους )   ... { ΚΑΙ ο έλεγχος του ΤΑΝ για κ-15=1,3% &amp; κ-18=9% }  .... ΟΛΑ τα ποσά της θέσης 219-1'               .... //// .... 2001 εγκύκλιος 385-2330 = ΚΕΦΑΛΑΙΟ Γ’ { ΕΙ∆ΙΚΑ ΓΙΑ ΤΟΥΣ ΠΟΡΟΥΣ  ( 18. ΕΞΟΦΛΗΣΗ ΑΠΑΙΤΗΣΗΣ ) } …… Τέλος, στην περίπτωση άρσης κατάσχεσης, όπου αναφέρεται και εξόφληση της απαίτησης οφείλονται κανονικά οι πόροι του Ταµείου ( 1,3% και 9% ), εφόσον αυτοί δεν αποδόθηκαν προηγουµένως.</t>
  </si>
  <si>
    <t>***219-1*** = ΜΗΠΩΣ όταν η ΑΓΑΠΕ μου σιγοψυθίρησε πως … ''του πλήρωσα και τους φόρους'' …. ΜΗΠΩΣ εννοεί κάποιο τμήμα από το ανωτέρω ποσό της 25-2-05  ;;;;;;!!::</t>
  </si>
  <si>
    <t>κακώς το ζητάει ο έλεγχος ΤΑΝ    … έχει πληρωθεί από τον πολίτη</t>
  </si>
  <si>
    <t>ΔΟΛΟΣ</t>
  </si>
  <si>
    <t>219-48</t>
  </si>
  <si>
    <t>219-49</t>
  </si>
  <si>
    <t>219-52</t>
  </si>
  <si>
    <t>17.298.924δρχ</t>
  </si>
  <si>
    <t>219-59</t>
  </si>
  <si>
    <t>πράξη βάσει ΑΓΑΠΕ</t>
  </si>
  <si>
    <t>πράξη βάσει ΤΑΝ</t>
  </si>
  <si>
    <t>ποσό πράξης βάσει ΑΓΑΠΕ</t>
  </si>
  <si>
    <t>ποσό πράξης βάσει ΤΑΝ</t>
  </si>
  <si>
    <t>ημερομηνία απαίτησης</t>
  </si>
  <si>
    <t>ΔΕΝ</t>
  </si>
  <si>
    <t>διαφυγών φόρος εισοδήματος</t>
  </si>
  <si>
    <t>διαφυγών ΦΠΑ</t>
  </si>
  <si>
    <t>διαφυγόντα ταμεία -χαρτοσημα</t>
  </si>
  <si>
    <t>έπρεπε να χρεώσει</t>
  </si>
  <si>
    <t>χρέωσε</t>
  </si>
  <si>
    <t>κ-15 ελέγχου ΤΑΝ</t>
  </si>
  <si>
    <t>κ-15 βάσει  zηλ</t>
  </si>
  <si>
    <t>καταθεση εγγραφων { 4 γραμματίων συστάσεως παρακαταθήκης</t>
  </si>
  <si>
    <t>πράξη κατάθεσης εγγράφων</t>
  </si>
  <si>
    <t>πράξη ανάληψης εγγράφων</t>
  </si>
  <si>
    <t>219-62</t>
  </si>
  <si>
    <t>Λιμενάρια</t>
  </si>
  <si>
    <t>κατάθεση εγράφου { γραμματίου ( συστάσεως παρακαταθήκης</t>
  </si>
  <si>
    <t>219-95</t>
  </si>
  <si>
    <t>παροχή υποθήκης για φόρους Δ.Ο.Υ. [= 158.818.980]</t>
  </si>
  <si>
    <t>υποθήκη</t>
  </si>
  <si>
    <t>υποθήκης ΕΞΑΛΕΙΨΗ  [ 1) οικόπεδο 2.442,48μ2 Ξανθη {σιδηρΓραμμη</t>
  </si>
  <si>
    <t>εξάλειψη υποθήκης</t>
  </si>
  <si>
    <t>υποθήκης ΕΞΑΛΕΙΨΗ  [ 2) οικόπεδο 1.213μ2 {οδός Μιαούλη &amp; λεωφόρος Στρατού} {99.370.330δρχ</t>
  </si>
  <si>
    <t>219-99</t>
  </si>
  <si>
    <t>δάνειο τοκοχρεωλητικό ΑΠΌ ταμείο παρακαταθηκών [349.485</t>
  </si>
  <si>
    <t>δάνειο τοκοχρεωλητικό ΑΠΌ ταμείο παρακαταθηκών [293.470,29</t>
  </si>
  <si>
    <t>τοκοχρεωλυσιτικό δάνειο 293.470,29</t>
  </si>
  <si>
    <t>τοκοχρεωλυσιτικό δάνειο 349.485,00</t>
  </si>
  <si>
    <t>219-100</t>
  </si>
  <si>
    <t>εξαλειψη υποθηκης</t>
  </si>
  <si>
    <t>219-101</t>
  </si>
  <si>
    <t>Λιμεναρια</t>
  </si>
  <si>
    <t>εγγύησης ΔΗΛΩΣΗ</t>
  </si>
  <si>
    <t>δήλωση {εγγύησης &amp; συναίνεσης έγγραφής υποθήκης</t>
  </si>
  <si>
    <t>δάνειο χρεωλυτικό</t>
  </si>
  <si>
    <t>δάνειο χρεωλυτικό ενυπόθηκο [κ. Τερζίδης Κύρος]</t>
  </si>
  <si>
    <t>πληρεξούσιο</t>
  </si>
  <si>
    <t>κατάσχεσης 20.305.293δρχ [= 55.651,50] … ΑΡΣΗ</t>
  </si>
  <si>
    <t>υποθήκης ????  5.495.705δρχ ΕΞΑΛΕΙΨΗ</t>
  </si>
  <si>
    <t>υποθήκης ???? 12.000.000δρχ ΕΞΑΛΕΙΨΗ</t>
  </si>
  <si>
    <t>υποθήκης ???? 2.168.354δρχ …. ΕΞΑΛΕΙΨΗ</t>
  </si>
  <si>
    <t>'του πλήρωσα ΚΑΙ τους φόρους''</t>
  </si>
  <si>
    <t>Παναγία</t>
  </si>
  <si>
    <t>ΤΟΓΚΑ …. και ….  ΔΟΛΟΣ</t>
  </si>
  <si>
    <t>διαφυγώντα  κ-15</t>
  </si>
  <si>
    <t>καθεστώς ΤΟΓΚΑΣ</t>
  </si>
  <si>
    <t>δάνειο τοκοχρεωλητικό</t>
  </si>
  <si>
    <t>δάνειο τοκοχρεωλητικό ενυπόθηκο</t>
  </si>
  <si>
    <t>219-59κ</t>
  </si>
  <si>
    <t>προ κ. Τερζίδη Κύρο</t>
  </si>
  <si>
    <t>εξόφληση ενυπόθηκου δανείου &amp; εξάλειψη υποθήκης</t>
  </si>
  <si>
    <t>219-67</t>
  </si>
  <si>
    <t>κατασχέσεως ΑΡΣΗ για δάνειο Β.2'  [1.635.748δρχ = 4.800,44€]</t>
  </si>
  <si>
    <t>υποθήκη δανείου Β' …. ΕΞΑΛΕΙΨΗ</t>
  </si>
  <si>
    <t>υποθήκη δανείου Α' …. ΕΞΑΛΕΙΨΗ</t>
  </si>
  <si>
    <t>άρση κατασχέσεως</t>
  </si>
  <si>
    <t>εξάλειψη υποθήκης -500.000 δρχ</t>
  </si>
  <si>
    <t>219-45κ</t>
  </si>
  <si>
    <t>219-45</t>
  </si>
  <si>
    <t>προς κ. Τερζίδη</t>
  </si>
  <si>
    <t>υποθήκης 5.654.000δρχ ΕΞΑΛΕΙΨΗ</t>
  </si>
  <si>
    <t>υποθήκης 1.200.000δρχ ΕΞΑΛΕΙΨΗ</t>
  </si>
  <si>
    <t>219-122κ</t>
  </si>
  <si>
    <t>219-122</t>
  </si>
  <si>
    <t>Ραχώνι</t>
  </si>
  <si>
    <t>υποθήκης εξάλειψη</t>
  </si>
  <si>
    <t>219-123κ</t>
  </si>
  <si>
    <t>219-123</t>
  </si>
  <si>
    <t>219-48κ</t>
  </si>
  <si>
    <t>υποθήκης 1.300.000δρχ ΕΞΑΛΕΙΨΗ</t>
  </si>
  <si>
    <t>υποθήκης 1.674.700δρχ ΕΞΑΛΕΙΨΗ</t>
  </si>
  <si>
    <t>υποθήκης  ;;;??? 800000δρχ ΕΞΑΛΕΙΨΗ</t>
  </si>
  <si>
    <t>υποθήκης  ;;;???;;; 1.674.700ρχ ΕΞΑΛΕΙΨΗ</t>
  </si>
  <si>
    <t xml:space="preserve">εξάλειψη υποθήκης </t>
  </si>
  <si>
    <t>εξάλειψη υποθήκης - 1.300.000 δρχ</t>
  </si>
  <si>
    <t>παροχή υποθήκης προς Δ.Ο.Υ. για φόρους [= 1.978.864δρχ</t>
  </si>
  <si>
    <t>παροχή υποθήκης προς Δ.Ο.Υ. για φόρους</t>
  </si>
  <si>
    <t>219-64κ2</t>
  </si>
  <si>
    <t>Καληράχη</t>
  </si>
  <si>
    <t>προς κ. Τερζίδη Κύρο</t>
  </si>
  <si>
    <t>219-92κ</t>
  </si>
  <si>
    <t>219-92</t>
  </si>
  <si>
    <t>δάνειο τοκοχρεωλυτικό</t>
  </si>
  <si>
    <t>υποθήκη δανείου</t>
  </si>
  <si>
    <r>
      <t>εξόφληση ενυπόθηκου δανείου 300.000δρχ {</t>
    </r>
    <r>
      <rPr>
        <sz val="10"/>
        <color rgb="FFFF0000"/>
        <rFont val="Arial"/>
        <family val="2"/>
        <charset val="161"/>
      </rPr>
      <t>ΕΓΙΝΕ με στυλό 15.000δρχ)</t>
    </r>
    <r>
      <rPr>
        <sz val="10"/>
        <rFont val="Arial"/>
        <family val="2"/>
        <charset val="161"/>
      </rPr>
      <t xml:space="preserve"> συναίνεση προς εξάλειψη υποθήκης</t>
    </r>
  </si>
  <si>
    <t>219-49κ</t>
  </si>
  <si>
    <t>εξάλειψη υποθήκης 3.000.000δρχ</t>
  </si>
  <si>
    <t>εξάλειψη υποθήκης 6.561.500δρχ</t>
  </si>
  <si>
    <t>219-124κ</t>
  </si>
  <si>
    <t>υποθήκη 1.627 δανείου ΕΞΑΛΕΙΨΗ</t>
  </si>
  <si>
    <t>219-1κ</t>
  </si>
  <si>
    <t>219-43κ</t>
  </si>
  <si>
    <t>219-43</t>
  </si>
  <si>
    <t>υποθήκης 2.500.000δρχ ΕΞΑΛΕΙΨΗ</t>
  </si>
  <si>
    <t>219-125κ</t>
  </si>
  <si>
    <t>219-125</t>
  </si>
  <si>
    <t>Ποταμιά</t>
  </si>
  <si>
    <t>υποθήκης 7.893κ 3.300.000δρχ ΕΞΑΛΕΙΨΗ</t>
  </si>
  <si>
    <t>219-126</t>
  </si>
  <si>
    <t>δάνειο τοκοχρεωλητικό ΑΠΌ ταμείο παρακαταθηκών</t>
  </si>
  <si>
    <t>δάνειο &amp; υποθήκη</t>
  </si>
  <si>
    <t>219-127κ</t>
  </si>
  <si>
    <t>219-127</t>
  </si>
  <si>
    <t>219-128κ</t>
  </si>
  <si>
    <t>εξάλειψη υποθήκης 600.000δρχ</t>
  </si>
  <si>
    <t>εξάλειψη υποθήκης 4.072.106δρχ</t>
  </si>
  <si>
    <t>εξάλειψη υποθήκης 2.500.000δρχ</t>
  </si>
  <si>
    <t>εξάλειψη υποθήκης 1.200.000δρχ</t>
  </si>
  <si>
    <t>219-128</t>
  </si>
  <si>
    <t>219-129κ</t>
  </si>
  <si>
    <t>219-129</t>
  </si>
  <si>
    <t>&amp; ΔΟΛΟΣ &amp; ΤΟΓΚΑ</t>
  </si>
  <si>
    <t>219-130</t>
  </si>
  <si>
    <t>219-131</t>
  </si>
  <si>
    <t>219-131κ</t>
  </si>
  <si>
    <t>Θεολόγος</t>
  </si>
  <si>
    <t>219-132κ</t>
  </si>
  <si>
    <t>δάνειο ενυπόθηκο</t>
  </si>
  <si>
    <t>219-132</t>
  </si>
  <si>
    <t>δάνειο τοκοχρεωλητικό ΑΠΌ ταμείο παρακαταθηκών [513.609,17</t>
  </si>
  <si>
    <t>τοκοχρεωλυσιτικό δάνειο 513.609,17</t>
  </si>
  <si>
    <t>219-133</t>
  </si>
  <si>
    <t>πραξη εξαλειψης υποθηκης 2.000.000δρχ [5.869,41€</t>
  </si>
  <si>
    <t>ΘΑ έρθει</t>
  </si>
  <si>
    <t>Παναγια Θάσου</t>
  </si>
  <si>
    <t>κ-15-17 σε ΟΡΟΥΣ 1994-1ος /// ανάλογα &amp; ο ΔΟΛΟΣ</t>
  </si>
  <si>
    <t>219-134</t>
  </si>
  <si>
    <t>πραξη εξαλειψης υποθηκης 4.573.000δρχ</t>
  </si>
  <si>
    <t>Πρίνος</t>
  </si>
  <si>
    <t>κ-15-17 σε ΟΡΟΥΣ 1989-5ος /// ανάλογα &amp; ο ΔΟΛΟΣ</t>
  </si>
  <si>
    <t>219-135</t>
  </si>
  <si>
    <t>πράξη εξάλειψης υποθήκης 2.200.000δρχ (6.456,35€)</t>
  </si>
  <si>
    <t>κ-15-17 σε ΟΡΟΥΣ 1994-1ος [=7.906}  /// ανάλογα &amp; ο ΔΟΛΟΣ {=  8.664}</t>
  </si>
  <si>
    <t>κ-15-17 σε ΟΡΟΥΣ 1994-1ος [=7.906}  /// ανάλογα &amp; ο ΔΟΛΟΣ {= 8.965}</t>
  </si>
  <si>
    <t>219-136</t>
  </si>
  <si>
    <t>κ-15-17 σε ΟΡΟΥΣ 1991-3ος [= 21.152€}  /// ανάλογα &amp; ο ΔΟΛΟΣ {=  22.164€}</t>
  </si>
  <si>
    <t>κ-15-17 σε ΟΡΟΥΣ 1991-3ος [= 21.152€}  /// ανάλογα &amp; ο ΔΟΛΟΣ {=  21.846€}</t>
  </si>
  <si>
    <t>219-137</t>
  </si>
  <si>
    <t>υποθήκης δανείου;;;???/199? &amp; 806/1995πρωτοδ  4.000.000δρχ   ΕΞΑΛΕΙΨΗ</t>
  </si>
  <si>
    <t>υποθήκης δανείου;;;???/199? &amp; 196/1998πρωτοδ  1.631.500δρχ   ΕΞΑΛΕΙΨΗ</t>
  </si>
  <si>
    <t>εξάλειψη υποθήκης 742.000δρχ</t>
  </si>
  <si>
    <t>εξάλειψη υποθήκης 1.631.5000δρχ</t>
  </si>
  <si>
    <t>κ-15-17 σε ΟΡΟΥΣ 1995-5ος [= 8.792€}  /// ανάλογα &amp; ο ΔΟΛΟΣ {=  11.112€}</t>
  </si>
  <si>
    <t>κ-15-17 σε ΟΡΟΥΣ 1995-5ος [= 8.792€}  /// ανάλογα &amp; ο ΔΟΛΟΣ {=  10775€}</t>
  </si>
  <si>
    <t>κ-15-17 σε ΟΡΟΥΣ 1995-5ος [= 9.143€}  /// ανάλογα &amp; ο ΔΟΛΟΣ {=  11.201€}</t>
  </si>
  <si>
    <t>κ-15-17 σε ΟΡΟΥΣ 1998-5ος [= 1.848€}  /// ανάλογα &amp; ο ΔΟΛΟΣ {=  3.100€}</t>
  </si>
  <si>
    <t>κ-15-17 σε ΟΡΟΥΣ 1998-5ος [= 1.848€}  /// ανάλογα &amp; ο ΔΟΛΟΣ {=  2.757€}</t>
  </si>
  <si>
    <t>κ-15-17 σε ΟΡΟΥΣ 1998-5ος [= 1.287€}  /// ανάλογα &amp; ο ΔΟΛΟΣ {=  1.971€}</t>
  </si>
  <si>
    <t>219-138</t>
  </si>
  <si>
    <t>υποθήκης δανείου;;;???/199? &amp; 235/2000πρωτοδ  13.633.315δρχ {40.009,73} [τ28αα57]   ΕΞΑΛΕΙΨΗ</t>
  </si>
  <si>
    <t>εξάλειψη υποθήκης 13.633.315δρχ</t>
  </si>
  <si>
    <t>'ενταγμένη στο αρχικό''</t>
  </si>
  <si>
    <t>κ-15-17 σε ΟΡΟΥΣ 1984-3ος [= 120.615€}  /// ανάλογα &amp; ο ΔΟΛΟΣ {=  122.023€}</t>
  </si>
  <si>
    <t>κ-15-17 σε ΟΡΟΥΣ 1984-3ος [= 251.271€}  /// ανάλογα &amp; ο ΔΟΛΟΣ {=  253.986€}</t>
  </si>
  <si>
    <t>κ-15-17 σε ΟΡΟΥΣ 1984-3ος [= 482.606€}  /// ανάλογα &amp; ο ΔΟΛΟΣ {=  487.861€}</t>
  </si>
  <si>
    <t>κ-15-17 σε ΟΡΟΥΣ 1984-3ος [= 482.606€}  /// ανάλογα &amp; ο ΔΟΛΟΣ {=  497.897€}</t>
  </si>
  <si>
    <t>κ-15-17 σε ΟΡΟΥΣ 1984-3ος [= 837.595€}  /// ανάλογα &amp; ο ΔΟΛΟΣ {=  846.177€}</t>
  </si>
  <si>
    <t>εν τω ανωτέρω</t>
  </si>
  <si>
    <t>219-139κ</t>
  </si>
  <si>
    <t>219-139</t>
  </si>
  <si>
    <t>δάνειο εξόφληση</t>
  </si>
  <si>
    <t>219-140κ</t>
  </si>
  <si>
    <t>δάνειο ενυπόθηκο [ΟργΕργΚατοικ = ΑΤΟΚΟ</t>
  </si>
  <si>
    <t>219-140</t>
  </si>
  <si>
    <t>219-141</t>
  </si>
  <si>
    <t>έγγραφο Τ.Π.Δ. κατάθεση</t>
  </si>
  <si>
    <t>κατάθεση εγγράφου</t>
  </si>
  <si>
    <t>εγγράφου ανάληψη</t>
  </si>
  <si>
    <t>219-74</t>
  </si>
  <si>
    <t>γραμμάτιο Τ.Π.Δ. κατάθεση</t>
  </si>
  <si>
    <t>έγγραφο Τ.Π.Δ. 347 ΑΝΑΛΗΨΗ</t>
  </si>
  <si>
    <t>ΑΝ όχι  ΔΟΛΟΣ , απαίτηση = 1.627€ {υποχρεωτικά = 555€ &amp; ηθικώς πρέπει = 623€}</t>
  </si>
  <si>
    <t>ΑΝ όχι  ΔΟΛΟΣ , απαίτηση = 6.502€ {υποχρεωτικά = 5.461 &amp; ηθικώς πρέπει = 1.041€}</t>
  </si>
  <si>
    <t>219-142</t>
  </si>
  <si>
    <t>γραμματίου Τ.Π.Δ.  ΚΑΤΑΘΕΣΗ</t>
  </si>
  <si>
    <t>κατάθεση γραμματίου Τ.Π.Δ.</t>
  </si>
  <si>
    <t>219-143κ</t>
  </si>
  <si>
    <t>219-143</t>
  </si>
  <si>
    <t xml:space="preserve">αγοαραπωλησίας ΠΡΟΣΥΜΦΩΝΟ τίμημα = 5.400.000δρχ αρραβών = </t>
  </si>
  <si>
    <t>'πληρεξουσιότητα''</t>
  </si>
  <si>
    <t>εμφάνιση</t>
  </si>
  <si>
    <t>γραμμάτιο Τ.Π.Δ.   ΚΑΤΑΘΕΣΗ</t>
  </si>
  <si>
    <t>γραμματίου Τ.Π.Δ.  8.658κύρου  ΑΝΑΛΗΨΗ</t>
  </si>
  <si>
    <t>γραμματίου Τ.Π.Δ.  ΑΝΑΛΗΨΗ</t>
  </si>
  <si>
    <t>γραμματίου Τ.Π.Δ.   ΑΝΑΛΗΨΗ</t>
  </si>
  <si>
    <t>219-144</t>
  </si>
  <si>
    <t>έγγραφα ΚΑΤΑΘΕΣΗ</t>
  </si>
  <si>
    <t>219-145</t>
  </si>
  <si>
    <t>αγοραπωλησία τίμημα = Δ.Ο.Υ. =</t>
  </si>
  <si>
    <t>χρησιδάνειο</t>
  </si>
  <si>
    <t>219-30</t>
  </si>
  <si>
    <t>αποδοχή πρότασης χρηματοδοτικής μίσθωσης</t>
  </si>
  <si>
    <t>κληρονομιάς ΠΟΔΟΧΗ</t>
  </si>
  <si>
    <t>Ρχώνι</t>
  </si>
  <si>
    <t>2] καταγγελία πάσχοντος {= τραπεζα ή πολίτης ή Τ.Π.Δ. ή Δ.Ο.Υ. ή ….</t>
  </si>
  <si>
    <t>3] απόφαση δικαστηρίου</t>
  </si>
  <si>
    <t xml:space="preserve">4] έκθεση αναγκαστκής κατάσχεσης </t>
  </si>
  <si>
    <t>5] πιστοποιητικά μεταγραφών</t>
  </si>
  <si>
    <t>δανείου ΕΞΟΦΛΗΣΗ</t>
  </si>
  <si>
    <t>υποθήκης ΕΞΑΛΕΙΨΗ</t>
  </si>
  <si>
    <t>ή υποχρέωσης ΕΞΑΛΕΙΨΗ</t>
  </si>
  <si>
    <t>Α] πρώην ΑΜΕΣΕΣ πράξεις</t>
  </si>
  <si>
    <t>Β] επόμενες πράξεις</t>
  </si>
  <si>
    <t>;;;???;;;</t>
  </si>
  <si>
    <t>Καβάλα</t>
  </si>
  <si>
    <t>πράξη αναγγελίας</t>
  </si>
  <si>
    <t>κατάθεση εγγράφων</t>
  </si>
  <si>
    <t>πορεία κατάσχεσης = 1] γεννεσιουργός αιτία {δάνειο ή υποθήκη ή επιτταγή ή …</t>
  </si>
  <si>
    <t>κατάσχεσης   ΑΡΣΗ                                                                                                      κατάσχεσης ΑΡΣΗ                                                                                                                                                κατάσχεσης ΑΡΣΗ</t>
  </si>
  <si>
    <t>πληστειριασμοί                                                                                                      πληστειριασμοί                                                                                                                                                πληστειριασμοί</t>
  </si>
  <si>
    <t>1ο κύρου</t>
  </si>
  <si>
    <t>2ο κύρου</t>
  </si>
  <si>
    <t>??? κύρου</t>
  </si>
  <si>
    <t>έγγραφο Τ.Π.Δ. ??? ΑΝΑΛΗΨΗ</t>
  </si>
  <si>
    <t>δάνειο τοκοχρεωλυτικό ??? κύρου   ΕΞΟΦΛΗΣΗ</t>
  </si>
  <si>
    <t>υποθήκη δανείου ??? κύρου  ΕΞΑΛΕΙΨΗ</t>
  </si>
  <si>
    <t>υποθήκης  ???/1991...Καβαλας = 2.200.000δρχ    ΕΞΑΛΕΙΨΗ</t>
  </si>
  <si>
    <t>υποθήκης  ???/1996??? = 2.200.000δρχ    ΕΞΑΛΕΙΨΗ</t>
  </si>
  <si>
    <t>υποθήκης ???   4.573.000δρχ  ΕΞΑΛΕΙΨΗ</t>
  </si>
  <si>
    <t>υποθήκης  ??? = 2.000.000δρχ    ΕΞΑΛΕΙΨΗ</t>
  </si>
  <si>
    <t>υποθήκη ???    ΕΞΑΛΕΙΨΗ</t>
  </si>
  <si>
    <t>υποθήκη  ??? κύρου 450.000δρχ  ΕΞΑΛΕΙΨΗ</t>
  </si>
  <si>
    <t>υποθήκη ??? κύρου   109.000δρχ ΕΞΑΛΕΙΨΗ</t>
  </si>
  <si>
    <t>υποθήκη δανείου ??? κύρου 100.000δρχ  ΕΞΑΛΕΙΨΗ</t>
  </si>
  <si>
    <t>υποθήκης ??? κύρου 2.500.000δρχ ΕΞΑΛΕΙΨΗ</t>
  </si>
  <si>
    <t>υποθήκης ???/1998πρωτοδ 4.072.106δρχ ΕΞΑΛΕΙΨΗ</t>
  </si>
  <si>
    <t>υποθήκη δανείου ??? [= 15τραπ]  9.000.000δρχ  ΕΞΑΛΕΙΨΗ</t>
  </si>
  <si>
    <t>υποθήκη δανείου ??? &amp; ???κύρου  300.000δρχ ΕΞΑΛΕΙΨΗ</t>
  </si>
  <si>
    <t>υποθήκη δανείου ??? συμπληρωματική πράξη [μονο για κ-15</t>
  </si>
  <si>
    <t>υποθήκης ??? κύρου  3.300.000δρχ ΕΞΑΛΕΙΨΗ</t>
  </si>
  <si>
    <t>υποθήκης ??? κύρου ΕΞΑΛΕΙΨΗ</t>
  </si>
  <si>
    <t>υποθήκης ??? κύρου  15.000δρχ ΕΞΑΛΕΙΨΗ</t>
  </si>
  <si>
    <t>υποθήκης ??? κύρου 1.978.864δρχ   ΕΞΑΛΕΙΨΗ</t>
  </si>
  <si>
    <t xml:space="preserve">αναληψη εγγραφων </t>
  </si>
  <si>
    <t xml:space="preserve">ανάληψη { γραμματείου συστάσεως παρακαταθήκης </t>
  </si>
  <si>
    <t>δανείου ??? κύρου  1.100.000δρχ ….. ΕΞΟΦΛΗΣΗ</t>
  </si>
  <si>
    <t>υποθήκης ??? 14.052.000δρχ  ΕΞΑΛΕΙΨΗ</t>
  </si>
  <si>
    <t>υποθήκης ???κ 6.561.500δρχ ΕΞΑΛΕΙΨΗ</t>
  </si>
  <si>
    <t>υποθήκης ???κ 3.000.000δρχ ΕΞΑΛΕΙΨΗ</t>
  </si>
  <si>
    <t>υποθήκης ???κ ΕΞΑΛΕΙΨΗ</t>
  </si>
  <si>
    <t>υποθήκης ??? κύρου 2.500.000δρχ  ΕΞΑΛΕΙΨΗ</t>
  </si>
  <si>
    <t>μίσθωσης χρηματοδοτικής πρότασης ???  {18.546,84€ ανευ ΦΠΑ}   ΑΠΟΔΟΧΗ</t>
  </si>
  <si>
    <t>υποθήκης ???κύρου ;;;???;;;δρχ …..ΕΞΑΛΕΙΨΗ</t>
  </si>
  <si>
    <t>υποθήκης ???κύρου ;;;???;;;δρχ ΕΞΑΛΕΙΨΗ</t>
  </si>
  <si>
    <t>λήψη δανείου ΜΕ ???</t>
  </si>
  <si>
    <r>
      <t xml:space="preserve">κατάσχεσης ΑΡΣΗ [………….. … </t>
    </r>
    <r>
      <rPr>
        <b/>
        <sz val="10"/>
        <color rgb="FFFF0000"/>
        <rFont val="Arial"/>
        <family val="2"/>
        <charset val="161"/>
      </rPr>
      <t>ΛΕΙΠΕΙ ΟΛΗ η πορεία &amp; Α &amp; Β</t>
    </r>
  </si>
  <si>
    <r>
      <t xml:space="preserve">κατάσχεσης ΑΡΣΗ [……..…  </t>
    </r>
    <r>
      <rPr>
        <b/>
        <sz val="10"/>
        <color rgb="FFFF0000"/>
        <rFont val="Arial"/>
        <family val="2"/>
        <charset val="161"/>
      </rPr>
      <t>ΛΕΙΠΕΙ ΟΛΗ η πορεία</t>
    </r>
    <r>
      <rPr>
        <sz val="10"/>
        <rFont val="Arial"/>
        <family val="2"/>
        <charset val="161"/>
      </rPr>
      <t xml:space="preserve"> {εκτός 4'}</t>
    </r>
    <r>
      <rPr>
        <b/>
        <sz val="10"/>
        <color rgb="FFFF0000"/>
        <rFont val="Arial"/>
        <family val="2"/>
        <charset val="161"/>
      </rPr>
      <t xml:space="preserve"> &amp; Α &amp; Β</t>
    </r>
  </si>
  <si>
    <r>
      <t xml:space="preserve">κατάσχεσης ΑΡΣΗ [για τέλη παρεπιδημούντων [……….ΒΑΣΕΙ ;;;…  </t>
    </r>
    <r>
      <rPr>
        <b/>
        <sz val="8"/>
        <color rgb="FFFF0000"/>
        <rFont val="Arial"/>
        <family val="2"/>
        <charset val="161"/>
      </rPr>
      <t>ΛΕΙΠΕΙ ΟΛΗ η πορεία</t>
    </r>
    <r>
      <rPr>
        <sz val="8"/>
        <rFont val="Arial"/>
        <family val="2"/>
        <charset val="161"/>
      </rPr>
      <t xml:space="preserve"> {εκτός 4'}</t>
    </r>
  </si>
  <si>
    <r>
      <t xml:space="preserve">κατάσχεσης … ΑΡΣΗ [……………...…  </t>
    </r>
    <r>
      <rPr>
        <b/>
        <sz val="10"/>
        <color rgb="FFFF0000"/>
        <rFont val="Arial"/>
        <family val="2"/>
        <charset val="161"/>
      </rPr>
      <t>ΛΕΙΠΕΙ ΟΛΗ η πορεία</t>
    </r>
    <r>
      <rPr>
        <sz val="10"/>
        <rFont val="Arial"/>
        <family val="2"/>
        <charset val="161"/>
      </rPr>
      <t xml:space="preserve"> {εκτός 4'}</t>
    </r>
    <r>
      <rPr>
        <b/>
        <sz val="10"/>
        <color rgb="FFFF0000"/>
        <rFont val="Arial"/>
        <family val="2"/>
        <charset val="161"/>
      </rPr>
      <t xml:space="preserve"> &amp; Α &amp; Β</t>
    </r>
  </si>
  <si>
    <r>
      <t xml:space="preserve">κατάσχεσης … ΑΡΣΗ [……………... ;;;…  </t>
    </r>
    <r>
      <rPr>
        <b/>
        <sz val="10"/>
        <color rgb="FFFF0000"/>
        <rFont val="Arial"/>
        <family val="2"/>
        <charset val="161"/>
      </rPr>
      <t>ΛΕΙΠΕΙ ΟΛΗ η πορεία</t>
    </r>
    <r>
      <rPr>
        <sz val="10"/>
        <rFont val="Arial"/>
        <family val="2"/>
        <charset val="161"/>
      </rPr>
      <t xml:space="preserve"> {εκτός 4'}</t>
    </r>
    <r>
      <rPr>
        <b/>
        <sz val="10"/>
        <color rgb="FFFF0000"/>
        <rFont val="Arial"/>
        <family val="2"/>
        <charset val="161"/>
      </rPr>
      <t xml:space="preserve"> &amp; Α &amp; Β</t>
    </r>
  </si>
  <si>
    <r>
      <t xml:space="preserve">κατάσχεσης … ΑΡΣΗ [………..…  </t>
    </r>
    <r>
      <rPr>
        <b/>
        <sz val="10"/>
        <color rgb="FFFF0000"/>
        <rFont val="Arial"/>
        <family val="2"/>
        <charset val="161"/>
      </rPr>
      <t>ΛΕΙΠΕΙ ΟΛΗ η πορεία</t>
    </r>
    <r>
      <rPr>
        <sz val="10"/>
        <rFont val="Arial"/>
        <family val="2"/>
        <charset val="161"/>
      </rPr>
      <t xml:space="preserve"> </t>
    </r>
    <r>
      <rPr>
        <b/>
        <sz val="10"/>
        <color rgb="FFFF0000"/>
        <rFont val="Arial"/>
        <family val="2"/>
        <charset val="161"/>
      </rPr>
      <t xml:space="preserve"> &amp; Α &amp; Β</t>
    </r>
  </si>
  <si>
    <r>
      <t xml:space="preserve">κατάσχεσης … ΑΡΣΗ [ ΒΑΣΕΙ ;;;;???πρωτοδ…  </t>
    </r>
    <r>
      <rPr>
        <b/>
        <sz val="10"/>
        <color rgb="FFFF0000"/>
        <rFont val="Arial"/>
        <family val="2"/>
        <charset val="161"/>
      </rPr>
      <t>ΛΕΙΠΕΙ ΟΛΗ η πορεία</t>
    </r>
    <r>
      <rPr>
        <sz val="10"/>
        <rFont val="Arial"/>
        <family val="2"/>
        <charset val="161"/>
      </rPr>
      <t xml:space="preserve"> </t>
    </r>
    <r>
      <rPr>
        <b/>
        <sz val="10"/>
        <color rgb="FFFF0000"/>
        <rFont val="Arial"/>
        <family val="2"/>
        <charset val="161"/>
      </rPr>
      <t xml:space="preserve"> &amp; Α &amp; Β</t>
    </r>
  </si>
  <si>
    <r>
      <t xml:space="preserve">κατάσχεσης … ΑΡΣΗ [;;;??? έκθΑναγκΚατασχ ΒΑΣΕΙ ;;;…  </t>
    </r>
    <r>
      <rPr>
        <b/>
        <sz val="10"/>
        <color rgb="FFFF0000"/>
        <rFont val="Arial"/>
        <family val="2"/>
        <charset val="161"/>
      </rPr>
      <t>ΛΕΙΠΕΙ ΟΛΗ η πορεία</t>
    </r>
    <r>
      <rPr>
        <sz val="10"/>
        <rFont val="Arial"/>
        <family val="2"/>
        <charset val="161"/>
      </rPr>
      <t xml:space="preserve"> </t>
    </r>
    <r>
      <rPr>
        <b/>
        <sz val="10"/>
        <color rgb="FFFF0000"/>
        <rFont val="Arial"/>
        <family val="2"/>
        <charset val="161"/>
      </rPr>
      <t xml:space="preserve"> &amp; Α &amp; Β</t>
    </r>
  </si>
  <si>
    <r>
      <t xml:space="preserve">κατάθεση εγγράφων …  …  </t>
    </r>
    <r>
      <rPr>
        <b/>
        <sz val="10"/>
        <color rgb="FFFF0000"/>
        <rFont val="Arial"/>
        <family val="2"/>
        <charset val="161"/>
      </rPr>
      <t xml:space="preserve">ΛΕΙΠΕΙ ΟΛΗ η πορεία </t>
    </r>
    <r>
      <rPr>
        <b/>
        <sz val="10"/>
        <rFont val="Arial"/>
        <family val="2"/>
        <charset val="161"/>
      </rPr>
      <t xml:space="preserve"> {εκτός 3-4}</t>
    </r>
    <r>
      <rPr>
        <b/>
        <sz val="10"/>
        <color rgb="FFFF0000"/>
        <rFont val="Arial"/>
        <family val="2"/>
        <charset val="161"/>
      </rPr>
      <t xml:space="preserve"> &amp; Α &amp; Β</t>
    </r>
  </si>
  <si>
    <t>αναγγελία ΠΡΩΤΕΡΑΙΟΤΗΤΑΣ σε κατάσχεση υπερ Δ.Ο.Υ. {=3.137,19€} [στον επικείμενο πλειστηριασμό ΥΠΕΡ ….. {=9.190,56€</t>
  </si>
  <si>
    <t>αναγγελία ΠΡΩΤΕΡΑΙΟΤΗΤΑΣ σε κατάσχεση υπερ Δ.Ο.Υ. {= 1.454,42€} [στον επικείμενο πλειστηριασμό ΥΠΕΡ ………. …</t>
  </si>
  <si>
    <r>
      <t>κατάσχεσης ΑΡΣΗ [ ……………..ΛΕΙΠ</t>
    </r>
    <r>
      <rPr>
        <b/>
        <sz val="10"/>
        <color rgb="FFFF0000"/>
        <rFont val="Arial"/>
        <family val="2"/>
        <charset val="161"/>
      </rPr>
      <t>ΕΙ ΟΛΗ η πορεία</t>
    </r>
    <r>
      <rPr>
        <sz val="10"/>
        <rFont val="Arial"/>
        <family val="2"/>
        <charset val="161"/>
      </rPr>
      <t xml:space="preserve"> </t>
    </r>
    <r>
      <rPr>
        <b/>
        <sz val="10"/>
        <color rgb="FFFF0000"/>
        <rFont val="Arial"/>
        <family val="2"/>
        <charset val="161"/>
      </rPr>
      <t xml:space="preserve"> &amp; Α &amp; Β </t>
    </r>
    <r>
      <rPr>
        <sz val="10"/>
        <rFont val="Arial"/>
        <family val="2"/>
        <charset val="161"/>
      </rPr>
      <t>[στο επόμενο ΑΓΟΡΑΖΕΙ ο ;;;??? 46.000€</t>
    </r>
  </si>
  <si>
    <t>219-16κ</t>
  </si>
  <si>
    <t>δάνειο</t>
  </si>
  <si>
    <t>ΛΙΜΕΝΑΣ</t>
  </si>
  <si>
    <t>υποθήκη τυχόν αυξήσεως ΤΟΚΩΝ δανείου</t>
  </si>
  <si>
    <t>6138 υποθήκης ΕΞΑΛΕΙΨΗ</t>
  </si>
  <si>
    <t xml:space="preserve">υποθήκη </t>
  </si>
  <si>
    <t>υποθήκη  τοιχόν τόκων</t>
  </si>
  <si>
    <t>…………</t>
  </si>
  <si>
    <t>……….</t>
  </si>
  <si>
    <t>;;;;????</t>
  </si>
  <si>
    <t>;;;????</t>
  </si>
  <si>
    <t>………</t>
  </si>
  <si>
    <t>πολλαπλή 1</t>
  </si>
  <si>
    <t>πολλαπλή 2</t>
  </si>
  <si>
    <t>πολλαπλή 3</t>
  </si>
  <si>
    <t>πολλαπλή 4</t>
  </si>
  <si>
    <t>πολλαπλή 5</t>
  </si>
  <si>
    <t>πολλαπλή 6</t>
  </si>
  <si>
    <t>πολλαπλές 2-3-4-5</t>
  </si>
  <si>
    <t>πολλαπλές 6-7-8-9</t>
  </si>
  <si>
    <t>πολλαπλές 10-11-12-13</t>
  </si>
  <si>
    <t>….. υποθήκης ΕΞΑΛΕΙΨΗ</t>
  </si>
  <si>
    <t>υποθήκη [έναντι του δανείου ……</t>
  </si>
  <si>
    <t xml:space="preserve">πολλαπλές 2-3 </t>
  </si>
  <si>
    <t>πολλαπλές 4-5</t>
  </si>
  <si>
    <t>πολλαπλές 6-7</t>
  </si>
  <si>
    <t>πολλαπλή 7</t>
  </si>
  <si>
    <t>πολλαπλή 8</t>
  </si>
  <si>
    <t>πολλαπλή 9</t>
  </si>
  <si>
    <t>πολλαπλή 10</t>
  </si>
  <si>
    <t>πολλαπλή 11</t>
  </si>
  <si>
    <t>πολλαπλή 12</t>
  </si>
  <si>
    <t>πολλαπλή 13</t>
  </si>
  <si>
    <t>πολλαπλή 14</t>
  </si>
  <si>
    <t>πολλαπλή 15</t>
  </si>
  <si>
    <t>πολλαπλή 16</t>
  </si>
  <si>
    <t>πολλαπλή 17</t>
  </si>
  <si>
    <t>πολλαπλή 18</t>
  </si>
  <si>
    <t>πολλαπλή 19</t>
  </si>
  <si>
    <t>πολλαπλή 20</t>
  </si>
  <si>
    <t>πολλαπλή 21</t>
  </si>
  <si>
    <t>πολλαπλές 2-3</t>
  </si>
  <si>
    <t>πολλαπλές 8-9</t>
  </si>
  <si>
    <t>πολλαπλές 10-11</t>
  </si>
  <si>
    <t>πολλαπλές 12-13</t>
  </si>
  <si>
    <t>πολλαπλές 14-15</t>
  </si>
</sst>
</file>

<file path=xl/styles.xml><?xml version="1.0" encoding="utf-8"?>
<styleSheet xmlns="http://schemas.openxmlformats.org/spreadsheetml/2006/main">
  <numFmts count="2">
    <numFmt numFmtId="43" formatCode="_-* #,##0.00\ _€_-;\-* #,##0.00\ _€_-;_-* &quot;-&quot;??\ _€_-;_-@_-"/>
    <numFmt numFmtId="164" formatCode="_-* #,##0\ _€_-;\-* #,##0\ _€_-;_-* &quot;-&quot;??\ _€_-;_-@_-"/>
  </numFmts>
  <fonts count="24">
    <font>
      <sz val="12"/>
      <color theme="1"/>
      <name val="Arial"/>
      <family val="2"/>
      <charset val="161"/>
    </font>
    <font>
      <sz val="12"/>
      <color theme="1"/>
      <name val="Arial"/>
      <family val="2"/>
      <charset val="161"/>
    </font>
    <font>
      <b/>
      <sz val="8"/>
      <color theme="1"/>
      <name val="Arial"/>
      <family val="2"/>
      <charset val="161"/>
    </font>
    <font>
      <sz val="8"/>
      <color theme="1"/>
      <name val="Arial"/>
      <family val="2"/>
      <charset val="161"/>
    </font>
    <font>
      <sz val="8"/>
      <name val="Arial"/>
      <family val="2"/>
      <charset val="161"/>
    </font>
    <font>
      <b/>
      <sz val="14"/>
      <color theme="1"/>
      <name val="Arial"/>
      <family val="2"/>
      <charset val="161"/>
    </font>
    <font>
      <sz val="14"/>
      <color theme="1"/>
      <name val="Arial"/>
      <family val="2"/>
      <charset val="161"/>
    </font>
    <font>
      <b/>
      <sz val="10"/>
      <color theme="1"/>
      <name val="Arial"/>
      <family val="2"/>
      <charset val="161"/>
    </font>
    <font>
      <sz val="10"/>
      <color theme="1"/>
      <name val="Arial"/>
      <family val="2"/>
      <charset val="161"/>
    </font>
    <font>
      <b/>
      <sz val="10"/>
      <color rgb="FFFF0000"/>
      <name val="Arial"/>
      <family val="2"/>
      <charset val="161"/>
    </font>
    <font>
      <b/>
      <sz val="9"/>
      <color theme="1"/>
      <name val="Arial"/>
      <family val="2"/>
      <charset val="161"/>
    </font>
    <font>
      <b/>
      <sz val="12"/>
      <color theme="1"/>
      <name val="Arial"/>
      <family val="2"/>
      <charset val="161"/>
    </font>
    <font>
      <sz val="10"/>
      <name val="Arial"/>
      <family val="2"/>
      <charset val="161"/>
    </font>
    <font>
      <sz val="10"/>
      <color rgb="FFFF0000"/>
      <name val="Arial"/>
      <family val="2"/>
      <charset val="161"/>
    </font>
    <font>
      <sz val="16"/>
      <color rgb="FFFF0000"/>
      <name val="Arial"/>
      <family val="2"/>
      <charset val="161"/>
    </font>
    <font>
      <b/>
      <sz val="10"/>
      <color rgb="FF0070C0"/>
      <name val="Arial"/>
      <family val="2"/>
      <charset val="161"/>
    </font>
    <font>
      <b/>
      <sz val="10"/>
      <color rgb="FF00B050"/>
      <name val="Arial"/>
      <family val="2"/>
      <charset val="161"/>
    </font>
    <font>
      <b/>
      <sz val="16"/>
      <name val="Arial"/>
      <family val="2"/>
      <charset val="161"/>
    </font>
    <font>
      <sz val="10"/>
      <color indexed="8"/>
      <name val="Arial"/>
      <family val="2"/>
      <charset val="161"/>
    </font>
    <font>
      <sz val="9"/>
      <color theme="1"/>
      <name val="Arial"/>
      <family val="2"/>
      <charset val="161"/>
    </font>
    <font>
      <b/>
      <sz val="10"/>
      <name val="Arial"/>
      <family val="2"/>
      <charset val="161"/>
    </font>
    <font>
      <sz val="8"/>
      <color indexed="8"/>
      <name val="Arial"/>
      <family val="2"/>
      <charset val="161"/>
    </font>
    <font>
      <b/>
      <u/>
      <sz val="10"/>
      <color rgb="FFFF0000"/>
      <name val="Arial"/>
      <family val="2"/>
      <charset val="161"/>
    </font>
    <font>
      <b/>
      <sz val="8"/>
      <color rgb="FFFF0000"/>
      <name val="Arial"/>
      <family val="2"/>
      <charset val="161"/>
    </font>
  </fonts>
  <fills count="15">
    <fill>
      <patternFill patternType="none"/>
    </fill>
    <fill>
      <patternFill patternType="gray125"/>
    </fill>
    <fill>
      <patternFill patternType="solid">
        <fgColor rgb="FFFF00FF"/>
        <bgColor indexed="64"/>
      </patternFill>
    </fill>
    <fill>
      <patternFill patternType="solid">
        <fgColor rgb="FFFFC000"/>
        <bgColor indexed="64"/>
      </patternFill>
    </fill>
    <fill>
      <patternFill patternType="solid">
        <fgColor rgb="FFFFFF00"/>
        <bgColor indexed="64"/>
      </patternFill>
    </fill>
    <fill>
      <patternFill patternType="solid">
        <fgColor rgb="FF00FF00"/>
        <bgColor indexed="64"/>
      </patternFill>
    </fill>
    <fill>
      <patternFill patternType="solid">
        <fgColor rgb="FF00FFFF"/>
        <bgColor indexed="64"/>
      </patternFill>
    </fill>
    <fill>
      <patternFill patternType="solid">
        <fgColor rgb="FFFF0000"/>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92D050"/>
        <bgColor indexed="64"/>
      </patternFill>
    </fill>
    <fill>
      <patternFill patternType="solid">
        <fgColor theme="9" tint="0.39997558519241921"/>
        <bgColor indexed="64"/>
      </patternFill>
    </fill>
    <fill>
      <patternFill patternType="solid">
        <fgColor theme="5" tint="0.399975585192419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44">
    <xf numFmtId="0" fontId="0" fillId="0" borderId="0" xfId="0"/>
    <xf numFmtId="0" fontId="3" fillId="0" borderId="0" xfId="0" applyFont="1" applyFill="1" applyAlignment="1"/>
    <xf numFmtId="0" fontId="5" fillId="0" borderId="7" xfId="0" applyFont="1" applyBorder="1" applyAlignment="1">
      <alignment horizontal="center" wrapText="1"/>
    </xf>
    <xf numFmtId="0" fontId="5" fillId="3" borderId="7" xfId="0" applyFont="1" applyFill="1" applyBorder="1" applyAlignment="1">
      <alignment horizontal="center" wrapText="1"/>
    </xf>
    <xf numFmtId="0" fontId="6" fillId="0" borderId="0" xfId="0" applyFont="1"/>
    <xf numFmtId="0" fontId="7" fillId="0" borderId="7" xfId="0" applyFont="1" applyBorder="1" applyAlignment="1">
      <alignment horizontal="center" wrapText="1"/>
    </xf>
    <xf numFmtId="0" fontId="7" fillId="2" borderId="7" xfId="0" applyFont="1" applyFill="1" applyBorder="1" applyAlignment="1">
      <alignment horizontal="center" wrapText="1"/>
    </xf>
    <xf numFmtId="0" fontId="8" fillId="0" borderId="0" xfId="0" applyFont="1"/>
    <xf numFmtId="43" fontId="8" fillId="0" borderId="6" xfId="1" applyFont="1" applyFill="1" applyBorder="1"/>
    <xf numFmtId="164" fontId="8" fillId="0" borderId="1" xfId="1" applyNumberFormat="1" applyFont="1" applyFill="1" applyBorder="1"/>
    <xf numFmtId="0" fontId="8" fillId="0" borderId="1" xfId="0" applyFont="1" applyFill="1" applyBorder="1" applyAlignment="1">
      <alignment horizontal="center" wrapText="1"/>
    </xf>
    <xf numFmtId="43" fontId="8" fillId="0" borderId="1" xfId="1" applyFont="1" applyFill="1" applyBorder="1"/>
    <xf numFmtId="43" fontId="8" fillId="0" borderId="1" xfId="1" applyFont="1" applyBorder="1"/>
    <xf numFmtId="43" fontId="7" fillId="0" borderId="1" xfId="1" applyFont="1" applyBorder="1"/>
    <xf numFmtId="0" fontId="10" fillId="0" borderId="7" xfId="0" applyFont="1" applyBorder="1" applyAlignment="1">
      <alignment horizontal="center" wrapText="1"/>
    </xf>
    <xf numFmtId="43" fontId="8" fillId="0" borderId="7" xfId="1" applyFont="1" applyFill="1" applyBorder="1"/>
    <xf numFmtId="0" fontId="8" fillId="0" borderId="6" xfId="0" applyFont="1" applyFill="1" applyBorder="1" applyAlignment="1">
      <alignment horizontal="left" wrapText="1"/>
    </xf>
    <xf numFmtId="0" fontId="8" fillId="0" borderId="1" xfId="0" applyFont="1" applyFill="1" applyBorder="1" applyAlignment="1">
      <alignment horizontal="left" wrapText="1"/>
    </xf>
    <xf numFmtId="0" fontId="11" fillId="7" borderId="7" xfId="0" applyFont="1" applyFill="1" applyBorder="1" applyAlignment="1">
      <alignment horizontal="center" wrapText="1"/>
    </xf>
    <xf numFmtId="43" fontId="8" fillId="3" borderId="1" xfId="1" applyFont="1" applyFill="1" applyBorder="1"/>
    <xf numFmtId="0" fontId="10" fillId="2" borderId="7" xfId="0" applyFont="1" applyFill="1" applyBorder="1" applyAlignment="1">
      <alignment horizontal="center" wrapText="1"/>
    </xf>
    <xf numFmtId="0" fontId="11" fillId="2" borderId="7" xfId="0" applyFont="1" applyFill="1" applyBorder="1" applyAlignment="1">
      <alignment horizontal="center" wrapText="1"/>
    </xf>
    <xf numFmtId="164" fontId="12" fillId="0" borderId="3" xfId="1" applyNumberFormat="1" applyFont="1" applyFill="1" applyBorder="1" applyAlignment="1">
      <alignment horizontal="center" vertical="center"/>
    </xf>
    <xf numFmtId="14" fontId="12" fillId="0" borderId="3" xfId="0" applyNumberFormat="1" applyFont="1" applyFill="1" applyBorder="1" applyAlignment="1">
      <alignment horizontal="center" vertical="center"/>
    </xf>
    <xf numFmtId="0" fontId="2" fillId="2" borderId="7" xfId="0" applyFont="1" applyFill="1" applyBorder="1" applyAlignment="1">
      <alignment horizontal="center" wrapText="1"/>
    </xf>
    <xf numFmtId="43" fontId="8" fillId="0" borderId="0" xfId="1" applyFont="1"/>
    <xf numFmtId="43" fontId="8" fillId="8" borderId="6" xfId="1" applyFont="1" applyFill="1" applyBorder="1"/>
    <xf numFmtId="43" fontId="8" fillId="8" borderId="1" xfId="1" applyFont="1" applyFill="1" applyBorder="1"/>
    <xf numFmtId="164" fontId="8" fillId="0" borderId="0" xfId="1" applyNumberFormat="1" applyFont="1"/>
    <xf numFmtId="43" fontId="8" fillId="8" borderId="6" xfId="1" applyFont="1" applyFill="1" applyBorder="1" applyAlignment="1">
      <alignment horizontal="center"/>
    </xf>
    <xf numFmtId="0" fontId="8" fillId="0" borderId="0" xfId="0" applyFont="1" applyFill="1" applyAlignment="1">
      <alignment wrapText="1"/>
    </xf>
    <xf numFmtId="0" fontId="8" fillId="0" borderId="0" xfId="0" applyFont="1" applyFill="1"/>
    <xf numFmtId="0" fontId="3" fillId="0" borderId="0" xfId="0" applyFont="1" applyFill="1" applyBorder="1" applyAlignment="1">
      <alignment horizontal="center"/>
    </xf>
    <xf numFmtId="43" fontId="8" fillId="0" borderId="0" xfId="0" applyNumberFormat="1" applyFont="1" applyFill="1" applyAlignment="1">
      <alignment wrapText="1"/>
    </xf>
    <xf numFmtId="0" fontId="8" fillId="0" borderId="0" xfId="0" applyFont="1" applyBorder="1"/>
    <xf numFmtId="43" fontId="8" fillId="0" borderId="11" xfId="1" applyFont="1" applyFill="1" applyBorder="1"/>
    <xf numFmtId="43" fontId="8" fillId="8" borderId="1" xfId="1" applyFont="1" applyFill="1" applyBorder="1" applyAlignment="1">
      <alignment horizontal="center"/>
    </xf>
    <xf numFmtId="43" fontId="12" fillId="0" borderId="1" xfId="1" applyFont="1" applyFill="1" applyBorder="1" applyAlignment="1">
      <alignment horizontal="right" vertical="center"/>
    </xf>
    <xf numFmtId="43" fontId="8" fillId="0" borderId="1" xfId="1" applyFont="1" applyFill="1" applyBorder="1" applyAlignment="1">
      <alignment horizontal="center"/>
    </xf>
    <xf numFmtId="43" fontId="8" fillId="0" borderId="6" xfId="1" applyFont="1" applyFill="1" applyBorder="1" applyAlignment="1">
      <alignment horizontal="center"/>
    </xf>
    <xf numFmtId="43" fontId="8" fillId="0" borderId="0" xfId="0" applyNumberFormat="1" applyFont="1"/>
    <xf numFmtId="164" fontId="8" fillId="0" borderId="7" xfId="1" applyNumberFormat="1" applyFont="1" applyFill="1" applyBorder="1"/>
    <xf numFmtId="0" fontId="8" fillId="0" borderId="7" xfId="0" applyFont="1" applyFill="1" applyBorder="1" applyAlignment="1">
      <alignment horizontal="right" wrapText="1"/>
    </xf>
    <xf numFmtId="43" fontId="8" fillId="8" borderId="11" xfId="1" applyFont="1" applyFill="1" applyBorder="1"/>
    <xf numFmtId="43" fontId="8" fillId="0" borderId="8" xfId="1" applyFont="1" applyFill="1" applyBorder="1"/>
    <xf numFmtId="43" fontId="8" fillId="8" borderId="7" xfId="1" applyFont="1" applyFill="1" applyBorder="1"/>
    <xf numFmtId="43" fontId="8" fillId="3" borderId="7" xfId="1" applyFont="1" applyFill="1" applyBorder="1"/>
    <xf numFmtId="0" fontId="8" fillId="0" borderId="0" xfId="0" applyFont="1" applyFill="1" applyAlignment="1"/>
    <xf numFmtId="0" fontId="8" fillId="6" borderId="1" xfId="0" applyFont="1" applyFill="1" applyBorder="1" applyAlignment="1">
      <alignment horizontal="center" wrapText="1"/>
    </xf>
    <xf numFmtId="0" fontId="8" fillId="6" borderId="7" xfId="0" applyFont="1" applyFill="1" applyBorder="1" applyAlignment="1">
      <alignment horizontal="center" wrapText="1"/>
    </xf>
    <xf numFmtId="164" fontId="8" fillId="0" borderId="1" xfId="1" applyNumberFormat="1" applyFont="1" applyFill="1" applyBorder="1" applyAlignment="1">
      <alignment horizontal="center"/>
    </xf>
    <xf numFmtId="0" fontId="12" fillId="0" borderId="1" xfId="0" applyFont="1" applyFill="1" applyBorder="1" applyAlignment="1">
      <alignment horizontal="left"/>
    </xf>
    <xf numFmtId="43" fontId="8" fillId="0" borderId="6" xfId="1" applyFont="1" applyFill="1" applyBorder="1" applyAlignment="1">
      <alignment horizontal="right" wrapText="1"/>
    </xf>
    <xf numFmtId="43" fontId="8" fillId="0" borderId="1" xfId="1" applyFont="1" applyFill="1" applyBorder="1" applyAlignment="1">
      <alignment horizontal="right" wrapText="1"/>
    </xf>
    <xf numFmtId="0" fontId="3" fillId="0" borderId="6" xfId="0" applyFont="1" applyFill="1" applyBorder="1" applyAlignment="1">
      <alignment horizontal="left" wrapText="1"/>
    </xf>
    <xf numFmtId="164" fontId="8" fillId="0" borderId="0" xfId="0" applyNumberFormat="1" applyFont="1"/>
    <xf numFmtId="14" fontId="12" fillId="0" borderId="1" xfId="1" applyNumberFormat="1" applyFont="1" applyFill="1" applyBorder="1" applyAlignment="1">
      <alignment horizontal="center" vertical="center"/>
    </xf>
    <xf numFmtId="43" fontId="8" fillId="3" borderId="11" xfId="1" applyFont="1" applyFill="1" applyBorder="1"/>
    <xf numFmtId="43" fontId="8" fillId="0" borderId="11" xfId="1" applyFont="1" applyFill="1" applyBorder="1" applyAlignment="1">
      <alignment horizontal="center"/>
    </xf>
    <xf numFmtId="43" fontId="8" fillId="0" borderId="8" xfId="1" applyFont="1" applyFill="1" applyBorder="1" applyAlignment="1">
      <alignment horizontal="center"/>
    </xf>
    <xf numFmtId="0" fontId="8" fillId="6" borderId="11" xfId="0" applyFont="1" applyFill="1" applyBorder="1" applyAlignment="1">
      <alignment horizontal="center" wrapText="1"/>
    </xf>
    <xf numFmtId="164" fontId="12" fillId="0" borderId="0" xfId="1" applyNumberFormat="1" applyFont="1" applyFill="1" applyBorder="1" applyAlignment="1">
      <alignment horizontal="center" vertical="center"/>
    </xf>
    <xf numFmtId="14" fontId="12" fillId="0" borderId="0" xfId="0" applyNumberFormat="1" applyFont="1" applyFill="1" applyBorder="1" applyAlignment="1">
      <alignment horizontal="center" vertical="center"/>
    </xf>
    <xf numFmtId="0" fontId="8" fillId="0" borderId="0" xfId="0" applyFont="1" applyFill="1" applyBorder="1" applyAlignment="1">
      <alignment horizontal="center" wrapText="1"/>
    </xf>
    <xf numFmtId="43" fontId="12" fillId="0" borderId="0" xfId="1" applyFont="1" applyFill="1" applyBorder="1" applyAlignment="1">
      <alignment horizontal="right" vertical="center"/>
    </xf>
    <xf numFmtId="0" fontId="8" fillId="0" borderId="0" xfId="0" applyFont="1" applyFill="1" applyBorder="1" applyAlignment="1">
      <alignment horizontal="left" wrapText="1"/>
    </xf>
    <xf numFmtId="43" fontId="8" fillId="0" borderId="0" xfId="1" applyFont="1" applyFill="1" applyBorder="1" applyAlignment="1">
      <alignment horizontal="center"/>
    </xf>
    <xf numFmtId="43" fontId="8" fillId="0" borderId="0" xfId="1" applyFont="1" applyFill="1" applyBorder="1"/>
    <xf numFmtId="0" fontId="8" fillId="0" borderId="0" xfId="0" applyFont="1" applyFill="1" applyBorder="1"/>
    <xf numFmtId="43" fontId="8" fillId="0" borderId="9" xfId="1" applyFont="1" applyFill="1" applyBorder="1"/>
    <xf numFmtId="164" fontId="8" fillId="3" borderId="11" xfId="1" applyNumberFormat="1" applyFont="1" applyFill="1" applyBorder="1"/>
    <xf numFmtId="164" fontId="8" fillId="3" borderId="7" xfId="1" applyNumberFormat="1" applyFont="1" applyFill="1" applyBorder="1"/>
    <xf numFmtId="0" fontId="8" fillId="0" borderId="11" xfId="0" applyFont="1" applyFill="1" applyBorder="1" applyAlignment="1">
      <alignment horizontal="left" wrapText="1"/>
    </xf>
    <xf numFmtId="43" fontId="8" fillId="0" borderId="7" xfId="1" applyFont="1" applyFill="1" applyBorder="1" applyAlignment="1">
      <alignment horizontal="center"/>
    </xf>
    <xf numFmtId="43" fontId="8" fillId="0" borderId="18" xfId="1" applyFont="1" applyFill="1" applyBorder="1"/>
    <xf numFmtId="0" fontId="13" fillId="0" borderId="0" xfId="0" applyFont="1"/>
    <xf numFmtId="0" fontId="15" fillId="0" borderId="0" xfId="0" applyFont="1" applyAlignment="1">
      <alignment horizontal="center"/>
    </xf>
    <xf numFmtId="0" fontId="16" fillId="0" borderId="0" xfId="0" applyFont="1" applyAlignment="1">
      <alignment horizontal="center"/>
    </xf>
    <xf numFmtId="43" fontId="8" fillId="10" borderId="1" xfId="1" applyFont="1" applyFill="1" applyBorder="1"/>
    <xf numFmtId="0" fontId="7" fillId="4" borderId="7" xfId="0" applyFont="1" applyFill="1" applyBorder="1" applyAlignment="1">
      <alignment horizontal="center" wrapText="1"/>
    </xf>
    <xf numFmtId="0" fontId="11" fillId="3" borderId="7" xfId="0" applyFont="1" applyFill="1" applyBorder="1" applyAlignment="1">
      <alignment horizontal="center" wrapText="1"/>
    </xf>
    <xf numFmtId="0" fontId="17" fillId="9" borderId="0" xfId="0" applyFont="1" applyFill="1" applyBorder="1" applyAlignment="1">
      <alignment horizontal="left"/>
    </xf>
    <xf numFmtId="164" fontId="8" fillId="0" borderId="1" xfId="1" applyNumberFormat="1" applyFont="1" applyBorder="1"/>
    <xf numFmtId="43" fontId="12" fillId="0" borderId="1" xfId="1" applyFont="1" applyFill="1" applyBorder="1" applyAlignment="1">
      <alignment horizontal="center" vertical="center"/>
    </xf>
    <xf numFmtId="43" fontId="8" fillId="3" borderId="1" xfId="1" applyFont="1" applyFill="1" applyBorder="1" applyAlignment="1">
      <alignment horizontal="right" wrapText="1"/>
    </xf>
    <xf numFmtId="164" fontId="12" fillId="0" borderId="18" xfId="1" applyNumberFormat="1" applyFont="1" applyFill="1" applyBorder="1" applyAlignment="1">
      <alignment horizontal="center" vertical="center"/>
    </xf>
    <xf numFmtId="14" fontId="12" fillId="0" borderId="18" xfId="0" applyNumberFormat="1" applyFont="1" applyFill="1" applyBorder="1" applyAlignment="1">
      <alignment horizontal="center" vertical="center"/>
    </xf>
    <xf numFmtId="0" fontId="8" fillId="0" borderId="18" xfId="0" applyFont="1" applyFill="1" applyBorder="1" applyAlignment="1">
      <alignment horizontal="center" wrapText="1"/>
    </xf>
    <xf numFmtId="43" fontId="12" fillId="0" borderId="18" xfId="1" applyFont="1" applyFill="1" applyBorder="1" applyAlignment="1">
      <alignment horizontal="right" vertical="center"/>
    </xf>
    <xf numFmtId="0" fontId="8" fillId="0" borderId="18" xfId="0" applyFont="1" applyFill="1" applyBorder="1" applyAlignment="1">
      <alignment horizontal="left" wrapText="1"/>
    </xf>
    <xf numFmtId="43" fontId="8" fillId="0" borderId="18" xfId="1" applyFont="1" applyFill="1" applyBorder="1" applyAlignment="1">
      <alignment horizontal="center"/>
    </xf>
    <xf numFmtId="43" fontId="8" fillId="0" borderId="7" xfId="1" applyFont="1" applyFill="1" applyBorder="1" applyAlignment="1">
      <alignment horizontal="right" wrapText="1"/>
    </xf>
    <xf numFmtId="43" fontId="8" fillId="0" borderId="8" xfId="1" applyFont="1" applyFill="1" applyBorder="1" applyAlignment="1">
      <alignment horizontal="right" wrapText="1"/>
    </xf>
    <xf numFmtId="14" fontId="12" fillId="0" borderId="10" xfId="0" applyNumberFormat="1" applyFont="1" applyFill="1" applyBorder="1" applyAlignment="1">
      <alignment horizontal="center" vertical="center"/>
    </xf>
    <xf numFmtId="0" fontId="8" fillId="0" borderId="10" xfId="0" applyFont="1" applyFill="1" applyBorder="1" applyAlignment="1">
      <alignment horizontal="center" wrapText="1"/>
    </xf>
    <xf numFmtId="43" fontId="8" fillId="11" borderId="10" xfId="1" applyFont="1" applyFill="1" applyBorder="1" applyAlignment="1">
      <alignment horizontal="center"/>
    </xf>
    <xf numFmtId="43" fontId="8" fillId="11" borderId="10" xfId="1" applyFont="1" applyFill="1" applyBorder="1"/>
    <xf numFmtId="43" fontId="8" fillId="0" borderId="10" xfId="1" applyFont="1" applyFill="1" applyBorder="1" applyAlignment="1">
      <alignment horizontal="right" wrapText="1"/>
    </xf>
    <xf numFmtId="43" fontId="8" fillId="11" borderId="9" xfId="1" applyFont="1" applyFill="1" applyBorder="1"/>
    <xf numFmtId="164" fontId="8" fillId="0" borderId="9" xfId="1" applyNumberFormat="1" applyFont="1" applyFill="1" applyBorder="1" applyAlignment="1">
      <alignment horizontal="center"/>
    </xf>
    <xf numFmtId="43" fontId="8" fillId="0" borderId="9" xfId="1" applyFont="1" applyFill="1" applyBorder="1" applyAlignment="1">
      <alignment horizontal="right" wrapText="1"/>
    </xf>
    <xf numFmtId="164" fontId="8" fillId="0" borderId="9" xfId="1" applyNumberFormat="1" applyFont="1" applyFill="1" applyBorder="1" applyAlignment="1">
      <alignment horizontal="right" wrapText="1"/>
    </xf>
    <xf numFmtId="164" fontId="8" fillId="0" borderId="1" xfId="1" applyNumberFormat="1" applyFont="1" applyFill="1" applyBorder="1" applyAlignment="1">
      <alignment horizontal="right" wrapText="1"/>
    </xf>
    <xf numFmtId="164" fontId="8" fillId="0" borderId="8" xfId="1" applyNumberFormat="1" applyFont="1" applyFill="1" applyBorder="1" applyAlignment="1">
      <alignment horizontal="right" wrapText="1"/>
    </xf>
    <xf numFmtId="43" fontId="8" fillId="0" borderId="9" xfId="1" applyFont="1" applyFill="1" applyBorder="1" applyAlignment="1">
      <alignment horizontal="center"/>
    </xf>
    <xf numFmtId="43" fontId="8" fillId="11" borderId="1" xfId="1" applyFont="1" applyFill="1" applyBorder="1"/>
    <xf numFmtId="43" fontId="8" fillId="11" borderId="8" xfId="1" applyFont="1" applyFill="1" applyBorder="1"/>
    <xf numFmtId="164" fontId="8" fillId="0" borderId="9" xfId="1" applyNumberFormat="1" applyFont="1" applyFill="1" applyBorder="1"/>
    <xf numFmtId="164" fontId="8" fillId="0" borderId="8" xfId="1" applyNumberFormat="1" applyFont="1" applyFill="1" applyBorder="1"/>
    <xf numFmtId="164" fontId="8" fillId="0" borderId="8" xfId="1" applyNumberFormat="1" applyFont="1" applyFill="1" applyBorder="1" applyAlignment="1">
      <alignment horizontal="center"/>
    </xf>
    <xf numFmtId="0" fontId="7" fillId="0" borderId="7" xfId="0" applyFont="1" applyFill="1" applyBorder="1" applyAlignment="1">
      <alignment horizontal="center" wrapText="1"/>
    </xf>
    <xf numFmtId="164" fontId="8" fillId="0" borderId="28" xfId="1" applyNumberFormat="1" applyFont="1" applyFill="1" applyBorder="1"/>
    <xf numFmtId="164" fontId="8" fillId="0" borderId="2" xfId="1" applyNumberFormat="1" applyFont="1" applyFill="1" applyBorder="1"/>
    <xf numFmtId="164" fontId="8" fillId="0" borderId="37" xfId="1" applyNumberFormat="1" applyFont="1" applyFill="1" applyBorder="1"/>
    <xf numFmtId="0" fontId="2" fillId="0" borderId="8" xfId="0" applyFont="1" applyBorder="1" applyAlignment="1">
      <alignment horizontal="center" wrapText="1"/>
    </xf>
    <xf numFmtId="164" fontId="18" fillId="0" borderId="12" xfId="1" applyNumberFormat="1" applyFont="1" applyFill="1" applyBorder="1" applyAlignment="1">
      <alignment horizontal="center" vertical="center"/>
    </xf>
    <xf numFmtId="0" fontId="12" fillId="0" borderId="6" xfId="0" applyFont="1" applyFill="1" applyBorder="1"/>
    <xf numFmtId="164" fontId="8" fillId="0" borderId="6" xfId="1" applyNumberFormat="1" applyFont="1" applyFill="1" applyBorder="1" applyAlignment="1">
      <alignment horizontal="right" wrapText="1"/>
    </xf>
    <xf numFmtId="14" fontId="12" fillId="0" borderId="7" xfId="1" applyNumberFormat="1" applyFont="1" applyFill="1" applyBorder="1" applyAlignment="1">
      <alignment vertical="center"/>
    </xf>
    <xf numFmtId="0" fontId="12" fillId="0" borderId="7" xfId="0" applyFont="1" applyFill="1" applyBorder="1"/>
    <xf numFmtId="164" fontId="8" fillId="0" borderId="11" xfId="1" applyNumberFormat="1" applyFont="1" applyFill="1" applyBorder="1"/>
    <xf numFmtId="43" fontId="8" fillId="10" borderId="11" xfId="1" applyFont="1" applyFill="1" applyBorder="1"/>
    <xf numFmtId="43" fontId="8" fillId="10" borderId="7" xfId="1" applyFont="1" applyFill="1" applyBorder="1"/>
    <xf numFmtId="164" fontId="8" fillId="0" borderId="11" xfId="1" applyNumberFormat="1" applyFont="1" applyBorder="1"/>
    <xf numFmtId="164" fontId="8" fillId="0" borderId="7" xfId="1" applyNumberFormat="1" applyFont="1" applyBorder="1"/>
    <xf numFmtId="0" fontId="8" fillId="0" borderId="7" xfId="0" applyFont="1" applyFill="1" applyBorder="1" applyAlignment="1">
      <alignment horizontal="center" wrapText="1"/>
    </xf>
    <xf numFmtId="14" fontId="12" fillId="0" borderId="1" xfId="0" applyNumberFormat="1" applyFont="1" applyFill="1" applyBorder="1" applyAlignment="1">
      <alignment horizontal="center" vertical="center"/>
    </xf>
    <xf numFmtId="164" fontId="12" fillId="0" borderId="1" xfId="1" applyNumberFormat="1" applyFont="1" applyFill="1" applyBorder="1" applyAlignment="1">
      <alignment horizontal="center" vertical="center"/>
    </xf>
    <xf numFmtId="0" fontId="8" fillId="6" borderId="9" xfId="0" applyFont="1" applyFill="1" applyBorder="1" applyAlignment="1">
      <alignment horizontal="center" wrapText="1"/>
    </xf>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0" fontId="8" fillId="3" borderId="0" xfId="0" applyFont="1" applyFill="1" applyAlignment="1">
      <alignment horizontal="left"/>
    </xf>
    <xf numFmtId="164" fontId="7" fillId="0" borderId="1" xfId="1" applyNumberFormat="1" applyFont="1" applyBorder="1"/>
    <xf numFmtId="0" fontId="8" fillId="0" borderId="9" xfId="0" applyFont="1" applyFill="1" applyBorder="1" applyAlignment="1">
      <alignment horizontal="center" wrapText="1"/>
    </xf>
    <xf numFmtId="0" fontId="8" fillId="0" borderId="7" xfId="0" applyFont="1" applyFill="1" applyBorder="1" applyAlignment="1">
      <alignment horizontal="center" wrapText="1"/>
    </xf>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0" fontId="8" fillId="0" borderId="9" xfId="0" applyFont="1" applyFill="1" applyBorder="1" applyAlignment="1">
      <alignment horizontal="center" wrapText="1"/>
    </xf>
    <xf numFmtId="0" fontId="8" fillId="0" borderId="7" xfId="0" applyFont="1" applyFill="1" applyBorder="1" applyAlignment="1">
      <alignment horizontal="center" wrapText="1"/>
    </xf>
    <xf numFmtId="164" fontId="8" fillId="0" borderId="7" xfId="1" applyNumberFormat="1" applyFont="1" applyFill="1" applyBorder="1" applyAlignment="1">
      <alignment horizontal="right" wrapText="1"/>
    </xf>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0" fontId="8" fillId="0" borderId="9" xfId="0" applyFont="1" applyFill="1" applyBorder="1" applyAlignment="1">
      <alignment horizontal="center" wrapText="1"/>
    </xf>
    <xf numFmtId="0" fontId="8" fillId="0" borderId="7" xfId="0" applyFont="1" applyFill="1" applyBorder="1" applyAlignment="1">
      <alignment horizontal="center" wrapText="1"/>
    </xf>
    <xf numFmtId="0" fontId="8" fillId="11" borderId="6" xfId="0" applyFont="1" applyFill="1" applyBorder="1" applyAlignment="1">
      <alignment horizontal="center" wrapText="1"/>
    </xf>
    <xf numFmtId="43" fontId="8" fillId="11" borderId="7" xfId="1" applyFont="1" applyFill="1" applyBorder="1" applyAlignment="1">
      <alignment horizontal="right" wrapText="1"/>
    </xf>
    <xf numFmtId="14" fontId="12" fillId="0" borderId="1" xfId="1" applyNumberFormat="1" applyFont="1" applyFill="1" applyBorder="1" applyAlignment="1">
      <alignment vertical="center"/>
    </xf>
    <xf numFmtId="0" fontId="12" fillId="0" borderId="1" xfId="0" applyFont="1" applyFill="1" applyBorder="1"/>
    <xf numFmtId="43" fontId="8" fillId="11" borderId="1" xfId="1" applyFont="1" applyFill="1" applyBorder="1" applyAlignment="1">
      <alignment horizontal="right" wrapText="1"/>
    </xf>
    <xf numFmtId="0" fontId="8" fillId="11" borderId="1" xfId="0" applyFont="1" applyFill="1" applyBorder="1" applyAlignment="1">
      <alignment horizontal="center" wrapText="1"/>
    </xf>
    <xf numFmtId="43" fontId="8" fillId="8" borderId="9" xfId="1" applyFont="1" applyFill="1" applyBorder="1"/>
    <xf numFmtId="43" fontId="8" fillId="10" borderId="9" xfId="1" applyFont="1" applyFill="1" applyBorder="1"/>
    <xf numFmtId="164" fontId="8" fillId="0" borderId="9" xfId="1" applyNumberFormat="1" applyFont="1" applyBorder="1"/>
    <xf numFmtId="164" fontId="8" fillId="0" borderId="8" xfId="1" applyNumberFormat="1" applyFont="1" applyBorder="1"/>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0" fontId="8" fillId="0" borderId="7" xfId="0" applyFont="1" applyFill="1" applyBorder="1" applyAlignment="1">
      <alignment horizontal="center" wrapText="1"/>
    </xf>
    <xf numFmtId="164" fontId="8" fillId="11" borderId="6" xfId="1" applyNumberFormat="1" applyFont="1" applyFill="1" applyBorder="1" applyAlignment="1">
      <alignment horizontal="right" wrapText="1"/>
    </xf>
    <xf numFmtId="0" fontId="8" fillId="11" borderId="7" xfId="0" applyFont="1" applyFill="1" applyBorder="1" applyAlignment="1">
      <alignment horizontal="right"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8" xfId="0" applyFont="1" applyFill="1" applyBorder="1" applyAlignment="1">
      <alignment horizontal="center" wrapText="1"/>
    </xf>
    <xf numFmtId="0" fontId="8" fillId="6" borderId="9" xfId="0" applyFont="1" applyFill="1" applyBorder="1" applyAlignment="1">
      <alignment horizontal="center" wrapText="1"/>
    </xf>
    <xf numFmtId="0" fontId="8" fillId="0" borderId="6" xfId="0" applyFont="1" applyFill="1" applyBorder="1" applyAlignment="1">
      <alignment horizontal="center" wrapText="1"/>
    </xf>
    <xf numFmtId="164" fontId="8" fillId="11" borderId="9" xfId="1" applyNumberFormat="1" applyFont="1" applyFill="1" applyBorder="1" applyAlignment="1">
      <alignment horizontal="right" wrapText="1"/>
    </xf>
    <xf numFmtId="164" fontId="8" fillId="11" borderId="1" xfId="1" applyNumberFormat="1" applyFont="1" applyFill="1" applyBorder="1" applyAlignment="1">
      <alignment horizontal="right" wrapText="1"/>
    </xf>
    <xf numFmtId="164" fontId="8" fillId="11" borderId="8" xfId="1" applyNumberFormat="1" applyFont="1" applyFill="1" applyBorder="1" applyAlignment="1">
      <alignment horizontal="right" wrapText="1"/>
    </xf>
    <xf numFmtId="164" fontId="9" fillId="4" borderId="26" xfId="1" applyNumberFormat="1" applyFont="1" applyFill="1" applyBorder="1" applyAlignment="1">
      <alignment horizontal="center"/>
    </xf>
    <xf numFmtId="0" fontId="8" fillId="6" borderId="5" xfId="0" applyFont="1" applyFill="1" applyBorder="1" applyAlignment="1">
      <alignment horizontal="center" wrapText="1"/>
    </xf>
    <xf numFmtId="14" fontId="12" fillId="0" borderId="9" xfId="0" applyNumberFormat="1" applyFont="1" applyFill="1" applyBorder="1" applyAlignment="1">
      <alignment horizontal="center" vertical="center"/>
    </xf>
    <xf numFmtId="0" fontId="8" fillId="0" borderId="6" xfId="0" applyFont="1" applyFill="1" applyBorder="1" applyAlignment="1">
      <alignment horizontal="center" wrapText="1"/>
    </xf>
    <xf numFmtId="0" fontId="8" fillId="0" borderId="9" xfId="0" applyFont="1" applyFill="1" applyBorder="1" applyAlignment="1">
      <alignment horizontal="left" wrapText="1"/>
    </xf>
    <xf numFmtId="0" fontId="4" fillId="0" borderId="1" xfId="0" applyFont="1" applyFill="1" applyBorder="1"/>
    <xf numFmtId="164" fontId="8" fillId="11" borderId="11" xfId="1" applyNumberFormat="1" applyFont="1" applyFill="1" applyBorder="1" applyAlignment="1">
      <alignment horizontal="right" wrapText="1"/>
    </xf>
    <xf numFmtId="0" fontId="9" fillId="0" borderId="1" xfId="0" applyFont="1" applyFill="1" applyBorder="1" applyAlignment="1">
      <alignment horizontal="center" wrapText="1"/>
    </xf>
    <xf numFmtId="0" fontId="9" fillId="0" borderId="8" xfId="0" applyFont="1" applyFill="1" applyBorder="1" applyAlignment="1">
      <alignment horizontal="center" wrapText="1"/>
    </xf>
    <xf numFmtId="164" fontId="8" fillId="0" borderId="11" xfId="1" applyNumberFormat="1" applyFont="1" applyFill="1" applyBorder="1" applyAlignment="1">
      <alignment horizontal="right" wrapText="1"/>
    </xf>
    <xf numFmtId="43" fontId="8" fillId="0" borderId="11" xfId="1" applyFont="1" applyFill="1" applyBorder="1" applyAlignment="1">
      <alignment horizontal="right" wrapText="1"/>
    </xf>
    <xf numFmtId="0" fontId="8" fillId="0" borderId="10" xfId="0" applyFont="1" applyFill="1" applyBorder="1" applyAlignment="1">
      <alignment horizontal="left" wrapText="1"/>
    </xf>
    <xf numFmtId="164" fontId="8" fillId="11" borderId="10" xfId="1" applyNumberFormat="1" applyFont="1" applyFill="1" applyBorder="1" applyAlignment="1">
      <alignment horizontal="right" wrapText="1"/>
    </xf>
    <xf numFmtId="43" fontId="8" fillId="0" borderId="10" xfId="1" applyFont="1" applyFill="1" applyBorder="1"/>
    <xf numFmtId="164" fontId="8" fillId="0" borderId="10" xfId="1" applyNumberFormat="1" applyFont="1" applyFill="1" applyBorder="1"/>
    <xf numFmtId="164" fontId="8" fillId="0" borderId="40" xfId="1" applyNumberFormat="1" applyFont="1" applyFill="1" applyBorder="1"/>
    <xf numFmtId="164" fontId="9" fillId="4" borderId="22" xfId="1" applyNumberFormat="1" applyFont="1" applyFill="1" applyBorder="1" applyAlignment="1">
      <alignment horizontal="center"/>
    </xf>
    <xf numFmtId="0" fontId="8" fillId="0" borderId="10" xfId="0" quotePrefix="1" applyFont="1" applyFill="1" applyBorder="1" applyAlignment="1">
      <alignment horizontal="left" wrapText="1"/>
    </xf>
    <xf numFmtId="164" fontId="8" fillId="3" borderId="8" xfId="1" applyNumberFormat="1" applyFont="1" applyFill="1" applyBorder="1" applyAlignment="1">
      <alignment horizontal="right" wrapText="1"/>
    </xf>
    <xf numFmtId="43" fontId="8" fillId="3" borderId="8" xfId="1" applyFont="1" applyFill="1" applyBorder="1" applyAlignment="1">
      <alignment horizontal="right" wrapText="1"/>
    </xf>
    <xf numFmtId="43" fontId="8" fillId="3" borderId="10" xfId="1" applyFont="1" applyFill="1" applyBorder="1" applyAlignment="1">
      <alignment horizontal="right" wrapText="1"/>
    </xf>
    <xf numFmtId="164" fontId="8" fillId="11" borderId="42" xfId="1" applyNumberFormat="1" applyFont="1" applyFill="1" applyBorder="1" applyAlignment="1">
      <alignment horizontal="right" wrapText="1"/>
    </xf>
    <xf numFmtId="164" fontId="8" fillId="11" borderId="37" xfId="1" applyNumberFormat="1" applyFont="1" applyFill="1" applyBorder="1" applyAlignment="1">
      <alignment horizontal="right" wrapText="1"/>
    </xf>
    <xf numFmtId="0" fontId="8" fillId="0" borderId="40" xfId="0" applyFont="1" applyFill="1" applyBorder="1" applyAlignment="1">
      <alignment horizontal="center" wrapText="1"/>
    </xf>
    <xf numFmtId="0" fontId="8" fillId="0" borderId="33" xfId="0" applyFont="1" applyFill="1" applyBorder="1" applyAlignment="1">
      <alignment horizontal="center" wrapText="1"/>
    </xf>
    <xf numFmtId="0" fontId="8" fillId="6" borderId="35" xfId="0" applyFont="1" applyFill="1" applyBorder="1" applyAlignment="1">
      <alignment horizontal="center" wrapText="1"/>
    </xf>
    <xf numFmtId="0" fontId="8" fillId="6" borderId="2" xfId="0" applyFont="1" applyFill="1" applyBorder="1" applyAlignment="1">
      <alignment horizontal="center" wrapText="1"/>
    </xf>
    <xf numFmtId="43" fontId="8" fillId="0" borderId="28" xfId="1" applyFont="1" applyFill="1" applyBorder="1" applyAlignment="1">
      <alignment horizontal="right" wrapText="1"/>
    </xf>
    <xf numFmtId="0" fontId="8" fillId="6" borderId="28" xfId="0" applyFont="1" applyFill="1" applyBorder="1" applyAlignment="1">
      <alignment horizontal="center" wrapText="1"/>
    </xf>
    <xf numFmtId="164" fontId="8" fillId="11" borderId="40" xfId="1" applyNumberFormat="1" applyFont="1" applyFill="1" applyBorder="1" applyAlignment="1">
      <alignment horizontal="right" wrapText="1"/>
    </xf>
    <xf numFmtId="43" fontId="8" fillId="0" borderId="36" xfId="1" applyFont="1" applyFill="1" applyBorder="1" applyAlignment="1">
      <alignment horizontal="center"/>
    </xf>
    <xf numFmtId="43" fontId="8" fillId="0" borderId="38" xfId="1" applyFont="1" applyFill="1" applyBorder="1" applyAlignment="1">
      <alignment horizontal="center"/>
    </xf>
    <xf numFmtId="43" fontId="8" fillId="0" borderId="3" xfId="1" applyFont="1" applyFill="1" applyBorder="1" applyAlignment="1">
      <alignment horizontal="center"/>
    </xf>
    <xf numFmtId="43" fontId="8" fillId="0" borderId="41" xfId="1" applyFont="1" applyFill="1" applyBorder="1" applyAlignment="1">
      <alignment horizontal="center"/>
    </xf>
    <xf numFmtId="164" fontId="8" fillId="0" borderId="11" xfId="1" applyNumberFormat="1" applyFont="1" applyFill="1" applyBorder="1" applyAlignment="1">
      <alignment horizontal="center"/>
    </xf>
    <xf numFmtId="43" fontId="8" fillId="11" borderId="11" xfId="1" applyFont="1" applyFill="1" applyBorder="1"/>
    <xf numFmtId="164" fontId="8" fillId="0" borderId="42" xfId="1" applyNumberFormat="1" applyFont="1" applyFill="1" applyBorder="1"/>
    <xf numFmtId="164" fontId="12" fillId="5" borderId="41" xfId="1" applyNumberFormat="1" applyFont="1" applyFill="1" applyBorder="1" applyAlignment="1">
      <alignment horizontal="center" vertical="center"/>
    </xf>
    <xf numFmtId="14" fontId="12" fillId="0" borderId="9" xfId="0" applyNumberFormat="1" applyFont="1" applyFill="1" applyBorder="1" applyAlignment="1">
      <alignment horizontal="center" vertical="center"/>
    </xf>
    <xf numFmtId="164" fontId="9" fillId="4" borderId="26" xfId="1" applyNumberFormat="1" applyFont="1" applyFill="1" applyBorder="1" applyAlignment="1">
      <alignment horizontal="center"/>
    </xf>
    <xf numFmtId="43" fontId="8" fillId="6" borderId="9" xfId="1" applyFont="1" applyFill="1" applyBorder="1" applyAlignment="1">
      <alignment horizontal="center"/>
    </xf>
    <xf numFmtId="164" fontId="8" fillId="11" borderId="10" xfId="1" applyNumberFormat="1" applyFont="1" applyFill="1" applyBorder="1" applyAlignment="1">
      <alignment horizontal="center"/>
    </xf>
    <xf numFmtId="164" fontId="8" fillId="11" borderId="10" xfId="1" applyNumberFormat="1" applyFont="1" applyFill="1" applyBorder="1"/>
    <xf numFmtId="0" fontId="9" fillId="0" borderId="6" xfId="0"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0" borderId="7" xfId="0" applyFont="1" applyFill="1" applyBorder="1" applyAlignment="1">
      <alignment horizontal="center" wrapText="1"/>
    </xf>
    <xf numFmtId="164" fontId="12" fillId="11" borderId="0" xfId="1" applyNumberFormat="1" applyFont="1" applyFill="1" applyBorder="1" applyAlignment="1">
      <alignment horizontal="center" vertical="center"/>
    </xf>
    <xf numFmtId="14" fontId="12" fillId="11" borderId="0" xfId="0" applyNumberFormat="1" applyFont="1" applyFill="1" applyBorder="1" applyAlignment="1">
      <alignment horizontal="center" vertical="center"/>
    </xf>
    <xf numFmtId="0" fontId="8" fillId="11" borderId="0" xfId="0" applyFont="1" applyFill="1" applyBorder="1" applyAlignment="1">
      <alignment horizontal="center" wrapText="1"/>
    </xf>
    <xf numFmtId="43" fontId="12" fillId="11" borderId="0" xfId="1" applyFont="1" applyFill="1" applyBorder="1" applyAlignment="1">
      <alignment horizontal="right" vertical="center"/>
    </xf>
    <xf numFmtId="0" fontId="8" fillId="11" borderId="0" xfId="0" applyFont="1" applyFill="1" applyBorder="1" applyAlignment="1">
      <alignment horizontal="left" wrapText="1"/>
    </xf>
    <xf numFmtId="43" fontId="8" fillId="11" borderId="0" xfId="1" applyFont="1" applyFill="1" applyBorder="1" applyAlignment="1">
      <alignment horizontal="center"/>
    </xf>
    <xf numFmtId="43" fontId="8" fillId="11" borderId="0" xfId="1" applyFont="1" applyFill="1" applyBorder="1"/>
    <xf numFmtId="0" fontId="8" fillId="11" borderId="0" xfId="0" applyFont="1" applyFill="1" applyBorder="1"/>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164" fontId="9" fillId="4" borderId="26" xfId="1" applyNumberFormat="1" applyFont="1" applyFill="1" applyBorder="1" applyAlignment="1">
      <alignment horizontal="center"/>
    </xf>
    <xf numFmtId="0" fontId="8" fillId="0" borderId="9" xfId="0" applyFont="1" applyFill="1" applyBorder="1" applyAlignment="1">
      <alignment horizontal="center" wrapText="1"/>
    </xf>
    <xf numFmtId="0" fontId="8" fillId="0" borderId="5" xfId="0" applyFont="1" applyFill="1" applyBorder="1" applyAlignment="1">
      <alignment horizontal="center" wrapText="1"/>
    </xf>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0" fontId="8" fillId="6" borderId="6" xfId="0" applyFont="1" applyFill="1" applyBorder="1" applyAlignment="1">
      <alignment horizontal="center" wrapText="1"/>
    </xf>
    <xf numFmtId="0" fontId="8" fillId="0" borderId="7" xfId="0" applyFont="1" applyFill="1" applyBorder="1" applyAlignment="1">
      <alignment horizontal="center" wrapText="1"/>
    </xf>
    <xf numFmtId="0" fontId="8" fillId="0" borderId="9" xfId="0" applyFont="1" applyFill="1" applyBorder="1" applyAlignment="1">
      <alignment horizontal="left" wrapText="1"/>
    </xf>
    <xf numFmtId="0" fontId="8" fillId="0" borderId="6" xfId="0" applyFont="1" applyFill="1" applyBorder="1" applyAlignment="1">
      <alignment horizontal="center" wrapText="1"/>
    </xf>
    <xf numFmtId="43" fontId="8" fillId="3" borderId="6" xfId="1" applyFont="1" applyFill="1" applyBorder="1" applyAlignment="1">
      <alignment horizontal="right" wrapText="1"/>
    </xf>
    <xf numFmtId="0" fontId="8" fillId="11" borderId="9" xfId="0" applyFont="1" applyFill="1" applyBorder="1" applyAlignment="1">
      <alignment horizontal="center" wrapText="1"/>
    </xf>
    <xf numFmtId="0" fontId="8" fillId="11" borderId="8" xfId="0" applyFont="1" applyFill="1" applyBorder="1" applyAlignment="1">
      <alignment horizontal="center" wrapText="1"/>
    </xf>
    <xf numFmtId="0" fontId="8" fillId="11" borderId="10" xfId="0" applyFont="1" applyFill="1" applyBorder="1" applyAlignment="1">
      <alignment horizontal="center" wrapText="1"/>
    </xf>
    <xf numFmtId="0" fontId="8" fillId="11" borderId="5" xfId="0" applyFont="1" applyFill="1" applyBorder="1" applyAlignment="1">
      <alignment horizontal="center" wrapText="1"/>
    </xf>
    <xf numFmtId="0" fontId="8" fillId="11" borderId="7" xfId="0" applyFont="1" applyFill="1" applyBorder="1" applyAlignment="1">
      <alignment horizontal="center" wrapText="1"/>
    </xf>
    <xf numFmtId="43" fontId="8" fillId="0" borderId="1" xfId="1" applyFont="1" applyFill="1" applyBorder="1" applyAlignment="1">
      <alignment horizontal="center" wrapText="1"/>
    </xf>
    <xf numFmtId="43" fontId="8" fillId="0" borderId="7" xfId="1"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0" fontId="8" fillId="0" borderId="7" xfId="0" applyFont="1" applyFill="1" applyBorder="1" applyAlignment="1">
      <alignment horizontal="center" wrapText="1"/>
    </xf>
    <xf numFmtId="0" fontId="8" fillId="0" borderId="9" xfId="0" applyFont="1" applyFill="1" applyBorder="1" applyAlignment="1">
      <alignment horizontal="left" wrapText="1"/>
    </xf>
    <xf numFmtId="164" fontId="9" fillId="0" borderId="0" xfId="1" applyNumberFormat="1" applyFont="1"/>
    <xf numFmtId="164" fontId="8" fillId="0" borderId="1" xfId="1" applyNumberFormat="1" applyFont="1" applyFill="1" applyBorder="1" applyAlignment="1">
      <alignment horizontal="center" wrapText="1"/>
    </xf>
    <xf numFmtId="43" fontId="8" fillId="2" borderId="1" xfId="1" applyFont="1" applyFill="1" applyBorder="1"/>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0" fontId="8" fillId="0" borderId="7" xfId="0" applyFont="1" applyFill="1" applyBorder="1" applyAlignment="1">
      <alignment horizontal="center" wrapText="1"/>
    </xf>
    <xf numFmtId="0" fontId="8" fillId="0" borderId="9" xfId="0" applyFont="1" applyFill="1" applyBorder="1" applyAlignment="1">
      <alignment horizontal="left" wrapText="1"/>
    </xf>
    <xf numFmtId="0" fontId="8" fillId="0" borderId="9" xfId="0" applyFont="1" applyFill="1" applyBorder="1" applyAlignment="1">
      <alignment horizontal="left" wrapText="1"/>
    </xf>
    <xf numFmtId="0" fontId="12" fillId="0" borderId="1" xfId="0" applyFont="1" applyFill="1" applyBorder="1" applyAlignment="1">
      <alignment horizontal="left"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0" fontId="8" fillId="0" borderId="7" xfId="0" applyFont="1" applyFill="1" applyBorder="1" applyAlignment="1">
      <alignment horizontal="center" wrapText="1"/>
    </xf>
    <xf numFmtId="0" fontId="8" fillId="0" borderId="9" xfId="0" applyFont="1" applyFill="1" applyBorder="1" applyAlignment="1">
      <alignment horizontal="left"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9" xfId="0" applyFont="1" applyFill="1" applyBorder="1" applyAlignment="1">
      <alignment horizontal="center" wrapText="1"/>
    </xf>
    <xf numFmtId="0" fontId="8" fillId="6" borderId="5" xfId="0" applyFont="1" applyFill="1" applyBorder="1" applyAlignment="1">
      <alignment horizontal="center" wrapText="1"/>
    </xf>
    <xf numFmtId="0" fontId="8" fillId="6" borderId="8" xfId="0" applyFont="1" applyFill="1" applyBorder="1" applyAlignment="1">
      <alignment horizontal="center" wrapText="1"/>
    </xf>
    <xf numFmtId="0" fontId="8" fillId="0" borderId="9" xfId="0" applyFont="1" applyFill="1" applyBorder="1" applyAlignment="1">
      <alignment horizontal="left" wrapText="1"/>
    </xf>
    <xf numFmtId="43" fontId="8" fillId="0" borderId="36" xfId="1" applyFont="1" applyFill="1" applyBorder="1"/>
    <xf numFmtId="43" fontId="8" fillId="0" borderId="3" xfId="1" applyFont="1" applyFill="1" applyBorder="1"/>
    <xf numFmtId="43" fontId="8" fillId="0" borderId="38" xfId="1" applyFont="1" applyFill="1" applyBorder="1"/>
    <xf numFmtId="0" fontId="9" fillId="0" borderId="5" xfId="0" applyFont="1" applyFill="1" applyBorder="1" applyAlignment="1">
      <alignment horizontal="center" wrapText="1"/>
    </xf>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0" fontId="8" fillId="0" borderId="9" xfId="0" applyFont="1" applyFill="1" applyBorder="1" applyAlignment="1">
      <alignment horizontal="left" wrapText="1"/>
    </xf>
    <xf numFmtId="0" fontId="8" fillId="6" borderId="6" xfId="0" applyFont="1" applyFill="1" applyBorder="1" applyAlignment="1">
      <alignment horizontal="center" wrapText="1"/>
    </xf>
    <xf numFmtId="164" fontId="13" fillId="0" borderId="1" xfId="1" applyNumberFormat="1" applyFont="1" applyFill="1" applyBorder="1" applyAlignment="1">
      <alignment horizontal="center" wrapText="1"/>
    </xf>
    <xf numFmtId="43" fontId="13" fillId="0" borderId="6" xfId="1" applyFont="1" applyFill="1" applyBorder="1" applyAlignment="1">
      <alignment horizontal="right" wrapText="1"/>
    </xf>
    <xf numFmtId="0" fontId="9" fillId="0" borderId="7" xfId="0" applyFont="1" applyFill="1" applyBorder="1" applyAlignment="1">
      <alignment horizontal="center" wrapText="1"/>
    </xf>
    <xf numFmtId="43" fontId="12" fillId="3" borderId="1" xfId="1" applyFont="1" applyFill="1" applyBorder="1"/>
    <xf numFmtId="43" fontId="12" fillId="0" borderId="1" xfId="1" applyFont="1" applyFill="1" applyBorder="1"/>
    <xf numFmtId="43" fontId="12" fillId="3" borderId="7" xfId="1" applyFont="1" applyFill="1" applyBorder="1"/>
    <xf numFmtId="43" fontId="12" fillId="3" borderId="6" xfId="1" applyFont="1" applyFill="1" applyBorder="1"/>
    <xf numFmtId="164" fontId="8" fillId="11" borderId="7" xfId="1" applyNumberFormat="1" applyFont="1" applyFill="1" applyBorder="1" applyAlignment="1">
      <alignment horizontal="right" wrapText="1"/>
    </xf>
    <xf numFmtId="0" fontId="8" fillId="0" borderId="8" xfId="0" applyFont="1" applyFill="1" applyBorder="1" applyAlignment="1">
      <alignment wrapText="1"/>
    </xf>
    <xf numFmtId="43" fontId="8" fillId="11" borderId="6" xfId="1" applyFont="1" applyFill="1" applyBorder="1"/>
    <xf numFmtId="164" fontId="8" fillId="0" borderId="6" xfId="1" applyNumberFormat="1" applyFont="1" applyFill="1" applyBorder="1"/>
    <xf numFmtId="164" fontId="8" fillId="0" borderId="6" xfId="1" applyNumberFormat="1" applyFont="1" applyFill="1" applyBorder="1" applyAlignment="1">
      <alignment horizontal="center"/>
    </xf>
    <xf numFmtId="43" fontId="8" fillId="11" borderId="7" xfId="1" applyFont="1" applyFill="1" applyBorder="1"/>
    <xf numFmtId="164" fontId="8" fillId="0" borderId="7" xfId="1" applyNumberFormat="1" applyFont="1" applyFill="1" applyBorder="1" applyAlignment="1">
      <alignment horizontal="center"/>
    </xf>
    <xf numFmtId="43" fontId="8" fillId="0" borderId="6" xfId="1" applyFont="1" applyFill="1" applyBorder="1" applyAlignment="1">
      <alignment horizontal="center" wrapText="1"/>
    </xf>
    <xf numFmtId="164" fontId="8" fillId="0" borderId="33" xfId="1" applyNumberFormat="1" applyFont="1" applyFill="1" applyBorder="1"/>
    <xf numFmtId="164" fontId="8" fillId="0" borderId="23" xfId="1" applyNumberFormat="1" applyFont="1" applyFill="1" applyBorder="1"/>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0" fontId="8" fillId="0" borderId="9" xfId="0" applyFont="1" applyFill="1" applyBorder="1" applyAlignment="1">
      <alignment horizontal="center" wrapText="1"/>
    </xf>
    <xf numFmtId="0" fontId="8" fillId="6" borderId="8" xfId="0" applyFont="1" applyFill="1" applyBorder="1" applyAlignment="1">
      <alignment horizontal="center" wrapText="1"/>
    </xf>
    <xf numFmtId="0" fontId="8" fillId="0" borderId="7" xfId="0" applyFont="1" applyFill="1" applyBorder="1" applyAlignment="1">
      <alignment horizontal="center" wrapText="1"/>
    </xf>
    <xf numFmtId="0" fontId="8" fillId="0" borderId="6" xfId="0" applyFont="1" applyFill="1" applyBorder="1" applyAlignment="1">
      <alignment horizontal="center" wrapText="1"/>
    </xf>
    <xf numFmtId="164" fontId="8" fillId="3" borderId="7" xfId="1" applyNumberFormat="1" applyFont="1" applyFill="1" applyBorder="1" applyAlignment="1">
      <alignment horizontal="right" wrapText="1"/>
    </xf>
    <xf numFmtId="0" fontId="8" fillId="0" borderId="9" xfId="0" applyFont="1" applyFill="1" applyBorder="1" applyAlignment="1">
      <alignment horizontal="center" wrapText="1"/>
    </xf>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0" fontId="8" fillId="6" borderId="6" xfId="0"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0" borderId="9" xfId="0" applyFont="1" applyFill="1" applyBorder="1" applyAlignment="1">
      <alignment horizontal="left" wrapText="1"/>
    </xf>
    <xf numFmtId="14" fontId="12" fillId="0" borderId="48" xfId="0" applyNumberFormat="1" applyFont="1" applyFill="1" applyBorder="1" applyAlignment="1">
      <alignment horizontal="center" vertical="center"/>
    </xf>
    <xf numFmtId="0" fontId="12" fillId="3" borderId="1" xfId="0" applyFont="1" applyFill="1" applyBorder="1"/>
    <xf numFmtId="0" fontId="12" fillId="3" borderId="7" xfId="0" applyFont="1" applyFill="1" applyBorder="1"/>
    <xf numFmtId="43" fontId="12" fillId="0" borderId="7" xfId="1" applyFont="1" applyFill="1" applyBorder="1"/>
    <xf numFmtId="164" fontId="12" fillId="0" borderId="6" xfId="1" applyNumberFormat="1" applyFont="1" applyFill="1" applyBorder="1"/>
    <xf numFmtId="164" fontId="12" fillId="0" borderId="1" xfId="1" applyNumberFormat="1" applyFont="1" applyFill="1" applyBorder="1"/>
    <xf numFmtId="164" fontId="12" fillId="3" borderId="7" xfId="1" applyNumberFormat="1" applyFont="1" applyFill="1" applyBorder="1"/>
    <xf numFmtId="164" fontId="8" fillId="0" borderId="9" xfId="1" applyNumberFormat="1" applyFont="1" applyFill="1" applyBorder="1" applyAlignment="1">
      <alignment horizontal="center" wrapText="1"/>
    </xf>
    <xf numFmtId="164" fontId="8" fillId="0" borderId="7" xfId="1" applyNumberFormat="1" applyFont="1" applyFill="1" applyBorder="1" applyAlignment="1">
      <alignment horizontal="center" wrapText="1"/>
    </xf>
    <xf numFmtId="164" fontId="8" fillId="0" borderId="5" xfId="1" applyNumberFormat="1" applyFont="1" applyFill="1" applyBorder="1" applyAlignment="1">
      <alignment horizontal="center" wrapText="1"/>
    </xf>
    <xf numFmtId="43" fontId="13" fillId="0" borderId="9" xfId="1" applyFont="1" applyFill="1" applyBorder="1" applyAlignment="1">
      <alignment horizontal="center"/>
    </xf>
    <xf numFmtId="164" fontId="13" fillId="0" borderId="9" xfId="1" applyNumberFormat="1" applyFont="1" applyFill="1" applyBorder="1" applyAlignment="1">
      <alignment horizontal="center"/>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0" borderId="9" xfId="0" applyFont="1" applyFill="1" applyBorder="1" applyAlignment="1">
      <alignment horizontal="left" wrapText="1"/>
    </xf>
    <xf numFmtId="0" fontId="8" fillId="0" borderId="9"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0" fontId="8" fillId="0" borderId="4" xfId="0" applyFont="1" applyFill="1" applyBorder="1" applyAlignment="1">
      <alignment horizontal="center" wrapText="1"/>
    </xf>
    <xf numFmtId="164" fontId="9" fillId="4" borderId="1" xfId="1" applyNumberFormat="1" applyFont="1" applyFill="1" applyBorder="1"/>
    <xf numFmtId="0" fontId="8" fillId="0" borderId="8" xfId="0" applyFont="1" applyFill="1" applyBorder="1" applyAlignment="1">
      <alignment horizontal="center" wrapText="1"/>
    </xf>
    <xf numFmtId="0" fontId="8" fillId="0" borderId="9" xfId="0" applyFont="1" applyFill="1" applyBorder="1" applyAlignment="1">
      <alignment horizontal="center" wrapText="1"/>
    </xf>
    <xf numFmtId="0" fontId="8" fillId="0" borderId="7" xfId="0"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0" borderId="7" xfId="0" applyFont="1" applyFill="1" applyBorder="1" applyAlignment="1">
      <alignment horizontal="center" wrapText="1"/>
    </xf>
    <xf numFmtId="164" fontId="8" fillId="3" borderId="1" xfId="1" applyNumberFormat="1" applyFont="1" applyFill="1" applyBorder="1" applyAlignment="1">
      <alignment horizontal="right" wrapText="1"/>
    </xf>
    <xf numFmtId="164" fontId="8" fillId="11" borderId="5" xfId="1" applyNumberFormat="1" applyFont="1" applyFill="1" applyBorder="1" applyAlignment="1">
      <alignment horizontal="right" wrapText="1"/>
    </xf>
    <xf numFmtId="164" fontId="8" fillId="11" borderId="2" xfId="1" applyNumberFormat="1" applyFont="1" applyFill="1" applyBorder="1" applyAlignment="1">
      <alignment horizontal="right" wrapText="1"/>
    </xf>
    <xf numFmtId="43" fontId="8" fillId="0" borderId="17" xfId="1" applyFont="1" applyFill="1" applyBorder="1" applyAlignment="1">
      <alignment horizontal="center"/>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7" xfId="0" applyFont="1" applyFill="1" applyBorder="1" applyAlignment="1">
      <alignment horizontal="center" wrapText="1"/>
    </xf>
    <xf numFmtId="0" fontId="8" fillId="0" borderId="6" xfId="0" applyFont="1" applyFill="1" applyBorder="1" applyAlignment="1">
      <alignment horizontal="center" wrapText="1"/>
    </xf>
    <xf numFmtId="164" fontId="8" fillId="11" borderId="1" xfId="1" applyNumberFormat="1" applyFont="1" applyFill="1" applyBorder="1" applyAlignment="1">
      <alignment horizontal="center" wrapText="1"/>
    </xf>
    <xf numFmtId="0" fontId="9" fillId="0" borderId="8" xfId="0" applyFont="1" applyFill="1" applyBorder="1" applyAlignment="1">
      <alignment horizontal="left" wrapText="1"/>
    </xf>
    <xf numFmtId="0" fontId="9" fillId="0" borderId="1" xfId="0" applyFont="1" applyFill="1" applyBorder="1" applyAlignment="1">
      <alignment horizontal="left" wrapText="1"/>
    </xf>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7" xfId="0" applyFont="1" applyFill="1" applyBorder="1" applyAlignment="1">
      <alignment horizontal="center" wrapText="1"/>
    </xf>
    <xf numFmtId="164" fontId="9" fillId="13" borderId="27" xfId="1" applyNumberFormat="1" applyFont="1" applyFill="1" applyBorder="1" applyAlignment="1">
      <alignment horizontal="center"/>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0" borderId="6" xfId="0" applyFont="1" applyFill="1" applyBorder="1" applyAlignment="1">
      <alignment horizontal="center" wrapText="1"/>
    </xf>
    <xf numFmtId="0" fontId="8" fillId="0" borderId="7" xfId="0" applyFont="1" applyFill="1" applyBorder="1" applyAlignment="1">
      <alignment horizontal="center" wrapText="1"/>
    </xf>
    <xf numFmtId="14" fontId="12" fillId="0" borderId="9" xfId="0" applyNumberFormat="1" applyFont="1" applyFill="1" applyBorder="1" applyAlignment="1">
      <alignment vertical="center"/>
    </xf>
    <xf numFmtId="14" fontId="12" fillId="0" borderId="5" xfId="0" applyNumberFormat="1" applyFont="1" applyFill="1" applyBorder="1" applyAlignment="1">
      <alignment vertical="center"/>
    </xf>
    <xf numFmtId="14" fontId="12" fillId="0" borderId="8" xfId="0" applyNumberFormat="1" applyFont="1" applyFill="1" applyBorder="1" applyAlignment="1">
      <alignment vertical="center"/>
    </xf>
    <xf numFmtId="14" fontId="12" fillId="0" borderId="1" xfId="0" applyNumberFormat="1" applyFont="1" applyFill="1" applyBorder="1" applyAlignment="1">
      <alignment vertical="center"/>
    </xf>
    <xf numFmtId="14" fontId="12" fillId="0" borderId="7" xfId="0" applyNumberFormat="1" applyFont="1" applyFill="1" applyBorder="1" applyAlignment="1">
      <alignment vertical="center"/>
    </xf>
    <xf numFmtId="164" fontId="12" fillId="0" borderId="7" xfId="1" applyNumberFormat="1" applyFont="1" applyFill="1" applyBorder="1"/>
    <xf numFmtId="0" fontId="8" fillId="6" borderId="9" xfId="0" applyFont="1" applyFill="1" applyBorder="1" applyAlignment="1">
      <alignment horizontal="center" wrapText="1"/>
    </xf>
    <xf numFmtId="0" fontId="8" fillId="6" borderId="5" xfId="0" applyFont="1" applyFill="1" applyBorder="1" applyAlignment="1">
      <alignment horizontal="center" wrapText="1"/>
    </xf>
    <xf numFmtId="0" fontId="8" fillId="0" borderId="6" xfId="0" applyFont="1" applyFill="1" applyBorder="1" applyAlignment="1">
      <alignment horizontal="center" wrapText="1"/>
    </xf>
    <xf numFmtId="0" fontId="8" fillId="6" borderId="8" xfId="0"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164" fontId="18" fillId="12" borderId="15" xfId="1" applyNumberFormat="1" applyFont="1" applyFill="1" applyBorder="1" applyAlignment="1">
      <alignment horizontal="center" vertical="center"/>
    </xf>
    <xf numFmtId="0" fontId="20" fillId="6" borderId="8" xfId="0" applyFont="1" applyFill="1" applyBorder="1" applyAlignment="1">
      <alignment horizontal="center" wrapText="1"/>
    </xf>
    <xf numFmtId="43" fontId="12" fillId="0" borderId="6" xfId="1" applyFont="1" applyFill="1" applyBorder="1"/>
    <xf numFmtId="0" fontId="8" fillId="0" borderId="5" xfId="0" applyFont="1" applyFill="1" applyBorder="1" applyAlignment="1">
      <alignment horizontal="left" wrapText="1"/>
    </xf>
    <xf numFmtId="43" fontId="8" fillId="0" borderId="5" xfId="1" applyFont="1" applyFill="1" applyBorder="1" applyAlignment="1">
      <alignment horizontal="right" wrapText="1"/>
    </xf>
    <xf numFmtId="0" fontId="20" fillId="6" borderId="1" xfId="0" applyFont="1" applyFill="1" applyBorder="1" applyAlignment="1">
      <alignment horizontal="center" wrapText="1"/>
    </xf>
    <xf numFmtId="164" fontId="8" fillId="0" borderId="49" xfId="1" applyNumberFormat="1" applyFont="1" applyFill="1" applyBorder="1"/>
    <xf numFmtId="43" fontId="8" fillId="0" borderId="13" xfId="1" applyFont="1" applyFill="1" applyBorder="1"/>
    <xf numFmtId="43" fontId="8" fillId="0" borderId="12" xfId="1" applyFont="1" applyFill="1" applyBorder="1"/>
    <xf numFmtId="164" fontId="8" fillId="0" borderId="25" xfId="1" applyNumberFormat="1" applyFont="1" applyFill="1" applyBorder="1"/>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9" xfId="0" applyFont="1" applyFill="1" applyBorder="1" applyAlignment="1">
      <alignment horizontal="center" wrapText="1"/>
    </xf>
    <xf numFmtId="0" fontId="8" fillId="6" borderId="5" xfId="0" applyFont="1" applyFill="1" applyBorder="1" applyAlignment="1">
      <alignment horizontal="center" wrapText="1"/>
    </xf>
    <xf numFmtId="0" fontId="8" fillId="0" borderId="6" xfId="0" applyFont="1" applyFill="1" applyBorder="1" applyAlignment="1">
      <alignment horizontal="center" wrapText="1"/>
    </xf>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14" fontId="12" fillId="0" borderId="7" xfId="1" applyNumberFormat="1" applyFont="1" applyFill="1" applyBorder="1" applyAlignment="1">
      <alignment horizontal="center" vertical="center"/>
    </xf>
    <xf numFmtId="43" fontId="8" fillId="3" borderId="9" xfId="1" applyFont="1" applyFill="1" applyBorder="1"/>
    <xf numFmtId="43" fontId="8" fillId="3" borderId="8" xfId="1" applyFont="1" applyFill="1" applyBorder="1"/>
    <xf numFmtId="43" fontId="8" fillId="0" borderId="5" xfId="1" applyFont="1" applyFill="1" applyBorder="1"/>
    <xf numFmtId="164" fontId="9" fillId="0" borderId="44" xfId="0" applyNumberFormat="1" applyFont="1" applyFill="1" applyBorder="1" applyAlignment="1"/>
    <xf numFmtId="0" fontId="9" fillId="0" borderId="43" xfId="0" applyFont="1" applyFill="1" applyBorder="1" applyAlignment="1"/>
    <xf numFmtId="0" fontId="12" fillId="6" borderId="8" xfId="0" applyFont="1" applyFill="1" applyBorder="1" applyAlignment="1">
      <alignment horizontal="center" wrapText="1"/>
    </xf>
    <xf numFmtId="43" fontId="8" fillId="0" borderId="5" xfId="1" applyFont="1" applyFill="1" applyBorder="1" applyAlignment="1">
      <alignment horizontal="center"/>
    </xf>
    <xf numFmtId="43" fontId="8" fillId="11" borderId="5" xfId="1" applyFont="1" applyFill="1" applyBorder="1"/>
    <xf numFmtId="0" fontId="8" fillId="6" borderId="8" xfId="0" applyFont="1" applyFill="1" applyBorder="1" applyAlignment="1">
      <alignment horizontal="center" wrapText="1"/>
    </xf>
    <xf numFmtId="0" fontId="8" fillId="0" borderId="8" xfId="0" applyFont="1" applyFill="1" applyBorder="1" applyAlignment="1">
      <alignment horizontal="center" wrapText="1"/>
    </xf>
    <xf numFmtId="0" fontId="8" fillId="0" borderId="9" xfId="0" applyFont="1" applyFill="1" applyBorder="1" applyAlignment="1">
      <alignment horizontal="center" wrapText="1"/>
    </xf>
    <xf numFmtId="0" fontId="8" fillId="0" borderId="6" xfId="0" applyFont="1" applyFill="1" applyBorder="1" applyAlignment="1">
      <alignment horizontal="center" wrapText="1"/>
    </xf>
    <xf numFmtId="0" fontId="8" fillId="6" borderId="9" xfId="0" applyFont="1" applyFill="1" applyBorder="1" applyAlignment="1">
      <alignment horizontal="center" wrapText="1"/>
    </xf>
    <xf numFmtId="14" fontId="12" fillId="0" borderId="6" xfId="1" applyNumberFormat="1" applyFont="1" applyFill="1" applyBorder="1" applyAlignment="1">
      <alignment horizontal="center" vertical="center"/>
    </xf>
    <xf numFmtId="0" fontId="12" fillId="6" borderId="1" xfId="0" applyFont="1" applyFill="1" applyBorder="1" applyAlignment="1">
      <alignment horizontal="center" wrapText="1"/>
    </xf>
    <xf numFmtId="0" fontId="8" fillId="0" borderId="9" xfId="0" applyFont="1" applyFill="1" applyBorder="1" applyAlignment="1">
      <alignment horizontal="center" wrapText="1"/>
    </xf>
    <xf numFmtId="14" fontId="12" fillId="0" borderId="6" xfId="1" applyNumberFormat="1" applyFont="1" applyFill="1" applyBorder="1" applyAlignment="1">
      <alignment horizontal="center" vertical="center"/>
    </xf>
    <xf numFmtId="0" fontId="8" fillId="0" borderId="4" xfId="0" applyFont="1" applyFill="1" applyBorder="1" applyAlignment="1">
      <alignment horizontal="center" wrapText="1"/>
    </xf>
    <xf numFmtId="0" fontId="8" fillId="0" borderId="6" xfId="0" applyFont="1" applyFill="1" applyBorder="1" applyAlignment="1">
      <alignment horizontal="center" wrapText="1"/>
    </xf>
    <xf numFmtId="0" fontId="8" fillId="6" borderId="8" xfId="0" applyFont="1" applyFill="1" applyBorder="1" applyAlignment="1">
      <alignment horizontal="center" wrapText="1"/>
    </xf>
    <xf numFmtId="0" fontId="8" fillId="0" borderId="4" xfId="0" applyFont="1" applyFill="1" applyBorder="1" applyAlignment="1">
      <alignment horizontal="center" wrapText="1"/>
    </xf>
    <xf numFmtId="0" fontId="8" fillId="0" borderId="6" xfId="0" applyFont="1" applyFill="1" applyBorder="1" applyAlignment="1">
      <alignment horizontal="center" wrapText="1"/>
    </xf>
    <xf numFmtId="0" fontId="8" fillId="6" borderId="6" xfId="0" applyFont="1" applyFill="1" applyBorder="1" applyAlignment="1">
      <alignment horizontal="center" wrapText="1"/>
    </xf>
    <xf numFmtId="0" fontId="9" fillId="0" borderId="4" xfId="0" applyFont="1" applyFill="1" applyBorder="1" applyAlignment="1">
      <alignment horizontal="center" wrapText="1"/>
    </xf>
    <xf numFmtId="43" fontId="8" fillId="0" borderId="4" xfId="1" applyFont="1" applyFill="1" applyBorder="1" applyAlignment="1">
      <alignment horizontal="right" wrapText="1"/>
    </xf>
    <xf numFmtId="164" fontId="12" fillId="0" borderId="9" xfId="1" applyNumberFormat="1" applyFont="1" applyFill="1" applyBorder="1" applyAlignment="1"/>
    <xf numFmtId="164" fontId="12" fillId="0" borderId="1" xfId="1" applyNumberFormat="1" applyFont="1" applyFill="1" applyBorder="1" applyAlignment="1"/>
    <xf numFmtId="164" fontId="12" fillId="3" borderId="1" xfId="1" applyNumberFormat="1" applyFont="1" applyFill="1" applyBorder="1" applyAlignment="1"/>
    <xf numFmtId="164" fontId="12" fillId="0" borderId="5" xfId="1" applyNumberFormat="1" applyFont="1" applyFill="1" applyBorder="1" applyAlignment="1"/>
    <xf numFmtId="164" fontId="12" fillId="3" borderId="7" xfId="1" applyNumberFormat="1" applyFont="1" applyFill="1" applyBorder="1" applyAlignment="1"/>
    <xf numFmtId="0" fontId="8" fillId="0" borderId="28" xfId="0" applyFont="1" applyFill="1" applyBorder="1" applyAlignment="1">
      <alignment horizontal="center" wrapText="1"/>
    </xf>
    <xf numFmtId="0" fontId="8" fillId="0" borderId="2" xfId="0" applyFont="1" applyFill="1" applyBorder="1" applyAlignment="1">
      <alignment horizontal="center" wrapText="1"/>
    </xf>
    <xf numFmtId="0" fontId="8" fillId="0" borderId="32" xfId="0" applyFont="1" applyFill="1" applyBorder="1" applyAlignment="1">
      <alignment horizontal="center" wrapText="1"/>
    </xf>
    <xf numFmtId="0" fontId="8" fillId="0" borderId="50" xfId="0" applyFont="1" applyFill="1" applyBorder="1" applyAlignment="1">
      <alignment horizontal="center" wrapText="1"/>
    </xf>
    <xf numFmtId="43" fontId="8" fillId="0" borderId="24" xfId="1" applyFont="1" applyFill="1" applyBorder="1" applyAlignment="1">
      <alignment horizontal="center"/>
    </xf>
    <xf numFmtId="164" fontId="8" fillId="0" borderId="50" xfId="1" applyNumberFormat="1" applyFont="1" applyFill="1" applyBorder="1"/>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164" fontId="12" fillId="11" borderId="9" xfId="1" applyNumberFormat="1" applyFont="1" applyFill="1" applyBorder="1" applyAlignment="1"/>
    <xf numFmtId="164" fontId="12" fillId="11" borderId="1" xfId="1" applyNumberFormat="1" applyFont="1" applyFill="1" applyBorder="1" applyAlignment="1"/>
    <xf numFmtId="164" fontId="12" fillId="11" borderId="5" xfId="1" applyNumberFormat="1" applyFont="1" applyFill="1" applyBorder="1" applyAlignment="1"/>
    <xf numFmtId="164" fontId="12" fillId="11" borderId="7" xfId="1" applyNumberFormat="1" applyFont="1" applyFill="1" applyBorder="1" applyAlignment="1"/>
    <xf numFmtId="0" fontId="8" fillId="11" borderId="4" xfId="0" applyFont="1" applyFill="1" applyBorder="1" applyAlignment="1">
      <alignment horizontal="center" wrapText="1"/>
    </xf>
    <xf numFmtId="43" fontId="12" fillId="3" borderId="1" xfId="1" applyFont="1" applyFill="1" applyBorder="1" applyAlignment="1"/>
    <xf numFmtId="43" fontId="12" fillId="3" borderId="7" xfId="1" applyFont="1" applyFill="1" applyBorder="1" applyAlignment="1"/>
    <xf numFmtId="0" fontId="12" fillId="6" borderId="23" xfId="0" applyFont="1" applyFill="1" applyBorder="1" applyAlignment="1">
      <alignment horizontal="center" wrapText="1"/>
    </xf>
    <xf numFmtId="164" fontId="8" fillId="0" borderId="6" xfId="1" applyNumberFormat="1" applyFont="1" applyBorder="1"/>
    <xf numFmtId="0" fontId="13" fillId="0" borderId="9" xfId="0" applyFont="1" applyFill="1" applyBorder="1" applyAlignment="1">
      <alignment horizontal="center" wrapText="1"/>
    </xf>
    <xf numFmtId="0" fontId="13" fillId="0" borderId="1" xfId="0" applyFont="1" applyFill="1" applyBorder="1" applyAlignment="1">
      <alignment horizontal="center" wrapText="1"/>
    </xf>
    <xf numFmtId="0" fontId="13" fillId="0" borderId="7" xfId="0" applyFont="1" applyFill="1" applyBorder="1" applyAlignment="1">
      <alignment horizontal="center" wrapText="1"/>
    </xf>
    <xf numFmtId="164" fontId="8" fillId="10" borderId="9" xfId="1" applyNumberFormat="1" applyFont="1" applyFill="1" applyBorder="1" applyAlignment="1">
      <alignment horizontal="right" wrapText="1"/>
    </xf>
    <xf numFmtId="0" fontId="8" fillId="10" borderId="1" xfId="0" applyFont="1" applyFill="1" applyBorder="1" applyAlignment="1">
      <alignment horizontal="center" wrapText="1"/>
    </xf>
    <xf numFmtId="0" fontId="8" fillId="10" borderId="8" xfId="0" applyFont="1" applyFill="1" applyBorder="1" applyAlignment="1">
      <alignment horizontal="center" wrapText="1"/>
    </xf>
    <xf numFmtId="0" fontId="9" fillId="10" borderId="1" xfId="0" applyFont="1" applyFill="1" applyBorder="1" applyAlignment="1">
      <alignment horizontal="center" wrapText="1"/>
    </xf>
    <xf numFmtId="0" fontId="9" fillId="10" borderId="8" xfId="0" applyFont="1" applyFill="1" applyBorder="1" applyAlignment="1">
      <alignment horizontal="center" wrapText="1"/>
    </xf>
    <xf numFmtId="164" fontId="8" fillId="10" borderId="1" xfId="1" applyNumberFormat="1" applyFont="1" applyFill="1" applyBorder="1" applyAlignment="1">
      <alignment horizontal="right" wrapText="1"/>
    </xf>
    <xf numFmtId="164" fontId="8" fillId="10" borderId="8" xfId="1" applyNumberFormat="1" applyFont="1" applyFill="1" applyBorder="1" applyAlignment="1">
      <alignment horizontal="right" wrapText="1"/>
    </xf>
    <xf numFmtId="164" fontId="3" fillId="0" borderId="1" xfId="1" applyNumberFormat="1" applyFont="1" applyFill="1" applyBorder="1"/>
    <xf numFmtId="14" fontId="15" fillId="0" borderId="22" xfId="1" applyNumberFormat="1" applyFont="1" applyFill="1" applyBorder="1" applyAlignment="1"/>
    <xf numFmtId="14" fontId="15" fillId="0" borderId="26" xfId="1" applyNumberFormat="1" applyFont="1" applyFill="1" applyBorder="1" applyAlignment="1"/>
    <xf numFmtId="164" fontId="8" fillId="0" borderId="0" xfId="1" applyNumberFormat="1" applyFont="1" applyFill="1" applyBorder="1"/>
    <xf numFmtId="0" fontId="8" fillId="6" borderId="5" xfId="0" applyFont="1" applyFill="1" applyBorder="1" applyAlignment="1">
      <alignment horizontal="center" wrapText="1"/>
    </xf>
    <xf numFmtId="0" fontId="8" fillId="0" borderId="6" xfId="0" applyFont="1" applyFill="1" applyBorder="1" applyAlignment="1">
      <alignment horizontal="center" wrapText="1"/>
    </xf>
    <xf numFmtId="164" fontId="8" fillId="0" borderId="5" xfId="1" applyNumberFormat="1" applyFont="1" applyFill="1" applyBorder="1"/>
    <xf numFmtId="164" fontId="8" fillId="0" borderId="5" xfId="1" applyNumberFormat="1" applyFont="1" applyFill="1" applyBorder="1" applyAlignment="1">
      <alignment horizontal="center"/>
    </xf>
    <xf numFmtId="43" fontId="8" fillId="0" borderId="14" xfId="1" applyFont="1" applyFill="1" applyBorder="1"/>
    <xf numFmtId="164" fontId="8" fillId="0" borderId="35" xfId="1" applyNumberFormat="1" applyFont="1" applyFill="1" applyBorder="1"/>
    <xf numFmtId="164" fontId="8" fillId="11" borderId="5" xfId="1" applyNumberFormat="1" applyFont="1" applyFill="1" applyBorder="1"/>
    <xf numFmtId="164" fontId="8" fillId="11" borderId="1" xfId="1" applyNumberFormat="1" applyFont="1" applyFill="1" applyBorder="1"/>
    <xf numFmtId="164" fontId="8" fillId="11" borderId="8" xfId="1" applyNumberFormat="1" applyFont="1" applyFill="1" applyBorder="1"/>
    <xf numFmtId="0" fontId="12" fillId="0" borderId="8" xfId="0" applyFont="1" applyFill="1" applyBorder="1"/>
    <xf numFmtId="43" fontId="8" fillId="0" borderId="35" xfId="1" applyFont="1" applyFill="1" applyBorder="1" applyAlignment="1">
      <alignment horizontal="right" wrapText="1"/>
    </xf>
    <xf numFmtId="0" fontId="20" fillId="6" borderId="2" xfId="0" applyFont="1" applyFill="1" applyBorder="1" applyAlignment="1">
      <alignment horizontal="center" wrapText="1"/>
    </xf>
    <xf numFmtId="0" fontId="20" fillId="6" borderId="37" xfId="0" applyFont="1" applyFill="1" applyBorder="1" applyAlignment="1">
      <alignment horizontal="center" wrapText="1"/>
    </xf>
    <xf numFmtId="164" fontId="8" fillId="11" borderId="6" xfId="1" applyNumberFormat="1" applyFont="1" applyFill="1" applyBorder="1"/>
    <xf numFmtId="164" fontId="8" fillId="11" borderId="7" xfId="1" applyNumberFormat="1" applyFont="1" applyFill="1" applyBorder="1"/>
    <xf numFmtId="43" fontId="8" fillId="0" borderId="24" xfId="1" applyFont="1" applyFill="1" applyBorder="1"/>
    <xf numFmtId="164" fontId="3" fillId="0" borderId="0" xfId="1" applyNumberFormat="1" applyFont="1" applyFill="1"/>
    <xf numFmtId="43" fontId="8" fillId="0" borderId="2" xfId="1" applyFont="1" applyFill="1" applyBorder="1" applyAlignment="1">
      <alignment horizontal="right" wrapText="1"/>
    </xf>
    <xf numFmtId="0" fontId="8" fillId="0" borderId="1" xfId="0" quotePrefix="1" applyFont="1" applyFill="1" applyBorder="1" applyAlignment="1">
      <alignment horizontal="center" wrapText="1"/>
    </xf>
    <xf numFmtId="43" fontId="13" fillId="0" borderId="5" xfId="1" applyFont="1" applyFill="1" applyBorder="1"/>
    <xf numFmtId="164" fontId="13" fillId="0" borderId="35" xfId="1" applyNumberFormat="1" applyFont="1" applyFill="1" applyBorder="1"/>
    <xf numFmtId="43" fontId="13" fillId="0" borderId="14" xfId="1" applyFont="1" applyFill="1" applyBorder="1"/>
    <xf numFmtId="164" fontId="13" fillId="0" borderId="5" xfId="1" applyNumberFormat="1" applyFont="1" applyFill="1" applyBorder="1"/>
    <xf numFmtId="0" fontId="12" fillId="0" borderId="1" xfId="0" applyFont="1" applyFill="1" applyBorder="1" applyAlignment="1">
      <alignment horizontal="center" wrapText="1"/>
    </xf>
    <xf numFmtId="43" fontId="13" fillId="0" borderId="9" xfId="1" applyFont="1" applyFill="1" applyBorder="1"/>
    <xf numFmtId="164" fontId="13" fillId="0" borderId="9" xfId="1" applyNumberFormat="1" applyFont="1" applyFill="1" applyBorder="1"/>
    <xf numFmtId="164" fontId="13" fillId="0" borderId="28" xfId="1" applyNumberFormat="1" applyFont="1" applyFill="1" applyBorder="1"/>
    <xf numFmtId="164" fontId="8" fillId="11" borderId="0" xfId="1" applyNumberFormat="1" applyFont="1" applyFill="1" applyBorder="1" applyAlignment="1">
      <alignment horizontal="center"/>
    </xf>
    <xf numFmtId="0" fontId="8" fillId="0" borderId="7" xfId="0" applyFont="1" applyFill="1" applyBorder="1" applyAlignment="1">
      <alignment horizontal="left"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164" fontId="4" fillId="3" borderId="7" xfId="1" applyNumberFormat="1" applyFont="1" applyFill="1" applyBorder="1"/>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43" fontId="8" fillId="3" borderId="7" xfId="1" applyFont="1" applyFill="1" applyBorder="1" applyAlignment="1">
      <alignment horizontal="right" wrapText="1"/>
    </xf>
    <xf numFmtId="164" fontId="4" fillId="0" borderId="8" xfId="1" applyNumberFormat="1" applyFont="1" applyFill="1" applyBorder="1"/>
    <xf numFmtId="164" fontId="9" fillId="4" borderId="27" xfId="1" applyNumberFormat="1" applyFont="1" applyFill="1" applyBorder="1" applyAlignment="1"/>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0" xfId="0" applyFont="1" applyFill="1" applyBorder="1" applyAlignment="1">
      <alignment horizontal="left"/>
    </xf>
    <xf numFmtId="0" fontId="8" fillId="0" borderId="37" xfId="0" applyFont="1" applyFill="1" applyBorder="1" applyAlignment="1">
      <alignment horizontal="center" wrapText="1"/>
    </xf>
    <xf numFmtId="0" fontId="8" fillId="0" borderId="27" xfId="0" applyFont="1" applyFill="1" applyBorder="1" applyAlignment="1">
      <alignment horizontal="center" wrapText="1"/>
    </xf>
    <xf numFmtId="0" fontId="8" fillId="6" borderId="8" xfId="0" applyFont="1" applyFill="1" applyBorder="1" applyAlignment="1">
      <alignment horizontal="center" wrapText="1"/>
    </xf>
    <xf numFmtId="0" fontId="9" fillId="0" borderId="11" xfId="0"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164" fontId="7" fillId="6" borderId="22" xfId="1" applyNumberFormat="1" applyFont="1" applyFill="1" applyBorder="1" applyAlignment="1"/>
    <xf numFmtId="164" fontId="12" fillId="0" borderId="48" xfId="1" applyNumberFormat="1" applyFont="1" applyFill="1" applyBorder="1" applyAlignment="1">
      <alignment horizontal="center" vertical="center"/>
    </xf>
    <xf numFmtId="0" fontId="8" fillId="0" borderId="48" xfId="0" applyFont="1" applyFill="1" applyBorder="1" applyAlignment="1">
      <alignment horizontal="center" wrapText="1"/>
    </xf>
    <xf numFmtId="164" fontId="4" fillId="11" borderId="8" xfId="1" applyNumberFormat="1" applyFont="1" applyFill="1" applyBorder="1"/>
    <xf numFmtId="0" fontId="9" fillId="11" borderId="8" xfId="0" applyFont="1" applyFill="1" applyBorder="1" applyAlignment="1">
      <alignment horizontal="center" wrapText="1"/>
    </xf>
    <xf numFmtId="14" fontId="15" fillId="0" borderId="22" xfId="1" applyNumberFormat="1" applyFont="1" applyFill="1" applyBorder="1" applyAlignment="1">
      <alignment horizontal="center"/>
    </xf>
    <xf numFmtId="164" fontId="9" fillId="4" borderId="22" xfId="1" applyNumberFormat="1" applyFont="1" applyFill="1" applyBorder="1" applyAlignment="1"/>
    <xf numFmtId="164" fontId="7" fillId="6" borderId="8" xfId="1" applyNumberFormat="1" applyFont="1" applyFill="1" applyBorder="1" applyAlignment="1">
      <alignment horizontal="center"/>
    </xf>
    <xf numFmtId="14" fontId="15" fillId="0" borderId="27" xfId="1" applyNumberFormat="1" applyFont="1" applyFill="1" applyBorder="1" applyAlignment="1">
      <alignment horizontal="center"/>
    </xf>
    <xf numFmtId="164" fontId="9" fillId="4" borderId="27" xfId="1" applyNumberFormat="1" applyFont="1" applyFill="1" applyBorder="1" applyAlignment="1">
      <alignment horizontal="center"/>
    </xf>
    <xf numFmtId="0" fontId="8" fillId="0" borderId="8" xfId="0" applyFont="1" applyFill="1" applyBorder="1" applyAlignment="1">
      <alignment horizontal="center" wrapText="1"/>
    </xf>
    <xf numFmtId="0" fontId="8" fillId="0" borderId="8" xfId="0" applyFont="1" applyFill="1" applyBorder="1" applyAlignment="1">
      <alignment horizontal="center" wrapText="1"/>
    </xf>
    <xf numFmtId="164" fontId="8" fillId="0" borderId="10" xfId="1" applyNumberFormat="1" applyFont="1" applyFill="1" applyBorder="1" applyAlignment="1">
      <alignment horizontal="right" wrapText="1"/>
    </xf>
    <xf numFmtId="14" fontId="4" fillId="0" borderId="10" xfId="1" applyNumberFormat="1" applyFont="1" applyFill="1" applyBorder="1" applyAlignment="1">
      <alignment horizontal="center" vertical="center"/>
    </xf>
    <xf numFmtId="164" fontId="21" fillId="5" borderId="41" xfId="1" applyNumberFormat="1" applyFont="1" applyFill="1" applyBorder="1" applyAlignment="1">
      <alignment horizontal="center" vertical="center"/>
    </xf>
    <xf numFmtId="43" fontId="12" fillId="0" borderId="8" xfId="1" applyFont="1" applyFill="1" applyBorder="1" applyAlignment="1">
      <alignment horizontal="center" wrapText="1"/>
    </xf>
    <xf numFmtId="43" fontId="8" fillId="0" borderId="10" xfId="1" applyFont="1" applyFill="1" applyBorder="1" applyAlignment="1">
      <alignment horizontal="center"/>
    </xf>
    <xf numFmtId="43" fontId="12" fillId="0" borderId="10" xfId="1" applyFont="1" applyFill="1" applyBorder="1"/>
    <xf numFmtId="164" fontId="8" fillId="0" borderId="10" xfId="1" applyNumberFormat="1" applyFont="1" applyFill="1" applyBorder="1" applyAlignment="1">
      <alignment horizontal="center"/>
    </xf>
    <xf numFmtId="164" fontId="8" fillId="0" borderId="16" xfId="1" applyNumberFormat="1" applyFont="1" applyFill="1" applyBorder="1"/>
    <xf numFmtId="43" fontId="8" fillId="0" borderId="15" xfId="1" applyFont="1" applyFill="1" applyBorder="1"/>
    <xf numFmtId="164" fontId="9" fillId="13" borderId="22" xfId="1" applyNumberFormat="1" applyFont="1" applyFill="1" applyBorder="1" applyAlignment="1"/>
    <xf numFmtId="43" fontId="13" fillId="0" borderId="36" xfId="1" applyFont="1" applyFill="1" applyBorder="1"/>
    <xf numFmtId="0" fontId="12" fillId="0" borderId="7" xfId="0" applyFont="1" applyFill="1" applyBorder="1" applyAlignment="1">
      <alignment horizontal="center" wrapText="1"/>
    </xf>
    <xf numFmtId="0" fontId="8" fillId="6" borderId="5" xfId="0" applyFont="1" applyFill="1" applyBorder="1" applyAlignment="1">
      <alignment horizontal="center" wrapText="1"/>
    </xf>
    <xf numFmtId="0" fontId="12" fillId="0" borderId="12" xfId="0" applyFont="1" applyFill="1" applyBorder="1"/>
    <xf numFmtId="164" fontId="12" fillId="10" borderId="0" xfId="1" applyNumberFormat="1" applyFont="1" applyFill="1" applyBorder="1" applyAlignment="1">
      <alignment horizontal="center" vertical="center"/>
    </xf>
    <xf numFmtId="14" fontId="12" fillId="10" borderId="0" xfId="0" applyNumberFormat="1" applyFont="1" applyFill="1" applyBorder="1" applyAlignment="1">
      <alignment horizontal="center" vertical="center"/>
    </xf>
    <xf numFmtId="0" fontId="8" fillId="10" borderId="0" xfId="0" applyFont="1" applyFill="1" applyBorder="1" applyAlignment="1">
      <alignment horizontal="center" wrapText="1"/>
    </xf>
    <xf numFmtId="43" fontId="12" fillId="10" borderId="0" xfId="1" applyFont="1" applyFill="1" applyBorder="1" applyAlignment="1">
      <alignment horizontal="right" vertical="center"/>
    </xf>
    <xf numFmtId="0" fontId="8" fillId="10" borderId="0" xfId="0" applyFont="1" applyFill="1" applyBorder="1" applyAlignment="1">
      <alignment horizontal="left" wrapText="1"/>
    </xf>
    <xf numFmtId="43" fontId="8" fillId="10" borderId="0" xfId="1" applyFont="1" applyFill="1" applyBorder="1" applyAlignment="1">
      <alignment horizontal="center"/>
    </xf>
    <xf numFmtId="43" fontId="8" fillId="10" borderId="0" xfId="1" applyFont="1" applyFill="1" applyBorder="1"/>
    <xf numFmtId="0" fontId="8" fillId="10" borderId="0" xfId="0" applyFont="1" applyFill="1" applyBorder="1"/>
    <xf numFmtId="43" fontId="8" fillId="0" borderId="12" xfId="1" applyFont="1" applyFill="1" applyBorder="1" applyAlignment="1">
      <alignment horizontal="center"/>
    </xf>
    <xf numFmtId="0" fontId="8" fillId="6" borderId="8" xfId="0" applyFont="1" applyFill="1" applyBorder="1" applyAlignment="1">
      <alignment horizontal="center" wrapText="1"/>
    </xf>
    <xf numFmtId="0" fontId="4" fillId="0" borderId="1" xfId="0" applyFont="1" applyFill="1" applyBorder="1" applyAlignment="1">
      <alignment horizontal="left"/>
    </xf>
    <xf numFmtId="0" fontId="8" fillId="0" borderId="0" xfId="0" applyFont="1" applyFill="1" applyBorder="1" applyAlignment="1">
      <alignment horizontal="right" wrapText="1"/>
    </xf>
    <xf numFmtId="0" fontId="13" fillId="0" borderId="0" xfId="0" applyFont="1" applyFill="1" applyBorder="1" applyAlignment="1">
      <alignment horizontal="left" wrapText="1"/>
    </xf>
    <xf numFmtId="0" fontId="13" fillId="0" borderId="0" xfId="0" applyFont="1" applyFill="1" applyBorder="1" applyAlignment="1">
      <alignment horizontal="right" wrapText="1"/>
    </xf>
    <xf numFmtId="0" fontId="22" fillId="0" borderId="0" xfId="0" applyFont="1" applyFill="1" applyBorder="1" applyAlignment="1">
      <alignment horizontal="center" wrapText="1"/>
    </xf>
    <xf numFmtId="0" fontId="12" fillId="6" borderId="2" xfId="0" applyFont="1" applyFill="1" applyBorder="1" applyAlignment="1">
      <alignment horizontal="center" wrapText="1"/>
    </xf>
    <xf numFmtId="0" fontId="12" fillId="6" borderId="37" xfId="0" applyFont="1" applyFill="1" applyBorder="1" applyAlignment="1">
      <alignment horizontal="center" wrapText="1"/>
    </xf>
    <xf numFmtId="164" fontId="12" fillId="0" borderId="1" xfId="1" applyNumberFormat="1" applyFont="1" applyFill="1" applyBorder="1" applyAlignment="1">
      <alignment horizontal="right" vertical="center"/>
    </xf>
    <xf numFmtId="164" fontId="12" fillId="8" borderId="1" xfId="1" applyNumberFormat="1" applyFont="1" applyFill="1" applyBorder="1" applyAlignment="1">
      <alignment horizontal="right" vertical="center"/>
    </xf>
    <xf numFmtId="43" fontId="12" fillId="0" borderId="1" xfId="1" applyFont="1" applyFill="1" applyBorder="1" applyAlignment="1">
      <alignment horizontal="left" vertical="center"/>
    </xf>
    <xf numFmtId="164" fontId="12" fillId="0" borderId="0" xfId="1" applyNumberFormat="1" applyFont="1" applyFill="1" applyBorder="1" applyAlignment="1">
      <alignment horizontal="right" vertical="center"/>
    </xf>
    <xf numFmtId="0" fontId="12" fillId="6" borderId="33" xfId="0" applyFont="1" applyFill="1" applyBorder="1" applyAlignment="1">
      <alignment horizontal="center" wrapText="1"/>
    </xf>
    <xf numFmtId="43" fontId="8" fillId="0" borderId="54" xfId="1" applyFont="1" applyFill="1" applyBorder="1" applyAlignment="1">
      <alignment horizontal="center"/>
    </xf>
    <xf numFmtId="43" fontId="8" fillId="3" borderId="6" xfId="1" applyFont="1" applyFill="1" applyBorder="1" applyAlignment="1">
      <alignment horizontal="center"/>
    </xf>
    <xf numFmtId="43" fontId="8" fillId="3" borderId="6" xfId="1" applyFont="1" applyFill="1" applyBorder="1"/>
    <xf numFmtId="164" fontId="12" fillId="12" borderId="36" xfId="1" applyNumberFormat="1" applyFont="1" applyFill="1" applyBorder="1" applyAlignment="1">
      <alignment horizontal="center" vertical="center"/>
    </xf>
    <xf numFmtId="164" fontId="12" fillId="5" borderId="36" xfId="1" applyNumberFormat="1" applyFont="1" applyFill="1" applyBorder="1" applyAlignment="1">
      <alignment horizontal="center" vertical="center"/>
    </xf>
    <xf numFmtId="0" fontId="8" fillId="0" borderId="1" xfId="0" applyFont="1" applyFill="1" applyBorder="1"/>
    <xf numFmtId="164" fontId="12" fillId="5" borderId="8" xfId="1" applyNumberFormat="1" applyFont="1" applyFill="1" applyBorder="1" applyAlignment="1">
      <alignment horizontal="center" vertical="center"/>
    </xf>
    <xf numFmtId="164" fontId="12" fillId="12" borderId="8" xfId="1" applyNumberFormat="1" applyFont="1" applyFill="1" applyBorder="1" applyAlignment="1">
      <alignment horizontal="center" vertical="center"/>
    </xf>
    <xf numFmtId="164" fontId="12" fillId="12" borderId="38" xfId="1" applyNumberFormat="1" applyFont="1" applyFill="1" applyBorder="1" applyAlignment="1">
      <alignment horizontal="center" vertical="center"/>
    </xf>
    <xf numFmtId="164" fontId="18" fillId="0" borderId="24" xfId="1" applyNumberFormat="1" applyFont="1" applyFill="1" applyBorder="1" applyAlignment="1">
      <alignment horizontal="center" vertical="center"/>
    </xf>
    <xf numFmtId="164" fontId="12" fillId="0" borderId="9" xfId="1" applyNumberFormat="1" applyFont="1" applyFill="1" applyBorder="1" applyAlignment="1">
      <alignment horizontal="center" vertical="center"/>
    </xf>
    <xf numFmtId="0" fontId="8" fillId="6" borderId="5" xfId="0" applyFont="1" applyFill="1" applyBorder="1" applyAlignment="1">
      <alignment horizontal="center" wrapText="1"/>
    </xf>
    <xf numFmtId="14" fontId="12" fillId="0" borderId="8" xfId="1" applyNumberFormat="1" applyFont="1" applyFill="1" applyBorder="1" applyAlignment="1">
      <alignment horizontal="center" vertical="center"/>
    </xf>
    <xf numFmtId="164" fontId="18" fillId="5" borderId="38" xfId="1" applyNumberFormat="1" applyFont="1" applyFill="1" applyBorder="1" applyAlignment="1">
      <alignment horizontal="center" vertical="center"/>
    </xf>
    <xf numFmtId="164" fontId="18" fillId="5" borderId="51" xfId="1" applyNumberFormat="1" applyFont="1" applyFill="1" applyBorder="1" applyAlignment="1">
      <alignment horizontal="center" vertical="center"/>
    </xf>
    <xf numFmtId="164" fontId="18" fillId="5" borderId="53" xfId="1" applyNumberFormat="1" applyFont="1" applyFill="1" applyBorder="1" applyAlignment="1">
      <alignment horizontal="center" vertical="center"/>
    </xf>
    <xf numFmtId="164" fontId="18" fillId="12" borderId="51" xfId="1" applyNumberFormat="1" applyFont="1" applyFill="1" applyBorder="1" applyAlignment="1">
      <alignment horizontal="center" vertical="center"/>
    </xf>
    <xf numFmtId="164" fontId="18" fillId="12" borderId="53" xfId="1" applyNumberFormat="1" applyFont="1" applyFill="1" applyBorder="1" applyAlignment="1">
      <alignment horizontal="center" vertical="center"/>
    </xf>
    <xf numFmtId="164" fontId="12" fillId="5" borderId="9" xfId="1" applyNumberFormat="1" applyFont="1" applyFill="1" applyBorder="1" applyAlignment="1">
      <alignment horizontal="center" vertical="center"/>
    </xf>
    <xf numFmtId="164" fontId="12" fillId="5" borderId="5" xfId="1" applyNumberFormat="1" applyFont="1" applyFill="1" applyBorder="1" applyAlignment="1">
      <alignment horizontal="center" vertical="center"/>
    </xf>
    <xf numFmtId="164" fontId="12" fillId="5" borderId="8" xfId="1" applyNumberFormat="1" applyFont="1" applyFill="1" applyBorder="1" applyAlignment="1">
      <alignment horizontal="center" vertical="center"/>
    </xf>
    <xf numFmtId="164" fontId="12" fillId="12" borderId="9" xfId="1" applyNumberFormat="1" applyFont="1" applyFill="1" applyBorder="1" applyAlignment="1">
      <alignment horizontal="center" vertical="center"/>
    </xf>
    <xf numFmtId="164" fontId="12" fillId="12" borderId="5" xfId="1" applyNumberFormat="1" applyFont="1" applyFill="1" applyBorder="1" applyAlignment="1">
      <alignment horizontal="center" vertical="center"/>
    </xf>
    <xf numFmtId="164" fontId="12" fillId="12" borderId="8" xfId="1" applyNumberFormat="1" applyFont="1" applyFill="1" applyBorder="1" applyAlignment="1">
      <alignment horizontal="center" vertical="center"/>
    </xf>
    <xf numFmtId="164" fontId="18" fillId="5" borderId="52" xfId="1" applyNumberFormat="1" applyFont="1" applyFill="1" applyBorder="1" applyAlignment="1">
      <alignment horizontal="center" vertical="center"/>
    </xf>
    <xf numFmtId="164" fontId="18" fillId="12" borderId="52" xfId="1" applyNumberFormat="1" applyFont="1" applyFill="1" applyBorder="1" applyAlignment="1">
      <alignment horizontal="center" vertical="center"/>
    </xf>
    <xf numFmtId="0" fontId="17" fillId="9" borderId="19" xfId="0" applyFont="1" applyFill="1" applyBorder="1" applyAlignment="1">
      <alignment horizontal="center"/>
    </xf>
    <xf numFmtId="0" fontId="17" fillId="9" borderId="20" xfId="0" applyFont="1" applyFill="1" applyBorder="1" applyAlignment="1">
      <alignment horizontal="center"/>
    </xf>
    <xf numFmtId="0" fontId="17" fillId="9" borderId="21" xfId="0" applyFont="1" applyFill="1" applyBorder="1" applyAlignment="1">
      <alignment horizontal="center"/>
    </xf>
    <xf numFmtId="164" fontId="7" fillId="6" borderId="9" xfId="1" applyNumberFormat="1" applyFont="1" applyFill="1" applyBorder="1" applyAlignment="1">
      <alignment horizontal="center"/>
    </xf>
    <xf numFmtId="164" fontId="7" fillId="6" borderId="8" xfId="1" applyNumberFormat="1" applyFont="1" applyFill="1" applyBorder="1" applyAlignment="1">
      <alignment horizontal="center"/>
    </xf>
    <xf numFmtId="14" fontId="12" fillId="0" borderId="9" xfId="0" applyNumberFormat="1" applyFont="1" applyFill="1" applyBorder="1" applyAlignment="1">
      <alignment horizontal="center" vertical="center"/>
    </xf>
    <xf numFmtId="14" fontId="12" fillId="0" borderId="8" xfId="0" applyNumberFormat="1" applyFont="1" applyFill="1" applyBorder="1" applyAlignment="1">
      <alignment horizontal="center" vertical="center"/>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14" fontId="15" fillId="0" borderId="26" xfId="1" applyNumberFormat="1" applyFont="1" applyFill="1" applyBorder="1" applyAlignment="1">
      <alignment horizontal="center"/>
    </xf>
    <xf numFmtId="14" fontId="15" fillId="0" borderId="27" xfId="1" applyNumberFormat="1" applyFont="1" applyFill="1" applyBorder="1" applyAlignment="1">
      <alignment horizontal="center"/>
    </xf>
    <xf numFmtId="164" fontId="9" fillId="13" borderId="26" xfId="1" applyNumberFormat="1" applyFont="1" applyFill="1" applyBorder="1" applyAlignment="1">
      <alignment horizontal="center"/>
    </xf>
    <xf numFmtId="164" fontId="9" fillId="13" borderId="29" xfId="1" applyNumberFormat="1" applyFont="1" applyFill="1" applyBorder="1" applyAlignment="1">
      <alignment horizontal="center"/>
    </xf>
    <xf numFmtId="164" fontId="9" fillId="13" borderId="27" xfId="1" applyNumberFormat="1" applyFont="1" applyFill="1" applyBorder="1" applyAlignment="1">
      <alignment horizontal="center"/>
    </xf>
    <xf numFmtId="164" fontId="7" fillId="6" borderId="26" xfId="1" applyNumberFormat="1" applyFont="1" applyFill="1" applyBorder="1" applyAlignment="1">
      <alignment horizontal="center"/>
    </xf>
    <xf numFmtId="164" fontId="7" fillId="6" borderId="29" xfId="1" applyNumberFormat="1" applyFont="1" applyFill="1" applyBorder="1" applyAlignment="1">
      <alignment horizontal="center"/>
    </xf>
    <xf numFmtId="164" fontId="7" fillId="6" borderId="27" xfId="1" applyNumberFormat="1" applyFont="1" applyFill="1" applyBorder="1" applyAlignment="1">
      <alignment horizontal="center"/>
    </xf>
    <xf numFmtId="164" fontId="21" fillId="5" borderId="36" xfId="1" applyNumberFormat="1" applyFont="1" applyFill="1" applyBorder="1" applyAlignment="1">
      <alignment horizontal="center" vertical="center"/>
    </xf>
    <xf numFmtId="164" fontId="21" fillId="5" borderId="38" xfId="1" applyNumberFormat="1" applyFont="1" applyFill="1" applyBorder="1" applyAlignment="1">
      <alignment horizontal="center" vertical="center"/>
    </xf>
    <xf numFmtId="14" fontId="4" fillId="0" borderId="9" xfId="1" applyNumberFormat="1" applyFont="1" applyFill="1" applyBorder="1" applyAlignment="1">
      <alignment horizontal="center" vertical="center"/>
    </xf>
    <xf numFmtId="14" fontId="4" fillId="0" borderId="8" xfId="1" applyNumberFormat="1" applyFont="1" applyFill="1" applyBorder="1" applyAlignment="1">
      <alignment horizontal="center" vertical="center"/>
    </xf>
    <xf numFmtId="0" fontId="8" fillId="0" borderId="5" xfId="0" applyFont="1" applyFill="1" applyBorder="1" applyAlignment="1">
      <alignment horizontal="center" wrapText="1"/>
    </xf>
    <xf numFmtId="43" fontId="9" fillId="4" borderId="44" xfId="1" applyFont="1" applyFill="1" applyBorder="1" applyAlignment="1">
      <alignment horizontal="center"/>
    </xf>
    <xf numFmtId="43" fontId="9" fillId="4" borderId="30" xfId="1" applyFont="1" applyFill="1" applyBorder="1" applyAlignment="1">
      <alignment horizontal="center"/>
    </xf>
    <xf numFmtId="43" fontId="9" fillId="4" borderId="43" xfId="1" applyFont="1" applyFill="1" applyBorder="1" applyAlignment="1">
      <alignment horizontal="center"/>
    </xf>
    <xf numFmtId="43" fontId="9" fillId="4" borderId="45" xfId="1" applyFont="1" applyFill="1" applyBorder="1" applyAlignment="1">
      <alignment horizontal="center"/>
    </xf>
    <xf numFmtId="43" fontId="9" fillId="4" borderId="46" xfId="1" applyFont="1" applyFill="1" applyBorder="1" applyAlignment="1">
      <alignment horizontal="center"/>
    </xf>
    <xf numFmtId="43" fontId="9" fillId="4" borderId="31" xfId="1" applyFont="1" applyFill="1" applyBorder="1" applyAlignment="1">
      <alignment horizontal="center"/>
    </xf>
    <xf numFmtId="14" fontId="15" fillId="0" borderId="29" xfId="1" applyNumberFormat="1" applyFont="1" applyFill="1" applyBorder="1" applyAlignment="1">
      <alignment horizontal="center"/>
    </xf>
    <xf numFmtId="164" fontId="9" fillId="4" borderId="26" xfId="1" applyNumberFormat="1" applyFont="1" applyFill="1" applyBorder="1" applyAlignment="1">
      <alignment horizontal="center"/>
    </xf>
    <xf numFmtId="164" fontId="9" fillId="4" borderId="27" xfId="1" applyNumberFormat="1" applyFont="1" applyFill="1" applyBorder="1" applyAlignment="1">
      <alignment horizontal="center"/>
    </xf>
    <xf numFmtId="164" fontId="12" fillId="12" borderId="36" xfId="1" applyNumberFormat="1" applyFont="1" applyFill="1" applyBorder="1" applyAlignment="1">
      <alignment horizontal="center" vertical="center"/>
    </xf>
    <xf numFmtId="164" fontId="12" fillId="12" borderId="38" xfId="1" applyNumberFormat="1" applyFont="1" applyFill="1" applyBorder="1" applyAlignment="1">
      <alignment horizontal="center" vertical="center"/>
    </xf>
    <xf numFmtId="0" fontId="8" fillId="0" borderId="28" xfId="0" applyFont="1" applyFill="1" applyBorder="1" applyAlignment="1">
      <alignment horizontal="center" wrapText="1"/>
    </xf>
    <xf numFmtId="0" fontId="8" fillId="0" borderId="37" xfId="0" applyFont="1" applyFill="1" applyBorder="1" applyAlignment="1">
      <alignment horizontal="center" wrapText="1"/>
    </xf>
    <xf numFmtId="14" fontId="12" fillId="0" borderId="5" xfId="0" applyNumberFormat="1" applyFont="1" applyFill="1" applyBorder="1" applyAlignment="1">
      <alignment horizontal="center" vertical="center"/>
    </xf>
    <xf numFmtId="0" fontId="8" fillId="0" borderId="26" xfId="0" applyFont="1" applyFill="1" applyBorder="1" applyAlignment="1">
      <alignment horizontal="center" wrapText="1"/>
    </xf>
    <xf numFmtId="0" fontId="8" fillId="0" borderId="27" xfId="0" applyFont="1" applyFill="1" applyBorder="1" applyAlignment="1">
      <alignment horizontal="center" wrapText="1"/>
    </xf>
    <xf numFmtId="164" fontId="12" fillId="5" borderId="51" xfId="1" applyNumberFormat="1" applyFont="1" applyFill="1" applyBorder="1" applyAlignment="1">
      <alignment horizontal="center" vertical="center"/>
    </xf>
    <xf numFmtId="164" fontId="12" fillId="5" borderId="52" xfId="1" applyNumberFormat="1" applyFont="1" applyFill="1" applyBorder="1" applyAlignment="1">
      <alignment horizontal="center" vertical="center"/>
    </xf>
    <xf numFmtId="164" fontId="12" fillId="5" borderId="53" xfId="1" applyNumberFormat="1" applyFont="1" applyFill="1" applyBorder="1" applyAlignment="1">
      <alignment horizontal="center" vertical="center"/>
    </xf>
    <xf numFmtId="0" fontId="8" fillId="0" borderId="29" xfId="0" applyFont="1" applyFill="1" applyBorder="1" applyAlignment="1">
      <alignment horizontal="center" wrapText="1"/>
    </xf>
    <xf numFmtId="43" fontId="9" fillId="4" borderId="28" xfId="1" applyFont="1" applyFill="1" applyBorder="1" applyAlignment="1">
      <alignment horizontal="center"/>
    </xf>
    <xf numFmtId="43" fontId="9" fillId="4" borderId="36" xfId="1" applyFont="1" applyFill="1" applyBorder="1" applyAlignment="1">
      <alignment horizontal="center"/>
    </xf>
    <xf numFmtId="43" fontId="9" fillId="4" borderId="35" xfId="1" applyFont="1" applyFill="1" applyBorder="1" applyAlignment="1">
      <alignment horizontal="center"/>
    </xf>
    <xf numFmtId="43" fontId="9" fillId="4" borderId="14" xfId="1" applyFont="1" applyFill="1" applyBorder="1" applyAlignment="1">
      <alignment horizontal="center"/>
    </xf>
    <xf numFmtId="43" fontId="9" fillId="4" borderId="37" xfId="1" applyFont="1" applyFill="1" applyBorder="1" applyAlignment="1">
      <alignment horizontal="center"/>
    </xf>
    <xf numFmtId="43" fontId="9" fillId="4" borderId="38" xfId="1" applyFont="1" applyFill="1" applyBorder="1" applyAlignment="1">
      <alignment horizontal="center"/>
    </xf>
    <xf numFmtId="164" fontId="7" fillId="6" borderId="5" xfId="1" applyNumberFormat="1" applyFont="1" applyFill="1" applyBorder="1" applyAlignment="1">
      <alignment horizontal="center"/>
    </xf>
    <xf numFmtId="164" fontId="18" fillId="5" borderId="36" xfId="1" applyNumberFormat="1" applyFont="1" applyFill="1" applyBorder="1" applyAlignment="1">
      <alignment horizontal="center" vertical="center"/>
    </xf>
    <xf numFmtId="164" fontId="18" fillId="5" borderId="14" xfId="1" applyNumberFormat="1" applyFont="1" applyFill="1" applyBorder="1" applyAlignment="1">
      <alignment horizontal="center" vertical="center"/>
    </xf>
    <xf numFmtId="164" fontId="18" fillId="5" borderId="38" xfId="1" applyNumberFormat="1" applyFont="1" applyFill="1" applyBorder="1" applyAlignment="1">
      <alignment horizontal="center" vertical="center"/>
    </xf>
    <xf numFmtId="164" fontId="9" fillId="4" borderId="29" xfId="1" applyNumberFormat="1" applyFont="1" applyFill="1" applyBorder="1" applyAlignment="1">
      <alignment horizontal="center"/>
    </xf>
    <xf numFmtId="164" fontId="18" fillId="5" borderId="9" xfId="1" applyNumberFormat="1" applyFont="1" applyFill="1" applyBorder="1" applyAlignment="1">
      <alignment horizontal="center" vertical="center"/>
    </xf>
    <xf numFmtId="164" fontId="18" fillId="5" borderId="8" xfId="1" applyNumberFormat="1" applyFont="1" applyFill="1" applyBorder="1" applyAlignment="1">
      <alignment horizontal="center" vertical="center"/>
    </xf>
    <xf numFmtId="164" fontId="9" fillId="14" borderId="26" xfId="1" applyNumberFormat="1" applyFont="1" applyFill="1" applyBorder="1" applyAlignment="1">
      <alignment horizontal="center"/>
    </xf>
    <xf numFmtId="164" fontId="9" fillId="14" borderId="29" xfId="1" applyNumberFormat="1" applyFont="1" applyFill="1" applyBorder="1" applyAlignment="1">
      <alignment horizontal="center"/>
    </xf>
    <xf numFmtId="164" fontId="9" fillId="3" borderId="26" xfId="1" applyNumberFormat="1" applyFont="1" applyFill="1" applyBorder="1" applyAlignment="1">
      <alignment horizontal="center"/>
    </xf>
    <xf numFmtId="164" fontId="9" fillId="3" borderId="29" xfId="1" applyNumberFormat="1" applyFont="1" applyFill="1" applyBorder="1" applyAlignment="1">
      <alignment horizontal="center"/>
    </xf>
    <xf numFmtId="164" fontId="9" fillId="3" borderId="27" xfId="1" applyNumberFormat="1" applyFont="1" applyFill="1" applyBorder="1" applyAlignment="1">
      <alignment horizontal="center"/>
    </xf>
    <xf numFmtId="164" fontId="9" fillId="14" borderId="27" xfId="1" applyNumberFormat="1" applyFont="1" applyFill="1" applyBorder="1" applyAlignment="1">
      <alignment horizontal="center"/>
    </xf>
    <xf numFmtId="0" fontId="8" fillId="0" borderId="9" xfId="0" applyFont="1" applyFill="1" applyBorder="1" applyAlignment="1">
      <alignment horizontal="center" textRotation="68" wrapText="1"/>
    </xf>
    <xf numFmtId="0" fontId="8" fillId="0" borderId="5" xfId="0" applyFont="1" applyFill="1" applyBorder="1" applyAlignment="1">
      <alignment horizontal="center" textRotation="68" wrapText="1"/>
    </xf>
    <xf numFmtId="0" fontId="8" fillId="0" borderId="8" xfId="0" applyFont="1" applyFill="1" applyBorder="1" applyAlignment="1">
      <alignment horizontal="center" textRotation="68" wrapText="1"/>
    </xf>
    <xf numFmtId="43" fontId="9" fillId="4" borderId="44" xfId="1" applyFont="1" applyFill="1" applyBorder="1" applyAlignment="1">
      <alignment horizontal="center" textRotation="54"/>
    </xf>
    <xf numFmtId="43" fontId="9" fillId="4" borderId="30" xfId="1" applyFont="1" applyFill="1" applyBorder="1" applyAlignment="1">
      <alignment horizontal="center" textRotation="54"/>
    </xf>
    <xf numFmtId="43" fontId="9" fillId="4" borderId="43" xfId="1" applyFont="1" applyFill="1" applyBorder="1" applyAlignment="1">
      <alignment horizontal="center" textRotation="54"/>
    </xf>
    <xf numFmtId="43" fontId="9" fillId="4" borderId="45" xfId="1" applyFont="1" applyFill="1" applyBorder="1" applyAlignment="1">
      <alignment horizontal="center" textRotation="54"/>
    </xf>
    <xf numFmtId="43" fontId="9" fillId="4" borderId="46" xfId="1" applyFont="1" applyFill="1" applyBorder="1" applyAlignment="1">
      <alignment horizontal="center" textRotation="54"/>
    </xf>
    <xf numFmtId="43" fontId="9" fillId="4" borderId="31" xfId="1" applyFont="1" applyFill="1" applyBorder="1" applyAlignment="1">
      <alignment horizontal="center" textRotation="54"/>
    </xf>
    <xf numFmtId="164" fontId="9" fillId="4" borderId="26" xfId="1" applyNumberFormat="1" applyFont="1" applyFill="1" applyBorder="1" applyAlignment="1">
      <alignment horizontal="right" textRotation="7"/>
    </xf>
    <xf numFmtId="164" fontId="9" fillId="4" borderId="27" xfId="1" applyNumberFormat="1" applyFont="1" applyFill="1" applyBorder="1" applyAlignment="1">
      <alignment horizontal="right" textRotation="7"/>
    </xf>
    <xf numFmtId="164" fontId="12" fillId="12" borderId="14" xfId="1" applyNumberFormat="1" applyFont="1" applyFill="1" applyBorder="1" applyAlignment="1">
      <alignment horizontal="center" vertical="center"/>
    </xf>
    <xf numFmtId="164" fontId="9" fillId="4" borderId="26" xfId="1" applyNumberFormat="1" applyFont="1" applyFill="1" applyBorder="1" applyAlignment="1">
      <alignment horizontal="right" textRotation="61"/>
    </xf>
    <xf numFmtId="164" fontId="9" fillId="4" borderId="29" xfId="1" applyNumberFormat="1" applyFont="1" applyFill="1" applyBorder="1" applyAlignment="1">
      <alignment horizontal="right" textRotation="61"/>
    </xf>
    <xf numFmtId="164" fontId="9" fillId="4" borderId="27" xfId="1" applyNumberFormat="1" applyFont="1" applyFill="1" applyBorder="1" applyAlignment="1">
      <alignment horizontal="right" textRotation="61"/>
    </xf>
    <xf numFmtId="14" fontId="15" fillId="0" borderId="25" xfId="1" applyNumberFormat="1" applyFont="1" applyBorder="1" applyAlignment="1">
      <alignment horizontal="center"/>
    </xf>
    <xf numFmtId="14" fontId="15" fillId="0" borderId="34" xfId="1" applyNumberFormat="1" applyFont="1" applyBorder="1" applyAlignment="1">
      <alignment horizontal="center"/>
    </xf>
    <xf numFmtId="43" fontId="15" fillId="0" borderId="39" xfId="1" applyFont="1" applyBorder="1" applyAlignment="1">
      <alignment horizontal="center"/>
    </xf>
    <xf numFmtId="14" fontId="15" fillId="0" borderId="39" xfId="1" applyNumberFormat="1" applyFont="1" applyBorder="1" applyAlignment="1">
      <alignment horizontal="center"/>
    </xf>
    <xf numFmtId="14" fontId="15" fillId="0" borderId="44" xfId="1" applyNumberFormat="1" applyFont="1" applyFill="1" applyBorder="1" applyAlignment="1">
      <alignment horizontal="center"/>
    </xf>
    <xf numFmtId="14" fontId="15" fillId="0" borderId="43" xfId="1" applyNumberFormat="1" applyFont="1" applyFill="1" applyBorder="1" applyAlignment="1">
      <alignment horizontal="center"/>
    </xf>
    <xf numFmtId="164" fontId="9" fillId="3" borderId="30" xfId="1" applyNumberFormat="1" applyFont="1" applyFill="1" applyBorder="1" applyAlignment="1">
      <alignment horizontal="center"/>
    </xf>
    <xf numFmtId="164" fontId="9" fillId="3" borderId="45" xfId="1" applyNumberFormat="1" applyFont="1" applyFill="1" applyBorder="1" applyAlignment="1">
      <alignment horizontal="center"/>
    </xf>
    <xf numFmtId="164" fontId="18" fillId="5" borderId="47" xfId="1" applyNumberFormat="1" applyFont="1" applyFill="1" applyBorder="1" applyAlignment="1">
      <alignment horizontal="center" vertical="center"/>
    </xf>
    <xf numFmtId="164" fontId="12" fillId="5" borderId="36" xfId="1" applyNumberFormat="1" applyFont="1" applyFill="1" applyBorder="1" applyAlignment="1">
      <alignment horizontal="center" vertical="center"/>
    </xf>
    <xf numFmtId="164" fontId="12" fillId="5" borderId="14" xfId="1" applyNumberFormat="1" applyFont="1" applyFill="1" applyBorder="1" applyAlignment="1">
      <alignment horizontal="center" vertical="center"/>
    </xf>
    <xf numFmtId="164" fontId="12" fillId="5" borderId="38" xfId="1" applyNumberFormat="1" applyFont="1" applyFill="1" applyBorder="1" applyAlignment="1">
      <alignment horizontal="center" vertical="center"/>
    </xf>
    <xf numFmtId="0" fontId="8" fillId="4" borderId="0" xfId="0" applyFont="1" applyFill="1" applyAlignment="1">
      <alignment horizontal="center" wrapText="1"/>
    </xf>
    <xf numFmtId="0" fontId="8" fillId="3" borderId="0" xfId="0" applyFont="1" applyFill="1" applyAlignment="1">
      <alignment horizontal="center" wrapText="1"/>
    </xf>
    <xf numFmtId="0" fontId="8" fillId="4" borderId="0" xfId="0" applyFont="1" applyFill="1" applyAlignment="1">
      <alignment horizontal="left"/>
    </xf>
    <xf numFmtId="0" fontId="8" fillId="3" borderId="0" xfId="0" applyFont="1" applyFill="1" applyAlignment="1">
      <alignment horizontal="left"/>
    </xf>
    <xf numFmtId="0" fontId="8" fillId="8" borderId="0" xfId="0" applyFont="1" applyFill="1" applyAlignment="1">
      <alignment horizontal="left"/>
    </xf>
    <xf numFmtId="0" fontId="14" fillId="3" borderId="0" xfId="0" applyFont="1" applyFill="1" applyAlignment="1">
      <alignment horizontal="center" wrapText="1"/>
    </xf>
    <xf numFmtId="0" fontId="8" fillId="5" borderId="0" xfId="0" applyFont="1" applyFill="1" applyAlignment="1">
      <alignment horizontal="center" wrapText="1"/>
    </xf>
    <xf numFmtId="0" fontId="15" fillId="0" borderId="0" xfId="0" applyFont="1" applyAlignment="1">
      <alignment horizontal="center"/>
    </xf>
    <xf numFmtId="0" fontId="16" fillId="0" borderId="0" xfId="0" applyFont="1" applyAlignment="1">
      <alignment horizontal="center"/>
    </xf>
    <xf numFmtId="164" fontId="7" fillId="5" borderId="1" xfId="1" applyNumberFormat="1" applyFont="1" applyFill="1" applyBorder="1" applyAlignment="1">
      <alignment horizontal="right"/>
    </xf>
    <xf numFmtId="0" fontId="12" fillId="3" borderId="0" xfId="0" applyFont="1" applyFill="1" applyAlignment="1">
      <alignment horizontal="left"/>
    </xf>
    <xf numFmtId="0" fontId="0" fillId="0" borderId="29" xfId="0" applyBorder="1"/>
    <xf numFmtId="0" fontId="0" fillId="0" borderId="27" xfId="0" applyBorder="1"/>
    <xf numFmtId="43" fontId="9" fillId="4" borderId="28" xfId="1" applyFont="1" applyFill="1" applyBorder="1" applyAlignment="1">
      <alignment horizontal="center" textRotation="75"/>
    </xf>
    <xf numFmtId="43" fontId="9" fillId="4" borderId="36" xfId="1" applyFont="1" applyFill="1" applyBorder="1" applyAlignment="1">
      <alignment horizontal="center" textRotation="75"/>
    </xf>
    <xf numFmtId="43" fontId="9" fillId="4" borderId="35" xfId="1" applyFont="1" applyFill="1" applyBorder="1" applyAlignment="1">
      <alignment horizontal="center" textRotation="75"/>
    </xf>
    <xf numFmtId="43" fontId="9" fillId="4" borderId="14" xfId="1" applyFont="1" applyFill="1" applyBorder="1" applyAlignment="1">
      <alignment horizontal="center" textRotation="75"/>
    </xf>
    <xf numFmtId="43" fontId="9" fillId="4" borderId="37" xfId="1" applyFont="1" applyFill="1" applyBorder="1" applyAlignment="1">
      <alignment horizontal="center" textRotation="75"/>
    </xf>
    <xf numFmtId="43" fontId="9" fillId="4" borderId="38" xfId="1" applyFont="1" applyFill="1" applyBorder="1" applyAlignment="1">
      <alignment horizontal="center" textRotation="75"/>
    </xf>
    <xf numFmtId="164" fontId="9" fillId="13" borderId="26" xfId="1" applyNumberFormat="1" applyFont="1" applyFill="1" applyBorder="1" applyAlignment="1">
      <alignment horizontal="right" textRotation="7"/>
    </xf>
    <xf numFmtId="164" fontId="9" fillId="13" borderId="27" xfId="1" applyNumberFormat="1" applyFont="1" applyFill="1" applyBorder="1" applyAlignment="1">
      <alignment horizontal="right" textRotation="7"/>
    </xf>
    <xf numFmtId="0" fontId="8" fillId="0" borderId="35" xfId="0" applyFont="1" applyFill="1" applyBorder="1" applyAlignment="1">
      <alignment horizontal="center" wrapText="1"/>
    </xf>
    <xf numFmtId="164" fontId="7" fillId="6" borderId="25" xfId="1" applyNumberFormat="1" applyFont="1" applyFill="1" applyBorder="1" applyAlignment="1">
      <alignment horizontal="center"/>
    </xf>
    <xf numFmtId="164" fontId="7" fillId="6" borderId="34" xfId="1" applyNumberFormat="1" applyFont="1" applyFill="1" applyBorder="1" applyAlignment="1">
      <alignment horizontal="center"/>
    </xf>
    <xf numFmtId="164" fontId="7" fillId="6" borderId="39" xfId="1" applyNumberFormat="1" applyFont="1" applyFill="1" applyBorder="1" applyAlignment="1">
      <alignment horizontal="center"/>
    </xf>
    <xf numFmtId="164" fontId="9" fillId="3" borderId="26" xfId="0" applyNumberFormat="1" applyFont="1" applyFill="1" applyBorder="1" applyAlignment="1">
      <alignment horizontal="center"/>
    </xf>
    <xf numFmtId="0" fontId="9" fillId="3" borderId="29" xfId="0" applyFont="1" applyFill="1" applyBorder="1" applyAlignment="1">
      <alignment horizontal="center"/>
    </xf>
    <xf numFmtId="0" fontId="9" fillId="3" borderId="27" xfId="0" applyFont="1" applyFill="1" applyBorder="1" applyAlignment="1">
      <alignment horizontal="center"/>
    </xf>
    <xf numFmtId="43" fontId="15" fillId="0" borderId="29" xfId="1" applyFont="1" applyFill="1" applyBorder="1" applyAlignment="1">
      <alignment horizontal="center"/>
    </xf>
    <xf numFmtId="43" fontId="15" fillId="0" borderId="27" xfId="1" applyFont="1" applyFill="1" applyBorder="1" applyAlignment="1">
      <alignment horizontal="center"/>
    </xf>
    <xf numFmtId="14" fontId="12" fillId="0" borderId="9" xfId="1" applyNumberFormat="1" applyFont="1" applyFill="1" applyBorder="1" applyAlignment="1">
      <alignment horizontal="center" vertical="center"/>
    </xf>
    <xf numFmtId="14" fontId="12" fillId="0" borderId="5" xfId="1" applyNumberFormat="1" applyFont="1" applyFill="1" applyBorder="1" applyAlignment="1">
      <alignment horizontal="center" vertical="center"/>
    </xf>
    <xf numFmtId="14" fontId="12" fillId="0" borderId="8" xfId="1" applyNumberFormat="1" applyFont="1" applyFill="1" applyBorder="1" applyAlignment="1">
      <alignment horizontal="center" vertical="center"/>
    </xf>
    <xf numFmtId="164" fontId="12" fillId="12" borderId="51" xfId="1" applyNumberFormat="1" applyFont="1" applyFill="1" applyBorder="1" applyAlignment="1">
      <alignment horizontal="center" vertical="center"/>
    </xf>
    <xf numFmtId="164" fontId="12" fillId="12" borderId="52" xfId="1" applyNumberFormat="1" applyFont="1" applyFill="1" applyBorder="1" applyAlignment="1">
      <alignment horizontal="center" vertical="center"/>
    </xf>
    <xf numFmtId="164" fontId="12" fillId="12" borderId="53" xfId="1" applyNumberFormat="1" applyFont="1" applyFill="1" applyBorder="1" applyAlignment="1">
      <alignment horizontal="center" vertical="center"/>
    </xf>
    <xf numFmtId="164" fontId="12" fillId="12" borderId="44" xfId="1" applyNumberFormat="1" applyFont="1" applyFill="1" applyBorder="1" applyAlignment="1">
      <alignment horizontal="center" vertical="center"/>
    </xf>
    <xf numFmtId="164" fontId="12" fillId="12" borderId="43" xfId="1" applyNumberFormat="1" applyFont="1" applyFill="1" applyBorder="1" applyAlignment="1">
      <alignment horizontal="center" vertical="center"/>
    </xf>
    <xf numFmtId="164" fontId="12" fillId="12" borderId="46" xfId="1" applyNumberFormat="1" applyFont="1" applyFill="1" applyBorder="1" applyAlignment="1">
      <alignment horizontal="center" vertical="center"/>
    </xf>
    <xf numFmtId="164" fontId="20" fillId="6" borderId="26" xfId="1" applyNumberFormat="1" applyFont="1" applyFill="1" applyBorder="1" applyAlignment="1">
      <alignment horizontal="center" vertical="center"/>
    </xf>
    <xf numFmtId="164" fontId="20" fillId="6" borderId="29" xfId="1" applyNumberFormat="1" applyFont="1" applyFill="1" applyBorder="1" applyAlignment="1">
      <alignment horizontal="center" vertical="center"/>
    </xf>
    <xf numFmtId="164" fontId="20" fillId="6" borderId="27" xfId="1" applyNumberFormat="1" applyFont="1" applyFill="1" applyBorder="1" applyAlignment="1">
      <alignment horizontal="center" vertical="center"/>
    </xf>
    <xf numFmtId="14" fontId="12" fillId="0" borderId="26" xfId="0" applyNumberFormat="1" applyFont="1" applyFill="1" applyBorder="1" applyAlignment="1">
      <alignment horizontal="center" vertical="center"/>
    </xf>
    <xf numFmtId="14" fontId="12" fillId="0" borderId="29" xfId="0" applyNumberFormat="1" applyFont="1" applyFill="1" applyBorder="1" applyAlignment="1">
      <alignment horizontal="center" vertical="center"/>
    </xf>
    <xf numFmtId="14" fontId="12" fillId="0" borderId="27" xfId="0" applyNumberFormat="1" applyFont="1" applyFill="1" applyBorder="1" applyAlignment="1">
      <alignment horizontal="center" vertical="center"/>
    </xf>
    <xf numFmtId="164" fontId="18" fillId="5" borderId="12" xfId="1" applyNumberFormat="1" applyFont="1" applyFill="1" applyBorder="1" applyAlignment="1">
      <alignment horizontal="center" vertical="center"/>
    </xf>
    <xf numFmtId="0" fontId="8" fillId="3" borderId="9" xfId="0" applyFont="1" applyFill="1" applyBorder="1" applyAlignment="1">
      <alignment horizontal="center" wrapText="1"/>
    </xf>
    <xf numFmtId="164" fontId="12" fillId="0" borderId="6" xfId="1" applyNumberFormat="1" applyFont="1" applyFill="1" applyBorder="1" applyAlignment="1"/>
    <xf numFmtId="0" fontId="8" fillId="3" borderId="6" xfId="0" applyFont="1" applyFill="1" applyBorder="1" applyAlignment="1">
      <alignment horizontal="center" wrapText="1"/>
    </xf>
    <xf numFmtId="164" fontId="18" fillId="5" borderId="3" xfId="1" applyNumberFormat="1" applyFont="1" applyFill="1" applyBorder="1" applyAlignment="1">
      <alignment horizontal="center" vertical="center"/>
    </xf>
    <xf numFmtId="0" fontId="8" fillId="3" borderId="1" xfId="0" applyFont="1" applyFill="1" applyBorder="1" applyAlignment="1">
      <alignment horizontal="center" wrapText="1"/>
    </xf>
    <xf numFmtId="164" fontId="18" fillId="5" borderId="13" xfId="1" applyNumberFormat="1" applyFont="1" applyFill="1" applyBorder="1" applyAlignment="1">
      <alignment horizontal="center" vertical="center"/>
    </xf>
    <xf numFmtId="164" fontId="12" fillId="0" borderId="8" xfId="1" applyNumberFormat="1" applyFont="1" applyFill="1" applyBorder="1" applyAlignment="1"/>
    <xf numFmtId="0" fontId="8" fillId="3" borderId="7" xfId="0" applyFont="1" applyFill="1" applyBorder="1" applyAlignment="1">
      <alignment horizontal="center" wrapText="1"/>
    </xf>
    <xf numFmtId="164" fontId="18" fillId="12" borderId="55" xfId="1" applyNumberFormat="1" applyFont="1" applyFill="1" applyBorder="1" applyAlignment="1">
      <alignment horizontal="center" vertical="center"/>
    </xf>
    <xf numFmtId="14" fontId="12" fillId="0" borderId="10" xfId="1" applyNumberFormat="1" applyFont="1" applyFill="1" applyBorder="1" applyAlignment="1">
      <alignment horizontal="center" vertical="center"/>
    </xf>
    <xf numFmtId="0" fontId="12" fillId="0" borderId="10" xfId="0" applyFont="1" applyFill="1" applyBorder="1"/>
    <xf numFmtId="164" fontId="12" fillId="0" borderId="10" xfId="1" applyNumberFormat="1" applyFont="1" applyFill="1" applyBorder="1" applyAlignment="1"/>
    <xf numFmtId="0" fontId="8" fillId="3" borderId="8" xfId="0" applyFont="1" applyFill="1" applyBorder="1" applyAlignment="1">
      <alignment horizontal="center" wrapText="1"/>
    </xf>
    <xf numFmtId="43" fontId="8" fillId="0" borderId="10" xfId="1" applyFont="1" applyFill="1" applyBorder="1" applyAlignment="1">
      <alignment horizontal="center" wrapText="1"/>
    </xf>
    <xf numFmtId="0" fontId="8" fillId="3" borderId="11" xfId="0" applyFont="1" applyFill="1" applyBorder="1" applyAlignment="1">
      <alignment horizontal="center" wrapText="1"/>
    </xf>
    <xf numFmtId="164" fontId="8" fillId="0" borderId="56" xfId="1" applyNumberFormat="1" applyFont="1" applyFill="1" applyBorder="1"/>
    <xf numFmtId="43" fontId="8" fillId="0" borderId="55" xfId="1" applyFont="1" applyFill="1" applyBorder="1"/>
    <xf numFmtId="164" fontId="18" fillId="12" borderId="12" xfId="1" applyNumberFormat="1" applyFont="1" applyFill="1" applyBorder="1" applyAlignment="1">
      <alignment horizontal="center" vertical="center"/>
    </xf>
    <xf numFmtId="43" fontId="9" fillId="0" borderId="1" xfId="1" applyFont="1" applyFill="1" applyBorder="1" applyAlignment="1">
      <alignment horizontal="center" wrapText="1"/>
    </xf>
    <xf numFmtId="164" fontId="18" fillId="12" borderId="13" xfId="1" applyNumberFormat="1" applyFont="1" applyFill="1" applyBorder="1" applyAlignment="1">
      <alignment horizontal="center" vertical="center"/>
    </xf>
    <xf numFmtId="43" fontId="9" fillId="0" borderId="7" xfId="1" applyFont="1" applyFill="1" applyBorder="1" applyAlignment="1">
      <alignment horizontal="center" wrapText="1"/>
    </xf>
    <xf numFmtId="0" fontId="8" fillId="0" borderId="6" xfId="0" applyFont="1" applyFill="1" applyBorder="1" applyAlignment="1">
      <alignment horizontal="center" wrapText="1"/>
    </xf>
    <xf numFmtId="0" fontId="8" fillId="0" borderId="4" xfId="0" applyFont="1" applyFill="1" applyBorder="1" applyAlignment="1">
      <alignment horizontal="center" wrapText="1"/>
    </xf>
    <xf numFmtId="164" fontId="12" fillId="3" borderId="6" xfId="1" applyNumberFormat="1" applyFont="1" applyFill="1" applyBorder="1" applyAlignment="1"/>
    <xf numFmtId="0" fontId="9" fillId="4" borderId="10" xfId="0" quotePrefix="1" applyFont="1" applyFill="1" applyBorder="1" applyAlignment="1">
      <alignment horizontal="left" wrapText="1"/>
    </xf>
    <xf numFmtId="0" fontId="19" fillId="0" borderId="10" xfId="0" applyFont="1" applyFill="1" applyBorder="1" applyAlignment="1">
      <alignment horizontal="left" wrapText="1"/>
    </xf>
    <xf numFmtId="0" fontId="12" fillId="0" borderId="11" xfId="0" applyFont="1" applyFill="1" applyBorder="1"/>
    <xf numFmtId="0" fontId="12" fillId="0" borderId="9" xfId="0" applyFont="1" applyFill="1" applyBorder="1"/>
    <xf numFmtId="0" fontId="8" fillId="0" borderId="57" xfId="0" applyFont="1" applyFill="1" applyBorder="1" applyAlignment="1">
      <alignment horizontal="left" wrapText="1"/>
    </xf>
    <xf numFmtId="0" fontId="8" fillId="0" borderId="24" xfId="0" applyFont="1" applyFill="1" applyBorder="1" applyAlignment="1">
      <alignment horizontal="left" wrapText="1"/>
    </xf>
  </cellXfs>
  <cellStyles count="2">
    <cellStyle name="Κανονικό" xfId="0" builtinId="0"/>
    <cellStyle name="Κόμμα" xfId="1" builtinId="3"/>
  </cellStyles>
  <dxfs count="0"/>
  <tableStyles count="0" defaultTableStyle="TableStyleMedium9" defaultPivotStyle="PivotStyleLight16"/>
  <colors>
    <mruColors>
      <color rgb="FF00FF00"/>
      <color rgb="FF00FFFF"/>
      <color rgb="FFFF00FF"/>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O600"/>
  <sheetViews>
    <sheetView tabSelected="1" zoomScaleNormal="100" workbookViewId="0">
      <pane ySplit="1" topLeftCell="A2" activePane="bottomLeft" state="frozen"/>
      <selection pane="bottomLeft" activeCell="D28" sqref="D28"/>
    </sheetView>
  </sheetViews>
  <sheetFormatPr defaultRowHeight="12.75"/>
  <cols>
    <col min="1" max="1" width="7.21875" style="7" bestFit="1" customWidth="1"/>
    <col min="2" max="2" width="12.109375" style="7" customWidth="1"/>
    <col min="3" max="3" width="7.88671875" style="7" bestFit="1" customWidth="1"/>
    <col min="4" max="4" width="85.109375" style="7" bestFit="1" customWidth="1"/>
    <col min="5" max="5" width="72" style="7" customWidth="1"/>
    <col min="6" max="6" width="24.44140625" style="7" customWidth="1"/>
    <col min="7" max="7" width="12.44140625" style="7" customWidth="1"/>
    <col min="8" max="12" width="10.21875" style="7" customWidth="1"/>
    <col min="13" max="13" width="11.44140625" style="7" customWidth="1"/>
    <col min="14" max="14" width="15.21875" style="7" customWidth="1"/>
    <col min="15" max="16" width="10" style="7" customWidth="1"/>
    <col min="17" max="17" width="11.5546875" style="7" customWidth="1"/>
    <col min="18" max="18" width="10.44140625" style="7" customWidth="1"/>
    <col min="19" max="19" width="10.6640625" style="7" customWidth="1"/>
    <col min="20" max="20" width="10.44140625" style="7" customWidth="1"/>
    <col min="21" max="21" width="11.77734375" style="7" customWidth="1"/>
    <col min="22" max="23" width="9.77734375" style="7" customWidth="1"/>
    <col min="24" max="24" width="11.21875" style="7" customWidth="1"/>
    <col min="25" max="25" width="11.88671875" style="7" customWidth="1"/>
    <col min="26" max="26" width="9.21875" style="7" customWidth="1"/>
    <col min="27" max="28" width="8.44140625" style="7" customWidth="1"/>
    <col min="29" max="29" width="12" style="7" customWidth="1"/>
    <col min="30" max="30" width="9.77734375" style="7" customWidth="1"/>
    <col min="31" max="32" width="8.5546875" style="7" customWidth="1"/>
    <col min="33" max="33" width="13" style="7" customWidth="1"/>
    <col min="34" max="34" width="12" style="7" customWidth="1"/>
    <col min="35" max="35" width="11.33203125" style="7" customWidth="1"/>
    <col min="36" max="36" width="9.21875" style="7" customWidth="1"/>
    <col min="37" max="37" width="10" style="7" customWidth="1"/>
    <col min="38" max="38" width="13.5546875" style="7" customWidth="1"/>
    <col min="39" max="39" width="58.21875" style="7" bestFit="1" customWidth="1"/>
    <col min="40" max="40" width="4.6640625" style="7" bestFit="1" customWidth="1"/>
    <col min="41" max="41" width="3.109375" style="7" bestFit="1" customWidth="1"/>
    <col min="42" max="16384" width="8.88671875" style="7"/>
  </cols>
  <sheetData>
    <row r="1" spans="1:39" s="4" customFormat="1" ht="39.75" thickBot="1">
      <c r="A1" s="5" t="s">
        <v>0</v>
      </c>
      <c r="B1" s="5" t="s">
        <v>1</v>
      </c>
      <c r="C1" s="14" t="s">
        <v>2</v>
      </c>
      <c r="D1" s="2" t="s">
        <v>3</v>
      </c>
      <c r="E1" s="2" t="s">
        <v>46</v>
      </c>
      <c r="F1" s="2" t="s">
        <v>47</v>
      </c>
      <c r="G1" s="2" t="s">
        <v>8</v>
      </c>
      <c r="H1" s="5" t="s">
        <v>18</v>
      </c>
      <c r="I1" s="5" t="s">
        <v>48</v>
      </c>
      <c r="J1" s="5" t="s">
        <v>18</v>
      </c>
      <c r="K1" s="5" t="s">
        <v>49</v>
      </c>
      <c r="L1" s="5" t="s">
        <v>18</v>
      </c>
      <c r="M1" s="2" t="s">
        <v>9</v>
      </c>
      <c r="N1" s="2" t="s">
        <v>11</v>
      </c>
      <c r="O1" s="79" t="s">
        <v>55</v>
      </c>
      <c r="P1" s="3" t="s">
        <v>56</v>
      </c>
      <c r="Q1" s="20" t="s">
        <v>93</v>
      </c>
      <c r="R1" s="18" t="s">
        <v>4</v>
      </c>
      <c r="S1" s="20" t="s">
        <v>40</v>
      </c>
      <c r="T1" s="18" t="s">
        <v>4</v>
      </c>
      <c r="U1" s="21" t="s">
        <v>57</v>
      </c>
      <c r="V1" s="6" t="s">
        <v>58</v>
      </c>
      <c r="W1" s="110" t="s">
        <v>92</v>
      </c>
      <c r="X1" s="18" t="s">
        <v>4</v>
      </c>
      <c r="Y1" s="24" t="s">
        <v>54</v>
      </c>
      <c r="Z1" s="18" t="s">
        <v>4</v>
      </c>
      <c r="AA1" s="24" t="s">
        <v>53</v>
      </c>
      <c r="AB1" s="18" t="s">
        <v>4</v>
      </c>
      <c r="AC1" s="24" t="s">
        <v>52</v>
      </c>
      <c r="AD1" s="18" t="s">
        <v>4</v>
      </c>
      <c r="AE1" s="79" t="s">
        <v>5</v>
      </c>
      <c r="AF1" s="80" t="s">
        <v>4</v>
      </c>
      <c r="AG1" s="6" t="s">
        <v>6</v>
      </c>
      <c r="AH1" s="18" t="s">
        <v>4</v>
      </c>
      <c r="AI1" s="2" t="s">
        <v>7</v>
      </c>
      <c r="AJ1" s="114" t="s">
        <v>50</v>
      </c>
      <c r="AK1" s="2" t="s">
        <v>7</v>
      </c>
      <c r="AL1" s="2" t="s">
        <v>7</v>
      </c>
    </row>
    <row r="2" spans="1:39" s="68" customFormat="1" ht="13.5" thickBot="1">
      <c r="A2" s="61"/>
      <c r="B2" s="61"/>
      <c r="C2" s="62"/>
      <c r="D2" s="63"/>
      <c r="E2" s="63"/>
      <c r="F2" s="63"/>
      <c r="G2" s="64"/>
      <c r="H2" s="64"/>
      <c r="I2" s="64"/>
      <c r="J2" s="64"/>
      <c r="K2" s="64"/>
      <c r="L2" s="64"/>
      <c r="M2" s="65"/>
      <c r="N2" s="65"/>
      <c r="O2" s="66"/>
      <c r="P2" s="67"/>
      <c r="Q2" s="66"/>
      <c r="R2" s="66"/>
      <c r="S2" s="66"/>
      <c r="T2" s="66"/>
      <c r="U2" s="66"/>
      <c r="V2" s="66"/>
      <c r="W2" s="66"/>
      <c r="X2" s="67"/>
      <c r="Y2" s="67"/>
      <c r="Z2" s="67"/>
      <c r="AA2" s="67"/>
      <c r="AB2" s="67"/>
      <c r="AC2" s="67"/>
      <c r="AD2" s="67"/>
      <c r="AE2" s="67"/>
      <c r="AF2" s="67"/>
      <c r="AG2" s="67"/>
      <c r="AH2" s="67"/>
      <c r="AI2" s="67"/>
      <c r="AJ2" s="67"/>
    </row>
    <row r="3" spans="1:39" s="68" customFormat="1" ht="15.75" customHeight="1">
      <c r="A3" s="594" t="s">
        <v>138</v>
      </c>
      <c r="B3" s="665" t="s">
        <v>258</v>
      </c>
      <c r="C3" s="585">
        <v>32619</v>
      </c>
      <c r="D3" s="72" t="s">
        <v>82</v>
      </c>
      <c r="E3" s="72" t="s">
        <v>83</v>
      </c>
      <c r="F3" s="176"/>
      <c r="G3" s="179">
        <v>1050000</v>
      </c>
      <c r="H3" s="180">
        <f>G3/340.75</f>
        <v>3081.4380044020545</v>
      </c>
      <c r="I3" s="179">
        <v>1050000</v>
      </c>
      <c r="J3" s="180">
        <f>I3/340.75</f>
        <v>3081.4380044020545</v>
      </c>
      <c r="K3" s="176"/>
      <c r="L3" s="191"/>
      <c r="M3" s="616"/>
      <c r="N3" s="616" t="s">
        <v>90</v>
      </c>
      <c r="O3" s="341">
        <v>113.67571533382245</v>
      </c>
      <c r="P3" s="35">
        <v>81.951577402787962</v>
      </c>
      <c r="Q3" s="35">
        <v>12621.180214399779</v>
      </c>
      <c r="R3" s="120">
        <v>12621.180214399779</v>
      </c>
      <c r="S3" s="35">
        <v>31.724137931034484</v>
      </c>
      <c r="T3" s="120">
        <v>12621.180214399779</v>
      </c>
      <c r="U3" s="205"/>
      <c r="V3" s="58">
        <v>40.06</v>
      </c>
      <c r="W3" s="35"/>
      <c r="X3" s="204"/>
      <c r="Y3" s="35">
        <v>1.2905355832721936</v>
      </c>
      <c r="Z3" s="204">
        <v>513.42867708439496</v>
      </c>
      <c r="AA3" s="205"/>
      <c r="AB3" s="205"/>
      <c r="AC3" s="35">
        <v>9.9997065297138672</v>
      </c>
      <c r="AD3" s="120">
        <v>3978.2987476915664</v>
      </c>
      <c r="AE3" s="681" t="s">
        <v>91</v>
      </c>
      <c r="AF3" s="682"/>
      <c r="AG3" s="35"/>
      <c r="AH3" s="120">
        <v>37863.54064319934</v>
      </c>
      <c r="AI3" s="206">
        <f t="shared" ref="AI3:AI10" si="0">AH3</f>
        <v>37863.54064319934</v>
      </c>
      <c r="AJ3" s="589">
        <v>45949</v>
      </c>
      <c r="AK3" s="609">
        <f>AI3+AI4+AI5</f>
        <v>410860.55448795046</v>
      </c>
      <c r="AL3" s="591">
        <f>AK3+AK6</f>
        <v>709754.93276514206</v>
      </c>
    </row>
    <row r="4" spans="1:39" s="68" customFormat="1" ht="15.75" customHeight="1">
      <c r="A4" s="595"/>
      <c r="B4" s="666"/>
      <c r="C4" s="615"/>
      <c r="D4" s="149" t="s">
        <v>317</v>
      </c>
      <c r="E4" s="177" t="s">
        <v>51</v>
      </c>
      <c r="F4" s="339"/>
      <c r="G4" s="338">
        <v>1222222</v>
      </c>
      <c r="H4" s="53">
        <f>G4/340.75</f>
        <v>3586.8584005869407</v>
      </c>
      <c r="I4" s="177" t="s">
        <v>51</v>
      </c>
      <c r="J4" s="177" t="s">
        <v>51</v>
      </c>
      <c r="K4" s="168"/>
      <c r="L4" s="340"/>
      <c r="M4" s="621"/>
      <c r="N4" s="621"/>
      <c r="O4" s="202">
        <v>124.73789875275128</v>
      </c>
      <c r="P4" s="177" t="s">
        <v>51</v>
      </c>
      <c r="Q4" s="11">
        <v>49625.919013040126</v>
      </c>
      <c r="R4" s="9">
        <v>49625.919013040126</v>
      </c>
      <c r="S4" s="11">
        <v>124.73789875275128</v>
      </c>
      <c r="T4" s="9">
        <v>49625.919013040126</v>
      </c>
      <c r="U4" s="105"/>
      <c r="V4" s="38">
        <v>46.629159207630231</v>
      </c>
      <c r="W4" s="38">
        <v>46.629159207630231</v>
      </c>
      <c r="X4" s="50">
        <v>18551.01698538888</v>
      </c>
      <c r="Y4" s="11">
        <v>8.7860101247248714</v>
      </c>
      <c r="Z4" s="50">
        <v>3495.4398884142624</v>
      </c>
      <c r="AA4" s="105"/>
      <c r="AB4" s="105"/>
      <c r="AC4" s="11">
        <v>23.432621863536315</v>
      </c>
      <c r="AD4" s="9">
        <v>9322.4706082953562</v>
      </c>
      <c r="AE4" s="683"/>
      <c r="AF4" s="684"/>
      <c r="AG4" s="11"/>
      <c r="AH4" s="9">
        <v>148877.75703912036</v>
      </c>
      <c r="AI4" s="112">
        <f>AH4</f>
        <v>148877.75703912036</v>
      </c>
      <c r="AJ4" s="608"/>
      <c r="AK4" s="632"/>
      <c r="AL4" s="592"/>
    </row>
    <row r="5" spans="1:39" s="68" customFormat="1" ht="15.75" customHeight="1" thickBot="1">
      <c r="A5" s="595"/>
      <c r="B5" s="667"/>
      <c r="C5" s="586"/>
      <c r="D5" s="119" t="s">
        <v>318</v>
      </c>
      <c r="E5" s="178" t="s">
        <v>51</v>
      </c>
      <c r="F5" s="169"/>
      <c r="G5" s="103">
        <v>2237788</v>
      </c>
      <c r="H5" s="52">
        <f>G5/340.75</f>
        <v>6567.2428466617757</v>
      </c>
      <c r="I5" s="178" t="s">
        <v>51</v>
      </c>
      <c r="J5" s="178" t="s">
        <v>51</v>
      </c>
      <c r="K5" s="169"/>
      <c r="L5" s="192"/>
      <c r="M5" s="621"/>
      <c r="N5" s="621"/>
      <c r="O5" s="201">
        <v>187.77932795304477</v>
      </c>
      <c r="P5" s="178" t="s">
        <v>51</v>
      </c>
      <c r="Q5" s="44">
        <v>74706.418935210255</v>
      </c>
      <c r="R5" s="108">
        <v>74706.418935210255</v>
      </c>
      <c r="S5" s="44">
        <v>187.77932795304477</v>
      </c>
      <c r="T5" s="108">
        <v>74706.418935210255</v>
      </c>
      <c r="U5" s="106"/>
      <c r="V5" s="59">
        <v>85.374157006603085</v>
      </c>
      <c r="W5" s="59">
        <v>85.374157006603085</v>
      </c>
      <c r="X5" s="109">
        <v>33965.386973642635</v>
      </c>
      <c r="Y5" s="44">
        <v>13.398926779163606</v>
      </c>
      <c r="Z5" s="109">
        <v>5330.6498013280125</v>
      </c>
      <c r="AA5" s="106"/>
      <c r="AB5" s="106"/>
      <c r="AC5" s="44">
        <v>30.721551283932502</v>
      </c>
      <c r="AD5" s="108">
        <v>12222.309588470336</v>
      </c>
      <c r="AE5" s="683"/>
      <c r="AF5" s="684"/>
      <c r="AG5" s="44"/>
      <c r="AH5" s="108">
        <v>224119.25680563075</v>
      </c>
      <c r="AI5" s="113">
        <f t="shared" si="0"/>
        <v>224119.25680563075</v>
      </c>
      <c r="AJ5" s="608"/>
      <c r="AK5" s="610"/>
      <c r="AL5" s="592"/>
    </row>
    <row r="6" spans="1:39" s="68" customFormat="1" ht="15.75" customHeight="1">
      <c r="A6" s="595"/>
      <c r="B6" s="611" t="s">
        <v>259</v>
      </c>
      <c r="C6" s="585">
        <v>32619</v>
      </c>
      <c r="D6" s="72" t="s">
        <v>82</v>
      </c>
      <c r="E6" s="72" t="s">
        <v>83</v>
      </c>
      <c r="F6" s="176"/>
      <c r="G6" s="179">
        <v>700000</v>
      </c>
      <c r="H6" s="180">
        <f t="shared" ref="H6:J8" si="1">G6/340.75</f>
        <v>2054.2920029347029</v>
      </c>
      <c r="I6" s="179">
        <v>700000</v>
      </c>
      <c r="J6" s="180">
        <f t="shared" si="1"/>
        <v>2054.2920029347029</v>
      </c>
      <c r="K6" s="176"/>
      <c r="L6" s="191"/>
      <c r="M6" s="621"/>
      <c r="N6" s="621"/>
      <c r="O6" s="341">
        <v>87.043286867204699</v>
      </c>
      <c r="P6" s="35">
        <v>68.598679383712394</v>
      </c>
      <c r="Q6" s="35">
        <v>7336.1981863613491</v>
      </c>
      <c r="R6" s="120">
        <v>7336.1981863613491</v>
      </c>
      <c r="S6" s="35">
        <v>18.444607483492298</v>
      </c>
      <c r="T6" s="120">
        <v>7336.1981863613491</v>
      </c>
      <c r="U6" s="205"/>
      <c r="V6" s="58">
        <v>26.71</v>
      </c>
      <c r="W6" s="58"/>
      <c r="X6" s="204"/>
      <c r="Y6" s="35">
        <v>2.2479823917828319</v>
      </c>
      <c r="Z6" s="204">
        <v>894.34079965127319</v>
      </c>
      <c r="AA6" s="205"/>
      <c r="AB6" s="205"/>
      <c r="AC6" s="35">
        <v>4.767424798239178</v>
      </c>
      <c r="AD6" s="120">
        <v>1897.704194628179</v>
      </c>
      <c r="AE6" s="683"/>
      <c r="AF6" s="684"/>
      <c r="AG6" s="35"/>
      <c r="AH6" s="120">
        <v>22008.594559084049</v>
      </c>
      <c r="AI6" s="206">
        <f t="shared" si="0"/>
        <v>22008.594559084049</v>
      </c>
      <c r="AJ6" s="608"/>
      <c r="AK6" s="609">
        <f>AI6+AI7+AI8</f>
        <v>298894.37827719154</v>
      </c>
      <c r="AL6" s="592"/>
      <c r="AM6" s="68" t="s">
        <v>97</v>
      </c>
    </row>
    <row r="7" spans="1:39" s="68" customFormat="1" ht="15.75" customHeight="1">
      <c r="A7" s="595"/>
      <c r="B7" s="652"/>
      <c r="C7" s="615"/>
      <c r="D7" s="149" t="s">
        <v>317</v>
      </c>
      <c r="E7" s="177" t="s">
        <v>51</v>
      </c>
      <c r="F7" s="168"/>
      <c r="G7" s="338">
        <v>888888</v>
      </c>
      <c r="H7" s="53">
        <f t="shared" ref="H7" si="2">G7/340.75</f>
        <v>2608.6221570066032</v>
      </c>
      <c r="I7" s="177" t="s">
        <v>51</v>
      </c>
      <c r="J7" s="177" t="s">
        <v>51</v>
      </c>
      <c r="K7" s="168"/>
      <c r="L7" s="340"/>
      <c r="M7" s="621"/>
      <c r="N7" s="621"/>
      <c r="O7" s="202">
        <v>97.836407923697735</v>
      </c>
      <c r="P7" s="177" t="s">
        <v>51</v>
      </c>
      <c r="Q7" s="11">
        <v>38924.817275140595</v>
      </c>
      <c r="R7" s="9">
        <v>38924.817275140595</v>
      </c>
      <c r="S7" s="11">
        <v>97.836407923697735</v>
      </c>
      <c r="T7" s="9">
        <v>38924.817275140595</v>
      </c>
      <c r="U7" s="105"/>
      <c r="V7" s="38">
        <v>33.912088041085845</v>
      </c>
      <c r="W7" s="38">
        <v>33.912088041085845</v>
      </c>
      <c r="X7" s="50">
        <v>13491.637678022773</v>
      </c>
      <c r="Y7" s="11">
        <v>7.0985526045487894</v>
      </c>
      <c r="Z7" s="50">
        <v>2824.0991726291441</v>
      </c>
      <c r="AA7" s="105"/>
      <c r="AB7" s="105"/>
      <c r="AC7" s="11">
        <v>19.177295964783564</v>
      </c>
      <c r="AD7" s="9">
        <v>7630.6009335363751</v>
      </c>
      <c r="AE7" s="683"/>
      <c r="AF7" s="684"/>
      <c r="AG7" s="11"/>
      <c r="AH7" s="9">
        <v>116774.45182542178</v>
      </c>
      <c r="AI7" s="112">
        <f>AH7</f>
        <v>116774.45182542178</v>
      </c>
      <c r="AJ7" s="608"/>
      <c r="AK7" s="632"/>
      <c r="AL7" s="592"/>
    </row>
    <row r="8" spans="1:39" s="68" customFormat="1" ht="15.75" customHeight="1" thickBot="1">
      <c r="A8" s="596"/>
      <c r="B8" s="612"/>
      <c r="C8" s="586"/>
      <c r="D8" s="119" t="s">
        <v>318</v>
      </c>
      <c r="E8" s="178" t="s">
        <v>51</v>
      </c>
      <c r="F8" s="169"/>
      <c r="G8" s="103">
        <v>1491859</v>
      </c>
      <c r="H8" s="52">
        <f t="shared" si="1"/>
        <v>4378.1628760088042</v>
      </c>
      <c r="I8" s="178" t="s">
        <v>51</v>
      </c>
      <c r="J8" s="178" t="s">
        <v>51</v>
      </c>
      <c r="K8" s="169"/>
      <c r="L8" s="192"/>
      <c r="M8" s="617"/>
      <c r="N8" s="621"/>
      <c r="O8" s="201">
        <v>134.14686867204696</v>
      </c>
      <c r="P8" s="178" t="s">
        <v>51</v>
      </c>
      <c r="Q8" s="44">
        <v>53370.443964228558</v>
      </c>
      <c r="R8" s="108">
        <v>53370.443964228558</v>
      </c>
      <c r="S8" s="44">
        <v>134.14686867204696</v>
      </c>
      <c r="T8" s="108">
        <v>53370.443964228558</v>
      </c>
      <c r="U8" s="106"/>
      <c r="V8" s="59">
        <v>56.916117388114458</v>
      </c>
      <c r="W8" s="59">
        <v>56.916117388114458</v>
      </c>
      <c r="X8" s="109">
        <v>22643.596375130961</v>
      </c>
      <c r="Y8" s="44">
        <v>9.6227638297872335</v>
      </c>
      <c r="Z8" s="109">
        <v>3828.3352796024192</v>
      </c>
      <c r="AA8" s="106"/>
      <c r="AB8" s="106"/>
      <c r="AC8" s="44">
        <v>23.16922538517975</v>
      </c>
      <c r="AD8" s="108">
        <v>9217.988718980052</v>
      </c>
      <c r="AE8" s="683"/>
      <c r="AF8" s="684"/>
      <c r="AG8" s="44"/>
      <c r="AH8" s="108">
        <v>160111.33189268567</v>
      </c>
      <c r="AI8" s="113">
        <f t="shared" si="0"/>
        <v>160111.33189268567</v>
      </c>
      <c r="AJ8" s="608"/>
      <c r="AK8" s="610"/>
      <c r="AL8" s="593"/>
    </row>
    <row r="9" spans="1:39" s="68" customFormat="1" ht="15.75" customHeight="1" thickBot="1">
      <c r="A9" s="594" t="s">
        <v>36</v>
      </c>
      <c r="B9" s="558" t="s">
        <v>22</v>
      </c>
      <c r="C9" s="172">
        <v>38393</v>
      </c>
      <c r="D9" s="174" t="s">
        <v>84</v>
      </c>
      <c r="E9" s="174" t="s">
        <v>84</v>
      </c>
      <c r="F9" s="174" t="s">
        <v>84</v>
      </c>
      <c r="G9" s="167"/>
      <c r="H9" s="97"/>
      <c r="I9" s="167"/>
      <c r="J9" s="94"/>
      <c r="K9" s="167"/>
      <c r="L9" s="193"/>
      <c r="M9" s="616"/>
      <c r="N9" s="621"/>
      <c r="O9" s="200">
        <v>37.589999999999996</v>
      </c>
      <c r="P9" s="69">
        <v>24</v>
      </c>
      <c r="Q9" s="69">
        <v>13.59</v>
      </c>
      <c r="R9" s="107">
        <v>402</v>
      </c>
      <c r="S9" s="69">
        <v>13.59</v>
      </c>
      <c r="T9" s="107">
        <v>145</v>
      </c>
      <c r="U9" s="104"/>
      <c r="V9" s="104"/>
      <c r="W9" s="104"/>
      <c r="X9" s="99"/>
      <c r="Y9" s="69">
        <v>1.62</v>
      </c>
      <c r="Z9" s="99">
        <v>17</v>
      </c>
      <c r="AA9" s="98"/>
      <c r="AB9" s="98"/>
      <c r="AC9" s="69">
        <v>5.44</v>
      </c>
      <c r="AD9" s="107">
        <v>58</v>
      </c>
      <c r="AE9" s="683"/>
      <c r="AF9" s="684"/>
      <c r="AG9" s="69">
        <v>51.179999999999993</v>
      </c>
      <c r="AH9" s="107">
        <v>693</v>
      </c>
      <c r="AI9" s="111">
        <f t="shared" si="0"/>
        <v>693</v>
      </c>
      <c r="AJ9" s="608"/>
      <c r="AK9" s="170">
        <f>AI9</f>
        <v>693</v>
      </c>
      <c r="AL9" s="637">
        <f>AK9+AK10+AK11+AK14+AK17+AK20+AK23+AK26</f>
        <v>3262918.3316332912</v>
      </c>
    </row>
    <row r="10" spans="1:39" s="68" customFormat="1" ht="15.75" customHeight="1" thickBot="1">
      <c r="A10" s="595"/>
      <c r="B10" s="557" t="s">
        <v>22</v>
      </c>
      <c r="C10" s="208">
        <v>38414</v>
      </c>
      <c r="D10" s="174" t="s">
        <v>85</v>
      </c>
      <c r="E10" s="328" t="s">
        <v>17</v>
      </c>
      <c r="F10" s="72" t="s">
        <v>17</v>
      </c>
      <c r="G10" s="167"/>
      <c r="H10" s="173"/>
      <c r="I10" s="167"/>
      <c r="J10" s="94"/>
      <c r="K10" s="167"/>
      <c r="L10" s="194"/>
      <c r="M10" s="679"/>
      <c r="N10" s="621"/>
      <c r="O10" s="200">
        <v>104.92000000000002</v>
      </c>
      <c r="P10" s="69">
        <v>29.56</v>
      </c>
      <c r="Q10" s="69">
        <v>1113.5999999999999</v>
      </c>
      <c r="R10" s="107">
        <v>1113.5999999999999</v>
      </c>
      <c r="S10" s="69">
        <v>75.36</v>
      </c>
      <c r="T10" s="107">
        <v>800</v>
      </c>
      <c r="U10" s="58"/>
      <c r="V10" s="104"/>
      <c r="W10" s="104"/>
      <c r="X10" s="99"/>
      <c r="Y10" s="69">
        <v>6.4391999999999996</v>
      </c>
      <c r="Z10" s="99">
        <v>68</v>
      </c>
      <c r="AA10" s="98"/>
      <c r="AB10" s="98"/>
      <c r="AC10" s="69">
        <v>29.152000000000005</v>
      </c>
      <c r="AD10" s="107">
        <v>309</v>
      </c>
      <c r="AE10" s="683"/>
      <c r="AF10" s="684"/>
      <c r="AG10" s="69">
        <v>180.28000000000003</v>
      </c>
      <c r="AH10" s="107">
        <v>2713</v>
      </c>
      <c r="AI10" s="111">
        <f t="shared" si="0"/>
        <v>2713</v>
      </c>
      <c r="AJ10" s="608"/>
      <c r="AK10" s="209">
        <f>AI10</f>
        <v>2713</v>
      </c>
      <c r="AL10" s="638"/>
    </row>
    <row r="11" spans="1:39" s="68" customFormat="1" ht="15.75" customHeight="1">
      <c r="A11" s="595"/>
      <c r="B11" s="665" t="s">
        <v>22</v>
      </c>
      <c r="C11" s="585">
        <v>38567</v>
      </c>
      <c r="D11" s="174" t="s">
        <v>86</v>
      </c>
      <c r="E11" s="328" t="s">
        <v>69</v>
      </c>
      <c r="F11" s="328" t="s">
        <v>69</v>
      </c>
      <c r="G11" s="167"/>
      <c r="H11" s="100">
        <v>16128.26</v>
      </c>
      <c r="I11" s="167"/>
      <c r="J11" s="213" t="s">
        <v>51</v>
      </c>
      <c r="K11" s="167"/>
      <c r="L11" s="197">
        <v>16128.26</v>
      </c>
      <c r="M11" s="679"/>
      <c r="N11" s="621"/>
      <c r="O11" s="200">
        <v>554.85649999999998</v>
      </c>
      <c r="P11" s="69">
        <v>24</v>
      </c>
      <c r="Q11" s="69">
        <v>5649.92</v>
      </c>
      <c r="R11" s="107">
        <v>5649.92</v>
      </c>
      <c r="S11" s="69">
        <v>530.85649999999998</v>
      </c>
      <c r="T11" s="107">
        <v>105406.66214186428</v>
      </c>
      <c r="U11" s="104">
        <v>299.67</v>
      </c>
      <c r="V11" s="104">
        <v>209.66738000000001</v>
      </c>
      <c r="W11" s="104">
        <v>209.66738000000001</v>
      </c>
      <c r="X11" s="99">
        <v>102135.66214186428</v>
      </c>
      <c r="Y11" s="69">
        <v>35.250868000000004</v>
      </c>
      <c r="Z11" s="99">
        <v>359</v>
      </c>
      <c r="AA11" s="98"/>
      <c r="AB11" s="98"/>
      <c r="AC11" s="69">
        <v>126.69164800000001</v>
      </c>
      <c r="AD11" s="107">
        <v>1290</v>
      </c>
      <c r="AE11" s="683"/>
      <c r="AF11" s="684"/>
      <c r="AG11" s="69">
        <v>1256.4929999999999</v>
      </c>
      <c r="AH11" s="107">
        <v>216462.32428372855</v>
      </c>
      <c r="AI11" s="111">
        <f t="shared" ref="AI11:AI26" si="3">AH11</f>
        <v>216462.32428372855</v>
      </c>
      <c r="AJ11" s="608"/>
      <c r="AK11" s="609">
        <f>AI11+AI12+AI13</f>
        <v>874113.55722632888</v>
      </c>
      <c r="AL11" s="638"/>
    </row>
    <row r="12" spans="1:39" s="68" customFormat="1" ht="15" customHeight="1">
      <c r="A12" s="595"/>
      <c r="B12" s="666"/>
      <c r="C12" s="615"/>
      <c r="D12" s="149" t="s">
        <v>317</v>
      </c>
      <c r="E12" s="177" t="s">
        <v>51</v>
      </c>
      <c r="F12" s="48" t="s">
        <v>51</v>
      </c>
      <c r="G12" s="168"/>
      <c r="H12" s="53">
        <v>16128.26</v>
      </c>
      <c r="I12" s="168"/>
      <c r="J12" s="177" t="s">
        <v>51</v>
      </c>
      <c r="K12" s="168"/>
      <c r="L12" s="196" t="s">
        <v>51</v>
      </c>
      <c r="M12" s="679"/>
      <c r="N12" s="621"/>
      <c r="O12" s="202">
        <v>516.05650000000003</v>
      </c>
      <c r="P12" s="11">
        <v>0</v>
      </c>
      <c r="Q12" s="11">
        <v>5254.83</v>
      </c>
      <c r="R12" s="9">
        <v>5254.83</v>
      </c>
      <c r="S12" s="11">
        <v>516.05650000000003</v>
      </c>
      <c r="T12" s="9">
        <v>105255.66214186428</v>
      </c>
      <c r="U12" s="196" t="s">
        <v>51</v>
      </c>
      <c r="V12" s="38">
        <v>209.66738000000001</v>
      </c>
      <c r="W12" s="38">
        <v>209.66738000000001</v>
      </c>
      <c r="X12" s="50">
        <v>102135.66214186428</v>
      </c>
      <c r="Y12" s="11">
        <v>32.830868000000002</v>
      </c>
      <c r="Z12" s="50">
        <v>354</v>
      </c>
      <c r="AA12" s="105"/>
      <c r="AB12" s="105"/>
      <c r="AC12" s="11">
        <v>121.56364800000001</v>
      </c>
      <c r="AD12" s="9">
        <v>1238</v>
      </c>
      <c r="AE12" s="683"/>
      <c r="AF12" s="684"/>
      <c r="AG12" s="11">
        <v>872.91300000000001</v>
      </c>
      <c r="AH12" s="9">
        <v>215766.32428372855</v>
      </c>
      <c r="AI12" s="112">
        <f t="shared" si="3"/>
        <v>215766.32428372855</v>
      </c>
      <c r="AJ12" s="608"/>
      <c r="AK12" s="632"/>
      <c r="AL12" s="638"/>
      <c r="AM12" s="68" t="s">
        <v>173</v>
      </c>
    </row>
    <row r="13" spans="1:39" s="68" customFormat="1" ht="15.75" customHeight="1" thickBot="1">
      <c r="A13" s="595"/>
      <c r="B13" s="667"/>
      <c r="C13" s="586"/>
      <c r="D13" s="119" t="s">
        <v>318</v>
      </c>
      <c r="E13" s="178" t="s">
        <v>51</v>
      </c>
      <c r="F13" s="171" t="s">
        <v>51</v>
      </c>
      <c r="G13" s="169"/>
      <c r="H13" s="189">
        <v>33333.33</v>
      </c>
      <c r="I13" s="169"/>
      <c r="J13" s="178" t="s">
        <v>51</v>
      </c>
      <c r="K13" s="169"/>
      <c r="L13" s="195" t="s">
        <v>51</v>
      </c>
      <c r="M13" s="679"/>
      <c r="N13" s="621"/>
      <c r="O13" s="201">
        <v>933.88325000000009</v>
      </c>
      <c r="P13" s="44">
        <v>0</v>
      </c>
      <c r="Q13" s="44">
        <v>9509.33</v>
      </c>
      <c r="R13" s="108">
        <v>9509.33</v>
      </c>
      <c r="S13" s="44">
        <v>933.88325000000009</v>
      </c>
      <c r="T13" s="108">
        <v>216187.45432943589</v>
      </c>
      <c r="U13" s="195" t="s">
        <v>51</v>
      </c>
      <c r="V13" s="59">
        <v>433.33329000000003</v>
      </c>
      <c r="W13" s="59">
        <v>433.33329000000003</v>
      </c>
      <c r="X13" s="109">
        <v>211090.45432943589</v>
      </c>
      <c r="Y13" s="44">
        <v>61.819994000000008</v>
      </c>
      <c r="Z13" s="109">
        <v>222</v>
      </c>
      <c r="AA13" s="106"/>
      <c r="AB13" s="106"/>
      <c r="AC13" s="44">
        <v>200.01998400000002</v>
      </c>
      <c r="AD13" s="108">
        <v>2037</v>
      </c>
      <c r="AE13" s="683"/>
      <c r="AF13" s="684"/>
      <c r="AG13" s="44">
        <v>1732.5665000000004</v>
      </c>
      <c r="AH13" s="108">
        <v>441884.90865887178</v>
      </c>
      <c r="AI13" s="113">
        <f t="shared" si="3"/>
        <v>441884.90865887178</v>
      </c>
      <c r="AJ13" s="608"/>
      <c r="AK13" s="610"/>
      <c r="AL13" s="638"/>
    </row>
    <row r="14" spans="1:39" s="68" customFormat="1" ht="15.75" customHeight="1">
      <c r="A14" s="595"/>
      <c r="B14" s="611" t="s">
        <v>22</v>
      </c>
      <c r="C14" s="585">
        <v>38567</v>
      </c>
      <c r="D14" s="174" t="s">
        <v>87</v>
      </c>
      <c r="E14" s="328" t="s">
        <v>69</v>
      </c>
      <c r="F14" s="328" t="s">
        <v>69</v>
      </c>
      <c r="G14" s="167"/>
      <c r="H14" s="100">
        <v>35216.43</v>
      </c>
      <c r="I14" s="167"/>
      <c r="J14" s="177" t="s">
        <v>51</v>
      </c>
      <c r="K14" s="167"/>
      <c r="L14" s="197">
        <v>35216.43</v>
      </c>
      <c r="M14" s="679"/>
      <c r="N14" s="621"/>
      <c r="O14" s="200">
        <v>1032.0607500000001</v>
      </c>
      <c r="P14" s="69">
        <v>24</v>
      </c>
      <c r="Q14" s="69">
        <v>10509.06</v>
      </c>
      <c r="R14" s="107">
        <v>10509.06</v>
      </c>
      <c r="S14" s="69">
        <v>1008.0607500000001</v>
      </c>
      <c r="T14" s="107">
        <v>228618.58855838203</v>
      </c>
      <c r="U14" s="104">
        <v>457.81359000000003</v>
      </c>
      <c r="V14" s="104">
        <v>457.81359000000003</v>
      </c>
      <c r="W14" s="104">
        <v>457.81359000000003</v>
      </c>
      <c r="X14" s="99">
        <v>223015.58855838203</v>
      </c>
      <c r="Y14" s="69">
        <v>69.609574000000009</v>
      </c>
      <c r="Z14" s="99">
        <v>709</v>
      </c>
      <c r="AA14" s="98"/>
      <c r="AB14" s="98"/>
      <c r="AC14" s="69">
        <v>218.31486400000006</v>
      </c>
      <c r="AD14" s="107">
        <v>2223</v>
      </c>
      <c r="AE14" s="683"/>
      <c r="AF14" s="684"/>
      <c r="AG14" s="69">
        <v>2260.5015000000003</v>
      </c>
      <c r="AH14" s="107">
        <v>467745.17711676407</v>
      </c>
      <c r="AI14" s="111">
        <f t="shared" si="3"/>
        <v>467745.17711676407</v>
      </c>
      <c r="AJ14" s="608"/>
      <c r="AK14" s="609">
        <f>AI14+AI15+AI16</f>
        <v>1976469.1411042302</v>
      </c>
      <c r="AL14" s="638"/>
    </row>
    <row r="15" spans="1:39" s="68" customFormat="1" ht="15" customHeight="1">
      <c r="A15" s="595"/>
      <c r="B15" s="652"/>
      <c r="C15" s="615"/>
      <c r="D15" s="149" t="s">
        <v>317</v>
      </c>
      <c r="E15" s="177" t="s">
        <v>51</v>
      </c>
      <c r="F15" s="48" t="s">
        <v>51</v>
      </c>
      <c r="G15" s="168"/>
      <c r="H15" s="53">
        <v>35216.43</v>
      </c>
      <c r="I15" s="168"/>
      <c r="J15" s="177" t="s">
        <v>51</v>
      </c>
      <c r="K15" s="168"/>
      <c r="L15" s="196" t="s">
        <v>51</v>
      </c>
      <c r="M15" s="679"/>
      <c r="N15" s="621"/>
      <c r="O15" s="202">
        <v>993.26075000000003</v>
      </c>
      <c r="P15" s="11">
        <v>0</v>
      </c>
      <c r="Q15" s="11">
        <v>10113.969999999999</v>
      </c>
      <c r="R15" s="9">
        <v>10113.969999999999</v>
      </c>
      <c r="S15" s="11">
        <v>993.26075000000003</v>
      </c>
      <c r="T15" s="9">
        <v>228467.58855838203</v>
      </c>
      <c r="U15" s="196" t="s">
        <v>51</v>
      </c>
      <c r="V15" s="38">
        <v>457.81359000000003</v>
      </c>
      <c r="W15" s="38">
        <v>457.81359000000003</v>
      </c>
      <c r="X15" s="50">
        <v>223015.58855838203</v>
      </c>
      <c r="Y15" s="11">
        <v>67.189574000000007</v>
      </c>
      <c r="Z15" s="50">
        <v>684</v>
      </c>
      <c r="AA15" s="105"/>
      <c r="AB15" s="105"/>
      <c r="AC15" s="11">
        <v>213.18686400000001</v>
      </c>
      <c r="AD15" s="9">
        <v>2171</v>
      </c>
      <c r="AE15" s="683"/>
      <c r="AF15" s="684"/>
      <c r="AG15" s="11">
        <v>1986.5215000000001</v>
      </c>
      <c r="AH15" s="9">
        <v>467049.17711676407</v>
      </c>
      <c r="AI15" s="112">
        <f t="shared" si="3"/>
        <v>467049.17711676407</v>
      </c>
      <c r="AJ15" s="608"/>
      <c r="AK15" s="632"/>
      <c r="AL15" s="638"/>
      <c r="AM15" s="68" t="s">
        <v>173</v>
      </c>
    </row>
    <row r="16" spans="1:39" s="68" customFormat="1" ht="15.75" customHeight="1" thickBot="1">
      <c r="A16" s="595"/>
      <c r="B16" s="612"/>
      <c r="C16" s="586"/>
      <c r="D16" s="119" t="s">
        <v>318</v>
      </c>
      <c r="E16" s="178" t="s">
        <v>51</v>
      </c>
      <c r="F16" s="171" t="s">
        <v>51</v>
      </c>
      <c r="G16" s="169"/>
      <c r="H16" s="189">
        <v>77777.77</v>
      </c>
      <c r="I16" s="169"/>
      <c r="J16" s="178" t="s">
        <v>51</v>
      </c>
      <c r="K16" s="169"/>
      <c r="L16" s="195" t="s">
        <v>51</v>
      </c>
      <c r="M16" s="679"/>
      <c r="N16" s="621"/>
      <c r="O16" s="201">
        <v>2044.9942500000002</v>
      </c>
      <c r="P16" s="44">
        <v>0</v>
      </c>
      <c r="Q16" s="44">
        <v>20823.32</v>
      </c>
      <c r="R16" s="108">
        <v>20823.32</v>
      </c>
      <c r="S16" s="44">
        <v>2044.9942500000002</v>
      </c>
      <c r="T16" s="108">
        <v>510425.39343535108</v>
      </c>
      <c r="U16" s="195" t="s">
        <v>51</v>
      </c>
      <c r="V16" s="59">
        <v>1011.1110100000002</v>
      </c>
      <c r="W16" s="59">
        <v>1011.1110100000002</v>
      </c>
      <c r="X16" s="109">
        <v>492544.39343535108</v>
      </c>
      <c r="Y16" s="44">
        <v>141.819986</v>
      </c>
      <c r="Z16" s="109">
        <v>1444</v>
      </c>
      <c r="AA16" s="106"/>
      <c r="AB16" s="106"/>
      <c r="AC16" s="44">
        <v>413.35329600000006</v>
      </c>
      <c r="AD16" s="108">
        <v>4209</v>
      </c>
      <c r="AE16" s="683"/>
      <c r="AF16" s="684"/>
      <c r="AG16" s="44">
        <v>4089.9885000000004</v>
      </c>
      <c r="AH16" s="108">
        <v>1041674.7868707022</v>
      </c>
      <c r="AI16" s="113">
        <f t="shared" si="3"/>
        <v>1041674.7868707022</v>
      </c>
      <c r="AJ16" s="608"/>
      <c r="AK16" s="610"/>
      <c r="AL16" s="638"/>
    </row>
    <row r="17" spans="1:39" s="68" customFormat="1" ht="15.75" customHeight="1">
      <c r="A17" s="595"/>
      <c r="B17" s="665" t="s">
        <v>22</v>
      </c>
      <c r="C17" s="585">
        <v>38567</v>
      </c>
      <c r="D17" s="328" t="s">
        <v>291</v>
      </c>
      <c r="E17" s="328" t="s">
        <v>69</v>
      </c>
      <c r="F17" s="328" t="s">
        <v>69</v>
      </c>
      <c r="G17" s="167"/>
      <c r="H17" s="100"/>
      <c r="I17" s="167"/>
      <c r="J17" s="100"/>
      <c r="K17" s="167"/>
      <c r="L17" s="100"/>
      <c r="M17" s="679"/>
      <c r="N17" s="621"/>
      <c r="O17" s="200">
        <v>131.25</v>
      </c>
      <c r="P17" s="69">
        <v>24</v>
      </c>
      <c r="Q17" s="69">
        <v>4672.5924337952174</v>
      </c>
      <c r="R17" s="107">
        <v>4672.5924337952174</v>
      </c>
      <c r="S17" s="69">
        <v>107.25</v>
      </c>
      <c r="T17" s="107">
        <v>4672.5924337952174</v>
      </c>
      <c r="U17" s="104"/>
      <c r="V17" s="104"/>
      <c r="W17" s="104"/>
      <c r="X17" s="99"/>
      <c r="Y17" s="69">
        <v>6.22</v>
      </c>
      <c r="Z17" s="99">
        <v>63.335784820010126</v>
      </c>
      <c r="AA17" s="98"/>
      <c r="AB17" s="98"/>
      <c r="AC17" s="69">
        <v>41.116000000000007</v>
      </c>
      <c r="AD17" s="107">
        <v>418.66786634397789</v>
      </c>
      <c r="AE17" s="683"/>
      <c r="AF17" s="684"/>
      <c r="AG17" s="69">
        <v>458.88</v>
      </c>
      <c r="AH17" s="107">
        <v>14262.15975085193</v>
      </c>
      <c r="AI17" s="111">
        <f t="shared" si="3"/>
        <v>14262.15975085193</v>
      </c>
      <c r="AJ17" s="608"/>
      <c r="AK17" s="609">
        <f>AI17+AI18+AI19</f>
        <v>19324.939313026251</v>
      </c>
      <c r="AL17" s="638"/>
    </row>
    <row r="18" spans="1:39" s="68" customFormat="1" ht="15" customHeight="1">
      <c r="A18" s="595"/>
      <c r="B18" s="666"/>
      <c r="C18" s="615"/>
      <c r="D18" s="149" t="s">
        <v>317</v>
      </c>
      <c r="E18" s="177" t="s">
        <v>51</v>
      </c>
      <c r="F18" s="48" t="s">
        <v>51</v>
      </c>
      <c r="G18" s="168"/>
      <c r="H18" s="53"/>
      <c r="I18" s="168"/>
      <c r="J18" s="53"/>
      <c r="K18" s="168"/>
      <c r="L18" s="53"/>
      <c r="M18" s="679"/>
      <c r="N18" s="621"/>
      <c r="O18" s="202">
        <v>33.25</v>
      </c>
      <c r="P18" s="11">
        <v>0</v>
      </c>
      <c r="Q18" s="11">
        <v>677.14303706280975</v>
      </c>
      <c r="R18" s="9">
        <v>677.14303706280975</v>
      </c>
      <c r="S18" s="11">
        <v>33.25</v>
      </c>
      <c r="T18" s="9">
        <v>677.14303706280975</v>
      </c>
      <c r="U18" s="38"/>
      <c r="V18" s="38"/>
      <c r="W18" s="38"/>
      <c r="X18" s="38"/>
      <c r="Y18" s="11">
        <v>1.8200000000000003</v>
      </c>
      <c r="Z18" s="50">
        <v>18.532335751192679</v>
      </c>
      <c r="AA18" s="105"/>
      <c r="AB18" s="105"/>
      <c r="AC18" s="11">
        <v>13.100000000000001</v>
      </c>
      <c r="AD18" s="9">
        <v>133.39208700034291</v>
      </c>
      <c r="AE18" s="683"/>
      <c r="AF18" s="684"/>
      <c r="AG18" s="11">
        <v>66.5</v>
      </c>
      <c r="AH18" s="9">
        <v>2031.4291111884293</v>
      </c>
      <c r="AI18" s="112">
        <f t="shared" si="3"/>
        <v>2031.4291111884293</v>
      </c>
      <c r="AJ18" s="608"/>
      <c r="AK18" s="632"/>
      <c r="AL18" s="638"/>
    </row>
    <row r="19" spans="1:39" s="68" customFormat="1" ht="15.75" customHeight="1" thickBot="1">
      <c r="A19" s="595"/>
      <c r="B19" s="667"/>
      <c r="C19" s="586"/>
      <c r="D19" s="119" t="s">
        <v>318</v>
      </c>
      <c r="E19" s="178" t="s">
        <v>51</v>
      </c>
      <c r="F19" s="171" t="s">
        <v>51</v>
      </c>
      <c r="G19" s="169"/>
      <c r="H19" s="189">
        <v>666.66</v>
      </c>
      <c r="I19" s="169"/>
      <c r="J19" s="178" t="s">
        <v>51</v>
      </c>
      <c r="K19" s="169"/>
      <c r="L19" s="195" t="s">
        <v>51</v>
      </c>
      <c r="M19" s="679"/>
      <c r="N19" s="621"/>
      <c r="O19" s="201">
        <v>49.616500000000002</v>
      </c>
      <c r="P19" s="44">
        <v>0</v>
      </c>
      <c r="Q19" s="44">
        <v>1010.4501503286303</v>
      </c>
      <c r="R19" s="108">
        <v>1010.4501503286303</v>
      </c>
      <c r="S19" s="44">
        <v>49.616500000000002</v>
      </c>
      <c r="T19" s="108">
        <v>1010.4501503286303</v>
      </c>
      <c r="U19" s="195" t="s">
        <v>51</v>
      </c>
      <c r="V19" s="59">
        <v>8.6665799999999997</v>
      </c>
      <c r="W19" s="59">
        <v>8.6665799999999997</v>
      </c>
      <c r="X19" s="109">
        <v>88</v>
      </c>
      <c r="Y19" s="44">
        <v>3.0199880000000001</v>
      </c>
      <c r="Z19" s="109">
        <v>30.751336033281792</v>
      </c>
      <c r="AA19" s="106"/>
      <c r="AB19" s="106"/>
      <c r="AC19" s="44">
        <v>16.179967999999999</v>
      </c>
      <c r="AD19" s="108">
        <v>164.75417550524901</v>
      </c>
      <c r="AE19" s="683"/>
      <c r="AF19" s="684"/>
      <c r="AG19" s="44">
        <v>99.233000000000004</v>
      </c>
      <c r="AH19" s="108">
        <v>3031.3504509858913</v>
      </c>
      <c r="AI19" s="113">
        <f t="shared" si="3"/>
        <v>3031.3504509858913</v>
      </c>
      <c r="AJ19" s="608"/>
      <c r="AK19" s="610"/>
      <c r="AL19" s="638"/>
    </row>
    <row r="20" spans="1:39" s="68" customFormat="1" ht="15.75" customHeight="1">
      <c r="A20" s="595"/>
      <c r="B20" s="611" t="s">
        <v>22</v>
      </c>
      <c r="C20" s="585">
        <v>38567</v>
      </c>
      <c r="D20" s="328" t="s">
        <v>290</v>
      </c>
      <c r="E20" s="328" t="s">
        <v>69</v>
      </c>
      <c r="F20" s="328" t="s">
        <v>69</v>
      </c>
      <c r="G20" s="167"/>
      <c r="H20" s="100"/>
      <c r="I20" s="167"/>
      <c r="J20" s="100"/>
      <c r="K20" s="167"/>
      <c r="L20" s="100"/>
      <c r="M20" s="679"/>
      <c r="N20" s="621"/>
      <c r="O20" s="200">
        <v>131.25</v>
      </c>
      <c r="P20" s="69">
        <v>24</v>
      </c>
      <c r="Q20" s="69">
        <v>4916.9748832614941</v>
      </c>
      <c r="R20" s="107">
        <v>4916.9748832614941</v>
      </c>
      <c r="S20" s="69">
        <v>107.25</v>
      </c>
      <c r="T20" s="107">
        <v>4672.5924337952174</v>
      </c>
      <c r="U20" s="104"/>
      <c r="V20" s="104"/>
      <c r="W20" s="104"/>
      <c r="X20" s="99"/>
      <c r="Y20" s="69">
        <v>6.22</v>
      </c>
      <c r="Z20" s="99">
        <v>63.335784820010126</v>
      </c>
      <c r="AA20" s="98"/>
      <c r="AB20" s="98"/>
      <c r="AC20" s="69">
        <v>41.116000000000007</v>
      </c>
      <c r="AD20" s="107">
        <v>418.66786634397789</v>
      </c>
      <c r="AE20" s="683"/>
      <c r="AF20" s="684"/>
      <c r="AG20" s="69">
        <v>458.88</v>
      </c>
      <c r="AH20" s="107">
        <v>14262.15975085193</v>
      </c>
      <c r="AI20" s="111">
        <f t="shared" si="3"/>
        <v>14262.15975085193</v>
      </c>
      <c r="AJ20" s="608"/>
      <c r="AK20" s="609">
        <f>AI20+AI21+AI22</f>
        <v>18985.522638523769</v>
      </c>
      <c r="AL20" s="638"/>
    </row>
    <row r="21" spans="1:39" s="68" customFormat="1" ht="15" customHeight="1">
      <c r="A21" s="595"/>
      <c r="B21" s="652"/>
      <c r="C21" s="615"/>
      <c r="D21" s="149" t="s">
        <v>317</v>
      </c>
      <c r="E21" s="177" t="s">
        <v>51</v>
      </c>
      <c r="F21" s="48" t="s">
        <v>51</v>
      </c>
      <c r="G21" s="168"/>
      <c r="H21" s="53"/>
      <c r="I21" s="168"/>
      <c r="J21" s="53"/>
      <c r="K21" s="168"/>
      <c r="L21" s="53"/>
      <c r="M21" s="679"/>
      <c r="N21" s="621"/>
      <c r="O21" s="202">
        <v>33.25</v>
      </c>
      <c r="P21" s="11">
        <v>0</v>
      </c>
      <c r="Q21" s="11">
        <v>677.14303706280975</v>
      </c>
      <c r="R21" s="9">
        <v>677.14303706280975</v>
      </c>
      <c r="S21" s="11">
        <v>33.25</v>
      </c>
      <c r="T21" s="9">
        <v>677.14303706280975</v>
      </c>
      <c r="U21" s="38"/>
      <c r="V21" s="38"/>
      <c r="W21" s="38"/>
      <c r="X21" s="38"/>
      <c r="Y21" s="11">
        <v>1.8200000000000003</v>
      </c>
      <c r="Z21" s="50">
        <v>18.532335751192679</v>
      </c>
      <c r="AA21" s="105"/>
      <c r="AB21" s="105"/>
      <c r="AC21" s="11">
        <v>13.100000000000001</v>
      </c>
      <c r="AD21" s="9">
        <v>133.39208700034291</v>
      </c>
      <c r="AE21" s="683"/>
      <c r="AF21" s="684"/>
      <c r="AG21" s="11">
        <v>66.5</v>
      </c>
      <c r="AH21" s="9">
        <v>2031.4291111884293</v>
      </c>
      <c r="AI21" s="112">
        <f t="shared" si="3"/>
        <v>2031.4291111884293</v>
      </c>
      <c r="AJ21" s="608"/>
      <c r="AK21" s="632"/>
      <c r="AL21" s="638"/>
    </row>
    <row r="22" spans="1:39" s="68" customFormat="1" ht="15.75" customHeight="1" thickBot="1">
      <c r="A22" s="595"/>
      <c r="B22" s="612"/>
      <c r="C22" s="586"/>
      <c r="D22" s="119" t="s">
        <v>318</v>
      </c>
      <c r="E22" s="178" t="s">
        <v>51</v>
      </c>
      <c r="F22" s="171" t="s">
        <v>51</v>
      </c>
      <c r="G22" s="169"/>
      <c r="H22" s="189">
        <v>444.44</v>
      </c>
      <c r="I22" s="169"/>
      <c r="J22" s="178" t="s">
        <v>51</v>
      </c>
      <c r="K22" s="169"/>
      <c r="L22" s="195" t="s">
        <v>51</v>
      </c>
      <c r="M22" s="679"/>
      <c r="N22" s="621"/>
      <c r="O22" s="201">
        <v>44.061000000000014</v>
      </c>
      <c r="P22" s="44">
        <v>0</v>
      </c>
      <c r="Q22" s="44">
        <v>897.31125882780316</v>
      </c>
      <c r="R22" s="108">
        <v>897.31125882780316</v>
      </c>
      <c r="S22" s="44">
        <v>44.061000000000014</v>
      </c>
      <c r="T22" s="108">
        <v>897.31125882780316</v>
      </c>
      <c r="U22" s="195" t="s">
        <v>51</v>
      </c>
      <c r="V22" s="59">
        <v>5.7777200000000004</v>
      </c>
      <c r="W22" s="59">
        <v>5.7777200000000004</v>
      </c>
      <c r="X22" s="109">
        <v>59</v>
      </c>
      <c r="Y22" s="44">
        <v>2.6199920000000003</v>
      </c>
      <c r="Z22" s="109">
        <v>26.678335939252072</v>
      </c>
      <c r="AA22" s="106"/>
      <c r="AB22" s="106"/>
      <c r="AC22" s="44">
        <v>15.113312000000006</v>
      </c>
      <c r="AD22" s="108">
        <v>153.89284192117023</v>
      </c>
      <c r="AE22" s="683"/>
      <c r="AF22" s="684"/>
      <c r="AG22" s="44">
        <v>88.122000000000028</v>
      </c>
      <c r="AH22" s="108">
        <v>2691.9337764834095</v>
      </c>
      <c r="AI22" s="113">
        <f t="shared" si="3"/>
        <v>2691.9337764834095</v>
      </c>
      <c r="AJ22" s="608"/>
      <c r="AK22" s="610"/>
      <c r="AL22" s="638"/>
    </row>
    <row r="23" spans="1:39" s="68" customFormat="1" ht="15.75" customHeight="1">
      <c r="A23" s="595"/>
      <c r="B23" s="665" t="s">
        <v>22</v>
      </c>
      <c r="C23" s="585">
        <v>38567</v>
      </c>
      <c r="D23" s="175" t="s">
        <v>88</v>
      </c>
      <c r="E23" s="328" t="s">
        <v>69</v>
      </c>
      <c r="F23" s="328" t="s">
        <v>69</v>
      </c>
      <c r="G23" s="167"/>
      <c r="H23" s="100">
        <v>6363.47</v>
      </c>
      <c r="I23" s="167"/>
      <c r="J23" s="177" t="s">
        <v>51</v>
      </c>
      <c r="K23" s="167"/>
      <c r="L23" s="197">
        <v>6363.47</v>
      </c>
      <c r="M23" s="679"/>
      <c r="N23" s="621"/>
      <c r="O23" s="200">
        <v>310.73675000000003</v>
      </c>
      <c r="P23" s="69">
        <v>24</v>
      </c>
      <c r="Q23" s="69">
        <v>3164.14</v>
      </c>
      <c r="R23" s="107">
        <f t="shared" ref="R23:R25" si="4">Q23</f>
        <v>3164.14</v>
      </c>
      <c r="S23" s="69">
        <v>286.73675000000003</v>
      </c>
      <c r="T23" s="107">
        <v>42376.037232155817</v>
      </c>
      <c r="U23" s="210" t="s">
        <v>51</v>
      </c>
      <c r="V23" s="104">
        <v>82.725110000000015</v>
      </c>
      <c r="W23" s="104">
        <v>82.725110000000015</v>
      </c>
      <c r="X23" s="99">
        <v>40298.037232155817</v>
      </c>
      <c r="Y23" s="69">
        <v>17.674246</v>
      </c>
      <c r="Z23" s="99">
        <v>180</v>
      </c>
      <c r="AA23" s="98"/>
      <c r="AB23" s="98"/>
      <c r="AC23" s="69">
        <v>79.820656000000014</v>
      </c>
      <c r="AD23" s="107">
        <v>813</v>
      </c>
      <c r="AE23" s="683"/>
      <c r="AF23" s="684"/>
      <c r="AG23" s="69">
        <v>817.85350000000005</v>
      </c>
      <c r="AH23" s="107">
        <v>87916.074464311634</v>
      </c>
      <c r="AI23" s="111">
        <f t="shared" si="3"/>
        <v>87916.074464311634</v>
      </c>
      <c r="AJ23" s="608"/>
      <c r="AK23" s="609">
        <f>AI23+AI24+AI25</f>
        <v>368359.17135118216</v>
      </c>
      <c r="AL23" s="638"/>
    </row>
    <row r="24" spans="1:39" s="68" customFormat="1" ht="15" customHeight="1">
      <c r="A24" s="595"/>
      <c r="B24" s="666"/>
      <c r="C24" s="615"/>
      <c r="D24" s="149" t="s">
        <v>317</v>
      </c>
      <c r="E24" s="177" t="s">
        <v>51</v>
      </c>
      <c r="F24" s="48" t="s">
        <v>51</v>
      </c>
      <c r="G24" s="168"/>
      <c r="H24" s="53">
        <v>6363.47</v>
      </c>
      <c r="I24" s="168"/>
      <c r="J24" s="177" t="s">
        <v>51</v>
      </c>
      <c r="K24" s="168"/>
      <c r="L24" s="196" t="s">
        <v>51</v>
      </c>
      <c r="M24" s="679"/>
      <c r="N24" s="621"/>
      <c r="O24" s="202">
        <v>271.93675000000002</v>
      </c>
      <c r="P24" s="11">
        <v>0</v>
      </c>
      <c r="Q24" s="11">
        <v>2769.06</v>
      </c>
      <c r="R24" s="9">
        <f t="shared" si="4"/>
        <v>2769.06</v>
      </c>
      <c r="S24" s="11">
        <v>271.93675000000002</v>
      </c>
      <c r="T24" s="9">
        <v>42225.037232155817</v>
      </c>
      <c r="U24" s="10">
        <v>82.72</v>
      </c>
      <c r="V24" s="38">
        <v>82.725110000000015</v>
      </c>
      <c r="W24" s="38">
        <v>82.725110000000015</v>
      </c>
      <c r="X24" s="50">
        <v>40298.037232155817</v>
      </c>
      <c r="Y24" s="11">
        <v>15.254246</v>
      </c>
      <c r="Z24" s="50">
        <v>155</v>
      </c>
      <c r="AA24" s="105"/>
      <c r="AB24" s="105"/>
      <c r="AC24" s="11">
        <v>74.692655999999999</v>
      </c>
      <c r="AD24" s="9">
        <v>761</v>
      </c>
      <c r="AE24" s="683"/>
      <c r="AF24" s="684"/>
      <c r="AG24" s="11">
        <v>543.87350000000004</v>
      </c>
      <c r="AH24" s="9">
        <v>87219.074464311634</v>
      </c>
      <c r="AI24" s="112">
        <f t="shared" si="3"/>
        <v>87219.074464311634</v>
      </c>
      <c r="AJ24" s="608"/>
      <c r="AK24" s="632"/>
      <c r="AL24" s="638"/>
      <c r="AM24" s="68" t="s">
        <v>173</v>
      </c>
    </row>
    <row r="25" spans="1:39" s="68" customFormat="1" ht="15.75" customHeight="1" thickBot="1">
      <c r="A25" s="595"/>
      <c r="B25" s="667"/>
      <c r="C25" s="586"/>
      <c r="D25" s="119" t="s">
        <v>318</v>
      </c>
      <c r="E25" s="178" t="s">
        <v>51</v>
      </c>
      <c r="F25" s="171" t="s">
        <v>51</v>
      </c>
      <c r="G25" s="169"/>
      <c r="H25" s="189">
        <v>14444.44</v>
      </c>
      <c r="I25" s="169"/>
      <c r="J25" s="178" t="s">
        <v>51</v>
      </c>
      <c r="K25" s="169"/>
      <c r="L25" s="195" t="s">
        <v>51</v>
      </c>
      <c r="M25" s="679"/>
      <c r="N25" s="621"/>
      <c r="O25" s="201">
        <v>461.66100000000006</v>
      </c>
      <c r="P25" s="44">
        <v>0</v>
      </c>
      <c r="Q25" s="44">
        <v>4700.8999999999996</v>
      </c>
      <c r="R25" s="108">
        <f t="shared" si="4"/>
        <v>4700.8999999999996</v>
      </c>
      <c r="S25" s="44">
        <v>461.66100000000006</v>
      </c>
      <c r="T25" s="108">
        <v>94261.51121127943</v>
      </c>
      <c r="U25" s="195" t="s">
        <v>51</v>
      </c>
      <c r="V25" s="59">
        <v>187.77772000000002</v>
      </c>
      <c r="W25" s="59">
        <v>187.77772000000002</v>
      </c>
      <c r="X25" s="109">
        <v>91472.51121127943</v>
      </c>
      <c r="Y25" s="44">
        <v>27.819992000000003</v>
      </c>
      <c r="Z25" s="109">
        <v>283</v>
      </c>
      <c r="AA25" s="106"/>
      <c r="AB25" s="106"/>
      <c r="AC25" s="44">
        <v>109.35331200000002</v>
      </c>
      <c r="AD25" s="108">
        <v>1113</v>
      </c>
      <c r="AE25" s="683"/>
      <c r="AF25" s="684"/>
      <c r="AG25" s="44">
        <v>923.32200000000012</v>
      </c>
      <c r="AH25" s="108">
        <v>193224.02242255886</v>
      </c>
      <c r="AI25" s="113">
        <f t="shared" si="3"/>
        <v>193224.02242255886</v>
      </c>
      <c r="AJ25" s="608"/>
      <c r="AK25" s="610"/>
      <c r="AL25" s="638"/>
    </row>
    <row r="26" spans="1:39" s="68" customFormat="1" ht="15.75" customHeight="1" thickBot="1">
      <c r="A26" s="596"/>
      <c r="B26" s="207"/>
      <c r="C26" s="93">
        <v>38567</v>
      </c>
      <c r="D26" s="187"/>
      <c r="E26" s="738" t="s">
        <v>89</v>
      </c>
      <c r="F26" s="181"/>
      <c r="G26" s="182"/>
      <c r="H26" s="97"/>
      <c r="I26" s="182"/>
      <c r="J26" s="190">
        <v>111</v>
      </c>
      <c r="K26" s="182"/>
      <c r="L26" s="199"/>
      <c r="M26" s="680"/>
      <c r="N26" s="617"/>
      <c r="O26" s="203"/>
      <c r="P26" s="183"/>
      <c r="Q26" s="183">
        <v>111</v>
      </c>
      <c r="R26" s="184">
        <v>1130</v>
      </c>
      <c r="S26" s="183">
        <v>111</v>
      </c>
      <c r="T26" s="184">
        <v>1130</v>
      </c>
      <c r="U26" s="95"/>
      <c r="V26" s="95"/>
      <c r="W26" s="95"/>
      <c r="X26" s="211"/>
      <c r="Y26" s="96"/>
      <c r="Z26" s="211"/>
      <c r="AA26" s="96"/>
      <c r="AB26" s="96"/>
      <c r="AC26" s="96"/>
      <c r="AD26" s="212"/>
      <c r="AE26" s="685"/>
      <c r="AF26" s="686"/>
      <c r="AG26" s="183"/>
      <c r="AH26" s="184">
        <v>2260</v>
      </c>
      <c r="AI26" s="185">
        <f t="shared" si="3"/>
        <v>2260</v>
      </c>
      <c r="AJ26" s="590"/>
      <c r="AK26" s="186">
        <f>AI26</f>
        <v>2260</v>
      </c>
      <c r="AL26" s="639"/>
    </row>
    <row r="27" spans="1:39" s="68" customFormat="1">
      <c r="A27" s="61"/>
      <c r="B27" s="61"/>
      <c r="C27" s="62"/>
      <c r="D27" s="63"/>
      <c r="E27" s="63"/>
      <c r="F27" s="63"/>
      <c r="G27" s="64"/>
      <c r="H27" s="64"/>
      <c r="I27" s="64"/>
      <c r="J27" s="64"/>
      <c r="K27" s="64"/>
      <c r="L27" s="64"/>
      <c r="M27" s="65"/>
      <c r="N27" s="65"/>
      <c r="O27" s="66"/>
      <c r="P27" s="67"/>
      <c r="Q27" s="66"/>
      <c r="R27" s="66"/>
      <c r="S27" s="66"/>
      <c r="T27" s="66"/>
      <c r="U27" s="66"/>
      <c r="V27" s="66"/>
      <c r="W27" s="66"/>
      <c r="X27" s="67"/>
      <c r="Y27" s="67"/>
      <c r="Z27" s="67"/>
      <c r="AA27" s="67"/>
      <c r="AB27" s="67"/>
      <c r="AC27" s="67"/>
      <c r="AD27" s="67"/>
      <c r="AE27" s="67"/>
      <c r="AF27" s="67"/>
      <c r="AG27" s="67"/>
      <c r="AH27" s="67"/>
      <c r="AI27" s="67"/>
      <c r="AJ27" s="67"/>
    </row>
    <row r="28" spans="1:39" s="224" customFormat="1">
      <c r="A28" s="217"/>
      <c r="B28" s="217"/>
      <c r="C28" s="218"/>
      <c r="D28" s="219"/>
      <c r="E28" s="219"/>
      <c r="F28" s="219"/>
      <c r="G28" s="220"/>
      <c r="H28" s="220"/>
      <c r="I28" s="220"/>
      <c r="J28" s="220"/>
      <c r="K28" s="220"/>
      <c r="L28" s="220"/>
      <c r="M28" s="221"/>
      <c r="N28" s="221"/>
      <c r="O28" s="222"/>
      <c r="P28" s="222"/>
      <c r="Q28" s="222"/>
      <c r="R28" s="222"/>
      <c r="S28" s="222"/>
      <c r="T28" s="222"/>
      <c r="U28" s="222"/>
      <c r="V28" s="222"/>
      <c r="W28" s="222"/>
      <c r="X28" s="222"/>
      <c r="Y28" s="222"/>
      <c r="Z28" s="222"/>
      <c r="AA28" s="223"/>
      <c r="AB28" s="223"/>
      <c r="AC28" s="223"/>
      <c r="AD28" s="223"/>
      <c r="AE28" s="223"/>
      <c r="AF28" s="223"/>
      <c r="AG28" s="223"/>
      <c r="AH28" s="223"/>
      <c r="AI28" s="223"/>
      <c r="AJ28" s="223"/>
    </row>
    <row r="29" spans="1:39" s="68" customFormat="1">
      <c r="A29" s="61"/>
      <c r="B29" s="61"/>
      <c r="C29" s="62"/>
      <c r="D29" s="63"/>
      <c r="E29" s="63"/>
      <c r="F29" s="63"/>
      <c r="G29" s="64"/>
      <c r="H29" s="64"/>
      <c r="I29" s="64"/>
      <c r="J29" s="64"/>
      <c r="K29" s="64"/>
      <c r="L29" s="64"/>
      <c r="M29" s="65"/>
      <c r="N29" s="65"/>
      <c r="O29" s="66"/>
      <c r="P29" s="66"/>
      <c r="Q29" s="66"/>
      <c r="R29" s="66"/>
      <c r="S29" s="66"/>
      <c r="T29" s="66"/>
      <c r="U29" s="66"/>
      <c r="V29" s="66"/>
      <c r="W29" s="66"/>
      <c r="X29" s="66"/>
      <c r="Y29" s="66"/>
      <c r="Z29" s="66"/>
      <c r="AA29" s="67"/>
      <c r="AB29" s="67"/>
      <c r="AC29" s="67"/>
      <c r="AD29" s="67"/>
      <c r="AE29" s="67"/>
      <c r="AF29" s="67"/>
      <c r="AG29" s="67"/>
      <c r="AH29" s="67"/>
      <c r="AI29" s="67"/>
      <c r="AJ29" s="67"/>
    </row>
    <row r="30" spans="1:39" s="68" customFormat="1" ht="13.5" thickBot="1">
      <c r="A30" s="61"/>
      <c r="B30" s="85"/>
      <c r="C30" s="86"/>
      <c r="D30" s="87"/>
      <c r="E30" s="87"/>
      <c r="F30" s="63"/>
      <c r="G30" s="88"/>
      <c r="H30" s="64"/>
      <c r="I30" s="88"/>
      <c r="J30" s="88"/>
      <c r="K30" s="64"/>
      <c r="L30" s="64"/>
      <c r="M30" s="65"/>
      <c r="N30" s="65"/>
      <c r="O30" s="74"/>
      <c r="P30" s="90"/>
      <c r="Q30" s="90"/>
      <c r="R30" s="90"/>
      <c r="S30" s="90"/>
      <c r="T30" s="90"/>
      <c r="U30" s="90"/>
      <c r="V30" s="90"/>
      <c r="W30" s="74"/>
      <c r="X30" s="74"/>
      <c r="Y30" s="67"/>
      <c r="Z30" s="67"/>
      <c r="AA30" s="67"/>
      <c r="AB30" s="67"/>
      <c r="AC30" s="67"/>
      <c r="AD30" s="67"/>
      <c r="AE30" s="67"/>
      <c r="AF30" s="67"/>
      <c r="AG30" s="67"/>
      <c r="AH30" s="67"/>
      <c r="AI30" s="67"/>
    </row>
    <row r="31" spans="1:39" s="68" customFormat="1" ht="15.75" customHeight="1">
      <c r="A31" s="594" t="s">
        <v>305</v>
      </c>
      <c r="B31" s="713" t="s">
        <v>313</v>
      </c>
      <c r="C31" s="431">
        <v>27790</v>
      </c>
      <c r="D31" s="741" t="s">
        <v>318</v>
      </c>
      <c r="E31" s="213" t="s">
        <v>51</v>
      </c>
      <c r="F31" s="714" t="s">
        <v>22</v>
      </c>
      <c r="G31" s="715">
        <v>24000000</v>
      </c>
      <c r="H31" s="100">
        <f>G31/340.75</f>
        <v>70432.868672046956</v>
      </c>
      <c r="I31" s="213" t="s">
        <v>51</v>
      </c>
      <c r="J31" s="213" t="s">
        <v>51</v>
      </c>
      <c r="K31" s="714" t="s">
        <v>22</v>
      </c>
      <c r="L31" s="714" t="s">
        <v>22</v>
      </c>
      <c r="M31" s="587"/>
      <c r="N31" s="641" t="s">
        <v>307</v>
      </c>
      <c r="O31" s="104">
        <v>1630.6382978723404</v>
      </c>
      <c r="P31" s="213" t="s">
        <v>51</v>
      </c>
      <c r="Q31" s="402"/>
      <c r="R31" s="402"/>
      <c r="S31" s="397">
        <v>1630.6382978723404</v>
      </c>
      <c r="T31" s="458">
        <v>2883758.2904137047</v>
      </c>
      <c r="U31" s="716" t="s">
        <v>22</v>
      </c>
      <c r="V31" s="401"/>
      <c r="W31" s="401">
        <v>915.62729273661046</v>
      </c>
      <c r="X31" s="459">
        <v>1619272.5264723117</v>
      </c>
      <c r="Y31" s="397">
        <v>108.08804108584006</v>
      </c>
      <c r="Z31" s="458">
        <v>191152.00776442909</v>
      </c>
      <c r="AA31" s="98"/>
      <c r="AB31" s="98"/>
      <c r="AC31" s="69">
        <v>213.8870139398386</v>
      </c>
      <c r="AD31" s="111">
        <v>378255.8342126761</v>
      </c>
      <c r="AE31" s="602" t="s">
        <v>40</v>
      </c>
      <c r="AF31" s="603"/>
      <c r="AG31" s="273">
        <v>1630.6382978723404</v>
      </c>
      <c r="AH31" s="107">
        <v>5767516.5808274094</v>
      </c>
      <c r="AI31" s="111">
        <f t="shared" ref="AI31:AI56" si="5">AH31</f>
        <v>5767516.5808274094</v>
      </c>
      <c r="AJ31" s="589">
        <v>46139</v>
      </c>
      <c r="AK31" s="609">
        <f>SUM(AI31:AI37)</f>
        <v>30000726.517769057</v>
      </c>
      <c r="AL31" s="635">
        <f>AK31+AK38+AK42+AK49+AK53</f>
        <v>50629335.393873818</v>
      </c>
    </row>
    <row r="32" spans="1:39" s="68" customFormat="1" ht="15" customHeight="1">
      <c r="A32" s="595"/>
      <c r="B32" s="717"/>
      <c r="C32" s="56"/>
      <c r="D32" s="149" t="s">
        <v>319</v>
      </c>
      <c r="E32" s="177" t="s">
        <v>51</v>
      </c>
      <c r="F32" s="718" t="s">
        <v>22</v>
      </c>
      <c r="G32" s="421">
        <v>26666666</v>
      </c>
      <c r="H32" s="53">
        <f t="shared" ref="H32:L56" si="6">G32/340.75</f>
        <v>78258.741012472485</v>
      </c>
      <c r="I32" s="177" t="s">
        <v>51</v>
      </c>
      <c r="J32" s="177" t="s">
        <v>51</v>
      </c>
      <c r="K32" s="718" t="s">
        <v>22</v>
      </c>
      <c r="L32" s="718" t="s">
        <v>22</v>
      </c>
      <c r="M32" s="601"/>
      <c r="N32" s="642"/>
      <c r="O32" s="38">
        <v>1810.7507498165812</v>
      </c>
      <c r="P32" s="177" t="s">
        <v>51</v>
      </c>
      <c r="Q32" s="105"/>
      <c r="R32" s="105"/>
      <c r="S32" s="11">
        <v>1810.7507498165812</v>
      </c>
      <c r="T32" s="9">
        <v>3202284.3407209092</v>
      </c>
      <c r="U32" s="718" t="s">
        <v>22</v>
      </c>
      <c r="V32" s="38"/>
      <c r="W32" s="38">
        <v>1017.3636331621425</v>
      </c>
      <c r="X32" s="50">
        <v>1799191.6511005578</v>
      </c>
      <c r="Y32" s="11">
        <v>119.9148906823184</v>
      </c>
      <c r="Z32" s="9">
        <v>212067.60604138669</v>
      </c>
      <c r="AA32" s="105"/>
      <c r="AB32" s="105"/>
      <c r="AC32" s="11">
        <v>237.37343506969921</v>
      </c>
      <c r="AD32" s="112">
        <v>419791.2021319482</v>
      </c>
      <c r="AE32" s="604"/>
      <c r="AF32" s="605"/>
      <c r="AG32" s="274">
        <v>1810.7507498165812</v>
      </c>
      <c r="AH32" s="9">
        <v>6404568.6814418184</v>
      </c>
      <c r="AI32" s="112">
        <f t="shared" si="5"/>
        <v>6404568.6814418184</v>
      </c>
      <c r="AJ32" s="608"/>
      <c r="AK32" s="632"/>
      <c r="AL32" s="636"/>
    </row>
    <row r="33" spans="1:39" s="68" customFormat="1" ht="15.75" customHeight="1" thickBot="1">
      <c r="A33" s="595"/>
      <c r="B33" s="719"/>
      <c r="C33" s="394"/>
      <c r="D33" s="149" t="s">
        <v>320</v>
      </c>
      <c r="E33" s="177" t="s">
        <v>51</v>
      </c>
      <c r="F33" s="718" t="s">
        <v>22</v>
      </c>
      <c r="G33" s="422">
        <v>51111111</v>
      </c>
      <c r="H33" s="84">
        <f t="shared" si="6"/>
        <v>149995.92369772561</v>
      </c>
      <c r="I33" s="177" t="s">
        <v>51</v>
      </c>
      <c r="J33" s="177" t="s">
        <v>51</v>
      </c>
      <c r="K33" s="718" t="s">
        <v>22</v>
      </c>
      <c r="L33" s="718" t="s">
        <v>22</v>
      </c>
      <c r="M33" s="601"/>
      <c r="N33" s="642"/>
      <c r="O33" s="38">
        <v>3456.3625913426267</v>
      </c>
      <c r="P33" s="177" t="s">
        <v>51</v>
      </c>
      <c r="Q33" s="105"/>
      <c r="R33" s="105"/>
      <c r="S33" s="11">
        <v>3456.3625913426267</v>
      </c>
      <c r="T33" s="9">
        <v>6112523.1085676448</v>
      </c>
      <c r="U33" s="718" t="s">
        <v>22</v>
      </c>
      <c r="V33" s="38"/>
      <c r="W33" s="38">
        <v>1949.9470080704332</v>
      </c>
      <c r="X33" s="50">
        <v>3448450.7433240404</v>
      </c>
      <c r="Y33" s="11">
        <v>227.432623624358</v>
      </c>
      <c r="Z33" s="9">
        <v>402211.03278578172</v>
      </c>
      <c r="AA33" s="105"/>
      <c r="AB33" s="105"/>
      <c r="AC33" s="11">
        <v>451.30838738077767</v>
      </c>
      <c r="AD33" s="112">
        <v>798131.81460334163</v>
      </c>
      <c r="AE33" s="604"/>
      <c r="AF33" s="605"/>
      <c r="AG33" s="274">
        <v>3456.3625913426267</v>
      </c>
      <c r="AH33" s="9">
        <v>12225046.21713529</v>
      </c>
      <c r="AI33" s="112">
        <f t="shared" si="5"/>
        <v>12225046.21713529</v>
      </c>
      <c r="AJ33" s="608"/>
      <c r="AK33" s="632"/>
      <c r="AL33" s="636"/>
    </row>
    <row r="34" spans="1:39" s="68" customFormat="1" ht="15.75" customHeight="1">
      <c r="A34" s="595"/>
      <c r="B34" s="713" t="s">
        <v>312</v>
      </c>
      <c r="C34" s="431">
        <v>30161</v>
      </c>
      <c r="D34" s="149" t="s">
        <v>321</v>
      </c>
      <c r="E34" s="213" t="s">
        <v>51</v>
      </c>
      <c r="F34" s="716" t="s">
        <v>22</v>
      </c>
      <c r="G34" s="715">
        <v>5000000</v>
      </c>
      <c r="H34" s="52">
        <f t="shared" si="6"/>
        <v>14673.514306676449</v>
      </c>
      <c r="I34" s="177" t="s">
        <v>51</v>
      </c>
      <c r="J34" s="177" t="s">
        <v>51</v>
      </c>
      <c r="K34" s="718" t="s">
        <v>22</v>
      </c>
      <c r="L34" s="718" t="s">
        <v>22</v>
      </c>
      <c r="M34" s="601"/>
      <c r="N34" s="642"/>
      <c r="O34" s="38">
        <v>343.94717534849599</v>
      </c>
      <c r="P34" s="177" t="s">
        <v>51</v>
      </c>
      <c r="Q34" s="105"/>
      <c r="R34" s="105"/>
      <c r="S34" s="11">
        <v>343.94717534849599</v>
      </c>
      <c r="T34" s="9">
        <v>608265.19263639336</v>
      </c>
      <c r="U34" s="718" t="s">
        <v>22</v>
      </c>
      <c r="V34" s="38"/>
      <c r="W34" s="38">
        <v>190.75568598679385</v>
      </c>
      <c r="X34" s="50">
        <v>337348.44301506504</v>
      </c>
      <c r="Y34" s="11">
        <v>24.449009537784299</v>
      </c>
      <c r="Z34" s="9">
        <v>43237.690442438579</v>
      </c>
      <c r="AA34" s="105"/>
      <c r="AB34" s="105"/>
      <c r="AC34" s="11">
        <v>45.341159207630227</v>
      </c>
      <c r="AD34" s="112">
        <v>80185.129916657679</v>
      </c>
      <c r="AE34" s="604"/>
      <c r="AF34" s="605"/>
      <c r="AG34" s="274">
        <v>343.94717534849599</v>
      </c>
      <c r="AH34" s="9">
        <v>1216530.3852727867</v>
      </c>
      <c r="AI34" s="112">
        <f t="shared" si="5"/>
        <v>1216530.3852727867</v>
      </c>
      <c r="AJ34" s="608"/>
      <c r="AK34" s="632"/>
      <c r="AL34" s="636"/>
    </row>
    <row r="35" spans="1:39" s="68" customFormat="1" ht="15" customHeight="1">
      <c r="A35" s="595"/>
      <c r="B35" s="717"/>
      <c r="C35" s="56"/>
      <c r="D35" s="149" t="s">
        <v>322</v>
      </c>
      <c r="E35" s="177" t="s">
        <v>51</v>
      </c>
      <c r="F35" s="718" t="s">
        <v>22</v>
      </c>
      <c r="G35" s="421">
        <v>6666666</v>
      </c>
      <c r="H35" s="53">
        <f t="shared" si="6"/>
        <v>19564.683785766691</v>
      </c>
      <c r="I35" s="177" t="s">
        <v>51</v>
      </c>
      <c r="J35" s="177" t="s">
        <v>51</v>
      </c>
      <c r="K35" s="718" t="s">
        <v>22</v>
      </c>
      <c r="L35" s="718" t="s">
        <v>22</v>
      </c>
      <c r="M35" s="601"/>
      <c r="N35" s="642"/>
      <c r="O35" s="38">
        <v>462.90041966250925</v>
      </c>
      <c r="P35" s="177" t="s">
        <v>51</v>
      </c>
      <c r="Q35" s="105"/>
      <c r="R35" s="105"/>
      <c r="S35" s="11">
        <v>462.90041966250925</v>
      </c>
      <c r="T35" s="9">
        <v>818632.14213692502</v>
      </c>
      <c r="U35" s="718" t="s">
        <v>22</v>
      </c>
      <c r="V35" s="38"/>
      <c r="W35" s="38">
        <v>254.34088921496701</v>
      </c>
      <c r="X35" s="50">
        <v>449797.87904029543</v>
      </c>
      <c r="Y35" s="11">
        <v>31.87380484225972</v>
      </c>
      <c r="Z35" s="9">
        <v>56368.324649818096</v>
      </c>
      <c r="AA35" s="105"/>
      <c r="AB35" s="105"/>
      <c r="AC35" s="11">
        <v>61.925159207630223</v>
      </c>
      <c r="AD35" s="112">
        <v>109513.67417483081</v>
      </c>
      <c r="AE35" s="604"/>
      <c r="AF35" s="605"/>
      <c r="AG35" s="274">
        <v>462.90041966250925</v>
      </c>
      <c r="AH35" s="9">
        <v>1637264.28427385</v>
      </c>
      <c r="AI35" s="112">
        <f t="shared" si="5"/>
        <v>1637264.28427385</v>
      </c>
      <c r="AJ35" s="608"/>
      <c r="AK35" s="632"/>
      <c r="AL35" s="636"/>
    </row>
    <row r="36" spans="1:39" s="68" customFormat="1" ht="15.75" customHeight="1" thickBot="1">
      <c r="A36" s="595"/>
      <c r="B36" s="719"/>
      <c r="C36" s="394"/>
      <c r="D36" s="116" t="s">
        <v>331</v>
      </c>
      <c r="E36" s="177" t="s">
        <v>51</v>
      </c>
      <c r="F36" s="718" t="s">
        <v>22</v>
      </c>
      <c r="G36" s="422">
        <v>11111111</v>
      </c>
      <c r="H36" s="84">
        <f t="shared" si="6"/>
        <v>32607.809244314012</v>
      </c>
      <c r="I36" s="177" t="s">
        <v>51</v>
      </c>
      <c r="J36" s="177" t="s">
        <v>51</v>
      </c>
      <c r="K36" s="718" t="s">
        <v>22</v>
      </c>
      <c r="L36" s="718" t="s">
        <v>22</v>
      </c>
      <c r="M36" s="601"/>
      <c r="N36" s="642"/>
      <c r="O36" s="38">
        <v>756.43595891415987</v>
      </c>
      <c r="P36" s="177" t="s">
        <v>51</v>
      </c>
      <c r="Q36" s="105"/>
      <c r="R36" s="105"/>
      <c r="S36" s="11">
        <v>756.43595891415987</v>
      </c>
      <c r="T36" s="9">
        <v>1337745.1458928764</v>
      </c>
      <c r="U36" s="718" t="s">
        <v>22</v>
      </c>
      <c r="V36" s="38"/>
      <c r="W36" s="38">
        <v>423.90152017608216</v>
      </c>
      <c r="X36" s="50">
        <v>749663.19920351228</v>
      </c>
      <c r="Y36" s="11">
        <v>51.350451944240646</v>
      </c>
      <c r="Z36" s="9">
        <v>90812.47000264391</v>
      </c>
      <c r="AA36" s="105"/>
      <c r="AB36" s="105"/>
      <c r="AC36" s="11">
        <v>99.144044020542893</v>
      </c>
      <c r="AD36" s="112">
        <v>175334.68903706837</v>
      </c>
      <c r="AE36" s="604"/>
      <c r="AF36" s="605"/>
      <c r="AG36" s="274">
        <v>756.43595891415987</v>
      </c>
      <c r="AH36" s="9">
        <v>2675490.2917857529</v>
      </c>
      <c r="AI36" s="112">
        <f t="shared" si="5"/>
        <v>2675490.2917857529</v>
      </c>
      <c r="AJ36" s="608"/>
      <c r="AK36" s="632"/>
      <c r="AL36" s="636"/>
    </row>
    <row r="37" spans="1:39" s="68" customFormat="1" ht="15.75" customHeight="1" thickBot="1">
      <c r="A37" s="595"/>
      <c r="B37" s="567" t="s">
        <v>314</v>
      </c>
      <c r="C37" s="566">
        <v>30265</v>
      </c>
      <c r="D37" s="465" t="s">
        <v>308</v>
      </c>
      <c r="E37" s="465" t="s">
        <v>308</v>
      </c>
      <c r="F37" s="716" t="s">
        <v>22</v>
      </c>
      <c r="G37" s="720">
        <v>20000</v>
      </c>
      <c r="H37" s="92">
        <f t="shared" si="6"/>
        <v>58.694057226705795</v>
      </c>
      <c r="I37" s="720">
        <v>20000</v>
      </c>
      <c r="J37" s="92">
        <f t="shared" si="6"/>
        <v>58.694057226705795</v>
      </c>
      <c r="K37" s="721" t="s">
        <v>22</v>
      </c>
      <c r="L37" s="721" t="s">
        <v>22</v>
      </c>
      <c r="M37" s="601"/>
      <c r="N37" s="642"/>
      <c r="O37" s="73">
        <v>24.578136463683052</v>
      </c>
      <c r="P37" s="243">
        <v>3.5685986793837126</v>
      </c>
      <c r="Q37" s="293"/>
      <c r="R37" s="293"/>
      <c r="S37" s="15">
        <v>21.00953778429934</v>
      </c>
      <c r="T37" s="41">
        <v>37155.038516074579</v>
      </c>
      <c r="U37" s="721" t="s">
        <v>22</v>
      </c>
      <c r="V37" s="73"/>
      <c r="W37" s="73">
        <v>0.17608217168011739</v>
      </c>
      <c r="X37" s="294">
        <v>311.39856278313647</v>
      </c>
      <c r="Y37" s="15">
        <v>2.0102714600146734</v>
      </c>
      <c r="Z37" s="41">
        <v>3555.1335917741408</v>
      </c>
      <c r="AA37" s="293"/>
      <c r="AB37" s="293"/>
      <c r="AC37" s="15">
        <v>5.9911958914159937</v>
      </c>
      <c r="AD37" s="297">
        <v>10595.33609869624</v>
      </c>
      <c r="AE37" s="604"/>
      <c r="AF37" s="605"/>
      <c r="AG37" s="471">
        <v>21.00953778429934</v>
      </c>
      <c r="AH37" s="41">
        <v>74310.077032149158</v>
      </c>
      <c r="AI37" s="297">
        <f t="shared" si="5"/>
        <v>74310.077032149158</v>
      </c>
      <c r="AJ37" s="608"/>
      <c r="AK37" s="610"/>
      <c r="AL37" s="636"/>
    </row>
    <row r="38" spans="1:39" s="68" customFormat="1" ht="15" customHeight="1" thickBot="1">
      <c r="A38" s="595"/>
      <c r="B38" s="722" t="s">
        <v>315</v>
      </c>
      <c r="C38" s="723">
        <v>30412</v>
      </c>
      <c r="D38" s="724" t="s">
        <v>327</v>
      </c>
      <c r="E38" s="181" t="s">
        <v>67</v>
      </c>
      <c r="F38" s="721" t="s">
        <v>22</v>
      </c>
      <c r="G38" s="725">
        <v>100000</v>
      </c>
      <c r="H38" s="92">
        <f t="shared" si="6"/>
        <v>293.47028613352899</v>
      </c>
      <c r="I38" s="725">
        <v>100000</v>
      </c>
      <c r="J38" s="92">
        <f t="shared" si="6"/>
        <v>293.47028613352899</v>
      </c>
      <c r="K38" s="726" t="s">
        <v>22</v>
      </c>
      <c r="L38" s="726" t="s">
        <v>22</v>
      </c>
      <c r="M38" s="601"/>
      <c r="N38" s="642"/>
      <c r="O38" s="522">
        <v>33.393983859134259</v>
      </c>
      <c r="P38" s="727">
        <v>12.314013206162876</v>
      </c>
      <c r="Q38" s="96"/>
      <c r="R38" s="96"/>
      <c r="S38" s="35">
        <v>24.01</v>
      </c>
      <c r="T38" s="120">
        <v>38933.306479300729</v>
      </c>
      <c r="U38" s="728" t="s">
        <v>22</v>
      </c>
      <c r="V38" s="58"/>
      <c r="W38" s="58">
        <v>0.88041085840058764</v>
      </c>
      <c r="X38" s="204">
        <v>1427.6262298131724</v>
      </c>
      <c r="Y38" s="35">
        <v>1.5407190022010271</v>
      </c>
      <c r="Z38" s="120">
        <v>2498.3459021730537</v>
      </c>
      <c r="AA38" s="205"/>
      <c r="AB38" s="205"/>
      <c r="AC38" s="35">
        <v>6.6154071900220099</v>
      </c>
      <c r="AD38" s="729">
        <v>10727.183490816185</v>
      </c>
      <c r="AE38" s="604"/>
      <c r="AF38" s="605"/>
      <c r="AG38" s="730">
        <v>21.079970652971387</v>
      </c>
      <c r="AH38" s="120">
        <v>778867</v>
      </c>
      <c r="AI38" s="729">
        <f t="shared" si="5"/>
        <v>778867</v>
      </c>
      <c r="AJ38" s="608"/>
      <c r="AK38" s="609">
        <f>AI38+AI39+AI40+AI41</f>
        <v>11205191.378009349</v>
      </c>
      <c r="AL38" s="636"/>
    </row>
    <row r="39" spans="1:39" s="68" customFormat="1" ht="15.75" customHeight="1">
      <c r="A39" s="595"/>
      <c r="B39" s="731" t="s">
        <v>316</v>
      </c>
      <c r="C39" s="431">
        <v>30228</v>
      </c>
      <c r="D39" s="116" t="s">
        <v>306</v>
      </c>
      <c r="E39" s="213" t="s">
        <v>51</v>
      </c>
      <c r="F39" s="716" t="s">
        <v>22</v>
      </c>
      <c r="G39" s="715">
        <v>10000000</v>
      </c>
      <c r="H39" s="52">
        <f t="shared" si="6"/>
        <v>29347.028613352897</v>
      </c>
      <c r="I39" s="177" t="s">
        <v>51</v>
      </c>
      <c r="J39" s="732" t="s">
        <v>51</v>
      </c>
      <c r="K39" s="716" t="s">
        <v>22</v>
      </c>
      <c r="L39" s="716" t="s">
        <v>22</v>
      </c>
      <c r="M39" s="601"/>
      <c r="N39" s="642"/>
      <c r="O39" s="39">
        <v>724.31401320616283</v>
      </c>
      <c r="P39" s="732" t="s">
        <v>51</v>
      </c>
      <c r="Q39" s="290"/>
      <c r="R39" s="290"/>
      <c r="S39" s="8">
        <v>724.31401320616283</v>
      </c>
      <c r="T39" s="291">
        <v>1174508.099267297</v>
      </c>
      <c r="U39" s="716" t="s">
        <v>22</v>
      </c>
      <c r="V39" s="39"/>
      <c r="W39" s="39">
        <v>381.5113719735877</v>
      </c>
      <c r="X39" s="292">
        <v>618638.03291904088</v>
      </c>
      <c r="Y39" s="8">
        <v>51.467351430667648</v>
      </c>
      <c r="Z39" s="291">
        <v>83456.650017828229</v>
      </c>
      <c r="AA39" s="290"/>
      <c r="AB39" s="290"/>
      <c r="AC39" s="8">
        <v>102.66471019809244</v>
      </c>
      <c r="AD39" s="296">
        <v>166475.49465851422</v>
      </c>
      <c r="AE39" s="604"/>
      <c r="AF39" s="605"/>
      <c r="AG39" s="383">
        <v>724.31401320616283</v>
      </c>
      <c r="AH39" s="291">
        <v>2349016.1985345939</v>
      </c>
      <c r="AI39" s="296">
        <f t="shared" si="5"/>
        <v>2349016.1985345939</v>
      </c>
      <c r="AJ39" s="608"/>
      <c r="AK39" s="632"/>
      <c r="AL39" s="636"/>
      <c r="AM39" s="68" t="s">
        <v>97</v>
      </c>
    </row>
    <row r="40" spans="1:39" s="68" customFormat="1" ht="15.75" customHeight="1">
      <c r="A40" s="595"/>
      <c r="B40" s="731"/>
      <c r="C40" s="431"/>
      <c r="D40" s="149" t="s">
        <v>317</v>
      </c>
      <c r="E40" s="177" t="s">
        <v>51</v>
      </c>
      <c r="F40" s="718" t="s">
        <v>22</v>
      </c>
      <c r="G40" s="422">
        <v>12222222</v>
      </c>
      <c r="H40" s="84">
        <f t="shared" si="6"/>
        <v>35868.589875275131</v>
      </c>
      <c r="I40" s="177" t="s">
        <v>51</v>
      </c>
      <c r="J40" s="732" t="s">
        <v>51</v>
      </c>
      <c r="K40" s="718" t="s">
        <v>22</v>
      </c>
      <c r="L40" s="718" t="s">
        <v>22</v>
      </c>
      <c r="M40" s="601"/>
      <c r="N40" s="642"/>
      <c r="O40" s="38">
        <v>888.40627732942039</v>
      </c>
      <c r="P40" s="732" t="s">
        <v>51</v>
      </c>
      <c r="Q40" s="105"/>
      <c r="R40" s="105"/>
      <c r="S40" s="11">
        <v>888.40627732942039</v>
      </c>
      <c r="T40" s="9">
        <v>1440591.1650729266</v>
      </c>
      <c r="U40" s="718" t="s">
        <v>22</v>
      </c>
      <c r="V40" s="38"/>
      <c r="W40" s="38">
        <v>466.29166837857673</v>
      </c>
      <c r="X40" s="50">
        <v>756113.13759798277</v>
      </c>
      <c r="Y40" s="11">
        <v>62.805085693323548</v>
      </c>
      <c r="Z40" s="9">
        <v>101841.30153089992</v>
      </c>
      <c r="AA40" s="105"/>
      <c r="AB40" s="105"/>
      <c r="AC40" s="11">
        <v>126.43188818782096</v>
      </c>
      <c r="AD40" s="112">
        <v>205015.05420962549</v>
      </c>
      <c r="AE40" s="604"/>
      <c r="AF40" s="605"/>
      <c r="AG40" s="274">
        <v>888.40627732942039</v>
      </c>
      <c r="AH40" s="9">
        <v>2881182.3301458531</v>
      </c>
      <c r="AI40" s="112">
        <f t="shared" si="5"/>
        <v>2881182.3301458531</v>
      </c>
      <c r="AJ40" s="608"/>
      <c r="AK40" s="632"/>
      <c r="AL40" s="636"/>
    </row>
    <row r="41" spans="1:39" s="68" customFormat="1" ht="15" customHeight="1" thickBot="1">
      <c r="A41" s="595"/>
      <c r="B41" s="733"/>
      <c r="C41" s="394"/>
      <c r="D41" s="119" t="s">
        <v>318</v>
      </c>
      <c r="E41" s="283" t="s">
        <v>51</v>
      </c>
      <c r="F41" s="721" t="s">
        <v>22</v>
      </c>
      <c r="G41" s="424">
        <v>22222222</v>
      </c>
      <c r="H41" s="493">
        <f t="shared" si="6"/>
        <v>65215.618488628024</v>
      </c>
      <c r="I41" s="283" t="s">
        <v>51</v>
      </c>
      <c r="J41" s="734" t="s">
        <v>51</v>
      </c>
      <c r="K41" s="721" t="s">
        <v>22</v>
      </c>
      <c r="L41" s="721" t="s">
        <v>22</v>
      </c>
      <c r="M41" s="601"/>
      <c r="N41" s="642"/>
      <c r="O41" s="73">
        <v>1602.2140542920031</v>
      </c>
      <c r="P41" s="734" t="s">
        <v>51</v>
      </c>
      <c r="Q41" s="293"/>
      <c r="R41" s="293"/>
      <c r="S41" s="15">
        <v>1602.2140542920031</v>
      </c>
      <c r="T41" s="41">
        <v>2598062.9246644503</v>
      </c>
      <c r="U41" s="721" t="s">
        <v>22</v>
      </c>
      <c r="V41" s="73"/>
      <c r="W41" s="73">
        <v>847.80304035216432</v>
      </c>
      <c r="X41" s="294">
        <v>1374751.1705170264</v>
      </c>
      <c r="Y41" s="15">
        <v>113.34066896551722</v>
      </c>
      <c r="Z41" s="41">
        <v>183787.04712217583</v>
      </c>
      <c r="AA41" s="293"/>
      <c r="AB41" s="293"/>
      <c r="AC41" s="15">
        <v>226.14722201027149</v>
      </c>
      <c r="AD41" s="297">
        <v>366708.00099826534</v>
      </c>
      <c r="AE41" s="604"/>
      <c r="AF41" s="605"/>
      <c r="AG41" s="471">
        <v>1602.2140542920031</v>
      </c>
      <c r="AH41" s="41">
        <v>5196125.8493289007</v>
      </c>
      <c r="AI41" s="297">
        <f t="shared" si="5"/>
        <v>5196125.8493289007</v>
      </c>
      <c r="AJ41" s="608"/>
      <c r="AK41" s="610"/>
      <c r="AL41" s="636"/>
    </row>
    <row r="42" spans="1:39" s="68" customFormat="1" ht="15.75" customHeight="1">
      <c r="A42" s="595"/>
      <c r="B42" s="713" t="s">
        <v>314</v>
      </c>
      <c r="C42" s="431">
        <v>33401</v>
      </c>
      <c r="D42" s="116" t="s">
        <v>326</v>
      </c>
      <c r="E42" s="116" t="s">
        <v>309</v>
      </c>
      <c r="F42" s="716" t="s">
        <v>22</v>
      </c>
      <c r="G42" s="715"/>
      <c r="H42" s="52">
        <f t="shared" si="6"/>
        <v>0</v>
      </c>
      <c r="I42" s="715"/>
      <c r="J42" s="52">
        <f t="shared" si="6"/>
        <v>0</v>
      </c>
      <c r="K42" s="716" t="s">
        <v>22</v>
      </c>
      <c r="L42" s="716" t="s">
        <v>22</v>
      </c>
      <c r="M42" s="601"/>
      <c r="N42" s="642"/>
      <c r="O42" s="39">
        <v>35.853264856933237</v>
      </c>
      <c r="P42" s="295">
        <v>4.4900953778429935</v>
      </c>
      <c r="Q42" s="290"/>
      <c r="R42" s="290"/>
      <c r="S42" s="8">
        <v>31.363169479090242</v>
      </c>
      <c r="T42" s="291">
        <v>8447.0946060335154</v>
      </c>
      <c r="U42" s="716" t="s">
        <v>22</v>
      </c>
      <c r="V42" s="39"/>
      <c r="W42" s="39">
        <v>0</v>
      </c>
      <c r="X42" s="292"/>
      <c r="Y42" s="8">
        <v>1.5348495964783566</v>
      </c>
      <c r="Z42" s="291">
        <v>413.38359492425633</v>
      </c>
      <c r="AA42" s="290"/>
      <c r="AB42" s="290"/>
      <c r="AC42" s="8">
        <v>9.0066030814380049</v>
      </c>
      <c r="AD42" s="296">
        <v>2425.7633897180563</v>
      </c>
      <c r="AE42" s="604"/>
      <c r="AF42" s="605"/>
      <c r="AG42" s="383">
        <v>31.363169479090242</v>
      </c>
      <c r="AH42" s="291">
        <v>16894.189212067031</v>
      </c>
      <c r="AI42" s="296">
        <f t="shared" si="5"/>
        <v>16894.189212067031</v>
      </c>
      <c r="AJ42" s="608"/>
      <c r="AK42" s="609">
        <f>SUM(AI42:AI48)</f>
        <v>171603.44777403478</v>
      </c>
      <c r="AL42" s="636"/>
    </row>
    <row r="43" spans="1:39" s="68" customFormat="1" ht="15.75" customHeight="1">
      <c r="A43" s="595"/>
      <c r="B43" s="713"/>
      <c r="C43" s="431"/>
      <c r="D43" s="149" t="s">
        <v>317</v>
      </c>
      <c r="E43" s="177" t="s">
        <v>51</v>
      </c>
      <c r="F43" s="718" t="s">
        <v>22</v>
      </c>
      <c r="G43" s="715"/>
      <c r="H43" s="53">
        <f t="shared" si="6"/>
        <v>0</v>
      </c>
      <c r="I43" s="177" t="s">
        <v>51</v>
      </c>
      <c r="J43" s="732" t="s">
        <v>51</v>
      </c>
      <c r="K43" s="718" t="s">
        <v>22</v>
      </c>
      <c r="L43" s="718" t="s">
        <v>22</v>
      </c>
      <c r="M43" s="601"/>
      <c r="N43" s="642"/>
      <c r="O43" s="38">
        <v>13.030080704328686</v>
      </c>
      <c r="P43" s="732" t="s">
        <v>51</v>
      </c>
      <c r="Q43" s="105"/>
      <c r="R43" s="105"/>
      <c r="S43" s="11">
        <v>13.030080704328686</v>
      </c>
      <c r="T43" s="9">
        <v>3509.4133106380445</v>
      </c>
      <c r="U43" s="718" t="s">
        <v>22</v>
      </c>
      <c r="V43" s="38"/>
      <c r="W43" s="38">
        <v>0</v>
      </c>
      <c r="X43" s="50"/>
      <c r="Y43" s="11">
        <v>0.64563462949376371</v>
      </c>
      <c r="Z43" s="9">
        <v>173.88984872530844</v>
      </c>
      <c r="AA43" s="105"/>
      <c r="AB43" s="105"/>
      <c r="AC43" s="11">
        <v>3.8121790168745413</v>
      </c>
      <c r="AD43" s="112">
        <v>1026.7405158826186</v>
      </c>
      <c r="AE43" s="604"/>
      <c r="AF43" s="605"/>
      <c r="AG43" s="274">
        <v>13.030080704328686</v>
      </c>
      <c r="AH43" s="9">
        <v>7018.8266212760891</v>
      </c>
      <c r="AI43" s="112">
        <f t="shared" si="5"/>
        <v>7018.8266212760891</v>
      </c>
      <c r="AJ43" s="608"/>
      <c r="AK43" s="632"/>
      <c r="AL43" s="636"/>
    </row>
    <row r="44" spans="1:39" s="68" customFormat="1" ht="15" customHeight="1">
      <c r="A44" s="595"/>
      <c r="B44" s="713"/>
      <c r="C44" s="431"/>
      <c r="D44" s="149" t="s">
        <v>318</v>
      </c>
      <c r="E44" s="177" t="s">
        <v>51</v>
      </c>
      <c r="F44" s="718" t="s">
        <v>22</v>
      </c>
      <c r="G44" s="715"/>
      <c r="H44" s="53">
        <f t="shared" si="6"/>
        <v>0</v>
      </c>
      <c r="I44" s="177" t="s">
        <v>51</v>
      </c>
      <c r="J44" s="732" t="s">
        <v>51</v>
      </c>
      <c r="K44" s="718" t="s">
        <v>22</v>
      </c>
      <c r="L44" s="718" t="s">
        <v>22</v>
      </c>
      <c r="M44" s="601"/>
      <c r="N44" s="642"/>
      <c r="O44" s="38">
        <v>3.9618488628026411</v>
      </c>
      <c r="P44" s="732" t="s">
        <v>51</v>
      </c>
      <c r="Q44" s="105"/>
      <c r="R44" s="105"/>
      <c r="S44" s="11">
        <v>3.9618488628026411</v>
      </c>
      <c r="T44" s="9">
        <v>1067.0513444507562</v>
      </c>
      <c r="U44" s="718" t="s">
        <v>22</v>
      </c>
      <c r="V44" s="38"/>
      <c r="W44" s="38">
        <v>0</v>
      </c>
      <c r="X44" s="50"/>
      <c r="Y44" s="11">
        <v>0.46955245781364635</v>
      </c>
      <c r="Z44" s="9">
        <v>126.46534452749718</v>
      </c>
      <c r="AA44" s="105"/>
      <c r="AB44" s="105"/>
      <c r="AC44" s="11">
        <v>1.1445341159207629</v>
      </c>
      <c r="AD44" s="112">
        <v>308.25927728577466</v>
      </c>
      <c r="AE44" s="604"/>
      <c r="AF44" s="605"/>
      <c r="AG44" s="274">
        <v>3.9618488628026411</v>
      </c>
      <c r="AH44" s="9">
        <v>2134.1026889015125</v>
      </c>
      <c r="AI44" s="112">
        <f t="shared" si="5"/>
        <v>2134.1026889015125</v>
      </c>
      <c r="AJ44" s="608"/>
      <c r="AK44" s="632"/>
      <c r="AL44" s="636"/>
    </row>
    <row r="45" spans="1:39" s="68" customFormat="1" ht="15.75" customHeight="1">
      <c r="A45" s="595"/>
      <c r="B45" s="717"/>
      <c r="C45" s="56"/>
      <c r="D45" s="149" t="s">
        <v>319</v>
      </c>
      <c r="E45" s="177" t="s">
        <v>51</v>
      </c>
      <c r="F45" s="718" t="s">
        <v>22</v>
      </c>
      <c r="G45" s="422">
        <v>1111111</v>
      </c>
      <c r="H45" s="84">
        <f t="shared" si="6"/>
        <v>3260.7806309611151</v>
      </c>
      <c r="I45" s="177" t="s">
        <v>51</v>
      </c>
      <c r="J45" s="732" t="s">
        <v>51</v>
      </c>
      <c r="K45" s="718" t="s">
        <v>22</v>
      </c>
      <c r="L45" s="718" t="s">
        <v>22</v>
      </c>
      <c r="M45" s="601"/>
      <c r="N45" s="642"/>
      <c r="O45" s="38">
        <v>86.668289068231843</v>
      </c>
      <c r="P45" s="732" t="s">
        <v>51</v>
      </c>
      <c r="Q45" s="105"/>
      <c r="R45" s="105"/>
      <c r="S45" s="11">
        <v>86.668289068231843</v>
      </c>
      <c r="T45" s="9">
        <v>23342.514460807324</v>
      </c>
      <c r="U45" s="718" t="s">
        <v>22</v>
      </c>
      <c r="V45" s="38"/>
      <c r="W45" s="38">
        <v>42.390148202494501</v>
      </c>
      <c r="X45" s="50">
        <v>11417.009128142474</v>
      </c>
      <c r="Y45" s="11">
        <v>7.709952971386647</v>
      </c>
      <c r="Z45" s="9">
        <v>2076.5344586997817</v>
      </c>
      <c r="AA45" s="105"/>
      <c r="AB45" s="105"/>
      <c r="AC45" s="11">
        <v>12.84323683052091</v>
      </c>
      <c r="AD45" s="112">
        <v>3459.0903393049216</v>
      </c>
      <c r="AE45" s="604"/>
      <c r="AF45" s="605"/>
      <c r="AG45" s="274">
        <v>86.668289068231843</v>
      </c>
      <c r="AH45" s="9">
        <v>46685.028921614648</v>
      </c>
      <c r="AI45" s="112">
        <f t="shared" si="5"/>
        <v>46685.028921614648</v>
      </c>
      <c r="AJ45" s="608"/>
      <c r="AK45" s="632"/>
      <c r="AL45" s="636"/>
    </row>
    <row r="46" spans="1:39" s="68" customFormat="1" ht="15.75" customHeight="1">
      <c r="A46" s="595"/>
      <c r="B46" s="717"/>
      <c r="C46" s="56"/>
      <c r="D46" s="149" t="s">
        <v>320</v>
      </c>
      <c r="E46" s="177" t="s">
        <v>51</v>
      </c>
      <c r="F46" s="718" t="s">
        <v>22</v>
      </c>
      <c r="G46" s="421"/>
      <c r="H46" s="53">
        <f t="shared" si="6"/>
        <v>0</v>
      </c>
      <c r="I46" s="177" t="s">
        <v>51</v>
      </c>
      <c r="J46" s="732" t="s">
        <v>51</v>
      </c>
      <c r="K46" s="718" t="s">
        <v>22</v>
      </c>
      <c r="L46" s="718" t="s">
        <v>22</v>
      </c>
      <c r="M46" s="601"/>
      <c r="N46" s="642"/>
      <c r="O46" s="38">
        <v>13.030080704328686</v>
      </c>
      <c r="P46" s="732" t="s">
        <v>51</v>
      </c>
      <c r="Q46" s="105"/>
      <c r="R46" s="105"/>
      <c r="S46" s="11">
        <v>13.030080704328686</v>
      </c>
      <c r="T46" s="9">
        <v>3509.4133106380445</v>
      </c>
      <c r="U46" s="718" t="s">
        <v>22</v>
      </c>
      <c r="V46" s="38"/>
      <c r="W46" s="38">
        <v>0</v>
      </c>
      <c r="X46" s="50">
        <v>0</v>
      </c>
      <c r="Y46" s="11">
        <v>0.64563462949376371</v>
      </c>
      <c r="Z46" s="9">
        <v>173.88984872530844</v>
      </c>
      <c r="AA46" s="105"/>
      <c r="AB46" s="105"/>
      <c r="AC46" s="11">
        <v>3.8121790168745413</v>
      </c>
      <c r="AD46" s="112">
        <v>1026.7405158826186</v>
      </c>
      <c r="AE46" s="604"/>
      <c r="AF46" s="605"/>
      <c r="AG46" s="274">
        <v>13.030080704328686</v>
      </c>
      <c r="AH46" s="9">
        <v>7018.8266212760891</v>
      </c>
      <c r="AI46" s="112">
        <f t="shared" si="5"/>
        <v>7018.8266212760891</v>
      </c>
      <c r="AJ46" s="608"/>
      <c r="AK46" s="632"/>
      <c r="AL46" s="636"/>
    </row>
    <row r="47" spans="1:39" s="68" customFormat="1" ht="15.75" customHeight="1">
      <c r="A47" s="595"/>
      <c r="B47" s="717"/>
      <c r="C47" s="56"/>
      <c r="D47" s="149" t="s">
        <v>321</v>
      </c>
      <c r="E47" s="177" t="s">
        <v>51</v>
      </c>
      <c r="F47" s="718" t="s">
        <v>22</v>
      </c>
      <c r="G47" s="421"/>
      <c r="H47" s="53">
        <f t="shared" si="6"/>
        <v>0</v>
      </c>
      <c r="I47" s="177" t="s">
        <v>51</v>
      </c>
      <c r="J47" s="732" t="s">
        <v>51</v>
      </c>
      <c r="K47" s="718" t="s">
        <v>22</v>
      </c>
      <c r="L47" s="718" t="s">
        <v>22</v>
      </c>
      <c r="M47" s="601"/>
      <c r="N47" s="642"/>
      <c r="O47" s="38">
        <v>3.9618488628026411</v>
      </c>
      <c r="P47" s="732" t="s">
        <v>51</v>
      </c>
      <c r="Q47" s="105"/>
      <c r="R47" s="105"/>
      <c r="S47" s="11">
        <v>3.9618488628026411</v>
      </c>
      <c r="T47" s="9">
        <v>1067.0513444507562</v>
      </c>
      <c r="U47" s="718" t="s">
        <v>22</v>
      </c>
      <c r="V47" s="38"/>
      <c r="W47" s="38">
        <v>0</v>
      </c>
      <c r="X47" s="50">
        <v>0</v>
      </c>
      <c r="Y47" s="11">
        <v>0.46955245781364635</v>
      </c>
      <c r="Z47" s="9">
        <v>126.46534452749718</v>
      </c>
      <c r="AA47" s="105"/>
      <c r="AB47" s="105"/>
      <c r="AC47" s="11">
        <v>1.1445341159207629</v>
      </c>
      <c r="AD47" s="112">
        <v>308.25927728577466</v>
      </c>
      <c r="AE47" s="604"/>
      <c r="AF47" s="605"/>
      <c r="AG47" s="274">
        <v>3.9618488628026411</v>
      </c>
      <c r="AH47" s="9">
        <v>2134.1026889015125</v>
      </c>
      <c r="AI47" s="112">
        <f t="shared" si="5"/>
        <v>2134.1026889015125</v>
      </c>
      <c r="AJ47" s="608"/>
      <c r="AK47" s="632"/>
      <c r="AL47" s="636"/>
    </row>
    <row r="48" spans="1:39" s="68" customFormat="1" ht="15" customHeight="1" thickBot="1">
      <c r="A48" s="595"/>
      <c r="B48" s="719"/>
      <c r="C48" s="394"/>
      <c r="D48" s="119" t="s">
        <v>322</v>
      </c>
      <c r="E48" s="283" t="s">
        <v>51</v>
      </c>
      <c r="F48" s="721" t="s">
        <v>22</v>
      </c>
      <c r="G48" s="424">
        <v>2222222</v>
      </c>
      <c r="H48" s="493">
        <f t="shared" si="6"/>
        <v>6521.5612619222302</v>
      </c>
      <c r="I48" s="283" t="s">
        <v>51</v>
      </c>
      <c r="J48" s="734" t="s">
        <v>51</v>
      </c>
      <c r="K48" s="721" t="s">
        <v>22</v>
      </c>
      <c r="L48" s="721" t="s">
        <v>22</v>
      </c>
      <c r="M48" s="735"/>
      <c r="N48" s="642"/>
      <c r="O48" s="73">
        <v>166.55741452677916</v>
      </c>
      <c r="P48" s="734" t="s">
        <v>51</v>
      </c>
      <c r="Q48" s="293"/>
      <c r="R48" s="293"/>
      <c r="S48" s="15">
        <v>166.55741452677916</v>
      </c>
      <c r="T48" s="41">
        <v>44859.185509998941</v>
      </c>
      <c r="U48" s="721" t="s">
        <v>22</v>
      </c>
      <c r="V48" s="73"/>
      <c r="W48" s="73">
        <v>84.780296404989002</v>
      </c>
      <c r="X48" s="294">
        <v>22834.018256284948</v>
      </c>
      <c r="Y48" s="15">
        <v>13.33479955979457</v>
      </c>
      <c r="Z48" s="41">
        <v>3591.48374685715</v>
      </c>
      <c r="AA48" s="293"/>
      <c r="AB48" s="293"/>
      <c r="AC48" s="15">
        <v>24.092930007336758</v>
      </c>
      <c r="AD48" s="297">
        <v>6488.9889156196596</v>
      </c>
      <c r="AE48" s="604"/>
      <c r="AF48" s="605"/>
      <c r="AG48" s="471">
        <v>166.55741452677916</v>
      </c>
      <c r="AH48" s="41">
        <v>89718.371019997881</v>
      </c>
      <c r="AI48" s="297">
        <f t="shared" si="5"/>
        <v>89718.371019997881</v>
      </c>
      <c r="AJ48" s="608"/>
      <c r="AK48" s="610"/>
      <c r="AL48" s="636"/>
    </row>
    <row r="49" spans="1:38" s="68" customFormat="1" ht="15.75" customHeight="1">
      <c r="A49" s="595"/>
      <c r="B49" s="731" t="s">
        <v>314</v>
      </c>
      <c r="C49" s="431">
        <v>33675</v>
      </c>
      <c r="D49" s="116" t="s">
        <v>310</v>
      </c>
      <c r="E49" s="116" t="s">
        <v>310</v>
      </c>
      <c r="F49" s="716" t="s">
        <v>22</v>
      </c>
      <c r="G49" s="715">
        <v>100000</v>
      </c>
      <c r="H49" s="52">
        <f t="shared" si="6"/>
        <v>293.47028613352899</v>
      </c>
      <c r="I49" s="715">
        <v>100000</v>
      </c>
      <c r="J49" s="52">
        <f t="shared" si="6"/>
        <v>293.47028613352899</v>
      </c>
      <c r="K49" s="716" t="s">
        <v>22</v>
      </c>
      <c r="L49" s="716" t="s">
        <v>22</v>
      </c>
      <c r="M49" s="736"/>
      <c r="N49" s="642"/>
      <c r="O49" s="39">
        <v>69.575935436537051</v>
      </c>
      <c r="P49" s="295">
        <v>19.95597945707997</v>
      </c>
      <c r="Q49" s="290"/>
      <c r="R49" s="290"/>
      <c r="S49" s="8">
        <v>49.619955979457082</v>
      </c>
      <c r="T49" s="291">
        <v>10395.975941030007</v>
      </c>
      <c r="U49" s="716" t="s">
        <v>22</v>
      </c>
      <c r="V49" s="39"/>
      <c r="W49" s="39">
        <v>0</v>
      </c>
      <c r="X49" s="292"/>
      <c r="Y49" s="8">
        <v>3.9941305942773293</v>
      </c>
      <c r="Z49" s="291">
        <v>836.81826684065538</v>
      </c>
      <c r="AA49" s="290"/>
      <c r="AB49" s="290"/>
      <c r="AC49" s="8">
        <v>15.178283198826119</v>
      </c>
      <c r="AD49" s="296">
        <v>3180.0323850844056</v>
      </c>
      <c r="AE49" s="604"/>
      <c r="AF49" s="605"/>
      <c r="AG49" s="383">
        <v>49.619955979457082</v>
      </c>
      <c r="AH49" s="291">
        <v>20791.951882060013</v>
      </c>
      <c r="AI49" s="296">
        <f t="shared" si="5"/>
        <v>20791.951882060013</v>
      </c>
      <c r="AJ49" s="608"/>
      <c r="AK49" s="609">
        <f>SUM(AI49:AI52)</f>
        <v>8110031.0788867921</v>
      </c>
      <c r="AL49" s="636"/>
    </row>
    <row r="50" spans="1:38" s="68" customFormat="1" ht="15.75" customHeight="1">
      <c r="A50" s="595"/>
      <c r="B50" s="731" t="s">
        <v>316</v>
      </c>
      <c r="C50" s="431">
        <v>32727</v>
      </c>
      <c r="D50" s="149" t="s">
        <v>323</v>
      </c>
      <c r="E50" s="177" t="s">
        <v>51</v>
      </c>
      <c r="F50" s="718" t="s">
        <v>22</v>
      </c>
      <c r="G50" s="737">
        <v>73333333</v>
      </c>
      <c r="H50" s="84">
        <f t="shared" si="6"/>
        <v>215211.54218635362</v>
      </c>
      <c r="I50" s="177" t="s">
        <v>51</v>
      </c>
      <c r="J50" s="732" t="s">
        <v>51</v>
      </c>
      <c r="K50" s="718" t="s">
        <v>22</v>
      </c>
      <c r="L50" s="718" t="s">
        <v>22</v>
      </c>
      <c r="M50" s="601"/>
      <c r="N50" s="642"/>
      <c r="O50" s="38">
        <v>5303.5265106382976</v>
      </c>
      <c r="P50" s="732" t="s">
        <v>51</v>
      </c>
      <c r="Q50" s="105"/>
      <c r="R50" s="105"/>
      <c r="S50" s="11">
        <v>5303.5265106382976</v>
      </c>
      <c r="T50" s="9">
        <v>1111152.4167824073</v>
      </c>
      <c r="U50" s="718" t="s">
        <v>22</v>
      </c>
      <c r="V50" s="38"/>
      <c r="W50" s="38">
        <v>2797.7500484225975</v>
      </c>
      <c r="X50" s="50">
        <v>586162.1925754681</v>
      </c>
      <c r="Y50" s="11">
        <v>374.96845025678653</v>
      </c>
      <c r="Z50" s="9">
        <v>78560.387863477954</v>
      </c>
      <c r="AA50" s="105"/>
      <c r="AB50" s="105"/>
      <c r="AC50" s="11">
        <v>750.79970315480546</v>
      </c>
      <c r="AD50" s="112">
        <v>157301.54322912439</v>
      </c>
      <c r="AE50" s="604"/>
      <c r="AF50" s="605"/>
      <c r="AG50" s="274">
        <v>5303.5265106382976</v>
      </c>
      <c r="AH50" s="9">
        <v>2222304.8335648146</v>
      </c>
      <c r="AI50" s="112">
        <f t="shared" si="5"/>
        <v>2222304.8335648146</v>
      </c>
      <c r="AJ50" s="608"/>
      <c r="AK50" s="632"/>
      <c r="AL50" s="636"/>
    </row>
    <row r="51" spans="1:38" s="68" customFormat="1" ht="15" customHeight="1">
      <c r="A51" s="595"/>
      <c r="B51" s="731"/>
      <c r="C51" s="431"/>
      <c r="D51" s="149" t="s">
        <v>324</v>
      </c>
      <c r="E51" s="177" t="s">
        <v>51</v>
      </c>
      <c r="F51" s="718" t="s">
        <v>22</v>
      </c>
      <c r="G51" s="715">
        <v>61000000</v>
      </c>
      <c r="H51" s="53">
        <f t="shared" si="6"/>
        <v>179016.87454145268</v>
      </c>
      <c r="I51" s="177" t="s">
        <v>51</v>
      </c>
      <c r="J51" s="732" t="s">
        <v>51</v>
      </c>
      <c r="K51" s="718" t="s">
        <v>22</v>
      </c>
      <c r="L51" s="718" t="s">
        <v>22</v>
      </c>
      <c r="M51" s="601"/>
      <c r="N51" s="642"/>
      <c r="O51" s="38">
        <v>4400.3228173147472</v>
      </c>
      <c r="P51" s="732" t="s">
        <v>51</v>
      </c>
      <c r="Q51" s="105"/>
      <c r="R51" s="105"/>
      <c r="S51" s="11">
        <v>4400.3228173147472</v>
      </c>
      <c r="T51" s="9">
        <v>921920.40961318766</v>
      </c>
      <c r="U51" s="718" t="s">
        <v>22</v>
      </c>
      <c r="V51" s="38"/>
      <c r="W51" s="38">
        <v>2327.2193690388854</v>
      </c>
      <c r="X51" s="50">
        <v>487580.37149495957</v>
      </c>
      <c r="Y51" s="11">
        <v>312.35656639765222</v>
      </c>
      <c r="Z51" s="9">
        <v>65442.447200821858</v>
      </c>
      <c r="AA51" s="105"/>
      <c r="AB51" s="105"/>
      <c r="AC51" s="11">
        <v>621.05062362435808</v>
      </c>
      <c r="AD51" s="112">
        <v>130117.55480060265</v>
      </c>
      <c r="AE51" s="604"/>
      <c r="AF51" s="605"/>
      <c r="AG51" s="274">
        <v>4400.3228173147472</v>
      </c>
      <c r="AH51" s="9">
        <v>1843840.8192263753</v>
      </c>
      <c r="AI51" s="112">
        <f t="shared" si="5"/>
        <v>1843840.8192263753</v>
      </c>
      <c r="AJ51" s="608"/>
      <c r="AK51" s="632"/>
      <c r="AL51" s="636"/>
    </row>
    <row r="52" spans="1:38" s="68" customFormat="1" ht="15.75" customHeight="1" thickBot="1">
      <c r="A52" s="595"/>
      <c r="B52" s="733"/>
      <c r="C52" s="394"/>
      <c r="D52" s="119" t="s">
        <v>325</v>
      </c>
      <c r="E52" s="283" t="s">
        <v>51</v>
      </c>
      <c r="F52" s="721" t="s">
        <v>22</v>
      </c>
      <c r="G52" s="424">
        <v>133333333</v>
      </c>
      <c r="H52" s="493">
        <f t="shared" si="6"/>
        <v>391293.71386647102</v>
      </c>
      <c r="I52" s="283" t="s">
        <v>51</v>
      </c>
      <c r="J52" s="734" t="s">
        <v>51</v>
      </c>
      <c r="K52" s="721" t="s">
        <v>22</v>
      </c>
      <c r="L52" s="721" t="s">
        <v>22</v>
      </c>
      <c r="M52" s="601"/>
      <c r="N52" s="642"/>
      <c r="O52" s="73">
        <v>9601.1053807776971</v>
      </c>
      <c r="P52" s="734" t="s">
        <v>51</v>
      </c>
      <c r="Q52" s="293"/>
      <c r="R52" s="293"/>
      <c r="S52" s="15">
        <v>9601.1053807776971</v>
      </c>
      <c r="T52" s="41">
        <v>2011546.7371067707</v>
      </c>
      <c r="U52" s="721" t="s">
        <v>22</v>
      </c>
      <c r="V52" s="73"/>
      <c r="W52" s="73">
        <v>5086.818280264124</v>
      </c>
      <c r="X52" s="294">
        <v>1065749.4432262499</v>
      </c>
      <c r="Y52" s="15">
        <v>678.53411423330886</v>
      </c>
      <c r="Z52" s="41">
        <v>142161.03556516618</v>
      </c>
      <c r="AA52" s="293"/>
      <c r="AB52" s="293"/>
      <c r="AC52" s="15">
        <v>1353.4057192956711</v>
      </c>
      <c r="AD52" s="297">
        <v>283554.73152929079</v>
      </c>
      <c r="AE52" s="604"/>
      <c r="AF52" s="605"/>
      <c r="AG52" s="471">
        <v>9601.1053807776971</v>
      </c>
      <c r="AH52" s="41">
        <v>4023093.4742135415</v>
      </c>
      <c r="AI52" s="297">
        <f t="shared" si="5"/>
        <v>4023093.4742135415</v>
      </c>
      <c r="AJ52" s="608"/>
      <c r="AK52" s="610"/>
      <c r="AL52" s="636"/>
    </row>
    <row r="53" spans="1:38" s="68" customFormat="1" ht="15.75" customHeight="1">
      <c r="A53" s="595"/>
      <c r="B53" s="713" t="s">
        <v>314</v>
      </c>
      <c r="C53" s="431">
        <v>34890</v>
      </c>
      <c r="D53" s="116" t="s">
        <v>311</v>
      </c>
      <c r="E53" s="116" t="s">
        <v>311</v>
      </c>
      <c r="F53" s="116" t="s">
        <v>67</v>
      </c>
      <c r="G53" s="715">
        <v>100000</v>
      </c>
      <c r="H53" s="52">
        <f t="shared" si="6"/>
        <v>293.47028613352899</v>
      </c>
      <c r="I53" s="715">
        <v>100000</v>
      </c>
      <c r="J53" s="52">
        <f t="shared" si="6"/>
        <v>293.47028613352899</v>
      </c>
      <c r="K53" s="715">
        <v>100000</v>
      </c>
      <c r="L53" s="52">
        <f t="shared" si="6"/>
        <v>293.47028613352899</v>
      </c>
      <c r="M53" s="601"/>
      <c r="N53" s="642"/>
      <c r="O53" s="39">
        <v>102.77035950110051</v>
      </c>
      <c r="P53" s="295">
        <v>61.159207630227442</v>
      </c>
      <c r="Q53" s="290"/>
      <c r="R53" s="290"/>
      <c r="S53" s="8">
        <v>41.611151870873073</v>
      </c>
      <c r="T53" s="291">
        <v>2769.5705976248032</v>
      </c>
      <c r="U53" s="380" t="s">
        <v>51</v>
      </c>
      <c r="V53" s="39"/>
      <c r="W53" s="39">
        <v>0</v>
      </c>
      <c r="X53" s="292"/>
      <c r="Y53" s="35">
        <v>8.9068231841526053</v>
      </c>
      <c r="Z53" s="291">
        <v>592.82366625229417</v>
      </c>
      <c r="AA53" s="205"/>
      <c r="AB53" s="205"/>
      <c r="AC53" s="35">
        <v>11.656639765223771</v>
      </c>
      <c r="AD53" s="729">
        <v>775.84698594863471</v>
      </c>
      <c r="AE53" s="604"/>
      <c r="AF53" s="605"/>
      <c r="AG53" s="383">
        <v>41.611151870873073</v>
      </c>
      <c r="AH53" s="291">
        <v>5539.1411952496064</v>
      </c>
      <c r="AI53" s="296">
        <f t="shared" si="5"/>
        <v>5539.1411952496064</v>
      </c>
      <c r="AJ53" s="608"/>
      <c r="AK53" s="609">
        <f>SUM(AI53:AI56)</f>
        <v>1141782.9714345885</v>
      </c>
      <c r="AL53" s="636"/>
    </row>
    <row r="54" spans="1:38" s="68" customFormat="1" ht="15.75" customHeight="1">
      <c r="A54" s="595"/>
      <c r="B54" s="713" t="s">
        <v>316</v>
      </c>
      <c r="C54" s="431">
        <v>33843</v>
      </c>
      <c r="D54" s="149" t="s">
        <v>328</v>
      </c>
      <c r="E54" s="177" t="s">
        <v>51</v>
      </c>
      <c r="F54" s="565" t="s">
        <v>51</v>
      </c>
      <c r="G54" s="737">
        <v>32555555</v>
      </c>
      <c r="H54" s="84">
        <f t="shared" si="6"/>
        <v>95540.880410858401</v>
      </c>
      <c r="I54" s="177" t="s">
        <v>51</v>
      </c>
      <c r="J54" s="177" t="s">
        <v>51</v>
      </c>
      <c r="K54" s="380" t="s">
        <v>51</v>
      </c>
      <c r="L54" s="380" t="s">
        <v>51</v>
      </c>
      <c r="M54" s="601"/>
      <c r="N54" s="642"/>
      <c r="O54" s="38">
        <v>2426.6731474688186</v>
      </c>
      <c r="P54" s="732" t="s">
        <v>51</v>
      </c>
      <c r="Q54" s="105"/>
      <c r="R54" s="105"/>
      <c r="S54" s="11">
        <v>2426.6731474688186</v>
      </c>
      <c r="T54" s="9">
        <v>161515.41827371824</v>
      </c>
      <c r="U54" s="380" t="s">
        <v>51</v>
      </c>
      <c r="V54" s="38"/>
      <c r="W54" s="38">
        <v>1242.0314453411593</v>
      </c>
      <c r="X54" s="50">
        <v>82667.593125441985</v>
      </c>
      <c r="Y54" s="8">
        <v>176.6691093176816</v>
      </c>
      <c r="Z54" s="9">
        <v>11758.808604798793</v>
      </c>
      <c r="AA54" s="290"/>
      <c r="AB54" s="290"/>
      <c r="AC54" s="8">
        <v>354.44166691122524</v>
      </c>
      <c r="AD54" s="296">
        <v>23591.060932335975</v>
      </c>
      <c r="AE54" s="604"/>
      <c r="AF54" s="605"/>
      <c r="AG54" s="274">
        <v>2426.6731474688186</v>
      </c>
      <c r="AH54" s="9">
        <v>323030.83654743648</v>
      </c>
      <c r="AI54" s="112">
        <f t="shared" si="5"/>
        <v>323030.83654743648</v>
      </c>
      <c r="AJ54" s="608"/>
      <c r="AK54" s="632"/>
      <c r="AL54" s="636"/>
    </row>
    <row r="55" spans="1:38" s="68" customFormat="1" ht="15" customHeight="1">
      <c r="A55" s="595"/>
      <c r="B55" s="713"/>
      <c r="C55" s="431"/>
      <c r="D55" s="149" t="s">
        <v>329</v>
      </c>
      <c r="E55" s="177" t="s">
        <v>51</v>
      </c>
      <c r="F55" s="48" t="s">
        <v>51</v>
      </c>
      <c r="G55" s="715">
        <v>27000000</v>
      </c>
      <c r="H55" s="53">
        <f t="shared" si="6"/>
        <v>79236.977256052822</v>
      </c>
      <c r="I55" s="177" t="s">
        <v>51</v>
      </c>
      <c r="J55" s="177" t="s">
        <v>51</v>
      </c>
      <c r="K55" s="380" t="s">
        <v>51</v>
      </c>
      <c r="L55" s="380" t="s">
        <v>51</v>
      </c>
      <c r="M55" s="601"/>
      <c r="N55" s="642"/>
      <c r="O55" s="38">
        <v>2006.984592809978</v>
      </c>
      <c r="P55" s="732" t="s">
        <v>51</v>
      </c>
      <c r="Q55" s="105"/>
      <c r="R55" s="105"/>
      <c r="S55" s="11">
        <v>2006.984592809978</v>
      </c>
      <c r="T55" s="9">
        <v>133581.63060185136</v>
      </c>
      <c r="U55" s="380" t="s">
        <v>51</v>
      </c>
      <c r="V55" s="38"/>
      <c r="W55" s="38">
        <v>1030.0807043286868</v>
      </c>
      <c r="X55" s="50">
        <v>68560.496492439896</v>
      </c>
      <c r="Y55" s="11">
        <v>147.08730741012474</v>
      </c>
      <c r="Z55" s="9">
        <v>9789.8919777808806</v>
      </c>
      <c r="AA55" s="105"/>
      <c r="AB55" s="105"/>
      <c r="AC55" s="11">
        <v>292.1907556859868</v>
      </c>
      <c r="AD55" s="112">
        <v>19447.741517872622</v>
      </c>
      <c r="AE55" s="604"/>
      <c r="AF55" s="605"/>
      <c r="AG55" s="274">
        <v>2006.984592809978</v>
      </c>
      <c r="AH55" s="9">
        <v>267163.26120370271</v>
      </c>
      <c r="AI55" s="112">
        <f t="shared" si="5"/>
        <v>267163.26120370271</v>
      </c>
      <c r="AJ55" s="608"/>
      <c r="AK55" s="632"/>
      <c r="AL55" s="636"/>
    </row>
    <row r="56" spans="1:38" s="68" customFormat="1" ht="15.75" customHeight="1" thickBot="1">
      <c r="A56" s="596"/>
      <c r="B56" s="719"/>
      <c r="C56" s="394"/>
      <c r="D56" s="119" t="s">
        <v>330</v>
      </c>
      <c r="E56" s="178" t="s">
        <v>51</v>
      </c>
      <c r="F56" s="376" t="s">
        <v>51</v>
      </c>
      <c r="G56" s="424">
        <v>55555555</v>
      </c>
      <c r="H56" s="493">
        <f t="shared" si="6"/>
        <v>163039.04622157005</v>
      </c>
      <c r="I56" s="283" t="s">
        <v>51</v>
      </c>
      <c r="J56" s="178" t="s">
        <v>51</v>
      </c>
      <c r="K56" s="376" t="s">
        <v>51</v>
      </c>
      <c r="L56" s="376" t="s">
        <v>51</v>
      </c>
      <c r="M56" s="588"/>
      <c r="N56" s="643"/>
      <c r="O56" s="59">
        <v>4102.0363169479097</v>
      </c>
      <c r="P56" s="734" t="s">
        <v>51</v>
      </c>
      <c r="Q56" s="106"/>
      <c r="R56" s="106"/>
      <c r="S56" s="44">
        <v>4102.0363169479097</v>
      </c>
      <c r="T56" s="108">
        <v>273024.86624409992</v>
      </c>
      <c r="U56" s="376" t="s">
        <v>51</v>
      </c>
      <c r="V56" s="59"/>
      <c r="W56" s="59">
        <v>2119.5076008804112</v>
      </c>
      <c r="X56" s="109">
        <v>141070.97902640924</v>
      </c>
      <c r="Y56" s="44">
        <v>297.93103154805573</v>
      </c>
      <c r="Z56" s="108">
        <v>19829.804944022813</v>
      </c>
      <c r="AA56" s="106"/>
      <c r="AB56" s="106"/>
      <c r="AC56" s="44">
        <v>593.87820396184884</v>
      </c>
      <c r="AD56" s="113">
        <v>39527.56745035643</v>
      </c>
      <c r="AE56" s="606"/>
      <c r="AF56" s="607"/>
      <c r="AG56" s="275">
        <v>4102.0363169479097</v>
      </c>
      <c r="AH56" s="108">
        <v>546049.73248819984</v>
      </c>
      <c r="AI56" s="113">
        <f t="shared" si="5"/>
        <v>546049.73248819984</v>
      </c>
      <c r="AJ56" s="590"/>
      <c r="AK56" s="610"/>
      <c r="AL56" s="640"/>
    </row>
    <row r="57" spans="1:38" s="68" customFormat="1">
      <c r="A57" s="61"/>
      <c r="B57" s="61"/>
      <c r="C57" s="62"/>
      <c r="D57" s="63"/>
      <c r="E57" s="63"/>
      <c r="F57" s="63"/>
      <c r="G57" s="64"/>
      <c r="H57" s="64"/>
      <c r="I57" s="64"/>
      <c r="J57" s="64"/>
      <c r="K57" s="64"/>
      <c r="L57" s="64"/>
      <c r="M57" s="65"/>
      <c r="N57" s="65"/>
      <c r="O57" s="67"/>
      <c r="P57" s="66"/>
      <c r="Q57" s="66"/>
      <c r="R57" s="66"/>
      <c r="S57" s="66"/>
      <c r="T57" s="66"/>
      <c r="U57" s="66"/>
      <c r="V57" s="66"/>
      <c r="W57" s="67"/>
      <c r="X57" s="67"/>
      <c r="Y57" s="67"/>
      <c r="Z57" s="67"/>
      <c r="AA57" s="67"/>
      <c r="AB57" s="67"/>
      <c r="AC57" s="67"/>
      <c r="AD57" s="67"/>
      <c r="AE57" s="67"/>
      <c r="AF57" s="67"/>
      <c r="AG57" s="67"/>
      <c r="AH57" s="67"/>
      <c r="AI57" s="67"/>
    </row>
    <row r="58" spans="1:38" s="224" customFormat="1">
      <c r="A58" s="217"/>
      <c r="B58" s="217"/>
      <c r="C58" s="218"/>
      <c r="D58" s="219"/>
      <c r="E58" s="219"/>
      <c r="F58" s="219"/>
      <c r="G58" s="220"/>
      <c r="H58" s="220"/>
      <c r="I58" s="220"/>
      <c r="J58" s="220"/>
      <c r="K58" s="220"/>
      <c r="L58" s="220"/>
      <c r="M58" s="221"/>
      <c r="N58" s="221"/>
      <c r="O58" s="222"/>
      <c r="P58" s="222"/>
      <c r="Q58" s="222"/>
      <c r="R58" s="222"/>
      <c r="S58" s="222"/>
      <c r="T58" s="222"/>
      <c r="U58" s="222"/>
      <c r="V58" s="222"/>
      <c r="W58" s="222"/>
      <c r="X58" s="222"/>
      <c r="Y58" s="222"/>
      <c r="Z58" s="222"/>
      <c r="AA58" s="223"/>
      <c r="AB58" s="223"/>
      <c r="AC58" s="223"/>
      <c r="AD58" s="223"/>
      <c r="AE58" s="223"/>
      <c r="AF58" s="223"/>
      <c r="AG58" s="223"/>
      <c r="AH58" s="223"/>
      <c r="AI58" s="223"/>
      <c r="AJ58" s="223"/>
    </row>
    <row r="59" spans="1:38" s="68" customFormat="1" ht="13.5" thickBot="1">
      <c r="A59" s="61"/>
      <c r="B59" s="61"/>
      <c r="C59" s="62"/>
      <c r="D59" s="63"/>
      <c r="E59" s="87"/>
      <c r="F59" s="87"/>
      <c r="G59" s="64"/>
      <c r="H59" s="88"/>
      <c r="I59" s="88"/>
      <c r="J59" s="88"/>
      <c r="K59" s="88"/>
      <c r="L59" s="88"/>
      <c r="M59" s="65"/>
      <c r="N59" s="65"/>
      <c r="O59" s="66"/>
      <c r="P59" s="66"/>
      <c r="Q59" s="66"/>
      <c r="R59" s="66"/>
      <c r="S59" s="66"/>
      <c r="T59" s="66"/>
      <c r="U59" s="90"/>
      <c r="V59" s="66"/>
      <c r="W59" s="66"/>
      <c r="X59" s="66"/>
      <c r="Y59" s="66"/>
      <c r="Z59" s="67"/>
      <c r="AA59" s="67"/>
      <c r="AB59" s="67"/>
      <c r="AC59" s="67"/>
      <c r="AD59" s="67"/>
      <c r="AE59" s="74"/>
      <c r="AF59" s="67"/>
      <c r="AG59" s="67"/>
      <c r="AH59" s="67"/>
      <c r="AI59" s="67"/>
      <c r="AJ59" s="67"/>
    </row>
    <row r="60" spans="1:38" s="68" customFormat="1" ht="15.75" customHeight="1">
      <c r="A60" s="594" t="s">
        <v>238</v>
      </c>
      <c r="B60" s="611" t="s">
        <v>22</v>
      </c>
      <c r="C60" s="585">
        <v>37830</v>
      </c>
      <c r="D60" s="328" t="s">
        <v>289</v>
      </c>
      <c r="E60" s="72" t="s">
        <v>239</v>
      </c>
      <c r="F60" s="72" t="s">
        <v>240</v>
      </c>
      <c r="G60" s="167"/>
      <c r="H60" s="180">
        <v>23406.49</v>
      </c>
      <c r="I60" s="167"/>
      <c r="J60" s="177" t="s">
        <v>51</v>
      </c>
      <c r="K60" s="167"/>
      <c r="L60" s="60" t="s">
        <v>51</v>
      </c>
      <c r="M60" s="613"/>
      <c r="N60" s="616" t="s">
        <v>16</v>
      </c>
      <c r="O60" s="104">
        <v>661.81553000000008</v>
      </c>
      <c r="P60" s="35">
        <v>33.93</v>
      </c>
      <c r="Q60" s="98"/>
      <c r="R60" s="98"/>
      <c r="S60" s="69">
        <v>627.88553000000013</v>
      </c>
      <c r="T60" s="99">
        <v>7959.1622456243285</v>
      </c>
      <c r="U60" s="60" t="s">
        <v>51</v>
      </c>
      <c r="V60" s="104">
        <v>304.28437000000002</v>
      </c>
      <c r="W60" s="104">
        <v>304.27999999999997</v>
      </c>
      <c r="X60" s="99">
        <v>3857.1225368099254</v>
      </c>
      <c r="Y60" s="69">
        <v>48.991973999999999</v>
      </c>
      <c r="Z60" s="99">
        <v>621</v>
      </c>
      <c r="AA60" s="98"/>
      <c r="AB60" s="98"/>
      <c r="AC60" s="69">
        <v>128.24046400000003</v>
      </c>
      <c r="AD60" s="111">
        <v>1625.5819640862987</v>
      </c>
      <c r="AE60" s="622" t="s">
        <v>40</v>
      </c>
      <c r="AF60" s="623"/>
      <c r="AG60" s="273">
        <v>1255.7710600000003</v>
      </c>
      <c r="AH60" s="107">
        <v>15918.197730793083</v>
      </c>
      <c r="AI60" s="111">
        <f>AF60+AH60</f>
        <v>15918.197730793083</v>
      </c>
      <c r="AJ60" s="589">
        <v>45986</v>
      </c>
      <c r="AK60" s="609">
        <f>AI60+AI61</f>
        <v>17962.08331661937</v>
      </c>
    </row>
    <row r="61" spans="1:38" s="68" customFormat="1" ht="15" customHeight="1" thickBot="1">
      <c r="A61" s="596"/>
      <c r="B61" s="612"/>
      <c r="C61" s="586"/>
      <c r="D61" s="119" t="s">
        <v>317</v>
      </c>
      <c r="E61" s="178" t="s">
        <v>51</v>
      </c>
      <c r="F61" s="541" t="s">
        <v>51</v>
      </c>
      <c r="G61" s="288"/>
      <c r="H61" s="92">
        <v>2572.9899999999998</v>
      </c>
      <c r="I61" s="288"/>
      <c r="J61" s="178" t="s">
        <v>51</v>
      </c>
      <c r="K61" s="288"/>
      <c r="L61" s="541" t="s">
        <v>51</v>
      </c>
      <c r="M61" s="614"/>
      <c r="N61" s="617"/>
      <c r="O61" s="73">
        <v>80.618030000000005</v>
      </c>
      <c r="P61" s="178" t="s">
        <v>51</v>
      </c>
      <c r="Q61" s="293"/>
      <c r="R61" s="293"/>
      <c r="S61" s="15">
        <v>80.618030000000005</v>
      </c>
      <c r="T61" s="294">
        <v>1021.9427929131425</v>
      </c>
      <c r="U61" s="541" t="s">
        <v>51</v>
      </c>
      <c r="V61" s="73">
        <v>33.448869999999999</v>
      </c>
      <c r="W61" s="73">
        <v>33.450000000000003</v>
      </c>
      <c r="X61" s="294">
        <v>423.99939999489754</v>
      </c>
      <c r="Y61" s="15">
        <v>6.5186739999999999</v>
      </c>
      <c r="Z61" s="294">
        <v>83</v>
      </c>
      <c r="AA61" s="293"/>
      <c r="AB61" s="293"/>
      <c r="AC61" s="15">
        <v>18.867664000000001</v>
      </c>
      <c r="AD61" s="41">
        <v>239.1673684433984</v>
      </c>
      <c r="AE61" s="626"/>
      <c r="AF61" s="627"/>
      <c r="AG61" s="15">
        <v>161.23606000000001</v>
      </c>
      <c r="AH61" s="41">
        <v>2043.885585826285</v>
      </c>
      <c r="AI61" s="430">
        <f>AF61+AH61</f>
        <v>2043.885585826285</v>
      </c>
      <c r="AJ61" s="590"/>
      <c r="AK61" s="610"/>
    </row>
    <row r="62" spans="1:38" s="68" customFormat="1">
      <c r="A62" s="61"/>
      <c r="B62" s="61"/>
      <c r="C62" s="62"/>
      <c r="D62" s="63"/>
      <c r="E62" s="63"/>
      <c r="F62" s="63"/>
      <c r="G62" s="64"/>
      <c r="H62" s="64"/>
      <c r="I62" s="64"/>
      <c r="J62" s="64"/>
      <c r="K62" s="64"/>
      <c r="L62" s="64"/>
      <c r="M62" s="65"/>
      <c r="N62" s="65"/>
      <c r="O62" s="66"/>
      <c r="P62" s="67"/>
      <c r="Q62" s="66"/>
      <c r="R62" s="66"/>
      <c r="S62" s="66"/>
      <c r="T62" s="66"/>
      <c r="U62" s="66"/>
      <c r="V62" s="66"/>
      <c r="W62" s="66"/>
      <c r="X62" s="67"/>
      <c r="Y62" s="67"/>
      <c r="Z62" s="67"/>
      <c r="AA62" s="67"/>
      <c r="AB62" s="67"/>
      <c r="AC62" s="67"/>
      <c r="AD62" s="67"/>
      <c r="AE62" s="67"/>
      <c r="AF62" s="67"/>
      <c r="AG62" s="67"/>
      <c r="AH62" s="67"/>
      <c r="AI62" s="67"/>
      <c r="AJ62" s="67"/>
    </row>
    <row r="63" spans="1:38" s="224" customFormat="1">
      <c r="A63" s="217"/>
      <c r="B63" s="217"/>
      <c r="C63" s="218"/>
      <c r="D63" s="219"/>
      <c r="E63" s="219"/>
      <c r="F63" s="219"/>
      <c r="G63" s="220"/>
      <c r="H63" s="220"/>
      <c r="I63" s="220"/>
      <c r="J63" s="220"/>
      <c r="K63" s="220"/>
      <c r="L63" s="220"/>
      <c r="M63" s="221"/>
      <c r="N63" s="221"/>
      <c r="O63" s="222"/>
      <c r="P63" s="222"/>
      <c r="Q63" s="222"/>
      <c r="R63" s="222"/>
      <c r="S63" s="222"/>
      <c r="T63" s="222"/>
      <c r="U63" s="222"/>
      <c r="V63" s="222"/>
      <c r="W63" s="222"/>
      <c r="X63" s="222"/>
      <c r="Y63" s="222"/>
      <c r="Z63" s="222"/>
      <c r="AA63" s="223"/>
      <c r="AB63" s="223"/>
      <c r="AC63" s="223"/>
      <c r="AD63" s="223"/>
      <c r="AE63" s="223"/>
      <c r="AF63" s="223"/>
      <c r="AG63" s="223"/>
      <c r="AH63" s="223"/>
      <c r="AI63" s="223"/>
      <c r="AJ63" s="223"/>
    </row>
    <row r="64" spans="1:38" s="68" customFormat="1" ht="13.5" thickBot="1">
      <c r="A64" s="85"/>
      <c r="B64" s="85"/>
      <c r="C64" s="86"/>
      <c r="D64" s="87"/>
      <c r="E64" s="87"/>
      <c r="F64" s="87"/>
      <c r="G64" s="88"/>
      <c r="H64" s="88"/>
      <c r="I64" s="88"/>
      <c r="J64" s="88"/>
      <c r="K64" s="88"/>
      <c r="L64" s="88"/>
      <c r="M64" s="89"/>
      <c r="N64" s="89"/>
      <c r="O64" s="90"/>
      <c r="P64" s="74"/>
      <c r="Q64" s="90"/>
      <c r="R64" s="90"/>
      <c r="S64" s="90"/>
      <c r="T64" s="90"/>
      <c r="U64" s="90"/>
      <c r="V64" s="90"/>
      <c r="W64" s="90"/>
      <c r="X64" s="74"/>
      <c r="Y64" s="74"/>
      <c r="Z64" s="74"/>
      <c r="AA64" s="74"/>
      <c r="AB64" s="74"/>
      <c r="AC64" s="74"/>
      <c r="AD64" s="74"/>
      <c r="AE64" s="74"/>
      <c r="AF64" s="74"/>
      <c r="AG64" s="74"/>
      <c r="AH64" s="74"/>
      <c r="AI64" s="74"/>
      <c r="AJ64" s="67"/>
    </row>
    <row r="65" spans="1:38" s="68" customFormat="1" ht="15.75" customHeight="1" thickBot="1">
      <c r="A65" s="583" t="s">
        <v>139</v>
      </c>
      <c r="B65" s="572" t="s">
        <v>260</v>
      </c>
      <c r="C65" s="585">
        <v>31442</v>
      </c>
      <c r="D65" s="328" t="s">
        <v>94</v>
      </c>
      <c r="E65" s="328" t="s">
        <v>292</v>
      </c>
      <c r="F65" s="342" t="s">
        <v>22</v>
      </c>
      <c r="G65" s="101">
        <v>2500000</v>
      </c>
      <c r="H65" s="100">
        <f>G65/340.75</f>
        <v>7336.7571533382243</v>
      </c>
      <c r="I65" s="101">
        <v>2500000</v>
      </c>
      <c r="J65" s="100">
        <f>I65/340.75</f>
        <v>7336.7571533382243</v>
      </c>
      <c r="K65" s="342" t="s">
        <v>22</v>
      </c>
      <c r="L65" s="342" t="s">
        <v>22</v>
      </c>
      <c r="M65" s="587"/>
      <c r="N65" s="587" t="s">
        <v>14</v>
      </c>
      <c r="O65" s="104">
        <v>188.31988261188556</v>
      </c>
      <c r="P65" s="69">
        <v>148.59</v>
      </c>
      <c r="Q65" s="98"/>
      <c r="R65" s="98"/>
      <c r="S65" s="69">
        <v>39.729999999999997</v>
      </c>
      <c r="T65" s="107">
        <v>31275</v>
      </c>
      <c r="U65" s="342" t="s">
        <v>22</v>
      </c>
      <c r="V65" s="104">
        <v>95.377842993396925</v>
      </c>
      <c r="W65" s="104">
        <v>27.2</v>
      </c>
      <c r="X65" s="99">
        <v>21412</v>
      </c>
      <c r="Y65" s="69">
        <v>11.903154805575936</v>
      </c>
      <c r="Z65" s="99">
        <v>9370.0826329570209</v>
      </c>
      <c r="AA65" s="98"/>
      <c r="AB65" s="98"/>
      <c r="AC65" s="69">
        <v>3.88</v>
      </c>
      <c r="AD65" s="107">
        <v>3054</v>
      </c>
      <c r="AE65" s="622" t="s">
        <v>40</v>
      </c>
      <c r="AF65" s="623"/>
      <c r="AG65" s="69">
        <v>79.47</v>
      </c>
      <c r="AH65" s="107">
        <v>62558</v>
      </c>
      <c r="AI65" s="111">
        <f t="shared" ref="AI65:AI70" si="7">AH65</f>
        <v>62558</v>
      </c>
      <c r="AJ65" s="454">
        <v>45973</v>
      </c>
      <c r="AK65" s="591">
        <f>AI65+AI66+AI67</f>
        <v>756376.7280425136</v>
      </c>
    </row>
    <row r="66" spans="1:38" s="68" customFormat="1" ht="15" customHeight="1">
      <c r="A66" s="628"/>
      <c r="B66" s="573"/>
      <c r="C66" s="615"/>
      <c r="D66" s="149" t="s">
        <v>317</v>
      </c>
      <c r="E66" s="17" t="s">
        <v>67</v>
      </c>
      <c r="F66" s="10" t="s">
        <v>22</v>
      </c>
      <c r="G66" s="102">
        <v>2500000</v>
      </c>
      <c r="H66" s="53">
        <f t="shared" ref="H66:H67" si="8">G66/340.75</f>
        <v>7336.7571533382243</v>
      </c>
      <c r="I66" s="102">
        <v>2500000</v>
      </c>
      <c r="J66" s="53">
        <f t="shared" ref="J66" si="9">I66/340.75</f>
        <v>7336.7571533382243</v>
      </c>
      <c r="K66" s="10" t="s">
        <v>22</v>
      </c>
      <c r="L66" s="10" t="s">
        <v>22</v>
      </c>
      <c r="M66" s="601"/>
      <c r="N66" s="601"/>
      <c r="O66" s="38">
        <v>184.65150403521645</v>
      </c>
      <c r="P66" s="479" t="s">
        <v>205</v>
      </c>
      <c r="Q66" s="105"/>
      <c r="R66" s="105"/>
      <c r="S66" s="11">
        <v>184.65150403521645</v>
      </c>
      <c r="T66" s="9">
        <v>145356.41007535916</v>
      </c>
      <c r="U66" s="10" t="s">
        <v>22</v>
      </c>
      <c r="V66" s="38">
        <v>95.377842993396925</v>
      </c>
      <c r="W66" s="38">
        <v>95.377842993396925</v>
      </c>
      <c r="X66" s="50">
        <v>75080.790328181349</v>
      </c>
      <c r="Y66" s="11">
        <v>11.976522377109317</v>
      </c>
      <c r="Z66" s="50">
        <v>9427.8370870556355</v>
      </c>
      <c r="AA66" s="105"/>
      <c r="AB66" s="105"/>
      <c r="AC66" s="11">
        <v>26.606016140865737</v>
      </c>
      <c r="AD66" s="9">
        <v>20944.075234316675</v>
      </c>
      <c r="AE66" s="624"/>
      <c r="AF66" s="625"/>
      <c r="AG66" s="11">
        <v>369.3030080704329</v>
      </c>
      <c r="AH66" s="9">
        <v>290712.82015071833</v>
      </c>
      <c r="AI66" s="112">
        <f t="shared" si="7"/>
        <v>290712.82015071833</v>
      </c>
      <c r="AJ66" s="589">
        <v>45932</v>
      </c>
      <c r="AK66" s="592"/>
      <c r="AL66" s="68" t="s">
        <v>97</v>
      </c>
    </row>
    <row r="67" spans="1:38" s="68" customFormat="1" ht="15.75" customHeight="1" thickBot="1">
      <c r="A67" s="584"/>
      <c r="B67" s="574"/>
      <c r="C67" s="586"/>
      <c r="D67" s="465" t="s">
        <v>318</v>
      </c>
      <c r="E67" s="178" t="s">
        <v>51</v>
      </c>
      <c r="F67" s="343" t="s">
        <v>22</v>
      </c>
      <c r="G67" s="103">
        <v>3661984</v>
      </c>
      <c r="H67" s="92">
        <f t="shared" si="8"/>
        <v>10746.83492296405</v>
      </c>
      <c r="I67" s="178" t="s">
        <v>51</v>
      </c>
      <c r="J67" s="178" t="s">
        <v>51</v>
      </c>
      <c r="K67" s="343" t="s">
        <v>22</v>
      </c>
      <c r="L67" s="343" t="s">
        <v>22</v>
      </c>
      <c r="M67" s="588"/>
      <c r="N67" s="601"/>
      <c r="O67" s="59">
        <v>256.04000586940572</v>
      </c>
      <c r="P67" s="178" t="s">
        <v>51</v>
      </c>
      <c r="Q67" s="106"/>
      <c r="R67" s="106"/>
      <c r="S67" s="44">
        <v>256.04000586940572</v>
      </c>
      <c r="T67" s="108">
        <v>201552.95394589767</v>
      </c>
      <c r="U67" s="343" t="s">
        <v>22</v>
      </c>
      <c r="V67" s="59">
        <v>139.70885399853265</v>
      </c>
      <c r="W67" s="59">
        <v>139.70885399853265</v>
      </c>
      <c r="X67" s="109">
        <v>109977.86115566187</v>
      </c>
      <c r="Y67" s="44">
        <v>16.504698459280998</v>
      </c>
      <c r="Z67" s="109">
        <v>12992.386549745359</v>
      </c>
      <c r="AA67" s="106"/>
      <c r="AB67" s="106"/>
      <c r="AC67" s="44">
        <v>34.899345561261924</v>
      </c>
      <c r="AD67" s="108">
        <v>27472.527837070698</v>
      </c>
      <c r="AE67" s="624"/>
      <c r="AF67" s="625"/>
      <c r="AG67" s="44">
        <v>512.08001173881144</v>
      </c>
      <c r="AH67" s="108">
        <v>403105.90789179533</v>
      </c>
      <c r="AI67" s="113">
        <f t="shared" si="7"/>
        <v>403105.90789179533</v>
      </c>
      <c r="AJ67" s="590"/>
      <c r="AK67" s="593"/>
    </row>
    <row r="68" spans="1:38" s="68" customFormat="1" ht="15.75" customHeight="1">
      <c r="A68" s="583" t="s">
        <v>140</v>
      </c>
      <c r="B68" s="575" t="s">
        <v>22</v>
      </c>
      <c r="C68" s="585">
        <v>38567</v>
      </c>
      <c r="D68" s="149" t="s">
        <v>317</v>
      </c>
      <c r="E68" s="177" t="s">
        <v>51</v>
      </c>
      <c r="F68" s="100"/>
      <c r="G68" s="167"/>
      <c r="H68" s="100"/>
      <c r="I68" s="167"/>
      <c r="J68" s="100"/>
      <c r="K68" s="167"/>
      <c r="L68" s="198" t="s">
        <v>51</v>
      </c>
      <c r="M68" s="587"/>
      <c r="N68" s="601"/>
      <c r="O68" s="104">
        <v>133.75</v>
      </c>
      <c r="P68" s="242">
        <v>24</v>
      </c>
      <c r="Q68" s="98"/>
      <c r="R68" s="98"/>
      <c r="S68" s="69">
        <v>109.75</v>
      </c>
      <c r="T68" s="107">
        <v>1117.5405762051628</v>
      </c>
      <c r="U68" s="107"/>
      <c r="V68" s="104"/>
      <c r="W68" s="104"/>
      <c r="X68" s="99"/>
      <c r="Y68" s="69">
        <v>4.24</v>
      </c>
      <c r="Z68" s="99">
        <v>43.174232739042296</v>
      </c>
      <c r="AA68" s="98"/>
      <c r="AB68" s="98"/>
      <c r="AC68" s="69">
        <v>42.908000000000001</v>
      </c>
      <c r="AD68" s="107">
        <v>436.91508923745852</v>
      </c>
      <c r="AE68" s="624"/>
      <c r="AF68" s="625"/>
      <c r="AG68" s="69">
        <v>219.5</v>
      </c>
      <c r="AH68" s="107">
        <v>2235.0811524103256</v>
      </c>
      <c r="AI68" s="111">
        <f t="shared" si="7"/>
        <v>2235.0811524103256</v>
      </c>
      <c r="AJ68" s="589">
        <v>45949</v>
      </c>
      <c r="AK68" s="609">
        <f>AI68+AI69+AI70</f>
        <v>4223.8553435648273</v>
      </c>
    </row>
    <row r="69" spans="1:38" s="68" customFormat="1" ht="15" customHeight="1">
      <c r="A69" s="628"/>
      <c r="B69" s="576"/>
      <c r="C69" s="615"/>
      <c r="D69" s="17" t="s">
        <v>288</v>
      </c>
      <c r="E69" s="17" t="s">
        <v>141</v>
      </c>
      <c r="F69" s="53"/>
      <c r="G69" s="168"/>
      <c r="H69" s="53"/>
      <c r="I69" s="168"/>
      <c r="J69" s="53"/>
      <c r="K69" s="352"/>
      <c r="L69" s="48" t="s">
        <v>51</v>
      </c>
      <c r="M69" s="601"/>
      <c r="N69" s="601"/>
      <c r="O69" s="38">
        <v>59.599999999999994</v>
      </c>
      <c r="P69" s="10">
        <v>0</v>
      </c>
      <c r="Q69" s="105"/>
      <c r="R69" s="105"/>
      <c r="S69" s="11">
        <v>59.599999999999994</v>
      </c>
      <c r="T69" s="9">
        <v>606.8830828412548</v>
      </c>
      <c r="U69" s="38"/>
      <c r="V69" s="38"/>
      <c r="W69" s="38"/>
      <c r="X69" s="50"/>
      <c r="Y69" s="11">
        <v>3.8000000000000003</v>
      </c>
      <c r="Z69" s="50">
        <v>38.693887832160463</v>
      </c>
      <c r="AA69" s="105"/>
      <c r="AB69" s="105"/>
      <c r="AC69" s="11">
        <v>22.848000000000003</v>
      </c>
      <c r="AD69" s="9">
        <v>232.65209189189579</v>
      </c>
      <c r="AE69" s="624"/>
      <c r="AF69" s="625"/>
      <c r="AG69" s="11">
        <v>119.19999999999999</v>
      </c>
      <c r="AH69" s="9">
        <v>1213.7661656825096</v>
      </c>
      <c r="AI69" s="112">
        <f t="shared" si="7"/>
        <v>1213.7661656825096</v>
      </c>
      <c r="AJ69" s="608"/>
      <c r="AK69" s="632"/>
    </row>
    <row r="70" spans="1:38" s="68" customFormat="1" ht="15.75" customHeight="1" thickBot="1">
      <c r="A70" s="584"/>
      <c r="B70" s="577"/>
      <c r="C70" s="586"/>
      <c r="D70" s="119" t="s">
        <v>318</v>
      </c>
      <c r="E70" s="178" t="s">
        <v>51</v>
      </c>
      <c r="F70" s="344" t="s">
        <v>51</v>
      </c>
      <c r="G70" s="169"/>
      <c r="H70" s="189">
        <v>222.22</v>
      </c>
      <c r="I70" s="169"/>
      <c r="J70" s="178" t="s">
        <v>51</v>
      </c>
      <c r="K70" s="169"/>
      <c r="L70" s="346" t="s">
        <v>51</v>
      </c>
      <c r="M70" s="588"/>
      <c r="N70" s="588"/>
      <c r="O70" s="59">
        <v>38.055500000000002</v>
      </c>
      <c r="P70" s="345">
        <v>0</v>
      </c>
      <c r="Q70" s="106"/>
      <c r="R70" s="106"/>
      <c r="S70" s="44">
        <v>38.055500000000002</v>
      </c>
      <c r="T70" s="108">
        <v>387.5040127359963</v>
      </c>
      <c r="U70" s="344" t="s">
        <v>51</v>
      </c>
      <c r="V70" s="59">
        <v>2.89</v>
      </c>
      <c r="W70" s="59">
        <v>2.89</v>
      </c>
      <c r="X70" s="109">
        <v>29</v>
      </c>
      <c r="Y70" s="44">
        <v>2.2199960000000001</v>
      </c>
      <c r="Z70" s="109">
        <v>22.605335845222374</v>
      </c>
      <c r="AA70" s="106"/>
      <c r="AB70" s="106"/>
      <c r="AC70" s="44">
        <v>13.866656000000001</v>
      </c>
      <c r="AD70" s="108">
        <v>141.19863996609362</v>
      </c>
      <c r="AE70" s="626"/>
      <c r="AF70" s="627"/>
      <c r="AG70" s="44">
        <v>76.111000000000004</v>
      </c>
      <c r="AH70" s="108">
        <v>775.0080254719926</v>
      </c>
      <c r="AI70" s="113">
        <f t="shared" si="7"/>
        <v>775.0080254719926</v>
      </c>
      <c r="AJ70" s="590"/>
      <c r="AK70" s="610"/>
    </row>
    <row r="71" spans="1:38" s="68" customFormat="1">
      <c r="A71" s="61"/>
      <c r="B71" s="61"/>
      <c r="C71" s="62"/>
      <c r="D71" s="63"/>
      <c r="E71" s="63"/>
      <c r="F71" s="63"/>
      <c r="G71" s="64"/>
      <c r="H71" s="64"/>
      <c r="I71" s="64"/>
      <c r="J71" s="64"/>
      <c r="K71" s="64"/>
      <c r="L71" s="64"/>
      <c r="M71" s="65"/>
      <c r="N71" s="65"/>
      <c r="O71" s="66"/>
      <c r="P71" s="66"/>
      <c r="Q71" s="66"/>
      <c r="R71" s="66"/>
      <c r="S71" s="66"/>
      <c r="T71" s="66"/>
      <c r="U71" s="66"/>
      <c r="V71" s="66"/>
      <c r="W71" s="66"/>
      <c r="X71" s="66"/>
      <c r="Y71" s="66"/>
      <c r="Z71" s="66"/>
      <c r="AA71" s="67"/>
      <c r="AB71" s="67"/>
      <c r="AC71" s="67"/>
      <c r="AD71" s="67"/>
      <c r="AE71" s="67"/>
      <c r="AF71" s="67"/>
      <c r="AG71" s="67"/>
      <c r="AH71" s="67"/>
      <c r="AI71" s="67"/>
      <c r="AJ71" s="67"/>
    </row>
    <row r="72" spans="1:38" s="224" customFormat="1">
      <c r="A72" s="217"/>
      <c r="B72" s="217"/>
      <c r="C72" s="218"/>
      <c r="D72" s="219"/>
      <c r="E72" s="219"/>
      <c r="F72" s="219"/>
      <c r="G72" s="220"/>
      <c r="H72" s="220"/>
      <c r="I72" s="220"/>
      <c r="J72" s="220"/>
      <c r="K72" s="220"/>
      <c r="L72" s="220"/>
      <c r="M72" s="221"/>
      <c r="N72" s="221"/>
      <c r="O72" s="222"/>
      <c r="P72" s="222"/>
      <c r="Q72" s="222"/>
      <c r="R72" s="222"/>
      <c r="S72" s="222"/>
      <c r="T72" s="222"/>
      <c r="U72" s="222"/>
      <c r="V72" s="222"/>
      <c r="W72" s="222"/>
      <c r="X72" s="222"/>
      <c r="Y72" s="222"/>
      <c r="Z72" s="222"/>
      <c r="AA72" s="223"/>
      <c r="AB72" s="223"/>
      <c r="AC72" s="223"/>
      <c r="AD72" s="223"/>
      <c r="AE72" s="223"/>
      <c r="AF72" s="223"/>
      <c r="AG72" s="223"/>
      <c r="AH72" s="223"/>
      <c r="AI72" s="223"/>
      <c r="AJ72" s="223"/>
    </row>
    <row r="73" spans="1:38" s="68" customFormat="1" ht="13.5" thickBot="1">
      <c r="A73" s="85"/>
      <c r="B73" s="85"/>
      <c r="C73" s="86"/>
      <c r="D73" s="87"/>
      <c r="E73" s="87"/>
      <c r="F73" s="87"/>
      <c r="G73" s="88"/>
      <c r="H73" s="88"/>
      <c r="I73" s="88"/>
      <c r="J73" s="88"/>
      <c r="K73" s="88"/>
      <c r="L73" s="88"/>
      <c r="M73" s="89"/>
      <c r="N73" s="89"/>
      <c r="O73" s="90"/>
      <c r="P73" s="74"/>
      <c r="Q73" s="90"/>
      <c r="R73" s="90"/>
      <c r="S73" s="90"/>
      <c r="T73" s="90"/>
      <c r="U73" s="90"/>
      <c r="V73" s="90"/>
      <c r="W73" s="90"/>
      <c r="X73" s="74"/>
      <c r="Y73" s="74"/>
      <c r="Z73" s="74"/>
      <c r="AA73" s="74"/>
      <c r="AB73" s="74"/>
      <c r="AC73" s="74"/>
      <c r="AD73" s="74"/>
      <c r="AE73" s="74"/>
      <c r="AF73" s="74"/>
      <c r="AG73" s="74"/>
      <c r="AH73" s="74"/>
      <c r="AI73" s="74"/>
      <c r="AJ73" s="67"/>
    </row>
    <row r="74" spans="1:38" s="68" customFormat="1" ht="15.75" customHeight="1" thickBot="1">
      <c r="A74" s="583" t="s">
        <v>105</v>
      </c>
      <c r="B74" s="572" t="s">
        <v>260</v>
      </c>
      <c r="C74" s="585">
        <v>32221</v>
      </c>
      <c r="D74" s="249" t="s">
        <v>94</v>
      </c>
      <c r="E74" s="328" t="s">
        <v>292</v>
      </c>
      <c r="F74" s="244" t="s">
        <v>22</v>
      </c>
      <c r="G74" s="101">
        <v>5140000</v>
      </c>
      <c r="H74" s="100">
        <f>G74/340.75</f>
        <v>15084.37270726339</v>
      </c>
      <c r="I74" s="101">
        <v>5140000</v>
      </c>
      <c r="J74" s="100">
        <f>I74/340.75</f>
        <v>15084.37270726339</v>
      </c>
      <c r="K74" s="244" t="s">
        <v>22</v>
      </c>
      <c r="L74" s="244" t="s">
        <v>22</v>
      </c>
      <c r="M74" s="587"/>
      <c r="N74" s="587" t="s">
        <v>14</v>
      </c>
      <c r="O74" s="104">
        <v>404.81</v>
      </c>
      <c r="P74" s="69">
        <v>390.84</v>
      </c>
      <c r="Q74" s="98"/>
      <c r="R74" s="98"/>
      <c r="S74" s="69">
        <v>13.97</v>
      </c>
      <c r="T74" s="107">
        <v>6964</v>
      </c>
      <c r="U74" s="244" t="s">
        <v>22</v>
      </c>
      <c r="V74" s="104">
        <v>196.09684519442408</v>
      </c>
      <c r="W74" s="104">
        <v>0</v>
      </c>
      <c r="X74" s="99">
        <v>0</v>
      </c>
      <c r="Y74" s="69">
        <v>13.72</v>
      </c>
      <c r="Z74" s="99">
        <v>6839</v>
      </c>
      <c r="AA74" s="98"/>
      <c r="AB74" s="98"/>
      <c r="AC74" s="69">
        <v>4.4000000000000004</v>
      </c>
      <c r="AD74" s="107">
        <v>2193</v>
      </c>
      <c r="AE74" s="622" t="s">
        <v>40</v>
      </c>
      <c r="AF74" s="623"/>
      <c r="AG74" s="69">
        <v>27.94</v>
      </c>
      <c r="AH74" s="107">
        <v>13928</v>
      </c>
      <c r="AI74" s="111">
        <f t="shared" ref="AI74:AI79" si="10">AH74</f>
        <v>13928</v>
      </c>
      <c r="AJ74" s="454">
        <v>45973</v>
      </c>
      <c r="AK74" s="591">
        <f>AI74+AI75+AI76</f>
        <v>1152872.8492146158</v>
      </c>
    </row>
    <row r="75" spans="1:38" s="68" customFormat="1" ht="15" customHeight="1">
      <c r="A75" s="628"/>
      <c r="B75" s="573"/>
      <c r="C75" s="615"/>
      <c r="D75" s="17" t="s">
        <v>67</v>
      </c>
      <c r="E75" s="17" t="s">
        <v>67</v>
      </c>
      <c r="F75" s="10" t="s">
        <v>22</v>
      </c>
      <c r="G75" s="102">
        <v>5654000</v>
      </c>
      <c r="H75" s="53">
        <f t="shared" ref="H75:H76" si="11">G75/340.75</f>
        <v>16592.809977989727</v>
      </c>
      <c r="I75" s="102">
        <v>5654000</v>
      </c>
      <c r="J75" s="53">
        <f t="shared" ref="J75" si="12">I75/340.75</f>
        <v>16592.809977989727</v>
      </c>
      <c r="K75" s="10" t="s">
        <v>22</v>
      </c>
      <c r="L75" s="10" t="s">
        <v>22</v>
      </c>
      <c r="M75" s="601"/>
      <c r="N75" s="601"/>
      <c r="O75" s="38">
        <v>426.12765957446811</v>
      </c>
      <c r="P75" s="479" t="s">
        <v>205</v>
      </c>
      <c r="Q75" s="105"/>
      <c r="R75" s="105"/>
      <c r="S75" s="11">
        <v>426.12765957446811</v>
      </c>
      <c r="T75" s="9">
        <v>212420.92514341543</v>
      </c>
      <c r="U75" s="10" t="s">
        <v>22</v>
      </c>
      <c r="V75" s="38">
        <v>215.70652971386647</v>
      </c>
      <c r="W75" s="38">
        <v>215.70652971386647</v>
      </c>
      <c r="X75" s="50">
        <v>107527.82545740316</v>
      </c>
      <c r="Y75" s="11">
        <v>30.032721936903886</v>
      </c>
      <c r="Z75" s="50">
        <v>14971.050189003741</v>
      </c>
      <c r="AA75" s="105"/>
      <c r="AB75" s="105"/>
      <c r="AC75" s="11">
        <v>62.88862802641232</v>
      </c>
      <c r="AD75" s="9">
        <v>31349.433077662226</v>
      </c>
      <c r="AE75" s="624"/>
      <c r="AF75" s="625"/>
      <c r="AG75" s="11">
        <v>852.25531914893622</v>
      </c>
      <c r="AH75" s="9">
        <v>424841.85028683086</v>
      </c>
      <c r="AI75" s="112">
        <f t="shared" si="10"/>
        <v>424841.85028683086</v>
      </c>
      <c r="AJ75" s="589">
        <v>45932</v>
      </c>
      <c r="AK75" s="592"/>
      <c r="AL75" s="68" t="s">
        <v>97</v>
      </c>
    </row>
    <row r="76" spans="1:38" s="68" customFormat="1" ht="15.75" customHeight="1" thickBot="1">
      <c r="A76" s="584"/>
      <c r="B76" s="574"/>
      <c r="C76" s="586"/>
      <c r="D76" s="119" t="s">
        <v>319</v>
      </c>
      <c r="E76" s="178" t="s">
        <v>51</v>
      </c>
      <c r="F76" s="245" t="s">
        <v>22</v>
      </c>
      <c r="G76" s="103">
        <v>9798247</v>
      </c>
      <c r="H76" s="92">
        <f t="shared" si="11"/>
        <v>28754.943506969918</v>
      </c>
      <c r="I76" s="248">
        <v>0</v>
      </c>
      <c r="J76" s="248">
        <v>0</v>
      </c>
      <c r="K76" s="245" t="s">
        <v>22</v>
      </c>
      <c r="L76" s="245" t="s">
        <v>22</v>
      </c>
      <c r="M76" s="588"/>
      <c r="N76" s="588"/>
      <c r="O76" s="59">
        <v>716.26427439471752</v>
      </c>
      <c r="P76" s="178" t="s">
        <v>51</v>
      </c>
      <c r="Q76" s="106"/>
      <c r="R76" s="106"/>
      <c r="S76" s="44">
        <v>716.26427439471752</v>
      </c>
      <c r="T76" s="108">
        <v>357051.49946389248</v>
      </c>
      <c r="U76" s="245" t="s">
        <v>22</v>
      </c>
      <c r="V76" s="59">
        <v>373.81426559060895</v>
      </c>
      <c r="W76" s="59">
        <v>373.81426559060895</v>
      </c>
      <c r="X76" s="109">
        <v>186343.15408640337</v>
      </c>
      <c r="Y76" s="44">
        <v>50.220032501834183</v>
      </c>
      <c r="Z76" s="109">
        <v>25034.248599175313</v>
      </c>
      <c r="AA76" s="106"/>
      <c r="AB76" s="106"/>
      <c r="AC76" s="44">
        <v>102.73500264123257</v>
      </c>
      <c r="AD76" s="108">
        <v>51212.503613246641</v>
      </c>
      <c r="AE76" s="624"/>
      <c r="AF76" s="625"/>
      <c r="AG76" s="44">
        <v>1432.528548789435</v>
      </c>
      <c r="AH76" s="108">
        <v>714102.99892778497</v>
      </c>
      <c r="AI76" s="113">
        <f t="shared" si="10"/>
        <v>714102.99892778497</v>
      </c>
      <c r="AJ76" s="590"/>
      <c r="AK76" s="593"/>
    </row>
    <row r="77" spans="1:38" s="68" customFormat="1" ht="15.75" customHeight="1">
      <c r="A77" s="583" t="s">
        <v>106</v>
      </c>
      <c r="B77" s="575" t="s">
        <v>22</v>
      </c>
      <c r="C77" s="585">
        <v>37719</v>
      </c>
      <c r="D77" s="116" t="s">
        <v>317</v>
      </c>
      <c r="E77" s="177" t="s">
        <v>51</v>
      </c>
      <c r="F77" s="246" t="s">
        <v>51</v>
      </c>
      <c r="G77" s="167"/>
      <c r="H77" s="100"/>
      <c r="I77" s="167"/>
      <c r="J77" s="177" t="s">
        <v>51</v>
      </c>
      <c r="K77" s="167"/>
      <c r="L77" s="198" t="s">
        <v>51</v>
      </c>
      <c r="M77" s="587"/>
      <c r="N77" s="587" t="s">
        <v>14</v>
      </c>
      <c r="O77" s="104">
        <v>38.450000000000003</v>
      </c>
      <c r="P77" s="10">
        <v>0</v>
      </c>
      <c r="Q77" s="98"/>
      <c r="R77" s="98"/>
      <c r="S77" s="69">
        <v>38.450000000000003</v>
      </c>
      <c r="T77" s="107">
        <v>496.77450437483128</v>
      </c>
      <c r="U77" s="107"/>
      <c r="V77" s="104"/>
      <c r="W77" s="104"/>
      <c r="X77" s="99"/>
      <c r="Y77" s="69">
        <v>2.3892000000000002</v>
      </c>
      <c r="Z77" s="99">
        <v>30.878831351257396</v>
      </c>
      <c r="AA77" s="98"/>
      <c r="AB77" s="98"/>
      <c r="AC77" s="69">
        <v>15.380000000000003</v>
      </c>
      <c r="AD77" s="107">
        <v>198.45140148757889</v>
      </c>
      <c r="AE77" s="624"/>
      <c r="AF77" s="625"/>
      <c r="AG77" s="69">
        <v>76.900000000000006</v>
      </c>
      <c r="AH77" s="107">
        <v>994</v>
      </c>
      <c r="AI77" s="111">
        <f t="shared" si="10"/>
        <v>994</v>
      </c>
      <c r="AJ77" s="589">
        <v>45932</v>
      </c>
      <c r="AK77" s="609">
        <f>AI77+AI78+AI79</f>
        <v>2657</v>
      </c>
    </row>
    <row r="78" spans="1:38" s="68" customFormat="1" ht="15" customHeight="1">
      <c r="A78" s="628"/>
      <c r="B78" s="576"/>
      <c r="C78" s="615"/>
      <c r="D78" s="17" t="s">
        <v>287</v>
      </c>
      <c r="E78" s="17" t="s">
        <v>108</v>
      </c>
      <c r="F78" s="17" t="s">
        <v>109</v>
      </c>
      <c r="G78" s="168"/>
      <c r="H78" s="53"/>
      <c r="I78" s="168"/>
      <c r="J78" s="177" t="s">
        <v>51</v>
      </c>
      <c r="K78" s="251">
        <v>1200000</v>
      </c>
      <c r="L78" s="53">
        <f t="shared" ref="L78" si="13">K78/340.75</f>
        <v>3521.6434336023476</v>
      </c>
      <c r="M78" s="601"/>
      <c r="N78" s="601"/>
      <c r="O78" s="38">
        <v>61.16</v>
      </c>
      <c r="P78" s="10">
        <v>20.54</v>
      </c>
      <c r="Q78" s="105"/>
      <c r="R78" s="105"/>
      <c r="S78" s="11">
        <v>40.619999999999997</v>
      </c>
      <c r="T78" s="9">
        <v>524.81093284019914</v>
      </c>
      <c r="U78" s="252">
        <v>45.75</v>
      </c>
      <c r="V78" s="38"/>
      <c r="W78" s="38"/>
      <c r="X78" s="50"/>
      <c r="Y78" s="11">
        <v>8.8879999999999999</v>
      </c>
      <c r="Z78" s="50">
        <v>114.85891661618342</v>
      </c>
      <c r="AA78" s="105"/>
      <c r="AB78" s="105"/>
      <c r="AC78" s="11">
        <v>13.079999999999998</v>
      </c>
      <c r="AD78" s="9">
        <v>168.73537131691251</v>
      </c>
      <c r="AE78" s="624"/>
      <c r="AF78" s="625"/>
      <c r="AG78" s="11">
        <v>81.239999999999995</v>
      </c>
      <c r="AH78" s="9">
        <v>1050</v>
      </c>
      <c r="AI78" s="112">
        <f t="shared" si="10"/>
        <v>1050</v>
      </c>
      <c r="AJ78" s="608"/>
      <c r="AK78" s="632"/>
    </row>
    <row r="79" spans="1:38" s="68" customFormat="1" ht="15.75" customHeight="1" thickBot="1">
      <c r="A79" s="584"/>
      <c r="B79" s="577"/>
      <c r="C79" s="586"/>
      <c r="D79" s="119" t="s">
        <v>319</v>
      </c>
      <c r="E79" s="178" t="s">
        <v>51</v>
      </c>
      <c r="F79" s="247" t="s">
        <v>51</v>
      </c>
      <c r="G79" s="169"/>
      <c r="H79" s="189">
        <v>111.11</v>
      </c>
      <c r="I79" s="169"/>
      <c r="J79" s="178" t="s">
        <v>51</v>
      </c>
      <c r="K79" s="169"/>
      <c r="L79" s="247" t="s">
        <v>51</v>
      </c>
      <c r="M79" s="588"/>
      <c r="N79" s="588"/>
      <c r="O79" s="59">
        <v>23.734430000000003</v>
      </c>
      <c r="P79" s="178" t="s">
        <v>51</v>
      </c>
      <c r="Q79" s="106"/>
      <c r="R79" s="106"/>
      <c r="S79" s="44">
        <v>23.734430000000003</v>
      </c>
      <c r="T79" s="108">
        <v>306.59191128256805</v>
      </c>
      <c r="U79" s="247" t="s">
        <v>51</v>
      </c>
      <c r="V79" s="59">
        <v>1.44</v>
      </c>
      <c r="W79" s="59">
        <v>1.44</v>
      </c>
      <c r="X79" s="109">
        <v>19</v>
      </c>
      <c r="Y79" s="44">
        <v>1.9063000000000001</v>
      </c>
      <c r="Z79" s="109">
        <v>24.677225054770513</v>
      </c>
      <c r="AA79" s="106"/>
      <c r="AB79" s="106"/>
      <c r="AC79" s="44">
        <v>8.9160000000000021</v>
      </c>
      <c r="AD79" s="108">
        <v>115.24651700971367</v>
      </c>
      <c r="AE79" s="626"/>
      <c r="AF79" s="627"/>
      <c r="AG79" s="44">
        <v>47.468860000000006</v>
      </c>
      <c r="AH79" s="108">
        <v>613</v>
      </c>
      <c r="AI79" s="113">
        <f t="shared" si="10"/>
        <v>613</v>
      </c>
      <c r="AJ79" s="590"/>
      <c r="AK79" s="610"/>
    </row>
    <row r="80" spans="1:38" s="68" customFormat="1">
      <c r="A80" s="61"/>
      <c r="B80" s="61"/>
      <c r="C80" s="62"/>
      <c r="D80" s="63"/>
      <c r="E80" s="63"/>
      <c r="F80" s="63"/>
      <c r="G80" s="64"/>
      <c r="H80" s="64"/>
      <c r="I80" s="64"/>
      <c r="J80" s="64"/>
      <c r="K80" s="64"/>
      <c r="L80" s="64"/>
      <c r="M80" s="65"/>
      <c r="N80" s="65"/>
      <c r="O80" s="66"/>
      <c r="P80" s="67"/>
      <c r="Q80" s="66"/>
      <c r="R80" s="66"/>
      <c r="S80" s="66"/>
      <c r="T80" s="66"/>
      <c r="U80" s="66"/>
      <c r="V80" s="66"/>
      <c r="W80" s="66"/>
      <c r="X80" s="67"/>
      <c r="Y80" s="67"/>
      <c r="Z80" s="67"/>
      <c r="AA80" s="67"/>
      <c r="AB80" s="67"/>
      <c r="AC80" s="67"/>
      <c r="AD80" s="67"/>
      <c r="AE80" s="67"/>
      <c r="AF80" s="67"/>
      <c r="AG80" s="67"/>
      <c r="AH80" s="67"/>
      <c r="AI80" s="67"/>
      <c r="AJ80" s="67"/>
    </row>
    <row r="81" spans="1:39" s="224" customFormat="1">
      <c r="A81" s="217"/>
      <c r="B81" s="217"/>
      <c r="C81" s="218"/>
      <c r="D81" s="219"/>
      <c r="E81" s="219"/>
      <c r="F81" s="219"/>
      <c r="G81" s="220"/>
      <c r="H81" s="220"/>
      <c r="I81" s="220"/>
      <c r="J81" s="220"/>
      <c r="K81" s="220"/>
      <c r="L81" s="220"/>
      <c r="M81" s="221"/>
      <c r="N81" s="221"/>
      <c r="O81" s="222"/>
      <c r="P81" s="222"/>
      <c r="Q81" s="222"/>
      <c r="R81" s="222"/>
      <c r="S81" s="222"/>
      <c r="T81" s="222"/>
      <c r="U81" s="222"/>
      <c r="V81" s="222"/>
      <c r="W81" s="222"/>
      <c r="X81" s="222"/>
      <c r="Y81" s="222"/>
      <c r="Z81" s="222"/>
      <c r="AA81" s="223"/>
      <c r="AB81" s="223"/>
      <c r="AC81" s="223"/>
      <c r="AD81" s="223"/>
      <c r="AE81" s="223"/>
      <c r="AF81" s="223"/>
      <c r="AG81" s="223"/>
      <c r="AH81" s="223"/>
      <c r="AI81" s="223"/>
      <c r="AJ81" s="223"/>
    </row>
    <row r="82" spans="1:39" s="68" customFormat="1" ht="13.5" thickBot="1">
      <c r="A82" s="85"/>
      <c r="B82" s="85"/>
      <c r="C82" s="86"/>
      <c r="D82" s="87"/>
      <c r="E82" s="87"/>
      <c r="F82" s="87"/>
      <c r="G82" s="88"/>
      <c r="H82" s="88"/>
      <c r="I82" s="88"/>
      <c r="J82" s="88"/>
      <c r="K82" s="88"/>
      <c r="L82" s="88"/>
      <c r="M82" s="89"/>
      <c r="N82" s="89"/>
      <c r="O82" s="90"/>
      <c r="P82" s="74"/>
      <c r="Q82" s="90"/>
      <c r="R82" s="90"/>
      <c r="S82" s="90"/>
      <c r="T82" s="90"/>
      <c r="U82" s="90"/>
      <c r="V82" s="90"/>
      <c r="W82" s="90"/>
      <c r="X82" s="74"/>
      <c r="Y82" s="74"/>
      <c r="Z82" s="74"/>
      <c r="AA82" s="74"/>
      <c r="AB82" s="74"/>
      <c r="AC82" s="74"/>
      <c r="AD82" s="74"/>
      <c r="AE82" s="74"/>
      <c r="AF82" s="74"/>
      <c r="AG82" s="74"/>
      <c r="AH82" s="74"/>
      <c r="AI82" s="74"/>
      <c r="AJ82" s="67"/>
    </row>
    <row r="83" spans="1:39" s="68" customFormat="1" ht="15.75" customHeight="1" thickBot="1">
      <c r="A83" s="583" t="s">
        <v>116</v>
      </c>
      <c r="B83" s="575" t="s">
        <v>260</v>
      </c>
      <c r="C83" s="585">
        <v>32700</v>
      </c>
      <c r="D83" s="272" t="s">
        <v>94</v>
      </c>
      <c r="E83" s="272" t="s">
        <v>95</v>
      </c>
      <c r="F83" s="267" t="s">
        <v>22</v>
      </c>
      <c r="G83" s="101">
        <v>1300000</v>
      </c>
      <c r="H83" s="100">
        <f>G83/340.75</f>
        <v>3815.1137197358767</v>
      </c>
      <c r="I83" s="101">
        <v>1300000</v>
      </c>
      <c r="J83" s="100">
        <f>I83/340.75</f>
        <v>3815.1137197358767</v>
      </c>
      <c r="K83" s="267" t="s">
        <v>22</v>
      </c>
      <c r="L83" s="267" t="s">
        <v>22</v>
      </c>
      <c r="M83" s="587"/>
      <c r="N83" s="587" t="s">
        <v>63</v>
      </c>
      <c r="O83" s="104">
        <v>123.14013206162876</v>
      </c>
      <c r="P83" s="69">
        <v>112.11</v>
      </c>
      <c r="Q83" s="98"/>
      <c r="R83" s="98"/>
      <c r="S83" s="69">
        <v>11.03</v>
      </c>
      <c r="T83" s="107">
        <v>4190</v>
      </c>
      <c r="U83" s="267" t="s">
        <v>22</v>
      </c>
      <c r="V83" s="104">
        <v>49.596478356566401</v>
      </c>
      <c r="W83" s="104"/>
      <c r="X83" s="99"/>
      <c r="Y83" s="69">
        <v>3.93</v>
      </c>
      <c r="Z83" s="99">
        <v>1493</v>
      </c>
      <c r="AA83" s="98"/>
      <c r="AB83" s="98"/>
      <c r="AC83" s="69">
        <v>3.65</v>
      </c>
      <c r="AD83" s="107">
        <v>1387</v>
      </c>
      <c r="AE83" s="622" t="s">
        <v>40</v>
      </c>
      <c r="AF83" s="623"/>
      <c r="AG83" s="69">
        <v>22.07</v>
      </c>
      <c r="AH83" s="107">
        <v>8384</v>
      </c>
      <c r="AI83" s="111">
        <f t="shared" ref="AI83:AI88" si="14">AH83</f>
        <v>8384</v>
      </c>
      <c r="AJ83" s="454">
        <v>45973</v>
      </c>
      <c r="AK83" s="591">
        <f>AI83+AI84+AI85</f>
        <v>236782.64734204055</v>
      </c>
    </row>
    <row r="84" spans="1:39" s="68" customFormat="1" ht="15" customHeight="1">
      <c r="A84" s="628"/>
      <c r="B84" s="576"/>
      <c r="C84" s="615"/>
      <c r="D84" s="17" t="s">
        <v>67</v>
      </c>
      <c r="E84" s="17" t="s">
        <v>67</v>
      </c>
      <c r="F84" s="10" t="s">
        <v>22</v>
      </c>
      <c r="G84" s="102">
        <v>1300000</v>
      </c>
      <c r="H84" s="53">
        <f t="shared" ref="H84:H85" si="15">G84/340.75</f>
        <v>3815.1137197358767</v>
      </c>
      <c r="I84" s="102">
        <v>1300000</v>
      </c>
      <c r="J84" s="53">
        <f t="shared" ref="J84" si="16">I84/340.75</f>
        <v>3815.1137197358767</v>
      </c>
      <c r="K84" s="10" t="s">
        <v>22</v>
      </c>
      <c r="L84" s="10" t="s">
        <v>22</v>
      </c>
      <c r="M84" s="601"/>
      <c r="N84" s="601"/>
      <c r="O84" s="38">
        <v>116.74247982391783</v>
      </c>
      <c r="P84" s="479" t="s">
        <v>205</v>
      </c>
      <c r="Q84" s="105"/>
      <c r="R84" s="105"/>
      <c r="S84" s="11">
        <v>116.74247982391783</v>
      </c>
      <c r="T84" s="9">
        <v>44347.046540224728</v>
      </c>
      <c r="U84" s="10" t="s">
        <v>22</v>
      </c>
      <c r="V84" s="38">
        <v>49.596478356566401</v>
      </c>
      <c r="W84" s="38">
        <v>49.596478356566401</v>
      </c>
      <c r="X84" s="50">
        <v>18840.248530160847</v>
      </c>
      <c r="Y84" s="11">
        <v>7.7270726338958164</v>
      </c>
      <c r="Z84" s="50">
        <v>2935.2884248469531</v>
      </c>
      <c r="AA84" s="105"/>
      <c r="AB84" s="105"/>
      <c r="AC84" s="11">
        <v>20.143800440205428</v>
      </c>
      <c r="AD84" s="9">
        <v>7652.0394030191828</v>
      </c>
      <c r="AE84" s="624"/>
      <c r="AF84" s="625"/>
      <c r="AG84" s="11">
        <v>233.48495964783567</v>
      </c>
      <c r="AH84" s="9">
        <v>88694.093080449456</v>
      </c>
      <c r="AI84" s="112">
        <f t="shared" si="14"/>
        <v>88694.093080449456</v>
      </c>
      <c r="AJ84" s="589">
        <v>45942</v>
      </c>
      <c r="AK84" s="592"/>
      <c r="AL84" s="68" t="s">
        <v>97</v>
      </c>
    </row>
    <row r="85" spans="1:39" s="68" customFormat="1" ht="15.75" customHeight="1" thickBot="1">
      <c r="A85" s="584"/>
      <c r="B85" s="577"/>
      <c r="C85" s="586"/>
      <c r="D85" s="119" t="s">
        <v>319</v>
      </c>
      <c r="E85" s="178" t="s">
        <v>51</v>
      </c>
      <c r="F85" s="268" t="s">
        <v>22</v>
      </c>
      <c r="G85" s="103">
        <v>2373412</v>
      </c>
      <c r="H85" s="92">
        <f t="shared" si="15"/>
        <v>6965.2589875275125</v>
      </c>
      <c r="I85" s="268">
        <v>0</v>
      </c>
      <c r="J85" s="268">
        <v>0</v>
      </c>
      <c r="K85" s="268" t="s">
        <v>22</v>
      </c>
      <c r="L85" s="268" t="s">
        <v>22</v>
      </c>
      <c r="M85" s="588"/>
      <c r="N85" s="601"/>
      <c r="O85" s="59">
        <v>183.88435509904622</v>
      </c>
      <c r="P85" s="178" t="s">
        <v>51</v>
      </c>
      <c r="Q85" s="106"/>
      <c r="R85" s="106"/>
      <c r="S85" s="44">
        <v>183.88435509904622</v>
      </c>
      <c r="T85" s="108">
        <v>69852.277130795541</v>
      </c>
      <c r="U85" s="268" t="s">
        <v>22</v>
      </c>
      <c r="V85" s="59">
        <v>90.548366837857671</v>
      </c>
      <c r="W85" s="59">
        <v>90.548366837857671</v>
      </c>
      <c r="X85" s="109">
        <v>34396.670726512406</v>
      </c>
      <c r="Y85" s="44">
        <v>12.63282670579604</v>
      </c>
      <c r="Z85" s="109">
        <v>4798.8406165563856</v>
      </c>
      <c r="AA85" s="106"/>
      <c r="AB85" s="106"/>
      <c r="AC85" s="44">
        <v>28.000796478356566</v>
      </c>
      <c r="AD85" s="108">
        <v>10636.681921284948</v>
      </c>
      <c r="AE85" s="624"/>
      <c r="AF85" s="625"/>
      <c r="AG85" s="44">
        <v>367.76871019809244</v>
      </c>
      <c r="AH85" s="108">
        <v>139704.55426159108</v>
      </c>
      <c r="AI85" s="113">
        <f t="shared" si="14"/>
        <v>139704.55426159108</v>
      </c>
      <c r="AJ85" s="590"/>
      <c r="AK85" s="593"/>
    </row>
    <row r="86" spans="1:39" s="68" customFormat="1" ht="15.75" customHeight="1">
      <c r="A86" s="583" t="s">
        <v>41</v>
      </c>
      <c r="B86" s="572" t="s">
        <v>22</v>
      </c>
      <c r="C86" s="585">
        <v>38499</v>
      </c>
      <c r="D86" s="116" t="s">
        <v>317</v>
      </c>
      <c r="E86" s="177" t="s">
        <v>51</v>
      </c>
      <c r="F86" s="269" t="s">
        <v>51</v>
      </c>
      <c r="G86" s="167"/>
      <c r="H86" s="100"/>
      <c r="I86" s="167"/>
      <c r="J86" s="177" t="s">
        <v>51</v>
      </c>
      <c r="K86" s="167"/>
      <c r="L86" s="60" t="s">
        <v>51</v>
      </c>
      <c r="M86" s="587"/>
      <c r="N86" s="601"/>
      <c r="O86" s="104">
        <v>70.7</v>
      </c>
      <c r="P86" s="10">
        <v>12.23</v>
      </c>
      <c r="Q86" s="98"/>
      <c r="R86" s="98"/>
      <c r="S86" s="69">
        <v>58.47</v>
      </c>
      <c r="T86" s="107">
        <v>613.94410526884735</v>
      </c>
      <c r="U86" s="270" t="s">
        <v>51</v>
      </c>
      <c r="V86" s="104"/>
      <c r="W86" s="104"/>
      <c r="X86" s="99"/>
      <c r="Y86" s="69">
        <v>2.2599999999999998</v>
      </c>
      <c r="Z86" s="99">
        <v>23.730351939586022</v>
      </c>
      <c r="AA86" s="98"/>
      <c r="AB86" s="98"/>
      <c r="AC86" s="69">
        <v>23.892000000000003</v>
      </c>
      <c r="AD86" s="107">
        <v>250.86972059318103</v>
      </c>
      <c r="AE86" s="624"/>
      <c r="AF86" s="625"/>
      <c r="AG86" s="69">
        <v>116.94</v>
      </c>
      <c r="AH86" s="107">
        <v>1227.8882105376947</v>
      </c>
      <c r="AI86" s="111">
        <f t="shared" si="14"/>
        <v>1227.8882105376947</v>
      </c>
      <c r="AJ86" s="589">
        <v>45942</v>
      </c>
      <c r="AK86" s="609">
        <f>AI86+AI87+AI88</f>
        <v>4481.5347146473086</v>
      </c>
    </row>
    <row r="87" spans="1:39" s="68" customFormat="1" ht="15" customHeight="1">
      <c r="A87" s="628"/>
      <c r="B87" s="573"/>
      <c r="C87" s="615"/>
      <c r="D87" s="17" t="s">
        <v>287</v>
      </c>
      <c r="E87" s="17" t="s">
        <v>117</v>
      </c>
      <c r="F87" s="17" t="s">
        <v>118</v>
      </c>
      <c r="G87" s="168"/>
      <c r="H87" s="53"/>
      <c r="I87" s="168"/>
      <c r="J87" s="177" t="s">
        <v>51</v>
      </c>
      <c r="K87" s="281">
        <v>1674700</v>
      </c>
      <c r="L87" s="282">
        <f t="shared" ref="L87" si="17">K87/340.75</f>
        <v>4914.7468818782099</v>
      </c>
      <c r="M87" s="601"/>
      <c r="N87" s="601"/>
      <c r="O87" s="38">
        <v>99.4</v>
      </c>
      <c r="P87" s="10">
        <v>0</v>
      </c>
      <c r="Q87" s="105"/>
      <c r="R87" s="105"/>
      <c r="S87" s="11">
        <v>99.4</v>
      </c>
      <c r="T87" s="9">
        <v>1043.7154791127646</v>
      </c>
      <c r="U87" s="252">
        <v>63.89</v>
      </c>
      <c r="V87" s="38"/>
      <c r="W87" s="38"/>
      <c r="X87" s="50"/>
      <c r="Y87" s="11">
        <v>5.78</v>
      </c>
      <c r="Z87" s="50">
        <v>60.690900093277492</v>
      </c>
      <c r="AA87" s="105"/>
      <c r="AB87" s="105"/>
      <c r="AC87" s="11">
        <v>38.504000000000005</v>
      </c>
      <c r="AD87" s="9">
        <v>404.29799605390178</v>
      </c>
      <c r="AE87" s="624"/>
      <c r="AF87" s="625"/>
      <c r="AG87" s="11">
        <v>198.8</v>
      </c>
      <c r="AH87" s="9">
        <v>2087.4309582255291</v>
      </c>
      <c r="AI87" s="112">
        <f t="shared" si="14"/>
        <v>2087.4309582255291</v>
      </c>
      <c r="AJ87" s="608"/>
      <c r="AK87" s="632"/>
    </row>
    <row r="88" spans="1:39" s="68" customFormat="1" ht="15.75" customHeight="1" thickBot="1">
      <c r="A88" s="584"/>
      <c r="B88" s="574"/>
      <c r="C88" s="586"/>
      <c r="D88" s="119" t="s">
        <v>319</v>
      </c>
      <c r="E88" s="178" t="s">
        <v>51</v>
      </c>
      <c r="F88" s="271" t="s">
        <v>51</v>
      </c>
      <c r="G88" s="169"/>
      <c r="H88" s="189">
        <v>111.11</v>
      </c>
      <c r="I88" s="169"/>
      <c r="J88" s="178" t="s">
        <v>51</v>
      </c>
      <c r="K88" s="169"/>
      <c r="L88" s="271" t="s">
        <v>51</v>
      </c>
      <c r="M88" s="588"/>
      <c r="N88" s="588"/>
      <c r="O88" s="59">
        <v>55.533250000000002</v>
      </c>
      <c r="P88" s="178" t="s">
        <v>51</v>
      </c>
      <c r="Q88" s="106"/>
      <c r="R88" s="106"/>
      <c r="S88" s="44">
        <v>55.533250000000002</v>
      </c>
      <c r="T88" s="108">
        <v>583.10777294204252</v>
      </c>
      <c r="U88" s="271" t="s">
        <v>51</v>
      </c>
      <c r="V88" s="59">
        <v>0.43</v>
      </c>
      <c r="W88" s="59">
        <v>0.43</v>
      </c>
      <c r="X88" s="109">
        <v>5</v>
      </c>
      <c r="Y88" s="44">
        <v>1.8799940000000002</v>
      </c>
      <c r="Z88" s="109">
        <v>19.740229762969044</v>
      </c>
      <c r="AA88" s="106"/>
      <c r="AB88" s="106"/>
      <c r="AC88" s="44">
        <v>22.391981600000005</v>
      </c>
      <c r="AD88" s="108">
        <v>235.11929380209475</v>
      </c>
      <c r="AE88" s="626"/>
      <c r="AF88" s="627"/>
      <c r="AG88" s="44">
        <v>111.0665</v>
      </c>
      <c r="AH88" s="108">
        <v>1166.215545884085</v>
      </c>
      <c r="AI88" s="113">
        <f t="shared" si="14"/>
        <v>1166.215545884085</v>
      </c>
      <c r="AJ88" s="590"/>
      <c r="AK88" s="610"/>
    </row>
    <row r="89" spans="1:39" s="68" customFormat="1">
      <c r="A89" s="61"/>
      <c r="B89" s="61"/>
      <c r="C89" s="62"/>
      <c r="D89" s="63"/>
      <c r="E89" s="63"/>
      <c r="F89" s="63"/>
      <c r="G89" s="64"/>
      <c r="H89" s="64"/>
      <c r="I89" s="64"/>
      <c r="J89" s="64"/>
      <c r="K89" s="64"/>
      <c r="L89" s="64"/>
      <c r="M89" s="65"/>
      <c r="N89" s="65"/>
      <c r="O89" s="66"/>
      <c r="P89" s="67"/>
      <c r="Q89" s="66"/>
      <c r="R89" s="66"/>
      <c r="S89" s="66"/>
      <c r="T89" s="66"/>
      <c r="U89" s="66"/>
      <c r="V89" s="66"/>
      <c r="W89" s="66"/>
      <c r="X89" s="67"/>
      <c r="Y89" s="67"/>
      <c r="Z89" s="67"/>
      <c r="AA89" s="67"/>
      <c r="AB89" s="67"/>
      <c r="AC89" s="67"/>
      <c r="AD89" s="67"/>
      <c r="AE89" s="67"/>
      <c r="AF89" s="67"/>
      <c r="AG89" s="67"/>
      <c r="AH89" s="67"/>
      <c r="AI89" s="67"/>
      <c r="AJ89" s="67"/>
    </row>
    <row r="90" spans="1:39" s="224" customFormat="1">
      <c r="A90" s="217"/>
      <c r="B90" s="217"/>
      <c r="C90" s="218"/>
      <c r="D90" s="219"/>
      <c r="E90" s="219"/>
      <c r="F90" s="219"/>
      <c r="G90" s="220"/>
      <c r="H90" s="220"/>
      <c r="I90" s="220"/>
      <c r="J90" s="220"/>
      <c r="K90" s="220"/>
      <c r="L90" s="220"/>
      <c r="M90" s="221"/>
      <c r="N90" s="221"/>
      <c r="O90" s="222"/>
      <c r="P90" s="222"/>
      <c r="Q90" s="222"/>
      <c r="R90" s="222"/>
      <c r="S90" s="222"/>
      <c r="T90" s="222"/>
      <c r="U90" s="222"/>
      <c r="V90" s="222"/>
      <c r="W90" s="222"/>
      <c r="X90" s="222"/>
      <c r="Y90" s="222"/>
      <c r="Z90" s="222"/>
      <c r="AA90" s="223"/>
      <c r="AB90" s="223"/>
      <c r="AC90" s="223"/>
      <c r="AD90" s="223"/>
      <c r="AE90" s="223"/>
      <c r="AF90" s="223"/>
      <c r="AG90" s="223"/>
      <c r="AH90" s="223"/>
      <c r="AI90" s="223"/>
      <c r="AJ90" s="223"/>
    </row>
    <row r="91" spans="1:39" s="68" customFormat="1" ht="13.5" thickBot="1">
      <c r="A91" s="85"/>
      <c r="B91" s="85"/>
      <c r="C91" s="86"/>
      <c r="D91" s="87"/>
      <c r="E91" s="87"/>
      <c r="F91" s="87"/>
      <c r="G91" s="88"/>
      <c r="H91" s="88"/>
      <c r="I91" s="88"/>
      <c r="J91" s="88"/>
      <c r="K91" s="88"/>
      <c r="L91" s="88"/>
      <c r="M91" s="89"/>
      <c r="N91" s="89"/>
      <c r="O91" s="90"/>
      <c r="P91" s="74"/>
      <c r="Q91" s="90"/>
      <c r="R91" s="90"/>
      <c r="S91" s="90"/>
      <c r="T91" s="90"/>
      <c r="U91" s="90"/>
      <c r="V91" s="90"/>
      <c r="W91" s="90"/>
      <c r="X91" s="74"/>
      <c r="Y91" s="74"/>
      <c r="Z91" s="74"/>
      <c r="AA91" s="74"/>
      <c r="AB91" s="74"/>
      <c r="AC91" s="74"/>
      <c r="AD91" s="74"/>
      <c r="AE91" s="74"/>
      <c r="AF91" s="74"/>
      <c r="AG91" s="74"/>
      <c r="AH91" s="74"/>
      <c r="AI91" s="74"/>
      <c r="AJ91" s="67"/>
    </row>
    <row r="92" spans="1:39" s="68" customFormat="1" ht="15.75" customHeight="1" thickBot="1">
      <c r="A92" s="583" t="s">
        <v>133</v>
      </c>
      <c r="B92" s="572" t="s">
        <v>260</v>
      </c>
      <c r="C92" s="585">
        <v>32779</v>
      </c>
      <c r="D92" s="311" t="s">
        <v>94</v>
      </c>
      <c r="E92" s="311" t="s">
        <v>95</v>
      </c>
      <c r="F92" s="309" t="s">
        <v>22</v>
      </c>
      <c r="G92" s="101">
        <v>5965000</v>
      </c>
      <c r="H92" s="100">
        <f>G92/340.75</f>
        <v>17505.502567865005</v>
      </c>
      <c r="I92" s="101">
        <v>5965000</v>
      </c>
      <c r="J92" s="100">
        <f>I92/340.75</f>
        <v>17505.502567865005</v>
      </c>
      <c r="K92" s="309" t="s">
        <v>22</v>
      </c>
      <c r="L92" s="309" t="s">
        <v>22</v>
      </c>
      <c r="M92" s="587"/>
      <c r="N92" s="587" t="s">
        <v>14</v>
      </c>
      <c r="O92" s="104">
        <v>465.39251650770359</v>
      </c>
      <c r="P92" s="69">
        <v>475.93</v>
      </c>
      <c r="Q92" s="98"/>
      <c r="R92" s="98"/>
      <c r="S92" s="69"/>
      <c r="T92" s="107"/>
      <c r="U92" s="309" t="s">
        <v>22</v>
      </c>
      <c r="V92" s="104">
        <v>227.57153338224504</v>
      </c>
      <c r="W92" s="322">
        <v>-22.74</v>
      </c>
      <c r="X92" s="323">
        <v>-4395</v>
      </c>
      <c r="Y92" s="69">
        <v>11.69</v>
      </c>
      <c r="Z92" s="99">
        <v>4441</v>
      </c>
      <c r="AA92" s="98"/>
      <c r="AB92" s="98"/>
      <c r="AC92" s="69">
        <v>3.99</v>
      </c>
      <c r="AD92" s="107">
        <v>1516</v>
      </c>
      <c r="AE92" s="622" t="s">
        <v>40</v>
      </c>
      <c r="AF92" s="623"/>
      <c r="AG92" s="480">
        <v>-10.54</v>
      </c>
      <c r="AH92" s="481">
        <v>-2037</v>
      </c>
      <c r="AI92" s="482">
        <f t="shared" ref="AI92:AI97" si="18">AH92</f>
        <v>-2037</v>
      </c>
      <c r="AJ92" s="454">
        <v>45973</v>
      </c>
      <c r="AK92" s="591">
        <f>AI92+AI93+AI94</f>
        <v>1007447.1847262869</v>
      </c>
      <c r="AL92" s="635">
        <f>AK92+AK95</f>
        <v>1541633.9655301038</v>
      </c>
    </row>
    <row r="93" spans="1:39" s="68" customFormat="1" ht="15" customHeight="1">
      <c r="A93" s="628"/>
      <c r="B93" s="573"/>
      <c r="C93" s="615"/>
      <c r="D93" s="17" t="s">
        <v>67</v>
      </c>
      <c r="E93" s="17" t="s">
        <v>67</v>
      </c>
      <c r="F93" s="10" t="s">
        <v>22</v>
      </c>
      <c r="G93" s="102">
        <v>6561500</v>
      </c>
      <c r="H93" s="53">
        <f t="shared" ref="H93:H94" si="19">G93/340.75</f>
        <v>19256.052824651502</v>
      </c>
      <c r="I93" s="102">
        <v>6561500</v>
      </c>
      <c r="J93" s="53">
        <f t="shared" ref="J93" si="20">I93/340.75</f>
        <v>19256.052824651502</v>
      </c>
      <c r="K93" s="10" t="s">
        <v>22</v>
      </c>
      <c r="L93" s="10" t="s">
        <v>22</v>
      </c>
      <c r="M93" s="601"/>
      <c r="N93" s="601"/>
      <c r="O93" s="38">
        <v>497.18782098312556</v>
      </c>
      <c r="P93" s="479" t="s">
        <v>205</v>
      </c>
      <c r="Q93" s="105"/>
      <c r="R93" s="105"/>
      <c r="S93" s="11">
        <v>497.18782098312556</v>
      </c>
      <c r="T93" s="9">
        <v>188867.08137113179</v>
      </c>
      <c r="U93" s="10" t="s">
        <v>22</v>
      </c>
      <c r="V93" s="38">
        <v>250.32868672046959</v>
      </c>
      <c r="W93" s="38">
        <v>250.32868672046959</v>
      </c>
      <c r="X93" s="50">
        <v>95092.531331269318</v>
      </c>
      <c r="Y93" s="11">
        <v>34.36269258987528</v>
      </c>
      <c r="Z93" s="50">
        <v>13053.379796532527</v>
      </c>
      <c r="AA93" s="105"/>
      <c r="AB93" s="105"/>
      <c r="AC93" s="11">
        <v>74.057740278796771</v>
      </c>
      <c r="AD93" s="9">
        <v>28132.3650119587</v>
      </c>
      <c r="AE93" s="624"/>
      <c r="AF93" s="625"/>
      <c r="AG93" s="11">
        <v>994.37564196625112</v>
      </c>
      <c r="AH93" s="9">
        <v>377734.16274226358</v>
      </c>
      <c r="AI93" s="112">
        <f t="shared" si="18"/>
        <v>377734.16274226358</v>
      </c>
      <c r="AJ93" s="589">
        <v>45946</v>
      </c>
      <c r="AK93" s="592"/>
      <c r="AL93" s="636"/>
    </row>
    <row r="94" spans="1:39" s="68" customFormat="1" ht="15.75" customHeight="1" thickBot="1">
      <c r="A94" s="628"/>
      <c r="B94" s="574"/>
      <c r="C94" s="586"/>
      <c r="D94" s="119" t="s">
        <v>319</v>
      </c>
      <c r="E94" s="178" t="s">
        <v>51</v>
      </c>
      <c r="F94" s="310" t="s">
        <v>22</v>
      </c>
      <c r="G94" s="103">
        <v>11351219</v>
      </c>
      <c r="H94" s="92">
        <f t="shared" si="19"/>
        <v>33312.454878943507</v>
      </c>
      <c r="I94" s="310">
        <v>0</v>
      </c>
      <c r="J94" s="310">
        <v>0</v>
      </c>
      <c r="K94" s="310" t="s">
        <v>22</v>
      </c>
      <c r="L94" s="310" t="s">
        <v>22</v>
      </c>
      <c r="M94" s="601"/>
      <c r="N94" s="601"/>
      <c r="O94" s="59">
        <v>831.53298752751289</v>
      </c>
      <c r="P94" s="178" t="s">
        <v>51</v>
      </c>
      <c r="Q94" s="106"/>
      <c r="R94" s="106"/>
      <c r="S94" s="44">
        <v>831.53298752751289</v>
      </c>
      <c r="T94" s="108">
        <v>315875.0109920117</v>
      </c>
      <c r="U94" s="310" t="s">
        <v>22</v>
      </c>
      <c r="V94" s="59">
        <v>433.06191342626562</v>
      </c>
      <c r="W94" s="59">
        <v>433.06191342626562</v>
      </c>
      <c r="X94" s="109">
        <v>164507.52852329522</v>
      </c>
      <c r="Y94" s="44">
        <v>58.081739618488626</v>
      </c>
      <c r="Z94" s="109">
        <v>22063.55059343719</v>
      </c>
      <c r="AA94" s="106"/>
      <c r="AB94" s="106"/>
      <c r="AC94" s="44">
        <v>119.54132223037418</v>
      </c>
      <c r="AD94" s="108">
        <v>45410.2447406149</v>
      </c>
      <c r="AE94" s="624"/>
      <c r="AF94" s="625"/>
      <c r="AG94" s="44">
        <v>1663.0659750550258</v>
      </c>
      <c r="AH94" s="108">
        <v>631750.02198402339</v>
      </c>
      <c r="AI94" s="113">
        <f t="shared" si="18"/>
        <v>631750.02198402339</v>
      </c>
      <c r="AJ94" s="590"/>
      <c r="AK94" s="593"/>
      <c r="AL94" s="636"/>
      <c r="AM94" s="68" t="s">
        <v>97</v>
      </c>
    </row>
    <row r="95" spans="1:39" s="68" customFormat="1" ht="15.75" customHeight="1" thickBot="1">
      <c r="A95" s="628"/>
      <c r="B95" s="575" t="s">
        <v>260</v>
      </c>
      <c r="C95" s="585">
        <v>33110</v>
      </c>
      <c r="D95" s="326" t="s">
        <v>94</v>
      </c>
      <c r="E95" s="326" t="s">
        <v>95</v>
      </c>
      <c r="F95" s="324" t="s">
        <v>22</v>
      </c>
      <c r="G95" s="101">
        <v>3000000</v>
      </c>
      <c r="H95" s="100">
        <f>G95/340.75</f>
        <v>8804.1085840058695</v>
      </c>
      <c r="I95" s="101">
        <v>3000000</v>
      </c>
      <c r="J95" s="100">
        <f>I95/340.75</f>
        <v>8804.1085840058695</v>
      </c>
      <c r="K95" s="324" t="s">
        <v>22</v>
      </c>
      <c r="L95" s="324" t="s">
        <v>22</v>
      </c>
      <c r="M95" s="601"/>
      <c r="N95" s="601"/>
      <c r="O95" s="104">
        <v>251.65077035950111</v>
      </c>
      <c r="P95" s="10">
        <v>215.41</v>
      </c>
      <c r="Q95" s="98"/>
      <c r="R95" s="98"/>
      <c r="S95" s="69">
        <v>36.24</v>
      </c>
      <c r="T95" s="107">
        <v>10987</v>
      </c>
      <c r="U95" s="324" t="s">
        <v>22</v>
      </c>
      <c r="V95" s="104">
        <v>114.45341159207631</v>
      </c>
      <c r="W95" s="104">
        <v>20.54</v>
      </c>
      <c r="X95" s="99">
        <v>6227</v>
      </c>
      <c r="Y95" s="69">
        <v>17.128393250183418</v>
      </c>
      <c r="Z95" s="99">
        <v>5192.8404613013736</v>
      </c>
      <c r="AA95" s="98"/>
      <c r="AB95" s="98"/>
      <c r="AC95" s="69">
        <v>5.08</v>
      </c>
      <c r="AD95" s="107">
        <v>1540</v>
      </c>
      <c r="AE95" s="624"/>
      <c r="AF95" s="625"/>
      <c r="AG95" s="69">
        <v>72.489999999999995</v>
      </c>
      <c r="AH95" s="107">
        <v>21977</v>
      </c>
      <c r="AI95" s="111">
        <f t="shared" si="18"/>
        <v>21977</v>
      </c>
      <c r="AJ95" s="454">
        <v>45973</v>
      </c>
      <c r="AK95" s="591">
        <f>AI95+AI96+AI97</f>
        <v>534186.78080381686</v>
      </c>
      <c r="AL95" s="636"/>
    </row>
    <row r="96" spans="1:39" s="68" customFormat="1" ht="15" customHeight="1">
      <c r="A96" s="628"/>
      <c r="B96" s="576"/>
      <c r="C96" s="615"/>
      <c r="D96" s="17" t="s">
        <v>67</v>
      </c>
      <c r="E96" s="17" t="s">
        <v>67</v>
      </c>
      <c r="F96" s="10" t="s">
        <v>22</v>
      </c>
      <c r="G96" s="102">
        <v>3000000</v>
      </c>
      <c r="H96" s="53">
        <f t="shared" ref="H96:H97" si="21">G96/340.75</f>
        <v>8804.1085840058695</v>
      </c>
      <c r="I96" s="102">
        <v>3000000</v>
      </c>
      <c r="J96" s="53">
        <f t="shared" ref="J96" si="22">I96/340.75</f>
        <v>8804.1085840058695</v>
      </c>
      <c r="K96" s="10" t="s">
        <v>22</v>
      </c>
      <c r="L96" s="10" t="s">
        <v>22</v>
      </c>
      <c r="M96" s="601"/>
      <c r="N96" s="601"/>
      <c r="O96" s="38">
        <v>241.55539251650771</v>
      </c>
      <c r="P96" s="479" t="s">
        <v>205</v>
      </c>
      <c r="Q96" s="105"/>
      <c r="R96" s="105"/>
      <c r="S96" s="11">
        <v>241.55539251650771</v>
      </c>
      <c r="T96" s="9">
        <v>73232.707679211089</v>
      </c>
      <c r="U96" s="10" t="s">
        <v>22</v>
      </c>
      <c r="V96" s="38">
        <v>114.45341159207631</v>
      </c>
      <c r="W96" s="38">
        <v>114.45341159207631</v>
      </c>
      <c r="X96" s="50">
        <v>34699.011049559427</v>
      </c>
      <c r="Y96" s="11">
        <v>16.333088774761556</v>
      </c>
      <c r="Z96" s="50">
        <v>4951.726820418532</v>
      </c>
      <c r="AA96" s="105"/>
      <c r="AB96" s="105"/>
      <c r="AC96" s="11">
        <v>37.972120322817318</v>
      </c>
      <c r="AD96" s="9">
        <v>11512.064204365355</v>
      </c>
      <c r="AE96" s="624"/>
      <c r="AF96" s="625"/>
      <c r="AG96" s="11">
        <v>483.11078503301542</v>
      </c>
      <c r="AH96" s="9">
        <v>146465.41535842218</v>
      </c>
      <c r="AI96" s="112">
        <f t="shared" si="18"/>
        <v>146465.41535842218</v>
      </c>
      <c r="AJ96" s="589">
        <v>45947</v>
      </c>
      <c r="AK96" s="592"/>
      <c r="AL96" s="636"/>
    </row>
    <row r="97" spans="1:39" s="68" customFormat="1" ht="15.75" customHeight="1" thickBot="1">
      <c r="A97" s="584"/>
      <c r="B97" s="577"/>
      <c r="C97" s="586"/>
      <c r="D97" s="119" t="s">
        <v>319</v>
      </c>
      <c r="E97" s="178" t="s">
        <v>51</v>
      </c>
      <c r="F97" s="325" t="s">
        <v>22</v>
      </c>
      <c r="G97" s="103">
        <v>8172630</v>
      </c>
      <c r="H97" s="92">
        <f t="shared" si="21"/>
        <v>23984.240645634629</v>
      </c>
      <c r="I97" s="325">
        <v>0</v>
      </c>
      <c r="J97" s="325">
        <v>0</v>
      </c>
      <c r="K97" s="325" t="s">
        <v>22</v>
      </c>
      <c r="L97" s="325" t="s">
        <v>22</v>
      </c>
      <c r="M97" s="588"/>
      <c r="N97" s="601"/>
      <c r="O97" s="59">
        <v>603.19716801173877</v>
      </c>
      <c r="P97" s="178" t="s">
        <v>51</v>
      </c>
      <c r="Q97" s="106"/>
      <c r="R97" s="106"/>
      <c r="S97" s="44">
        <v>603.19716801173877</v>
      </c>
      <c r="T97" s="108">
        <v>182872.18272269733</v>
      </c>
      <c r="U97" s="325" t="s">
        <v>22</v>
      </c>
      <c r="V97" s="59">
        <v>311.7951283932502</v>
      </c>
      <c r="W97" s="59">
        <v>311.7951283932502</v>
      </c>
      <c r="X97" s="109">
        <v>94527.392891320269</v>
      </c>
      <c r="Y97" s="44">
        <v>42.28404035216434</v>
      </c>
      <c r="Z97" s="109">
        <v>12819.315413935126</v>
      </c>
      <c r="AA97" s="106"/>
      <c r="AB97" s="106"/>
      <c r="AC97" s="44">
        <v>87.332570799706531</v>
      </c>
      <c r="AD97" s="108">
        <v>26476.745402451939</v>
      </c>
      <c r="AE97" s="626"/>
      <c r="AF97" s="627"/>
      <c r="AG97" s="44">
        <v>1206.3943360234775</v>
      </c>
      <c r="AH97" s="108">
        <v>365744.36544539465</v>
      </c>
      <c r="AI97" s="113">
        <f t="shared" si="18"/>
        <v>365744.36544539465</v>
      </c>
      <c r="AJ97" s="590"/>
      <c r="AK97" s="593"/>
      <c r="AL97" s="640"/>
    </row>
    <row r="98" spans="1:39" s="68" customFormat="1" ht="15.75" customHeight="1">
      <c r="A98" s="583" t="s">
        <v>42</v>
      </c>
      <c r="B98" s="572" t="s">
        <v>22</v>
      </c>
      <c r="C98" s="585">
        <v>38999</v>
      </c>
      <c r="D98" s="328" t="s">
        <v>286</v>
      </c>
      <c r="E98" s="328" t="s">
        <v>134</v>
      </c>
      <c r="F98" s="328" t="s">
        <v>121</v>
      </c>
      <c r="G98" s="167"/>
      <c r="H98" s="100">
        <f>G98/340.75</f>
        <v>0</v>
      </c>
      <c r="I98" s="167"/>
      <c r="J98" s="330"/>
      <c r="K98" s="167"/>
      <c r="L98" s="327"/>
      <c r="M98" s="587"/>
      <c r="N98" s="601"/>
      <c r="O98" s="104">
        <v>179.82</v>
      </c>
      <c r="P98" s="69">
        <v>16.5</v>
      </c>
      <c r="Q98" s="98"/>
      <c r="R98" s="98"/>
      <c r="S98" s="69">
        <v>163.32</v>
      </c>
      <c r="T98" s="107">
        <v>1479.0398316618509</v>
      </c>
      <c r="U98" s="327"/>
      <c r="V98" s="104"/>
      <c r="W98" s="104"/>
      <c r="X98" s="99"/>
      <c r="Y98" s="69">
        <v>5.72</v>
      </c>
      <c r="Z98" s="99">
        <v>51.800807231850214</v>
      </c>
      <c r="AA98" s="98"/>
      <c r="AB98" s="98"/>
      <c r="AC98" s="69">
        <v>63.94400000000001</v>
      </c>
      <c r="AD98" s="107">
        <v>579.08231077507571</v>
      </c>
      <c r="AE98" s="622" t="s">
        <v>40</v>
      </c>
      <c r="AF98" s="623"/>
      <c r="AG98" s="69">
        <v>326.64</v>
      </c>
      <c r="AH98" s="107">
        <v>2958.0796633237019</v>
      </c>
      <c r="AI98" s="111">
        <f t="shared" ref="AI98:AI103" si="23">AH98</f>
        <v>2958.0796633237019</v>
      </c>
      <c r="AJ98" s="589">
        <v>45948</v>
      </c>
      <c r="AK98" s="609">
        <f>AI98+AI99+AI100</f>
        <v>7032.8334939435881</v>
      </c>
      <c r="AL98" s="637">
        <f>AK98+AK101</f>
        <v>14216.600231546199</v>
      </c>
    </row>
    <row r="99" spans="1:39" s="68" customFormat="1" ht="15" customHeight="1">
      <c r="A99" s="628"/>
      <c r="B99" s="573"/>
      <c r="C99" s="615"/>
      <c r="D99" s="149" t="s">
        <v>318</v>
      </c>
      <c r="E99" s="177" t="s">
        <v>51</v>
      </c>
      <c r="F99" s="48" t="s">
        <v>51</v>
      </c>
      <c r="G99" s="168"/>
      <c r="H99" s="53">
        <f t="shared" ref="H99" si="24">G99/340.75</f>
        <v>0</v>
      </c>
      <c r="I99" s="168"/>
      <c r="J99" s="10"/>
      <c r="K99" s="168"/>
      <c r="L99" s="10"/>
      <c r="M99" s="601"/>
      <c r="N99" s="601"/>
      <c r="O99" s="38">
        <v>84.320000000000007</v>
      </c>
      <c r="P99" s="10"/>
      <c r="Q99" s="105"/>
      <c r="R99" s="105"/>
      <c r="S99" s="11">
        <v>84.320000000000007</v>
      </c>
      <c r="T99" s="9">
        <v>763.60910241077283</v>
      </c>
      <c r="U99" s="10"/>
      <c r="V99" s="38"/>
      <c r="W99" s="38"/>
      <c r="X99" s="50"/>
      <c r="Y99" s="11">
        <v>1.3200000000000003</v>
      </c>
      <c r="Z99" s="50">
        <v>11.954032438119285</v>
      </c>
      <c r="AA99" s="105"/>
      <c r="AB99" s="105"/>
      <c r="AC99" s="11">
        <v>33.728000000000002</v>
      </c>
      <c r="AD99" s="9">
        <v>305.443640964309</v>
      </c>
      <c r="AE99" s="624"/>
      <c r="AF99" s="625"/>
      <c r="AG99" s="11">
        <v>168.64000000000001</v>
      </c>
      <c r="AH99" s="9">
        <v>1527.2182048215457</v>
      </c>
      <c r="AI99" s="112">
        <f t="shared" si="23"/>
        <v>1527.2182048215457</v>
      </c>
      <c r="AJ99" s="608"/>
      <c r="AK99" s="632"/>
      <c r="AL99" s="638"/>
    </row>
    <row r="100" spans="1:39" s="68" customFormat="1" ht="15.75" customHeight="1" thickBot="1">
      <c r="A100" s="628"/>
      <c r="B100" s="574"/>
      <c r="C100" s="615"/>
      <c r="D100" s="465" t="s">
        <v>319</v>
      </c>
      <c r="E100" s="178" t="s">
        <v>51</v>
      </c>
      <c r="F100" s="49" t="s">
        <v>51</v>
      </c>
      <c r="G100" s="169"/>
      <c r="H100" s="189">
        <v>333.33</v>
      </c>
      <c r="I100" s="169"/>
      <c r="J100" s="283" t="s">
        <v>51</v>
      </c>
      <c r="K100" s="169"/>
      <c r="L100" s="49" t="s">
        <v>51</v>
      </c>
      <c r="M100" s="601"/>
      <c r="N100" s="601"/>
      <c r="O100" s="59">
        <v>140.65325000000001</v>
      </c>
      <c r="P100" s="178" t="s">
        <v>51</v>
      </c>
      <c r="Q100" s="106"/>
      <c r="R100" s="106"/>
      <c r="S100" s="44">
        <v>140.65325000000001</v>
      </c>
      <c r="T100" s="108">
        <v>1273.7678128991699</v>
      </c>
      <c r="U100" s="49" t="s">
        <v>51</v>
      </c>
      <c r="V100" s="59">
        <v>4.3332899999999999</v>
      </c>
      <c r="W100" s="59">
        <v>4.3332899999999999</v>
      </c>
      <c r="X100" s="109">
        <v>39</v>
      </c>
      <c r="Y100" s="44">
        <v>3.2399940000000003</v>
      </c>
      <c r="Z100" s="109">
        <v>29.34166164796358</v>
      </c>
      <c r="AA100" s="106"/>
      <c r="AB100" s="106"/>
      <c r="AC100" s="44">
        <v>54.527984000000004</v>
      </c>
      <c r="AD100" s="108">
        <v>493.81006781912873</v>
      </c>
      <c r="AE100" s="624"/>
      <c r="AF100" s="625"/>
      <c r="AG100" s="44">
        <v>281.30650000000003</v>
      </c>
      <c r="AH100" s="108">
        <v>2547.5356257983399</v>
      </c>
      <c r="AI100" s="113">
        <f t="shared" si="23"/>
        <v>2547.5356257983399</v>
      </c>
      <c r="AJ100" s="608"/>
      <c r="AK100" s="610"/>
      <c r="AL100" s="638"/>
    </row>
    <row r="101" spans="1:39" s="68" customFormat="1" ht="15.75" customHeight="1">
      <c r="A101" s="628"/>
      <c r="B101" s="575" t="s">
        <v>22</v>
      </c>
      <c r="C101" s="615"/>
      <c r="D101" s="328" t="s">
        <v>285</v>
      </c>
      <c r="E101" s="328" t="s">
        <v>135</v>
      </c>
      <c r="F101" s="328" t="s">
        <v>121</v>
      </c>
      <c r="G101" s="167"/>
      <c r="H101" s="100">
        <f>G101/340.75</f>
        <v>0</v>
      </c>
      <c r="I101" s="167"/>
      <c r="J101" s="330"/>
      <c r="K101" s="167"/>
      <c r="L101" s="327"/>
      <c r="M101" s="601"/>
      <c r="N101" s="601"/>
      <c r="O101" s="104">
        <v>179.82</v>
      </c>
      <c r="P101" s="10">
        <v>16.5</v>
      </c>
      <c r="Q101" s="98"/>
      <c r="R101" s="98"/>
      <c r="S101" s="69">
        <v>163.32</v>
      </c>
      <c r="T101" s="107">
        <v>1479.0398316618509</v>
      </c>
      <c r="U101" s="327"/>
      <c r="V101" s="104"/>
      <c r="W101" s="104"/>
      <c r="X101" s="99"/>
      <c r="Y101" s="69">
        <v>5.72</v>
      </c>
      <c r="Z101" s="99">
        <v>51.800807231850214</v>
      </c>
      <c r="AA101" s="98"/>
      <c r="AB101" s="98"/>
      <c r="AC101" s="69">
        <v>63.94400000000001</v>
      </c>
      <c r="AD101" s="107">
        <v>579.08231077507571</v>
      </c>
      <c r="AE101" s="624"/>
      <c r="AF101" s="625"/>
      <c r="AG101" s="69">
        <v>326.64</v>
      </c>
      <c r="AH101" s="107">
        <v>2958.0796633237019</v>
      </c>
      <c r="AI101" s="111">
        <f t="shared" si="23"/>
        <v>2958.0796633237019</v>
      </c>
      <c r="AJ101" s="608"/>
      <c r="AK101" s="609">
        <f>AI101+AI102+AI103</f>
        <v>7183.7667376026111</v>
      </c>
      <c r="AL101" s="638"/>
    </row>
    <row r="102" spans="1:39" s="68" customFormat="1" ht="15" customHeight="1">
      <c r="A102" s="628"/>
      <c r="B102" s="576"/>
      <c r="C102" s="615"/>
      <c r="D102" s="149" t="s">
        <v>318</v>
      </c>
      <c r="E102" s="177" t="s">
        <v>51</v>
      </c>
      <c r="F102" s="48" t="s">
        <v>51</v>
      </c>
      <c r="G102" s="168"/>
      <c r="H102" s="53">
        <f t="shared" ref="H102" si="25">G102/340.75</f>
        <v>0</v>
      </c>
      <c r="I102" s="168"/>
      <c r="J102" s="10"/>
      <c r="K102" s="168"/>
      <c r="L102" s="10"/>
      <c r="M102" s="601"/>
      <c r="N102" s="601"/>
      <c r="O102" s="38">
        <v>84.320000000000007</v>
      </c>
      <c r="P102" s="10"/>
      <c r="Q102" s="105"/>
      <c r="R102" s="105"/>
      <c r="S102" s="11">
        <v>84.320000000000007</v>
      </c>
      <c r="T102" s="9">
        <v>763.60910241077283</v>
      </c>
      <c r="U102" s="10"/>
      <c r="V102" s="38"/>
      <c r="W102" s="38"/>
      <c r="X102" s="50"/>
      <c r="Y102" s="11">
        <v>1.3200000000000003</v>
      </c>
      <c r="Z102" s="50">
        <v>11.954032438119285</v>
      </c>
      <c r="AA102" s="105"/>
      <c r="AB102" s="105"/>
      <c r="AC102" s="11">
        <v>33.728000000000002</v>
      </c>
      <c r="AD102" s="9">
        <v>305.443640964309</v>
      </c>
      <c r="AE102" s="624"/>
      <c r="AF102" s="625"/>
      <c r="AG102" s="11">
        <v>168.64000000000001</v>
      </c>
      <c r="AH102" s="9">
        <v>1527.2182048215457</v>
      </c>
      <c r="AI102" s="112">
        <f t="shared" si="23"/>
        <v>1527.2182048215457</v>
      </c>
      <c r="AJ102" s="608"/>
      <c r="AK102" s="632"/>
      <c r="AL102" s="638"/>
    </row>
    <row r="103" spans="1:39" s="68" customFormat="1" ht="15.75" customHeight="1" thickBot="1">
      <c r="A103" s="584"/>
      <c r="B103" s="577"/>
      <c r="C103" s="586"/>
      <c r="D103" s="465" t="s">
        <v>319</v>
      </c>
      <c r="E103" s="178" t="s">
        <v>51</v>
      </c>
      <c r="F103" s="49" t="s">
        <v>51</v>
      </c>
      <c r="G103" s="169"/>
      <c r="H103" s="189">
        <v>666.66</v>
      </c>
      <c r="I103" s="169"/>
      <c r="J103" s="283" t="s">
        <v>51</v>
      </c>
      <c r="K103" s="169"/>
      <c r="L103" s="49" t="s">
        <v>51</v>
      </c>
      <c r="M103" s="588"/>
      <c r="N103" s="588"/>
      <c r="O103" s="59">
        <v>148.98650000000001</v>
      </c>
      <c r="P103" s="178" t="s">
        <v>51</v>
      </c>
      <c r="Q103" s="106"/>
      <c r="R103" s="106"/>
      <c r="S103" s="44">
        <v>148.98650000000001</v>
      </c>
      <c r="T103" s="108">
        <v>1349.2344347286814</v>
      </c>
      <c r="U103" s="49" t="s">
        <v>51</v>
      </c>
      <c r="V103" s="59">
        <v>8.6665799999999997</v>
      </c>
      <c r="W103" s="59">
        <v>8.6665799999999997</v>
      </c>
      <c r="X103" s="109">
        <v>78</v>
      </c>
      <c r="Y103" s="44">
        <v>3.839988</v>
      </c>
      <c r="Z103" s="109">
        <v>34.775367092710667</v>
      </c>
      <c r="AA103" s="106"/>
      <c r="AB103" s="106"/>
      <c r="AC103" s="44">
        <v>56.127968000000003</v>
      </c>
      <c r="AD103" s="108">
        <v>508.29965921039457</v>
      </c>
      <c r="AE103" s="626"/>
      <c r="AF103" s="627"/>
      <c r="AG103" s="44">
        <v>297.97300000000001</v>
      </c>
      <c r="AH103" s="108">
        <v>2698.4688694573629</v>
      </c>
      <c r="AI103" s="113">
        <f t="shared" si="23"/>
        <v>2698.4688694573629</v>
      </c>
      <c r="AJ103" s="590"/>
      <c r="AK103" s="610"/>
      <c r="AL103" s="639"/>
    </row>
    <row r="104" spans="1:39" s="68" customFormat="1">
      <c r="A104" s="61"/>
      <c r="B104" s="61"/>
      <c r="C104" s="62"/>
      <c r="D104" s="63"/>
      <c r="E104" s="63"/>
      <c r="F104" s="63"/>
      <c r="G104" s="64"/>
      <c r="H104" s="64"/>
      <c r="I104" s="64"/>
      <c r="J104" s="64"/>
      <c r="K104" s="64"/>
      <c r="L104" s="64"/>
      <c r="M104" s="65"/>
      <c r="N104" s="65"/>
      <c r="O104" s="66"/>
      <c r="P104" s="67"/>
      <c r="Q104" s="66"/>
      <c r="R104" s="66"/>
      <c r="S104" s="66"/>
      <c r="T104" s="66"/>
      <c r="U104" s="66"/>
      <c r="V104" s="66"/>
      <c r="W104" s="66"/>
      <c r="X104" s="67"/>
      <c r="Y104" s="67"/>
      <c r="Z104" s="67"/>
      <c r="AA104" s="67"/>
      <c r="AB104" s="67"/>
      <c r="AC104" s="67"/>
      <c r="AD104" s="67"/>
      <c r="AE104" s="67"/>
      <c r="AF104" s="67"/>
      <c r="AG104" s="67"/>
      <c r="AH104" s="67"/>
      <c r="AI104" s="67"/>
      <c r="AJ104" s="67"/>
    </row>
    <row r="105" spans="1:39" s="224" customFormat="1">
      <c r="A105" s="217"/>
      <c r="B105" s="217"/>
      <c r="C105" s="218"/>
      <c r="D105" s="219"/>
      <c r="E105" s="219"/>
      <c r="F105" s="219"/>
      <c r="G105" s="220"/>
      <c r="H105" s="220"/>
      <c r="I105" s="220"/>
      <c r="J105" s="220"/>
      <c r="K105" s="220"/>
      <c r="L105" s="220"/>
      <c r="M105" s="221"/>
      <c r="N105" s="221"/>
      <c r="O105" s="222"/>
      <c r="P105" s="222"/>
      <c r="Q105" s="222"/>
      <c r="R105" s="222"/>
      <c r="S105" s="222"/>
      <c r="T105" s="222"/>
      <c r="U105" s="222"/>
      <c r="V105" s="222"/>
      <c r="W105" s="222"/>
      <c r="X105" s="222"/>
      <c r="Y105" s="222"/>
      <c r="Z105" s="222"/>
      <c r="AA105" s="222"/>
      <c r="AB105" s="222"/>
      <c r="AC105" s="222"/>
      <c r="AD105" s="222"/>
      <c r="AE105" s="222"/>
      <c r="AF105" s="222"/>
      <c r="AG105" s="222"/>
      <c r="AH105" s="483"/>
      <c r="AI105" s="222"/>
      <c r="AJ105" s="222"/>
    </row>
    <row r="106" spans="1:39" s="68" customFormat="1" ht="13.5" thickBot="1">
      <c r="A106" s="85"/>
      <c r="B106" s="85"/>
      <c r="C106" s="86"/>
      <c r="D106" s="87"/>
      <c r="E106" s="87"/>
      <c r="F106" s="87"/>
      <c r="G106" s="88"/>
      <c r="H106" s="88"/>
      <c r="I106" s="88"/>
      <c r="J106" s="88"/>
      <c r="K106" s="88"/>
      <c r="L106" s="88"/>
      <c r="M106" s="89"/>
      <c r="N106" s="89"/>
      <c r="O106" s="90"/>
      <c r="P106" s="74"/>
      <c r="Q106" s="90"/>
      <c r="R106" s="90"/>
      <c r="S106" s="90"/>
      <c r="T106" s="90"/>
      <c r="U106" s="90"/>
      <c r="V106" s="90"/>
      <c r="W106" s="90"/>
      <c r="X106" s="74"/>
      <c r="Y106" s="74"/>
      <c r="Z106" s="74"/>
      <c r="AA106" s="74"/>
      <c r="AB106" s="74"/>
      <c r="AC106" s="74"/>
      <c r="AD106" s="74"/>
      <c r="AE106" s="74"/>
      <c r="AF106" s="74"/>
      <c r="AG106" s="74"/>
      <c r="AH106" s="74"/>
      <c r="AI106" s="74"/>
      <c r="AJ106" s="67"/>
    </row>
    <row r="107" spans="1:39" s="68" customFormat="1" ht="15.75" customHeight="1">
      <c r="A107" s="583" t="s">
        <v>43</v>
      </c>
      <c r="B107" s="568" t="s">
        <v>22</v>
      </c>
      <c r="C107" s="585">
        <v>38499</v>
      </c>
      <c r="D107" s="149" t="s">
        <v>318</v>
      </c>
      <c r="E107" s="177" t="s">
        <v>51</v>
      </c>
      <c r="F107" s="277" t="s">
        <v>51</v>
      </c>
      <c r="G107" s="167"/>
      <c r="H107" s="284">
        <v>2347.7600000000002</v>
      </c>
      <c r="I107" s="167"/>
      <c r="J107" s="177" t="s">
        <v>51</v>
      </c>
      <c r="K107" s="167"/>
      <c r="L107" s="277" t="s">
        <v>51</v>
      </c>
      <c r="M107" s="587"/>
      <c r="N107" s="587" t="s">
        <v>63</v>
      </c>
      <c r="O107" s="104">
        <v>237.39400000000001</v>
      </c>
      <c r="P107" s="69">
        <v>22</v>
      </c>
      <c r="Q107" s="98"/>
      <c r="R107" s="98"/>
      <c r="S107" s="69">
        <v>215.39400000000001</v>
      </c>
      <c r="T107" s="107">
        <v>14015</v>
      </c>
      <c r="U107" s="277" t="s">
        <v>51</v>
      </c>
      <c r="V107" s="104">
        <v>30.520880000000005</v>
      </c>
      <c r="W107" s="104">
        <v>30.520880000000005</v>
      </c>
      <c r="X107" s="99">
        <v>12073</v>
      </c>
      <c r="Y107" s="69">
        <v>10.005968000000003</v>
      </c>
      <c r="Z107" s="99">
        <v>105.06422218417505</v>
      </c>
      <c r="AA107" s="98"/>
      <c r="AB107" s="98"/>
      <c r="AC107" s="69">
        <v>77.551635200000021</v>
      </c>
      <c r="AD107" s="107">
        <v>814.30424636565704</v>
      </c>
      <c r="AE107" s="622" t="s">
        <v>40</v>
      </c>
      <c r="AF107" s="623"/>
      <c r="AG107" s="69">
        <v>430.78800000000001</v>
      </c>
      <c r="AH107" s="107">
        <v>28029</v>
      </c>
      <c r="AI107" s="111">
        <f t="shared" ref="AI107:AI118" si="26">AH107</f>
        <v>28029</v>
      </c>
      <c r="AJ107" s="589">
        <v>45968</v>
      </c>
      <c r="AK107" s="609">
        <f>AI107+AI108+AI109+AI110</f>
        <v>106553.07205266262</v>
      </c>
      <c r="AL107" s="662">
        <f>AK107+AK111+AK115</f>
        <v>1841959.7384259629</v>
      </c>
    </row>
    <row r="108" spans="1:39" s="68" customFormat="1" ht="15.75" customHeight="1">
      <c r="A108" s="628"/>
      <c r="B108" s="578"/>
      <c r="C108" s="615"/>
      <c r="D108" s="149" t="s">
        <v>119</v>
      </c>
      <c r="E108" s="149" t="s">
        <v>121</v>
      </c>
      <c r="F108" s="48" t="s">
        <v>51</v>
      </c>
      <c r="G108" s="168"/>
      <c r="H108" s="285">
        <v>2347.7600000000002</v>
      </c>
      <c r="I108" s="168"/>
      <c r="J108" s="10">
        <v>0</v>
      </c>
      <c r="K108" s="168"/>
      <c r="L108" s="48" t="s">
        <v>51</v>
      </c>
      <c r="M108" s="601"/>
      <c r="N108" s="601"/>
      <c r="O108" s="38">
        <v>209.69399999999996</v>
      </c>
      <c r="P108" s="11">
        <v>0</v>
      </c>
      <c r="Q108" s="105"/>
      <c r="R108" s="105"/>
      <c r="S108" s="11">
        <v>209.69399999999996</v>
      </c>
      <c r="T108" s="9">
        <v>13955</v>
      </c>
      <c r="U108" s="48" t="s">
        <v>51</v>
      </c>
      <c r="V108" s="38">
        <v>30.520880000000005</v>
      </c>
      <c r="W108" s="38">
        <v>30.520880000000005</v>
      </c>
      <c r="X108" s="50">
        <v>12073</v>
      </c>
      <c r="Y108" s="11">
        <v>8.0259680000000007</v>
      </c>
      <c r="Z108" s="50">
        <v>84.273913847723648</v>
      </c>
      <c r="AA108" s="105"/>
      <c r="AB108" s="105"/>
      <c r="AC108" s="11">
        <v>72.895635200000001</v>
      </c>
      <c r="AD108" s="9">
        <v>765.41552130782054</v>
      </c>
      <c r="AE108" s="624"/>
      <c r="AF108" s="625"/>
      <c r="AG108" s="11">
        <v>419.38799999999992</v>
      </c>
      <c r="AH108" s="9">
        <v>27910</v>
      </c>
      <c r="AI108" s="112">
        <f t="shared" si="26"/>
        <v>27910</v>
      </c>
      <c r="AJ108" s="608"/>
      <c r="AK108" s="632"/>
      <c r="AL108" s="663"/>
      <c r="AM108" s="68" t="s">
        <v>177</v>
      </c>
    </row>
    <row r="109" spans="1:39" s="68" customFormat="1" ht="15.75" customHeight="1" thickBot="1">
      <c r="A109" s="628"/>
      <c r="B109" s="578"/>
      <c r="C109" s="615"/>
      <c r="D109" s="149" t="s">
        <v>319</v>
      </c>
      <c r="E109" s="177" t="s">
        <v>51</v>
      </c>
      <c r="F109" s="48" t="s">
        <v>51</v>
      </c>
      <c r="G109" s="168"/>
      <c r="H109" s="284">
        <v>4280.16</v>
      </c>
      <c r="I109" s="168"/>
      <c r="J109" s="177" t="s">
        <v>51</v>
      </c>
      <c r="K109" s="168"/>
      <c r="L109" s="48" t="s">
        <v>51</v>
      </c>
      <c r="M109" s="601"/>
      <c r="N109" s="601"/>
      <c r="O109" s="38">
        <v>237.70400000000001</v>
      </c>
      <c r="P109" s="11">
        <v>0</v>
      </c>
      <c r="Q109" s="105"/>
      <c r="R109" s="105"/>
      <c r="S109" s="11">
        <v>237.70400000000001</v>
      </c>
      <c r="T109" s="9">
        <v>23923</v>
      </c>
      <c r="U109" s="48" t="s">
        <v>51</v>
      </c>
      <c r="V109" s="38">
        <v>55.64208</v>
      </c>
      <c r="W109" s="38">
        <v>55.64208</v>
      </c>
      <c r="X109" s="50">
        <v>22011</v>
      </c>
      <c r="Y109" s="11">
        <v>9.5242880000000003</v>
      </c>
      <c r="Z109" s="50">
        <v>100.00650717432559</v>
      </c>
      <c r="AA109" s="105"/>
      <c r="AB109" s="105"/>
      <c r="AC109" s="11">
        <v>76.2344832</v>
      </c>
      <c r="AD109" s="9">
        <v>800.47394525153015</v>
      </c>
      <c r="AE109" s="624"/>
      <c r="AF109" s="625"/>
      <c r="AG109" s="11">
        <v>475.40800000000002</v>
      </c>
      <c r="AH109" s="9">
        <v>47846</v>
      </c>
      <c r="AI109" s="112">
        <f t="shared" si="26"/>
        <v>47846</v>
      </c>
      <c r="AJ109" s="590"/>
      <c r="AK109" s="632"/>
      <c r="AL109" s="663"/>
    </row>
    <row r="110" spans="1:39" s="68" customFormat="1" ht="15" customHeight="1" thickBot="1">
      <c r="A110" s="628"/>
      <c r="B110" s="569"/>
      <c r="C110" s="615"/>
      <c r="D110" s="119" t="s">
        <v>320</v>
      </c>
      <c r="E110" s="283" t="s">
        <v>51</v>
      </c>
      <c r="F110" s="49" t="s">
        <v>51</v>
      </c>
      <c r="G110" s="288"/>
      <c r="H110" s="286">
        <v>44.44</v>
      </c>
      <c r="I110" s="288"/>
      <c r="J110" s="283" t="s">
        <v>51</v>
      </c>
      <c r="K110" s="288"/>
      <c r="L110" s="49" t="s">
        <v>51</v>
      </c>
      <c r="M110" s="289"/>
      <c r="N110" s="601"/>
      <c r="O110" s="73">
        <v>131.81099999999998</v>
      </c>
      <c r="P110" s="243">
        <v>0</v>
      </c>
      <c r="Q110" s="293"/>
      <c r="R110" s="293"/>
      <c r="S110" s="15">
        <v>131.81099999999998</v>
      </c>
      <c r="T110" s="41">
        <v>1384</v>
      </c>
      <c r="U110" s="49" t="s">
        <v>51</v>
      </c>
      <c r="V110" s="73">
        <v>0.57772000000000001</v>
      </c>
      <c r="W110" s="73">
        <v>0.57772000000000001</v>
      </c>
      <c r="X110" s="294">
        <v>6</v>
      </c>
      <c r="Y110" s="15">
        <v>1.8999920000000001</v>
      </c>
      <c r="Z110" s="294">
        <v>19.950211877167227</v>
      </c>
      <c r="AA110" s="293"/>
      <c r="AB110" s="293"/>
      <c r="AC110" s="15">
        <v>52.853308799999994</v>
      </c>
      <c r="AD110" s="41">
        <v>554.96797300691003</v>
      </c>
      <c r="AE110" s="624"/>
      <c r="AF110" s="625"/>
      <c r="AG110" s="15">
        <v>263.62199999999996</v>
      </c>
      <c r="AH110" s="41">
        <v>2768.0720526626278</v>
      </c>
      <c r="AI110" s="297">
        <f t="shared" si="26"/>
        <v>2768.0720526626278</v>
      </c>
      <c r="AJ110" s="453">
        <v>45942</v>
      </c>
      <c r="AK110" s="610"/>
      <c r="AL110" s="663"/>
    </row>
    <row r="111" spans="1:39" s="68" customFormat="1" ht="15.75" customHeight="1">
      <c r="A111" s="628"/>
      <c r="B111" s="570" t="s">
        <v>22</v>
      </c>
      <c r="C111" s="615"/>
      <c r="D111" s="149" t="s">
        <v>318</v>
      </c>
      <c r="E111" s="213" t="s">
        <v>51</v>
      </c>
      <c r="F111" s="280" t="s">
        <v>51</v>
      </c>
      <c r="G111" s="159"/>
      <c r="H111" s="287">
        <v>36846.82</v>
      </c>
      <c r="I111" s="159"/>
      <c r="J111" s="213" t="s">
        <v>51</v>
      </c>
      <c r="K111" s="159"/>
      <c r="L111" s="280" t="s">
        <v>51</v>
      </c>
      <c r="M111" s="587"/>
      <c r="N111" s="601"/>
      <c r="O111" s="39">
        <v>991.87049999999999</v>
      </c>
      <c r="P111" s="8">
        <v>30</v>
      </c>
      <c r="Q111" s="290"/>
      <c r="R111" s="290"/>
      <c r="S111" s="8">
        <v>961.87049999999999</v>
      </c>
      <c r="T111" s="291">
        <v>194566</v>
      </c>
      <c r="U111" s="280" t="s">
        <v>51</v>
      </c>
      <c r="V111" s="39">
        <v>479.00866000000002</v>
      </c>
      <c r="W111" s="39">
        <v>479.00866000000002</v>
      </c>
      <c r="X111" s="292">
        <v>189496</v>
      </c>
      <c r="Y111" s="8">
        <v>68.584276000000017</v>
      </c>
      <c r="Z111" s="292">
        <v>720.14557831933701</v>
      </c>
      <c r="AA111" s="290"/>
      <c r="AB111" s="290"/>
      <c r="AC111" s="8">
        <v>220.17844639999998</v>
      </c>
      <c r="AD111" s="291">
        <v>2311.9079745943673</v>
      </c>
      <c r="AE111" s="624"/>
      <c r="AF111" s="625"/>
      <c r="AG111" s="8">
        <v>1923.741</v>
      </c>
      <c r="AH111" s="291">
        <v>389132</v>
      </c>
      <c r="AI111" s="296">
        <f t="shared" si="26"/>
        <v>389132</v>
      </c>
      <c r="AJ111" s="589">
        <v>45968</v>
      </c>
      <c r="AK111" s="609">
        <f>AI111+AI112+AI113+AI114</f>
        <v>1535933.1298719132</v>
      </c>
      <c r="AL111" s="663"/>
    </row>
    <row r="112" spans="1:39" s="68" customFormat="1" ht="15" customHeight="1">
      <c r="A112" s="628"/>
      <c r="B112" s="579"/>
      <c r="C112" s="615"/>
      <c r="D112" s="149" t="s">
        <v>284</v>
      </c>
      <c r="E112" s="149" t="s">
        <v>121</v>
      </c>
      <c r="F112" s="48" t="s">
        <v>51</v>
      </c>
      <c r="G112" s="168"/>
      <c r="H112" s="285">
        <v>41238.44</v>
      </c>
      <c r="I112" s="168"/>
      <c r="J112" s="10">
        <v>0</v>
      </c>
      <c r="K112" s="168"/>
      <c r="L112" s="48" t="s">
        <v>51</v>
      </c>
      <c r="M112" s="601"/>
      <c r="N112" s="601"/>
      <c r="O112" s="38">
        <v>1105.3610000000001</v>
      </c>
      <c r="P112" s="242">
        <v>0</v>
      </c>
      <c r="Q112" s="105"/>
      <c r="R112" s="105"/>
      <c r="S112" s="11">
        <v>1105.3610000000001</v>
      </c>
      <c r="T112" s="9">
        <v>218046.93638167944</v>
      </c>
      <c r="U112" s="48" t="s">
        <v>51</v>
      </c>
      <c r="V112" s="38">
        <v>536.09972000000005</v>
      </c>
      <c r="W112" s="38">
        <v>536.09972000000005</v>
      </c>
      <c r="X112" s="50">
        <v>212069.93638167944</v>
      </c>
      <c r="Y112" s="11">
        <v>78.029192000000009</v>
      </c>
      <c r="Z112" s="50">
        <v>819.31866713342004</v>
      </c>
      <c r="AA112" s="105"/>
      <c r="AB112" s="105"/>
      <c r="AC112" s="11">
        <v>256.93218879999995</v>
      </c>
      <c r="AD112" s="9">
        <v>2697.8279932885653</v>
      </c>
      <c r="AE112" s="624"/>
      <c r="AF112" s="625"/>
      <c r="AG112" s="11">
        <v>2210.7220000000002</v>
      </c>
      <c r="AH112" s="9">
        <v>436094.87276335887</v>
      </c>
      <c r="AI112" s="112">
        <f t="shared" si="26"/>
        <v>436094.87276335887</v>
      </c>
      <c r="AJ112" s="608"/>
      <c r="AK112" s="632"/>
      <c r="AL112" s="663"/>
      <c r="AM112" s="68" t="s">
        <v>177</v>
      </c>
    </row>
    <row r="113" spans="1:39" s="68" customFormat="1" ht="15.75" customHeight="1" thickBot="1">
      <c r="A113" s="628"/>
      <c r="B113" s="579"/>
      <c r="C113" s="615"/>
      <c r="D113" s="149" t="s">
        <v>319</v>
      </c>
      <c r="E113" s="177" t="s">
        <v>51</v>
      </c>
      <c r="F113" s="48" t="s">
        <v>51</v>
      </c>
      <c r="G113" s="168"/>
      <c r="H113" s="284">
        <v>67174.73</v>
      </c>
      <c r="I113" s="168"/>
      <c r="J113" s="177" t="s">
        <v>51</v>
      </c>
      <c r="K113" s="168"/>
      <c r="L113" s="48" t="s">
        <v>51</v>
      </c>
      <c r="M113" s="601"/>
      <c r="N113" s="601"/>
      <c r="O113" s="38">
        <v>1734.0682499999998</v>
      </c>
      <c r="P113" s="242">
        <v>0</v>
      </c>
      <c r="Q113" s="105"/>
      <c r="R113" s="105"/>
      <c r="S113" s="11">
        <v>1734.0682499999998</v>
      </c>
      <c r="T113" s="9">
        <v>354487.09933538991</v>
      </c>
      <c r="U113" s="48" t="s">
        <v>51</v>
      </c>
      <c r="V113" s="38">
        <v>873.27148999999997</v>
      </c>
      <c r="W113" s="38">
        <v>873.27148999999997</v>
      </c>
      <c r="X113" s="50">
        <v>345448.09933538991</v>
      </c>
      <c r="Y113" s="11">
        <v>122.73451399999999</v>
      </c>
      <c r="Z113" s="50">
        <v>1288.7315098911704</v>
      </c>
      <c r="AA113" s="105"/>
      <c r="AB113" s="105"/>
      <c r="AC113" s="11">
        <v>393.01250959999999</v>
      </c>
      <c r="AD113" s="9">
        <v>4126.6925528619131</v>
      </c>
      <c r="AE113" s="624"/>
      <c r="AF113" s="625"/>
      <c r="AG113" s="11">
        <v>3468.1364999999996</v>
      </c>
      <c r="AH113" s="9">
        <v>708974.19867077982</v>
      </c>
      <c r="AI113" s="112">
        <f t="shared" si="26"/>
        <v>708974.19867077982</v>
      </c>
      <c r="AJ113" s="590"/>
      <c r="AK113" s="632"/>
      <c r="AL113" s="663"/>
    </row>
    <row r="114" spans="1:39" s="68" customFormat="1" ht="15.75" customHeight="1" thickBot="1">
      <c r="A114" s="628"/>
      <c r="B114" s="571"/>
      <c r="C114" s="615"/>
      <c r="D114" s="119" t="s">
        <v>320</v>
      </c>
      <c r="E114" s="283" t="s">
        <v>51</v>
      </c>
      <c r="F114" s="49" t="s">
        <v>51</v>
      </c>
      <c r="G114" s="288"/>
      <c r="H114" s="286">
        <v>1111.1099999999999</v>
      </c>
      <c r="I114" s="288"/>
      <c r="J114" s="283" t="s">
        <v>51</v>
      </c>
      <c r="K114" s="288"/>
      <c r="L114" s="49" t="s">
        <v>51</v>
      </c>
      <c r="M114" s="588"/>
      <c r="N114" s="601"/>
      <c r="O114" s="73">
        <v>82.47775</v>
      </c>
      <c r="P114" s="15">
        <v>0</v>
      </c>
      <c r="Q114" s="293"/>
      <c r="R114" s="293"/>
      <c r="S114" s="15">
        <v>82.47775</v>
      </c>
      <c r="T114" s="41">
        <v>866</v>
      </c>
      <c r="U114" s="49" t="s">
        <v>51</v>
      </c>
      <c r="V114" s="73">
        <v>14.444430000000001</v>
      </c>
      <c r="W114" s="73">
        <v>14.444430000000001</v>
      </c>
      <c r="X114" s="294">
        <v>152</v>
      </c>
      <c r="Y114" s="15">
        <v>3.819998</v>
      </c>
      <c r="Z114" s="294">
        <v>40.110573871024201</v>
      </c>
      <c r="AA114" s="293"/>
      <c r="AB114" s="293"/>
      <c r="AC114" s="15">
        <v>28.341327200000002</v>
      </c>
      <c r="AD114" s="41">
        <v>297.58834906679732</v>
      </c>
      <c r="AE114" s="624"/>
      <c r="AF114" s="625"/>
      <c r="AG114" s="15">
        <v>164.9555</v>
      </c>
      <c r="AH114" s="41">
        <v>1732.0584377745051</v>
      </c>
      <c r="AI114" s="297">
        <f t="shared" si="26"/>
        <v>1732.0584377745051</v>
      </c>
      <c r="AJ114" s="453">
        <v>45942</v>
      </c>
      <c r="AK114" s="610"/>
      <c r="AL114" s="663"/>
    </row>
    <row r="115" spans="1:39" s="68" customFormat="1" ht="15" customHeight="1">
      <c r="A115" s="628"/>
      <c r="B115" s="568" t="s">
        <v>22</v>
      </c>
      <c r="C115" s="615"/>
      <c r="D115" s="149" t="s">
        <v>318</v>
      </c>
      <c r="E115" s="213" t="s">
        <v>51</v>
      </c>
      <c r="F115" s="280" t="s">
        <v>51</v>
      </c>
      <c r="G115" s="159"/>
      <c r="H115" s="287">
        <v>4565.09</v>
      </c>
      <c r="I115" s="159"/>
      <c r="J115" s="213" t="s">
        <v>51</v>
      </c>
      <c r="K115" s="159"/>
      <c r="L115" s="280" t="s">
        <v>51</v>
      </c>
      <c r="M115" s="601"/>
      <c r="N115" s="601"/>
      <c r="O115" s="39">
        <v>292.82724999999999</v>
      </c>
      <c r="P115" s="295">
        <v>22</v>
      </c>
      <c r="Q115" s="290"/>
      <c r="R115" s="290"/>
      <c r="S115" s="8">
        <v>270.82724999999999</v>
      </c>
      <c r="T115" s="291">
        <v>25397.114660899981</v>
      </c>
      <c r="U115" s="280" t="s">
        <v>51</v>
      </c>
      <c r="V115" s="39">
        <v>59.346170000000008</v>
      </c>
      <c r="W115" s="39">
        <v>59.346170000000008</v>
      </c>
      <c r="X115" s="292">
        <v>23476.114660899981</v>
      </c>
      <c r="Y115" s="8">
        <v>13.997162000000001</v>
      </c>
      <c r="Z115" s="292">
        <v>146.97238071477861</v>
      </c>
      <c r="AA115" s="290"/>
      <c r="AB115" s="290"/>
      <c r="AC115" s="8">
        <v>89.791296800000012</v>
      </c>
      <c r="AD115" s="291">
        <v>942.82259919284184</v>
      </c>
      <c r="AE115" s="624"/>
      <c r="AF115" s="625"/>
      <c r="AG115" s="8">
        <v>541.65449999999998</v>
      </c>
      <c r="AH115" s="291">
        <v>51273.229321799961</v>
      </c>
      <c r="AI115" s="296">
        <f t="shared" si="26"/>
        <v>51273.229321799961</v>
      </c>
      <c r="AJ115" s="589">
        <v>45968</v>
      </c>
      <c r="AK115" s="609">
        <f>AI115+AI116+AI117+AI118</f>
        <v>199473.53650138681</v>
      </c>
      <c r="AL115" s="638"/>
    </row>
    <row r="116" spans="1:39" s="68" customFormat="1" ht="15" customHeight="1">
      <c r="A116" s="628"/>
      <c r="B116" s="578"/>
      <c r="C116" s="615"/>
      <c r="D116" s="149" t="s">
        <v>120</v>
      </c>
      <c r="E116" s="149" t="s">
        <v>121</v>
      </c>
      <c r="F116" s="10" t="s">
        <v>122</v>
      </c>
      <c r="G116" s="168"/>
      <c r="H116" s="285">
        <v>4914.75</v>
      </c>
      <c r="I116" s="168"/>
      <c r="J116" s="10">
        <v>0</v>
      </c>
      <c r="K116" s="168"/>
      <c r="L116" s="242">
        <v>3815.11</v>
      </c>
      <c r="M116" s="601"/>
      <c r="N116" s="601"/>
      <c r="O116" s="38">
        <v>273.86874999999998</v>
      </c>
      <c r="P116" s="242">
        <v>0</v>
      </c>
      <c r="Q116" s="105"/>
      <c r="R116" s="105"/>
      <c r="S116" s="11">
        <v>273.86874999999998</v>
      </c>
      <c r="T116" s="9">
        <v>27479.251883239518</v>
      </c>
      <c r="U116" s="242">
        <v>49.59</v>
      </c>
      <c r="V116" s="38">
        <v>63.891750000000009</v>
      </c>
      <c r="W116" s="38">
        <v>63.891750000000009</v>
      </c>
      <c r="X116" s="50">
        <v>25274.251883239518</v>
      </c>
      <c r="Y116" s="11">
        <v>12.646550000000001</v>
      </c>
      <c r="Z116" s="50">
        <v>132.79074439007604</v>
      </c>
      <c r="AA116" s="105"/>
      <c r="AB116" s="105"/>
      <c r="AC116" s="11">
        <v>87.065420000000003</v>
      </c>
      <c r="AD116" s="9">
        <v>914.20046830436752</v>
      </c>
      <c r="AE116" s="624"/>
      <c r="AF116" s="625"/>
      <c r="AG116" s="11">
        <v>547.73749999999995</v>
      </c>
      <c r="AH116" s="9">
        <v>54957.503766479036</v>
      </c>
      <c r="AI116" s="112">
        <f t="shared" si="26"/>
        <v>54957.503766479036</v>
      </c>
      <c r="AJ116" s="608"/>
      <c r="AK116" s="632"/>
      <c r="AL116" s="638"/>
      <c r="AM116" s="68" t="s">
        <v>177</v>
      </c>
    </row>
    <row r="117" spans="1:39" s="68" customFormat="1" ht="15" customHeight="1" thickBot="1">
      <c r="A117" s="628"/>
      <c r="B117" s="578"/>
      <c r="C117" s="615"/>
      <c r="D117" s="149" t="s">
        <v>319</v>
      </c>
      <c r="E117" s="177" t="s">
        <v>51</v>
      </c>
      <c r="F117" s="48" t="s">
        <v>51</v>
      </c>
      <c r="G117" s="168"/>
      <c r="H117" s="284">
        <v>8322.5300000000007</v>
      </c>
      <c r="I117" s="168"/>
      <c r="J117" s="177" t="s">
        <v>51</v>
      </c>
      <c r="K117" s="168"/>
      <c r="L117" s="48" t="s">
        <v>51</v>
      </c>
      <c r="M117" s="601"/>
      <c r="N117" s="601"/>
      <c r="O117" s="38">
        <v>338.76325000000003</v>
      </c>
      <c r="P117" s="242">
        <v>0</v>
      </c>
      <c r="Q117" s="105"/>
      <c r="R117" s="105"/>
      <c r="S117" s="11">
        <v>338.76325000000003</v>
      </c>
      <c r="T117" s="9">
        <v>45219.864545667151</v>
      </c>
      <c r="U117" s="48" t="s">
        <v>51</v>
      </c>
      <c r="V117" s="38">
        <v>108.19289000000002</v>
      </c>
      <c r="W117" s="38">
        <v>108.19289000000002</v>
      </c>
      <c r="X117" s="50">
        <v>42798.864545667151</v>
      </c>
      <c r="Y117" s="11">
        <v>16.800554000000002</v>
      </c>
      <c r="Z117" s="50">
        <v>176.40843327434496</v>
      </c>
      <c r="AA117" s="105"/>
      <c r="AB117" s="105"/>
      <c r="AC117" s="11">
        <v>98.548365600000011</v>
      </c>
      <c r="AD117" s="9">
        <v>1034.7731852915892</v>
      </c>
      <c r="AE117" s="624"/>
      <c r="AF117" s="625"/>
      <c r="AG117" s="11">
        <v>677.52650000000006</v>
      </c>
      <c r="AH117" s="9">
        <v>90439.729091334302</v>
      </c>
      <c r="AI117" s="112">
        <f t="shared" si="26"/>
        <v>90439.729091334302</v>
      </c>
      <c r="AJ117" s="590"/>
      <c r="AK117" s="632"/>
      <c r="AL117" s="638"/>
    </row>
    <row r="118" spans="1:39" s="68" customFormat="1" ht="15.75" customHeight="1" thickBot="1">
      <c r="A118" s="584"/>
      <c r="B118" s="664"/>
      <c r="C118" s="586"/>
      <c r="D118" s="119" t="s">
        <v>320</v>
      </c>
      <c r="E118" s="178" t="s">
        <v>51</v>
      </c>
      <c r="F118" s="278" t="s">
        <v>51</v>
      </c>
      <c r="G118" s="169"/>
      <c r="H118" s="286">
        <v>111.11</v>
      </c>
      <c r="I118" s="169"/>
      <c r="J118" s="178" t="s">
        <v>51</v>
      </c>
      <c r="K118" s="169"/>
      <c r="L118" s="278" t="s">
        <v>51</v>
      </c>
      <c r="M118" s="588"/>
      <c r="N118" s="588"/>
      <c r="O118" s="59">
        <v>133.47775000000001</v>
      </c>
      <c r="P118" s="243">
        <v>0</v>
      </c>
      <c r="Q118" s="106"/>
      <c r="R118" s="106"/>
      <c r="S118" s="44">
        <v>133.47775000000001</v>
      </c>
      <c r="T118" s="108">
        <v>1402</v>
      </c>
      <c r="U118" s="278" t="s">
        <v>51</v>
      </c>
      <c r="V118" s="59">
        <v>1.4444300000000001</v>
      </c>
      <c r="W118" s="59">
        <v>1.4444300000000001</v>
      </c>
      <c r="X118" s="109">
        <v>15</v>
      </c>
      <c r="Y118" s="44">
        <v>2.0199980000000002</v>
      </c>
      <c r="Z118" s="109">
        <v>21.21029356515923</v>
      </c>
      <c r="AA118" s="106"/>
      <c r="AB118" s="106"/>
      <c r="AC118" s="44">
        <v>53.221327199999998</v>
      </c>
      <c r="AD118" s="108">
        <v>558.83222351675317</v>
      </c>
      <c r="AE118" s="626"/>
      <c r="AF118" s="627"/>
      <c r="AG118" s="44">
        <v>266.95550000000003</v>
      </c>
      <c r="AH118" s="108">
        <v>2803.0743217735212</v>
      </c>
      <c r="AI118" s="113">
        <f t="shared" si="26"/>
        <v>2803.0743217735212</v>
      </c>
      <c r="AJ118" s="453">
        <v>45942</v>
      </c>
      <c r="AK118" s="610"/>
      <c r="AL118" s="639"/>
    </row>
    <row r="119" spans="1:39" s="68" customFormat="1">
      <c r="A119" s="61"/>
      <c r="B119" s="61"/>
      <c r="C119" s="62"/>
      <c r="D119" s="63"/>
      <c r="E119" s="63"/>
      <c r="F119" s="63"/>
      <c r="G119" s="64"/>
      <c r="H119" s="64"/>
      <c r="I119" s="64"/>
      <c r="J119" s="64"/>
      <c r="K119" s="64"/>
      <c r="L119" s="64"/>
      <c r="M119" s="65"/>
      <c r="N119" s="65"/>
      <c r="O119" s="66"/>
      <c r="P119" s="67"/>
      <c r="Q119" s="66"/>
      <c r="R119" s="66"/>
      <c r="S119" s="66"/>
      <c r="T119" s="66"/>
      <c r="U119" s="66"/>
      <c r="V119" s="66"/>
      <c r="W119" s="66"/>
      <c r="X119" s="67"/>
      <c r="Y119" s="67"/>
      <c r="Z119" s="67"/>
      <c r="AA119" s="67"/>
      <c r="AB119" s="67"/>
      <c r="AC119" s="67"/>
      <c r="AD119" s="67"/>
      <c r="AE119" s="67"/>
      <c r="AF119" s="67"/>
      <c r="AG119" s="67"/>
      <c r="AH119" s="67"/>
      <c r="AI119" s="67"/>
      <c r="AJ119" s="67"/>
    </row>
    <row r="120" spans="1:39" s="224" customFormat="1">
      <c r="A120" s="217"/>
      <c r="B120" s="217"/>
      <c r="C120" s="218"/>
      <c r="D120" s="219"/>
      <c r="E120" s="219"/>
      <c r="F120" s="219"/>
      <c r="G120" s="220"/>
      <c r="H120" s="220"/>
      <c r="I120" s="220"/>
      <c r="J120" s="220"/>
      <c r="K120" s="220"/>
      <c r="L120" s="220"/>
      <c r="M120" s="221"/>
      <c r="N120" s="221"/>
      <c r="O120" s="222"/>
      <c r="P120" s="223"/>
      <c r="Q120" s="222"/>
      <c r="R120" s="222"/>
      <c r="S120" s="222"/>
      <c r="T120" s="222"/>
      <c r="U120" s="222"/>
      <c r="V120" s="222"/>
      <c r="W120" s="222"/>
      <c r="X120" s="223"/>
      <c r="Y120" s="223"/>
      <c r="Z120" s="223"/>
      <c r="AA120" s="223"/>
      <c r="AB120" s="223"/>
      <c r="AC120" s="223"/>
      <c r="AD120" s="223"/>
      <c r="AE120" s="223"/>
      <c r="AF120" s="223"/>
      <c r="AG120" s="223"/>
      <c r="AH120" s="223"/>
      <c r="AI120" s="223"/>
      <c r="AJ120" s="223"/>
    </row>
    <row r="121" spans="1:39" s="68" customFormat="1" ht="13.5" thickBot="1">
      <c r="A121" s="85"/>
      <c r="B121" s="85"/>
      <c r="C121" s="86"/>
      <c r="D121" s="87"/>
      <c r="E121" s="87"/>
      <c r="F121" s="87"/>
      <c r="G121" s="88"/>
      <c r="H121" s="88"/>
      <c r="I121" s="88"/>
      <c r="J121" s="88"/>
      <c r="K121" s="88"/>
      <c r="L121" s="88"/>
      <c r="M121" s="89"/>
      <c r="N121" s="89"/>
      <c r="O121" s="90"/>
      <c r="P121" s="74"/>
      <c r="Q121" s="90"/>
      <c r="R121" s="90"/>
      <c r="S121" s="90"/>
      <c r="T121" s="90"/>
      <c r="U121" s="90"/>
      <c r="V121" s="90"/>
      <c r="W121" s="90"/>
      <c r="X121" s="74"/>
      <c r="Y121" s="74"/>
      <c r="Z121" s="74"/>
      <c r="AA121" s="74"/>
      <c r="AB121" s="74"/>
      <c r="AC121" s="74"/>
      <c r="AD121" s="74"/>
      <c r="AE121" s="74"/>
      <c r="AF121" s="74"/>
      <c r="AG121" s="74"/>
      <c r="AH121" s="74"/>
      <c r="AI121" s="74"/>
      <c r="AJ121" s="67"/>
    </row>
    <row r="122" spans="1:39" s="68" customFormat="1" ht="15.75" customHeight="1" thickBot="1">
      <c r="A122" s="583" t="s">
        <v>96</v>
      </c>
      <c r="B122" s="575" t="s">
        <v>260</v>
      </c>
      <c r="C122" s="585">
        <v>32276</v>
      </c>
      <c r="D122" s="234" t="s">
        <v>94</v>
      </c>
      <c r="E122" s="279" t="s">
        <v>95</v>
      </c>
      <c r="F122" s="214" t="s">
        <v>22</v>
      </c>
      <c r="G122" s="101">
        <v>1100000</v>
      </c>
      <c r="H122" s="100">
        <f>G122/340.75</f>
        <v>3228.1731474688186</v>
      </c>
      <c r="I122" s="101">
        <v>1100000</v>
      </c>
      <c r="J122" s="100">
        <f>I122/340.75</f>
        <v>3228.1731474688186</v>
      </c>
      <c r="K122" s="214" t="s">
        <v>22</v>
      </c>
      <c r="L122" s="214" t="s">
        <v>22</v>
      </c>
      <c r="M122" s="587"/>
      <c r="N122" s="587" t="s">
        <v>14</v>
      </c>
      <c r="O122" s="104">
        <v>115.80337490829054</v>
      </c>
      <c r="P122" s="69">
        <v>93.03</v>
      </c>
      <c r="Q122" s="98"/>
      <c r="R122" s="98"/>
      <c r="S122" s="69">
        <v>21.31</v>
      </c>
      <c r="T122" s="107">
        <v>10261</v>
      </c>
      <c r="U122" s="214" t="s">
        <v>22</v>
      </c>
      <c r="V122" s="104">
        <v>41.966250917094648</v>
      </c>
      <c r="W122" s="104"/>
      <c r="X122" s="99"/>
      <c r="Y122" s="69">
        <v>3.05</v>
      </c>
      <c r="Z122" s="99">
        <v>1469</v>
      </c>
      <c r="AA122" s="98"/>
      <c r="AB122" s="98"/>
      <c r="AC122" s="69">
        <v>6.6</v>
      </c>
      <c r="AD122" s="107">
        <v>3178</v>
      </c>
      <c r="AE122" s="622" t="s">
        <v>40</v>
      </c>
      <c r="AF122" s="623"/>
      <c r="AG122" s="69">
        <v>42.61</v>
      </c>
      <c r="AH122" s="107">
        <v>20516</v>
      </c>
      <c r="AI122" s="111">
        <f t="shared" ref="AI122:AI127" si="27">AH122</f>
        <v>20516</v>
      </c>
      <c r="AJ122" s="454">
        <v>45974</v>
      </c>
      <c r="AK122" s="591">
        <f>AI122+AI123+AI124</f>
        <v>298655</v>
      </c>
    </row>
    <row r="123" spans="1:39" s="68" customFormat="1" ht="15" customHeight="1">
      <c r="A123" s="628"/>
      <c r="B123" s="576"/>
      <c r="C123" s="615"/>
      <c r="D123" s="17" t="s">
        <v>67</v>
      </c>
      <c r="E123" s="17" t="s">
        <v>67</v>
      </c>
      <c r="F123" s="10" t="s">
        <v>22</v>
      </c>
      <c r="G123" s="102">
        <v>1100000</v>
      </c>
      <c r="H123" s="53">
        <f t="shared" ref="H123:H124" si="28">G123/340.75</f>
        <v>3228.1731474688186</v>
      </c>
      <c r="I123" s="102">
        <v>1100000</v>
      </c>
      <c r="J123" s="53">
        <f t="shared" ref="J123" si="29">I123/340.75</f>
        <v>3228.1731474688186</v>
      </c>
      <c r="K123" s="10" t="s">
        <v>22</v>
      </c>
      <c r="L123" s="10" t="s">
        <v>22</v>
      </c>
      <c r="M123" s="601"/>
      <c r="N123" s="601"/>
      <c r="O123" s="38">
        <v>98.694057226705795</v>
      </c>
      <c r="P123" s="479" t="s">
        <v>205</v>
      </c>
      <c r="Q123" s="105"/>
      <c r="R123" s="105"/>
      <c r="S123" s="11">
        <v>98.694057226705795</v>
      </c>
      <c r="T123" s="9">
        <v>47518</v>
      </c>
      <c r="U123" s="10" t="s">
        <v>22</v>
      </c>
      <c r="V123" s="38">
        <v>41.966250917094648</v>
      </c>
      <c r="W123" s="38">
        <v>41.966250917094648</v>
      </c>
      <c r="X123" s="50">
        <v>20208</v>
      </c>
      <c r="Y123" s="11">
        <v>6.9787234042553195</v>
      </c>
      <c r="Z123" s="50">
        <v>3361</v>
      </c>
      <c r="AA123" s="105"/>
      <c r="AB123" s="105"/>
      <c r="AC123" s="11">
        <v>16.780630961115186</v>
      </c>
      <c r="AD123" s="9">
        <v>8079</v>
      </c>
      <c r="AE123" s="624"/>
      <c r="AF123" s="625"/>
      <c r="AG123" s="11">
        <v>197.38811445341159</v>
      </c>
      <c r="AH123" s="9">
        <v>95042</v>
      </c>
      <c r="AI123" s="112">
        <f t="shared" si="27"/>
        <v>95042</v>
      </c>
      <c r="AJ123" s="589">
        <v>45929</v>
      </c>
      <c r="AK123" s="592"/>
      <c r="AL123" s="68" t="s">
        <v>127</v>
      </c>
    </row>
    <row r="124" spans="1:39" s="68" customFormat="1" ht="15.75" customHeight="1" thickBot="1">
      <c r="A124" s="584"/>
      <c r="B124" s="577"/>
      <c r="C124" s="586"/>
      <c r="D124" s="149" t="s">
        <v>319</v>
      </c>
      <c r="E124" s="178" t="s">
        <v>51</v>
      </c>
      <c r="F124" s="215" t="s">
        <v>22</v>
      </c>
      <c r="G124" s="103">
        <v>2480724</v>
      </c>
      <c r="H124" s="92">
        <f t="shared" si="28"/>
        <v>7280.1878209831257</v>
      </c>
      <c r="I124" s="216">
        <v>0</v>
      </c>
      <c r="J124" s="216">
        <v>0</v>
      </c>
      <c r="K124" s="215" t="s">
        <v>22</v>
      </c>
      <c r="L124" s="215" t="s">
        <v>22</v>
      </c>
      <c r="M124" s="588"/>
      <c r="N124" s="588"/>
      <c r="O124" s="59">
        <v>190.1327600880411</v>
      </c>
      <c r="P124" s="216">
        <v>0</v>
      </c>
      <c r="Q124" s="106"/>
      <c r="R124" s="106"/>
      <c r="S124" s="44">
        <v>190.1327600880411</v>
      </c>
      <c r="T124" s="108">
        <v>91546</v>
      </c>
      <c r="U124" s="215" t="s">
        <v>22</v>
      </c>
      <c r="V124" s="59">
        <v>94.642441672780649</v>
      </c>
      <c r="W124" s="59">
        <v>94.642441672780649</v>
      </c>
      <c r="X124" s="109">
        <v>45568</v>
      </c>
      <c r="Y124" s="44">
        <v>13.176078943506969</v>
      </c>
      <c r="Z124" s="109">
        <v>6346</v>
      </c>
      <c r="AA124" s="106"/>
      <c r="AB124" s="106"/>
      <c r="AC124" s="44">
        <v>28.647975935436538</v>
      </c>
      <c r="AD124" s="108">
        <v>13795</v>
      </c>
      <c r="AE124" s="624"/>
      <c r="AF124" s="625"/>
      <c r="AG124" s="44">
        <v>380.26552017608219</v>
      </c>
      <c r="AH124" s="108">
        <v>183097</v>
      </c>
      <c r="AI124" s="113">
        <f t="shared" si="27"/>
        <v>183097</v>
      </c>
      <c r="AJ124" s="590"/>
      <c r="AK124" s="593"/>
    </row>
    <row r="125" spans="1:39" s="68" customFormat="1" ht="15.75" customHeight="1">
      <c r="A125" s="583" t="s">
        <v>45</v>
      </c>
      <c r="B125" s="572" t="s">
        <v>22</v>
      </c>
      <c r="C125" s="585">
        <v>36362</v>
      </c>
      <c r="D125" s="328" t="s">
        <v>283</v>
      </c>
      <c r="E125" s="328" t="s">
        <v>98</v>
      </c>
      <c r="F125" s="225" t="s">
        <v>51</v>
      </c>
      <c r="G125" s="101"/>
      <c r="H125" s="100"/>
      <c r="I125" s="10">
        <v>0</v>
      </c>
      <c r="J125" s="10">
        <v>0</v>
      </c>
      <c r="K125" s="225" t="s">
        <v>51</v>
      </c>
      <c r="L125" s="225" t="s">
        <v>51</v>
      </c>
      <c r="M125" s="587"/>
      <c r="N125" s="587" t="s">
        <v>14</v>
      </c>
      <c r="O125" s="104">
        <v>73.807776962582537</v>
      </c>
      <c r="P125" s="69">
        <v>9.4499999999999993</v>
      </c>
      <c r="Q125" s="98"/>
      <c r="R125" s="98"/>
      <c r="S125" s="69">
        <v>64.358033749082907</v>
      </c>
      <c r="T125" s="107">
        <v>1381</v>
      </c>
      <c r="U125" s="107"/>
      <c r="V125" s="104"/>
      <c r="W125" s="104"/>
      <c r="X125" s="99"/>
      <c r="Y125" s="69">
        <v>0.29933969185619957</v>
      </c>
      <c r="Z125" s="99">
        <v>15</v>
      </c>
      <c r="AA125" s="98"/>
      <c r="AB125" s="98"/>
      <c r="AC125" s="69">
        <v>19.731768158473955</v>
      </c>
      <c r="AD125" s="107">
        <v>423</v>
      </c>
      <c r="AE125" s="624"/>
      <c r="AF125" s="625"/>
      <c r="AG125" s="69">
        <v>128.71606749816581</v>
      </c>
      <c r="AH125" s="107">
        <v>2763</v>
      </c>
      <c r="AI125" s="111">
        <f t="shared" si="27"/>
        <v>2763</v>
      </c>
      <c r="AJ125" s="589">
        <v>45930</v>
      </c>
      <c r="AK125" s="609">
        <f>AI125+AI126+AI127</f>
        <v>7214</v>
      </c>
    </row>
    <row r="126" spans="1:39" s="68" customFormat="1" ht="15" customHeight="1">
      <c r="A126" s="628"/>
      <c r="B126" s="573"/>
      <c r="C126" s="615"/>
      <c r="D126" s="149" t="s">
        <v>319</v>
      </c>
      <c r="E126" s="177" t="s">
        <v>51</v>
      </c>
      <c r="F126" s="48" t="s">
        <v>51</v>
      </c>
      <c r="G126" s="102"/>
      <c r="H126" s="53"/>
      <c r="I126" s="10">
        <v>0</v>
      </c>
      <c r="J126" s="10">
        <v>0</v>
      </c>
      <c r="K126" s="48" t="s">
        <v>51</v>
      </c>
      <c r="L126" s="48" t="s">
        <v>51</v>
      </c>
      <c r="M126" s="601"/>
      <c r="N126" s="601"/>
      <c r="O126" s="38">
        <v>59.280997798972855</v>
      </c>
      <c r="P126" s="10">
        <v>0</v>
      </c>
      <c r="Q126" s="105"/>
      <c r="R126" s="105"/>
      <c r="S126" s="11">
        <v>59.280997798972855</v>
      </c>
      <c r="T126" s="9">
        <v>1272</v>
      </c>
      <c r="U126" s="9"/>
      <c r="V126" s="38"/>
      <c r="W126" s="38"/>
      <c r="X126" s="50"/>
      <c r="Y126" s="11">
        <v>5.5465884079236973</v>
      </c>
      <c r="Z126" s="50">
        <v>128</v>
      </c>
      <c r="AA126" s="105"/>
      <c r="AB126" s="105"/>
      <c r="AC126" s="11">
        <v>16.28760088041086</v>
      </c>
      <c r="AD126" s="9">
        <v>350</v>
      </c>
      <c r="AE126" s="624"/>
      <c r="AF126" s="625"/>
      <c r="AG126" s="11">
        <v>118.56199559794571</v>
      </c>
      <c r="AH126" s="9">
        <v>2544</v>
      </c>
      <c r="AI126" s="112">
        <f t="shared" si="27"/>
        <v>2544</v>
      </c>
      <c r="AJ126" s="608"/>
      <c r="AK126" s="632"/>
    </row>
    <row r="127" spans="1:39" s="68" customFormat="1" ht="15.75" customHeight="1" thickBot="1">
      <c r="A127" s="584"/>
      <c r="B127" s="574"/>
      <c r="C127" s="586"/>
      <c r="D127" s="119" t="s">
        <v>320</v>
      </c>
      <c r="E127" s="178" t="s">
        <v>51</v>
      </c>
      <c r="F127" s="226" t="s">
        <v>51</v>
      </c>
      <c r="G127" s="103">
        <v>111111</v>
      </c>
      <c r="H127" s="92">
        <f t="shared" ref="H127" si="30">G127/340.75</f>
        <v>326.0777696258254</v>
      </c>
      <c r="I127" s="216">
        <v>0</v>
      </c>
      <c r="J127" s="216">
        <v>0</v>
      </c>
      <c r="K127" s="226" t="s">
        <v>51</v>
      </c>
      <c r="L127" s="226" t="s">
        <v>51</v>
      </c>
      <c r="M127" s="588"/>
      <c r="N127" s="588"/>
      <c r="O127" s="59">
        <v>44.424871606749818</v>
      </c>
      <c r="P127" s="216">
        <v>0</v>
      </c>
      <c r="Q127" s="106"/>
      <c r="R127" s="106"/>
      <c r="S127" s="44">
        <v>44.424871606749818</v>
      </c>
      <c r="T127" s="108">
        <v>953</v>
      </c>
      <c r="U127" s="226" t="s">
        <v>51</v>
      </c>
      <c r="V127" s="59">
        <v>4.24</v>
      </c>
      <c r="W127" s="59">
        <v>4.24</v>
      </c>
      <c r="X127" s="109">
        <v>91</v>
      </c>
      <c r="Y127" s="44">
        <v>2.1540713132795304</v>
      </c>
      <c r="Z127" s="109">
        <v>46</v>
      </c>
      <c r="AA127" s="106"/>
      <c r="AB127" s="106"/>
      <c r="AC127" s="44">
        <v>11.967717094644168</v>
      </c>
      <c r="AD127" s="108">
        <v>257</v>
      </c>
      <c r="AE127" s="626"/>
      <c r="AF127" s="627"/>
      <c r="AG127" s="44">
        <v>88.849743213499636</v>
      </c>
      <c r="AH127" s="108">
        <v>1907</v>
      </c>
      <c r="AI127" s="113">
        <f t="shared" si="27"/>
        <v>1907</v>
      </c>
      <c r="AJ127" s="590"/>
      <c r="AK127" s="610"/>
    </row>
    <row r="128" spans="1:39" s="68" customFormat="1">
      <c r="A128" s="61"/>
      <c r="B128" s="61"/>
      <c r="C128" s="62"/>
      <c r="D128" s="63"/>
      <c r="E128" s="63"/>
      <c r="F128" s="63"/>
      <c r="G128" s="64"/>
      <c r="H128" s="64"/>
      <c r="I128" s="64"/>
      <c r="J128" s="64"/>
      <c r="K128" s="64"/>
      <c r="L128" s="64"/>
      <c r="M128" s="65"/>
      <c r="N128" s="65"/>
      <c r="O128" s="66"/>
      <c r="P128" s="67"/>
      <c r="Q128" s="66"/>
      <c r="R128" s="66"/>
      <c r="S128" s="66"/>
      <c r="T128" s="66"/>
      <c r="U128" s="66"/>
      <c r="V128" s="66"/>
      <c r="W128" s="66"/>
      <c r="X128" s="67"/>
      <c r="Y128" s="67"/>
      <c r="Z128" s="67"/>
      <c r="AA128" s="67"/>
      <c r="AB128" s="67"/>
      <c r="AC128" s="67"/>
      <c r="AD128" s="67"/>
      <c r="AE128" s="67"/>
      <c r="AF128" s="67"/>
      <c r="AG128" s="67"/>
      <c r="AH128" s="67"/>
      <c r="AI128" s="67"/>
      <c r="AJ128" s="67"/>
    </row>
    <row r="129" spans="1:39" s="224" customFormat="1">
      <c r="A129" s="217"/>
      <c r="B129" s="217"/>
      <c r="C129" s="218"/>
      <c r="D129" s="219"/>
      <c r="E129" s="219"/>
      <c r="F129" s="219"/>
      <c r="G129" s="220"/>
      <c r="H129" s="220"/>
      <c r="I129" s="220"/>
      <c r="J129" s="220"/>
      <c r="K129" s="220"/>
      <c r="L129" s="220"/>
      <c r="M129" s="221"/>
      <c r="N129" s="221"/>
      <c r="O129" s="222"/>
      <c r="P129" s="223"/>
      <c r="Q129" s="222"/>
      <c r="R129" s="222"/>
      <c r="S129" s="222"/>
      <c r="T129" s="222"/>
      <c r="U129" s="222"/>
      <c r="V129" s="222"/>
      <c r="W129" s="222"/>
      <c r="X129" s="223"/>
      <c r="Y129" s="223"/>
      <c r="Z129" s="223"/>
      <c r="AA129" s="223"/>
      <c r="AB129" s="223"/>
      <c r="AC129" s="223"/>
      <c r="AD129" s="223"/>
      <c r="AE129" s="223"/>
      <c r="AF129" s="223"/>
      <c r="AG129" s="223"/>
      <c r="AH129" s="223"/>
      <c r="AI129" s="223"/>
      <c r="AJ129" s="223"/>
    </row>
    <row r="130" spans="1:39" s="68" customFormat="1" ht="13.5" thickBot="1">
      <c r="A130" s="61"/>
      <c r="B130" s="85"/>
      <c r="C130" s="86"/>
      <c r="D130" s="87"/>
      <c r="E130" s="87"/>
      <c r="F130" s="87"/>
      <c r="G130" s="88"/>
      <c r="H130" s="88"/>
      <c r="I130" s="88"/>
      <c r="J130" s="88"/>
      <c r="K130" s="88"/>
      <c r="L130" s="88"/>
      <c r="M130" s="89"/>
      <c r="N130" s="89"/>
      <c r="O130" s="90"/>
      <c r="P130" s="90"/>
      <c r="Q130" s="90"/>
      <c r="R130" s="90"/>
      <c r="S130" s="90"/>
      <c r="T130" s="90"/>
      <c r="U130" s="90"/>
      <c r="V130" s="90"/>
      <c r="W130" s="90"/>
      <c r="X130" s="90"/>
      <c r="Y130" s="90"/>
      <c r="Z130" s="90"/>
      <c r="AA130" s="90"/>
      <c r="AB130" s="90"/>
      <c r="AC130" s="90"/>
      <c r="AD130" s="90"/>
      <c r="AE130" s="90"/>
      <c r="AF130" s="90"/>
      <c r="AG130" s="90"/>
      <c r="AH130" s="90"/>
      <c r="AI130" s="90"/>
      <c r="AJ130" s="90"/>
    </row>
    <row r="131" spans="1:39" s="68" customFormat="1">
      <c r="A131" s="594" t="s">
        <v>62</v>
      </c>
      <c r="B131" s="115" t="s">
        <v>22</v>
      </c>
      <c r="C131" s="129">
        <v>36138</v>
      </c>
      <c r="D131" s="116" t="s">
        <v>59</v>
      </c>
      <c r="E131" s="16" t="s">
        <v>60</v>
      </c>
      <c r="F131" s="128" t="s">
        <v>51</v>
      </c>
      <c r="G131" s="117" t="s">
        <v>23</v>
      </c>
      <c r="H131" s="52">
        <v>3227.27</v>
      </c>
      <c r="I131" s="130">
        <v>0</v>
      </c>
      <c r="J131" s="130">
        <v>0</v>
      </c>
      <c r="K131" s="128" t="s">
        <v>51</v>
      </c>
      <c r="L131" s="130">
        <v>0</v>
      </c>
      <c r="M131" s="587"/>
      <c r="N131" s="587" t="s">
        <v>63</v>
      </c>
      <c r="O131" s="58">
        <v>105.94952311078504</v>
      </c>
      <c r="P131" s="35">
        <v>18.934702861335289</v>
      </c>
      <c r="Q131" s="43"/>
      <c r="R131" s="43"/>
      <c r="S131" s="35">
        <v>87.014820249449755</v>
      </c>
      <c r="T131" s="120">
        <v>2087</v>
      </c>
      <c r="U131" s="128" t="s">
        <v>51</v>
      </c>
      <c r="V131" s="35">
        <v>41.95</v>
      </c>
      <c r="W131" s="35">
        <v>41.95</v>
      </c>
      <c r="X131" s="120">
        <v>1006</v>
      </c>
      <c r="Y131" s="35">
        <v>6.7012343360234778</v>
      </c>
      <c r="Z131" s="120">
        <v>161</v>
      </c>
      <c r="AA131" s="121"/>
      <c r="AB131" s="121"/>
      <c r="AC131" s="35">
        <v>13.688895671313277</v>
      </c>
      <c r="AD131" s="120">
        <v>328</v>
      </c>
      <c r="AE131" s="622" t="s">
        <v>40</v>
      </c>
      <c r="AF131" s="623"/>
      <c r="AG131" s="35">
        <v>174.02964049889951</v>
      </c>
      <c r="AH131" s="120">
        <v>4175</v>
      </c>
      <c r="AI131" s="123">
        <f>AH131</f>
        <v>4175</v>
      </c>
      <c r="AJ131" s="656">
        <v>45844</v>
      </c>
      <c r="AK131" s="650">
        <f>AI131+AI132</f>
        <v>4456</v>
      </c>
      <c r="AM131" s="75"/>
    </row>
    <row r="132" spans="1:39" s="68" customFormat="1" ht="15.75" customHeight="1" thickBot="1">
      <c r="A132" s="595"/>
      <c r="B132" s="563" t="s">
        <v>22</v>
      </c>
      <c r="C132" s="118">
        <v>36139</v>
      </c>
      <c r="D132" s="119" t="s">
        <v>281</v>
      </c>
      <c r="E132" s="484" t="s">
        <v>61</v>
      </c>
      <c r="F132" s="125"/>
      <c r="G132" s="42"/>
      <c r="H132" s="91"/>
      <c r="I132" s="42"/>
      <c r="J132" s="91"/>
      <c r="K132" s="42"/>
      <c r="L132" s="91"/>
      <c r="M132" s="588"/>
      <c r="N132" s="588"/>
      <c r="O132" s="73">
        <v>24.7982391782832</v>
      </c>
      <c r="P132" s="15">
        <v>18.934702861335289</v>
      </c>
      <c r="Q132" s="45"/>
      <c r="R132" s="45"/>
      <c r="S132" s="15">
        <v>5.8635363169479087</v>
      </c>
      <c r="T132" s="41">
        <v>141</v>
      </c>
      <c r="U132" s="15"/>
      <c r="V132" s="15"/>
      <c r="W132" s="15"/>
      <c r="X132" s="41"/>
      <c r="Y132" s="15">
        <v>0.58694057226705798</v>
      </c>
      <c r="Z132" s="41">
        <v>14</v>
      </c>
      <c r="AA132" s="122"/>
      <c r="AB132" s="122"/>
      <c r="AC132" s="15">
        <v>1.9298606016140867</v>
      </c>
      <c r="AD132" s="41">
        <v>46</v>
      </c>
      <c r="AE132" s="626"/>
      <c r="AF132" s="627"/>
      <c r="AG132" s="15">
        <v>11.727072633895817</v>
      </c>
      <c r="AH132" s="41">
        <v>281</v>
      </c>
      <c r="AI132" s="124">
        <f>AH132</f>
        <v>281</v>
      </c>
      <c r="AJ132" s="658"/>
      <c r="AK132" s="651"/>
    </row>
    <row r="133" spans="1:39" s="68" customFormat="1" ht="15" customHeight="1">
      <c r="A133" s="595"/>
      <c r="B133" s="115" t="s">
        <v>22</v>
      </c>
      <c r="C133" s="129">
        <v>36336</v>
      </c>
      <c r="D133" s="116" t="s">
        <v>64</v>
      </c>
      <c r="E133" s="16" t="s">
        <v>60</v>
      </c>
      <c r="F133" s="128" t="s">
        <v>51</v>
      </c>
      <c r="G133" s="117" t="s">
        <v>44</v>
      </c>
      <c r="H133" s="52">
        <v>50767.199999999997</v>
      </c>
      <c r="I133" s="130">
        <v>0</v>
      </c>
      <c r="J133" s="130">
        <v>0</v>
      </c>
      <c r="K133" s="128" t="s">
        <v>51</v>
      </c>
      <c r="L133" s="130">
        <v>0</v>
      </c>
      <c r="M133" s="587"/>
      <c r="N133" s="587" t="s">
        <v>63</v>
      </c>
      <c r="O133" s="58">
        <v>1308.8278796771826</v>
      </c>
      <c r="P133" s="35">
        <v>13.077035950110051</v>
      </c>
      <c r="Q133" s="43"/>
      <c r="R133" s="43"/>
      <c r="S133" s="35">
        <v>1295.7508437270726</v>
      </c>
      <c r="T133" s="120">
        <v>27968</v>
      </c>
      <c r="U133" s="128" t="s">
        <v>51</v>
      </c>
      <c r="V133" s="35">
        <v>659.97362289068235</v>
      </c>
      <c r="W133" s="35">
        <v>659.97362289068235</v>
      </c>
      <c r="X133" s="120">
        <v>14245</v>
      </c>
      <c r="Y133" s="35">
        <v>92.041271313279537</v>
      </c>
      <c r="Z133" s="120">
        <v>1987</v>
      </c>
      <c r="AA133" s="121"/>
      <c r="AB133" s="121"/>
      <c r="AC133" s="35">
        <v>190.82120733675717</v>
      </c>
      <c r="AD133" s="120">
        <v>4119</v>
      </c>
      <c r="AE133" s="622" t="s">
        <v>40</v>
      </c>
      <c r="AF133" s="623"/>
      <c r="AG133" s="35">
        <v>2591.5016874541452</v>
      </c>
      <c r="AH133" s="120">
        <v>55935</v>
      </c>
      <c r="AI133" s="123">
        <f>AH133</f>
        <v>55935</v>
      </c>
      <c r="AJ133" s="656">
        <v>45846</v>
      </c>
      <c r="AK133" s="650">
        <f>AI133+AI134</f>
        <v>56992</v>
      </c>
      <c r="AM133" s="75"/>
    </row>
    <row r="134" spans="1:39" s="68" customFormat="1" ht="15.75" customHeight="1" thickBot="1">
      <c r="A134" s="596"/>
      <c r="B134" s="563" t="s">
        <v>22</v>
      </c>
      <c r="C134" s="118">
        <v>36343</v>
      </c>
      <c r="D134" s="119" t="s">
        <v>282</v>
      </c>
      <c r="E134" s="484" t="s">
        <v>61</v>
      </c>
      <c r="F134" s="125"/>
      <c r="G134" s="42"/>
      <c r="H134" s="91"/>
      <c r="I134" s="42"/>
      <c r="J134" s="91"/>
      <c r="K134" s="42"/>
      <c r="L134" s="91"/>
      <c r="M134" s="588"/>
      <c r="N134" s="588"/>
      <c r="O134" s="73">
        <v>38.004402054292001</v>
      </c>
      <c r="P134" s="15">
        <v>13.077035950110051</v>
      </c>
      <c r="Q134" s="45"/>
      <c r="R134" s="45"/>
      <c r="S134" s="15">
        <v>24.927366104181953</v>
      </c>
      <c r="T134" s="41">
        <v>529</v>
      </c>
      <c r="U134" s="15"/>
      <c r="V134" s="15">
        <v>0</v>
      </c>
      <c r="W134" s="15"/>
      <c r="X134" s="41"/>
      <c r="Y134" s="15">
        <v>0.35509904622157007</v>
      </c>
      <c r="Z134" s="41">
        <v>8</v>
      </c>
      <c r="AA134" s="122"/>
      <c r="AB134" s="122"/>
      <c r="AC134" s="15">
        <v>7.5662509170946439</v>
      </c>
      <c r="AD134" s="41">
        <v>161</v>
      </c>
      <c r="AE134" s="626"/>
      <c r="AF134" s="627"/>
      <c r="AG134" s="15">
        <v>49.854732208363906</v>
      </c>
      <c r="AH134" s="41">
        <v>1057</v>
      </c>
      <c r="AI134" s="124">
        <f>AH134</f>
        <v>1057</v>
      </c>
      <c r="AJ134" s="658"/>
      <c r="AK134" s="651"/>
    </row>
    <row r="135" spans="1:39" s="68" customFormat="1">
      <c r="A135" s="61"/>
      <c r="B135" s="61"/>
      <c r="C135" s="62"/>
      <c r="D135" s="63"/>
      <c r="E135" s="63"/>
      <c r="F135" s="63"/>
      <c r="G135" s="64"/>
      <c r="H135" s="64"/>
      <c r="I135" s="64"/>
      <c r="J135" s="64"/>
      <c r="K135" s="64"/>
      <c r="L135" s="64"/>
      <c r="M135" s="65"/>
      <c r="N135" s="65"/>
      <c r="O135" s="66"/>
      <c r="P135" s="67"/>
      <c r="Q135" s="66"/>
      <c r="R135" s="66"/>
      <c r="S135" s="66"/>
      <c r="T135" s="66"/>
      <c r="U135" s="66"/>
      <c r="V135" s="66"/>
      <c r="W135" s="66"/>
      <c r="X135" s="67"/>
      <c r="Y135" s="67"/>
      <c r="Z135" s="67"/>
      <c r="AA135" s="67"/>
      <c r="AB135" s="67"/>
      <c r="AC135" s="67"/>
      <c r="AD135" s="67"/>
      <c r="AE135" s="67"/>
      <c r="AF135" s="67"/>
      <c r="AG135" s="67"/>
      <c r="AH135" s="67"/>
      <c r="AI135" s="67"/>
      <c r="AJ135" s="67"/>
    </row>
    <row r="136" spans="1:39" s="224" customFormat="1">
      <c r="A136" s="217"/>
      <c r="B136" s="217"/>
      <c r="C136" s="218"/>
      <c r="D136" s="219"/>
      <c r="E136" s="219"/>
      <c r="F136" s="219"/>
      <c r="G136" s="220"/>
      <c r="H136" s="220"/>
      <c r="I136" s="220"/>
      <c r="J136" s="220"/>
      <c r="K136" s="220"/>
      <c r="L136" s="220"/>
      <c r="M136" s="221"/>
      <c r="N136" s="221"/>
      <c r="O136" s="222"/>
      <c r="P136" s="223"/>
      <c r="Q136" s="222"/>
      <c r="R136" s="222"/>
      <c r="S136" s="222"/>
      <c r="T136" s="222"/>
      <c r="U136" s="222"/>
      <c r="V136" s="222"/>
      <c r="W136" s="222"/>
      <c r="X136" s="223"/>
      <c r="Y136" s="223"/>
      <c r="Z136" s="223"/>
      <c r="AA136" s="223"/>
      <c r="AB136" s="223"/>
      <c r="AC136" s="223"/>
      <c r="AD136" s="223"/>
      <c r="AE136" s="223"/>
      <c r="AF136" s="223"/>
      <c r="AG136" s="223"/>
      <c r="AH136" s="223"/>
      <c r="AI136" s="223"/>
      <c r="AJ136" s="223"/>
    </row>
    <row r="137" spans="1:39" s="68" customFormat="1" ht="13.5" thickBot="1">
      <c r="A137" s="61"/>
      <c r="B137" s="85"/>
      <c r="C137" s="86"/>
      <c r="D137" s="87"/>
      <c r="E137" s="87"/>
      <c r="F137" s="87"/>
      <c r="G137" s="88"/>
      <c r="H137" s="88"/>
      <c r="I137" s="88"/>
      <c r="J137" s="88"/>
      <c r="K137" s="88"/>
      <c r="L137" s="88"/>
      <c r="M137" s="89"/>
      <c r="N137" s="89"/>
      <c r="O137" s="90"/>
      <c r="P137" s="90"/>
      <c r="Q137" s="90"/>
      <c r="R137" s="90"/>
      <c r="S137" s="90"/>
      <c r="T137" s="90"/>
      <c r="U137" s="90"/>
      <c r="V137" s="90"/>
      <c r="W137" s="90"/>
      <c r="X137" s="90"/>
      <c r="Y137" s="90"/>
      <c r="Z137" s="90"/>
      <c r="AA137" s="90"/>
      <c r="AB137" s="90"/>
      <c r="AC137" s="90"/>
      <c r="AD137" s="90"/>
      <c r="AE137" s="90"/>
      <c r="AF137" s="90"/>
      <c r="AG137" s="90"/>
      <c r="AH137" s="90"/>
      <c r="AI137" s="90"/>
      <c r="AJ137" s="90"/>
    </row>
    <row r="138" spans="1:39" s="68" customFormat="1">
      <c r="A138" s="594" t="s">
        <v>125</v>
      </c>
      <c r="B138" s="568" t="s">
        <v>260</v>
      </c>
      <c r="C138" s="298">
        <v>30772</v>
      </c>
      <c r="D138" s="116" t="s">
        <v>123</v>
      </c>
      <c r="E138" s="116" t="s">
        <v>124</v>
      </c>
      <c r="F138" s="300" t="s">
        <v>22</v>
      </c>
      <c r="G138" s="117"/>
      <c r="H138" s="52"/>
      <c r="I138" s="299"/>
      <c r="J138" s="299"/>
      <c r="K138" s="300"/>
      <c r="L138" s="300"/>
      <c r="M138" s="587"/>
      <c r="N138" s="587" t="s">
        <v>126</v>
      </c>
      <c r="O138" s="58">
        <v>13.528980190755686</v>
      </c>
      <c r="P138" s="35">
        <v>2.99</v>
      </c>
      <c r="Q138" s="43"/>
      <c r="R138" s="43"/>
      <c r="S138" s="35">
        <v>10.535583272193691</v>
      </c>
      <c r="T138" s="120">
        <v>12152.878154494194</v>
      </c>
      <c r="U138" s="120"/>
      <c r="V138" s="35"/>
      <c r="W138" s="35"/>
      <c r="X138" s="120"/>
      <c r="Y138" s="35">
        <v>0.77916360968451948</v>
      </c>
      <c r="Z138" s="120">
        <v>899.35910441228555</v>
      </c>
      <c r="AA138" s="121"/>
      <c r="AB138" s="121"/>
      <c r="AC138" s="35">
        <v>2.9845928099779897</v>
      </c>
      <c r="AD138" s="120">
        <v>3436.012988652064</v>
      </c>
      <c r="AE138" s="622" t="s">
        <v>40</v>
      </c>
      <c r="AF138" s="623"/>
      <c r="AG138" s="35">
        <v>21.071166544387381</v>
      </c>
      <c r="AH138" s="120">
        <v>24294</v>
      </c>
      <c r="AI138" s="123">
        <f>AH138</f>
        <v>24294</v>
      </c>
      <c r="AJ138" s="656">
        <v>45942</v>
      </c>
      <c r="AK138" s="687">
        <f>AI138+AI139</f>
        <v>463792</v>
      </c>
      <c r="AL138" s="68" t="s">
        <v>127</v>
      </c>
    </row>
    <row r="139" spans="1:39" s="68" customFormat="1" ht="15.75" customHeight="1" thickBot="1">
      <c r="A139" s="596"/>
      <c r="B139" s="569"/>
      <c r="C139" s="118"/>
      <c r="D139" s="119" t="s">
        <v>318</v>
      </c>
      <c r="E139" s="178" t="s">
        <v>51</v>
      </c>
      <c r="F139" s="302" t="s">
        <v>22</v>
      </c>
      <c r="G139" s="141">
        <v>2637006</v>
      </c>
      <c r="H139" s="91">
        <f>G139/340.75</f>
        <v>7738.8290535583274</v>
      </c>
      <c r="I139" s="302">
        <v>0</v>
      </c>
      <c r="J139" s="302">
        <v>0</v>
      </c>
      <c r="K139" s="302" t="s">
        <v>22</v>
      </c>
      <c r="L139" s="302" t="s">
        <v>22</v>
      </c>
      <c r="M139" s="588"/>
      <c r="N139" s="601"/>
      <c r="O139" s="73">
        <v>190.58294350696991</v>
      </c>
      <c r="P139" s="15"/>
      <c r="Q139" s="45"/>
      <c r="R139" s="45"/>
      <c r="S139" s="15">
        <v>190.58294350696991</v>
      </c>
      <c r="T139" s="41">
        <v>219743.40784473496</v>
      </c>
      <c r="U139" s="73" t="s">
        <v>22</v>
      </c>
      <c r="V139" s="15">
        <v>100.6</v>
      </c>
      <c r="W139" s="15">
        <v>100.6</v>
      </c>
      <c r="X139" s="41">
        <v>115994.26397932836</v>
      </c>
      <c r="Y139" s="15">
        <v>12.267084372707263</v>
      </c>
      <c r="Z139" s="41">
        <v>14147.610527100946</v>
      </c>
      <c r="AA139" s="122"/>
      <c r="AB139" s="122"/>
      <c r="AC139" s="15">
        <v>26.993449743213496</v>
      </c>
      <c r="AD139" s="41">
        <v>31120.131061650725</v>
      </c>
      <c r="AE139" s="626"/>
      <c r="AF139" s="627"/>
      <c r="AG139" s="15">
        <v>381.16588701393982</v>
      </c>
      <c r="AH139" s="41">
        <v>439498</v>
      </c>
      <c r="AI139" s="124">
        <f>AH139</f>
        <v>439498</v>
      </c>
      <c r="AJ139" s="658"/>
      <c r="AK139" s="688"/>
    </row>
    <row r="140" spans="1:39" s="68" customFormat="1" ht="15" customHeight="1">
      <c r="A140" s="595">
        <v>21964</v>
      </c>
      <c r="B140" s="570" t="s">
        <v>22</v>
      </c>
      <c r="C140" s="298">
        <v>36242</v>
      </c>
      <c r="D140" s="116" t="s">
        <v>280</v>
      </c>
      <c r="E140" s="16" t="s">
        <v>69</v>
      </c>
      <c r="F140" s="303" t="s">
        <v>69</v>
      </c>
      <c r="G140" s="117"/>
      <c r="H140" s="52"/>
      <c r="I140" s="117"/>
      <c r="J140" s="117"/>
      <c r="K140" s="117"/>
      <c r="L140" s="117"/>
      <c r="M140" s="587"/>
      <c r="N140" s="601"/>
      <c r="O140" s="58">
        <v>137.78429933969187</v>
      </c>
      <c r="P140" s="35">
        <v>18.93</v>
      </c>
      <c r="Q140" s="43"/>
      <c r="R140" s="43"/>
      <c r="S140" s="35">
        <v>118.84959647835656</v>
      </c>
      <c r="T140" s="120">
        <v>2564.835137184873</v>
      </c>
      <c r="U140" s="120"/>
      <c r="V140" s="35"/>
      <c r="W140" s="35"/>
      <c r="X140" s="120"/>
      <c r="Y140" s="35">
        <v>5.4057226705796042</v>
      </c>
      <c r="Z140" s="120">
        <v>125.17598639756595</v>
      </c>
      <c r="AA140" s="121"/>
      <c r="AB140" s="121"/>
      <c r="AC140" s="35">
        <v>34.744534115920757</v>
      </c>
      <c r="AD140" s="120">
        <v>803.81030821653189</v>
      </c>
      <c r="AE140" s="622" t="s">
        <v>40</v>
      </c>
      <c r="AF140" s="623"/>
      <c r="AG140" s="35">
        <v>237.69919295671312</v>
      </c>
      <c r="AH140" s="120">
        <v>5500</v>
      </c>
      <c r="AI140" s="123">
        <f>AH140</f>
        <v>5500</v>
      </c>
      <c r="AJ140" s="656">
        <v>45943</v>
      </c>
      <c r="AK140" s="650">
        <f>AI140+AI141</f>
        <v>7759</v>
      </c>
      <c r="AM140" s="75"/>
    </row>
    <row r="141" spans="1:39" s="68" customFormat="1" ht="15.75" customHeight="1" thickBot="1">
      <c r="A141" s="596"/>
      <c r="B141" s="571"/>
      <c r="C141" s="118"/>
      <c r="D141" s="119" t="s">
        <v>318</v>
      </c>
      <c r="E141" s="178" t="s">
        <v>51</v>
      </c>
      <c r="F141" s="301" t="s">
        <v>51</v>
      </c>
      <c r="G141" s="304">
        <v>6666</v>
      </c>
      <c r="H141" s="91">
        <f>G141/340.75</f>
        <v>19.562729273661041</v>
      </c>
      <c r="I141" s="302">
        <v>0</v>
      </c>
      <c r="J141" s="302">
        <v>0</v>
      </c>
      <c r="K141" s="301" t="s">
        <v>51</v>
      </c>
      <c r="L141" s="301" t="s">
        <v>51</v>
      </c>
      <c r="M141" s="588"/>
      <c r="N141" s="588"/>
      <c r="O141" s="73">
        <v>48.823647835656637</v>
      </c>
      <c r="P141" s="15"/>
      <c r="Q141" s="45"/>
      <c r="R141" s="45"/>
      <c r="S141" s="15">
        <v>48.823647835656637</v>
      </c>
      <c r="T141" s="41">
        <v>1129.5918033140774</v>
      </c>
      <c r="U141" s="301" t="s">
        <v>51</v>
      </c>
      <c r="V141" s="15">
        <v>0.25431548055759357</v>
      </c>
      <c r="W141" s="15">
        <v>0.25</v>
      </c>
      <c r="X141" s="41">
        <v>6</v>
      </c>
      <c r="Y141" s="15">
        <v>1.9075568598679384</v>
      </c>
      <c r="Z141" s="41">
        <v>44.193370428715433</v>
      </c>
      <c r="AA141" s="122"/>
      <c r="AB141" s="122"/>
      <c r="AC141" s="15">
        <v>14.570799706529714</v>
      </c>
      <c r="AD141" s="41">
        <v>337.11906133318587</v>
      </c>
      <c r="AE141" s="626"/>
      <c r="AF141" s="627"/>
      <c r="AG141" s="15">
        <v>97.647295671313273</v>
      </c>
      <c r="AH141" s="41">
        <v>2259</v>
      </c>
      <c r="AI141" s="124">
        <f>AH141</f>
        <v>2259</v>
      </c>
      <c r="AJ141" s="658"/>
      <c r="AK141" s="651"/>
    </row>
    <row r="142" spans="1:39" s="68" customFormat="1">
      <c r="A142" s="61"/>
      <c r="B142" s="61"/>
      <c r="C142" s="62"/>
      <c r="D142" s="63"/>
      <c r="E142" s="63"/>
      <c r="F142" s="63"/>
      <c r="G142" s="64"/>
      <c r="H142" s="64"/>
      <c r="I142" s="64"/>
      <c r="J142" s="64"/>
      <c r="K142" s="64"/>
      <c r="L142" s="64"/>
      <c r="M142" s="65"/>
      <c r="N142" s="65"/>
      <c r="O142" s="66"/>
      <c r="P142" s="67"/>
      <c r="Q142" s="66"/>
      <c r="R142" s="66"/>
      <c r="S142" s="66"/>
      <c r="T142" s="66"/>
      <c r="U142" s="66"/>
      <c r="V142" s="66"/>
      <c r="W142" s="66"/>
      <c r="X142" s="67"/>
      <c r="Y142" s="67"/>
      <c r="Z142" s="67"/>
      <c r="AA142" s="67"/>
      <c r="AB142" s="67"/>
      <c r="AC142" s="67"/>
      <c r="AD142" s="67"/>
      <c r="AE142" s="67"/>
      <c r="AF142" s="67"/>
      <c r="AG142" s="67"/>
      <c r="AH142" s="67"/>
      <c r="AI142" s="67"/>
      <c r="AJ142" s="67"/>
    </row>
    <row r="143" spans="1:39" s="224" customFormat="1">
      <c r="A143" s="217"/>
      <c r="B143" s="217"/>
      <c r="C143" s="218"/>
      <c r="D143" s="219"/>
      <c r="E143" s="219"/>
      <c r="F143" s="219"/>
      <c r="G143" s="220"/>
      <c r="H143" s="220"/>
      <c r="I143" s="220"/>
      <c r="J143" s="220"/>
      <c r="K143" s="220"/>
      <c r="L143" s="220"/>
      <c r="M143" s="221"/>
      <c r="N143" s="221"/>
      <c r="O143" s="222"/>
      <c r="P143" s="223"/>
      <c r="Q143" s="222"/>
      <c r="R143" s="222"/>
      <c r="S143" s="222"/>
      <c r="T143" s="222"/>
      <c r="U143" s="222"/>
      <c r="V143" s="222"/>
      <c r="W143" s="222"/>
      <c r="X143" s="223"/>
      <c r="Y143" s="223"/>
      <c r="Z143" s="223"/>
      <c r="AA143" s="223"/>
      <c r="AB143" s="223"/>
      <c r="AC143" s="223"/>
      <c r="AD143" s="223"/>
      <c r="AE143" s="223"/>
      <c r="AF143" s="223"/>
      <c r="AG143" s="223"/>
      <c r="AH143" s="223"/>
      <c r="AI143" s="223"/>
      <c r="AJ143" s="223"/>
    </row>
    <row r="144" spans="1:39" s="68" customFormat="1" ht="13.5" thickBot="1">
      <c r="A144" s="85"/>
      <c r="B144" s="85"/>
      <c r="C144" s="86"/>
      <c r="D144" s="87"/>
      <c r="E144" s="87"/>
      <c r="F144" s="87"/>
      <c r="G144" s="88"/>
      <c r="H144" s="88"/>
      <c r="I144" s="88"/>
      <c r="J144" s="88"/>
      <c r="K144" s="88"/>
      <c r="L144" s="88"/>
      <c r="M144" s="89"/>
      <c r="N144" s="89"/>
      <c r="O144" s="90"/>
      <c r="P144" s="74"/>
      <c r="Q144" s="90"/>
      <c r="R144" s="90"/>
      <c r="S144" s="90"/>
      <c r="T144" s="90"/>
      <c r="U144" s="90"/>
      <c r="V144" s="90"/>
      <c r="W144" s="90"/>
      <c r="X144" s="74"/>
      <c r="Y144" s="74"/>
      <c r="Z144" s="74"/>
      <c r="AA144" s="74"/>
      <c r="AB144" s="74"/>
      <c r="AC144" s="74"/>
      <c r="AD144" s="74"/>
      <c r="AE144" s="74"/>
      <c r="AF144" s="74"/>
      <c r="AG144" s="74"/>
      <c r="AH144" s="74"/>
      <c r="AI144" s="74"/>
      <c r="AJ144" s="67"/>
    </row>
    <row r="145" spans="1:40" s="68" customFormat="1" ht="15.75" customHeight="1" thickBot="1">
      <c r="A145" s="583" t="s">
        <v>99</v>
      </c>
      <c r="B145" s="564" t="s">
        <v>22</v>
      </c>
      <c r="C145" s="585">
        <v>37719</v>
      </c>
      <c r="D145" s="739" t="s">
        <v>100</v>
      </c>
      <c r="E145" s="181" t="s">
        <v>103</v>
      </c>
      <c r="F145" s="94" t="s">
        <v>22</v>
      </c>
      <c r="G145" s="167"/>
      <c r="H145" s="100">
        <f>G145/340.75</f>
        <v>0</v>
      </c>
      <c r="I145" s="239"/>
      <c r="J145" s="94">
        <v>0</v>
      </c>
      <c r="K145" s="237"/>
      <c r="L145" s="94">
        <v>0</v>
      </c>
      <c r="M145" s="587"/>
      <c r="N145" s="587" t="s">
        <v>90</v>
      </c>
      <c r="O145" s="104">
        <v>55</v>
      </c>
      <c r="P145" s="69">
        <v>20.54</v>
      </c>
      <c r="Q145" s="98"/>
      <c r="R145" s="98"/>
      <c r="S145" s="69">
        <v>34.46</v>
      </c>
      <c r="T145" s="107">
        <v>445.22365203528489</v>
      </c>
      <c r="U145" s="228"/>
      <c r="V145" s="104"/>
      <c r="W145" s="104"/>
      <c r="X145" s="99"/>
      <c r="Y145" s="69">
        <v>9.5985999999999994</v>
      </c>
      <c r="Z145" s="99">
        <v>124.03212592973671</v>
      </c>
      <c r="AA145" s="98"/>
      <c r="AB145" s="98"/>
      <c r="AC145" s="69">
        <v>10.616000000000001</v>
      </c>
      <c r="AD145" s="107">
        <v>137.21053930977141</v>
      </c>
      <c r="AE145" s="622" t="s">
        <v>40</v>
      </c>
      <c r="AF145" s="623"/>
      <c r="AG145" s="69">
        <v>68.92</v>
      </c>
      <c r="AH145" s="107">
        <v>890</v>
      </c>
      <c r="AI145" s="111">
        <f t="shared" ref="AI145:AI147" si="31">AH145</f>
        <v>890</v>
      </c>
      <c r="AJ145" s="454">
        <v>45931</v>
      </c>
      <c r="AK145" s="227">
        <f>AI145</f>
        <v>890</v>
      </c>
      <c r="AL145" s="637">
        <f>AK145+AK146+AK151</f>
        <v>4509635.795716661</v>
      </c>
    </row>
    <row r="146" spans="1:40" s="68" customFormat="1" ht="15.75" customHeight="1">
      <c r="A146" s="628"/>
      <c r="B146" s="572" t="s">
        <v>22</v>
      </c>
      <c r="C146" s="615"/>
      <c r="D146" s="740" t="s">
        <v>318</v>
      </c>
      <c r="E146" s="213" t="s">
        <v>51</v>
      </c>
      <c r="F146" s="232" t="s">
        <v>51</v>
      </c>
      <c r="G146" s="167"/>
      <c r="H146" s="100">
        <v>7336.76</v>
      </c>
      <c r="I146" s="240"/>
      <c r="J146" s="229">
        <v>0</v>
      </c>
      <c r="K146" s="237"/>
      <c r="L146" s="229">
        <v>0</v>
      </c>
      <c r="M146" s="601"/>
      <c r="N146" s="601"/>
      <c r="O146" s="104">
        <v>205.35496000000003</v>
      </c>
      <c r="P146" s="69">
        <v>0</v>
      </c>
      <c r="Q146" s="98"/>
      <c r="R146" s="98"/>
      <c r="S146" s="69">
        <v>205.35496000000003</v>
      </c>
      <c r="T146" s="107">
        <v>112036.27422001235</v>
      </c>
      <c r="U146" s="230" t="s">
        <v>51</v>
      </c>
      <c r="V146" s="104">
        <v>95.377880000000005</v>
      </c>
      <c r="W146" s="104">
        <v>95.377880000000005</v>
      </c>
      <c r="X146" s="99">
        <v>110615.27422001235</v>
      </c>
      <c r="Y146" s="69">
        <v>15.240461999999999</v>
      </c>
      <c r="Z146" s="99">
        <v>196.90099991345724</v>
      </c>
      <c r="AA146" s="98"/>
      <c r="AB146" s="98"/>
      <c r="AC146" s="69">
        <v>44.190832</v>
      </c>
      <c r="AD146" s="107">
        <v>570.93537967031887</v>
      </c>
      <c r="AE146" s="624"/>
      <c r="AF146" s="625"/>
      <c r="AG146" s="69">
        <v>410.70992000000007</v>
      </c>
      <c r="AH146" s="107">
        <v>224072.54844002469</v>
      </c>
      <c r="AI146" s="111">
        <f t="shared" si="31"/>
        <v>224072.54844002469</v>
      </c>
      <c r="AJ146" s="589">
        <v>45968</v>
      </c>
      <c r="AK146" s="609">
        <f>AI146+AI147+AI148+AI149+AI150</f>
        <v>1348308.03654295</v>
      </c>
      <c r="AL146" s="638"/>
    </row>
    <row r="147" spans="1:40" s="68" customFormat="1" ht="15" customHeight="1">
      <c r="A147" s="628"/>
      <c r="B147" s="573"/>
      <c r="C147" s="615"/>
      <c r="D147" s="116" t="s">
        <v>319</v>
      </c>
      <c r="E147" s="177" t="s">
        <v>51</v>
      </c>
      <c r="F147" s="48" t="s">
        <v>51</v>
      </c>
      <c r="G147" s="168"/>
      <c r="H147" s="53">
        <v>4800.4399999999996</v>
      </c>
      <c r="I147" s="151"/>
      <c r="J147" s="10">
        <v>0</v>
      </c>
      <c r="K147" s="151"/>
      <c r="L147" s="10">
        <v>0</v>
      </c>
      <c r="M147" s="601"/>
      <c r="N147" s="601"/>
      <c r="O147" s="38">
        <v>135.48695999999998</v>
      </c>
      <c r="P147" s="242">
        <v>0</v>
      </c>
      <c r="Q147" s="105"/>
      <c r="R147" s="105"/>
      <c r="S147" s="11">
        <v>135.48695999999998</v>
      </c>
      <c r="T147" s="9">
        <v>73320.542743215803</v>
      </c>
      <c r="U147" s="48" t="s">
        <v>51</v>
      </c>
      <c r="V147" s="38">
        <v>62.405720000000002</v>
      </c>
      <c r="W147" s="38">
        <v>62.405720000000002</v>
      </c>
      <c r="X147" s="50">
        <v>72375.542743215803</v>
      </c>
      <c r="Y147" s="11">
        <v>9.9644859999999973</v>
      </c>
      <c r="Z147" s="50">
        <v>128.68333065210194</v>
      </c>
      <c r="AA147" s="105"/>
      <c r="AB147" s="105"/>
      <c r="AC147" s="11">
        <v>29.232495999999998</v>
      </c>
      <c r="AD147" s="9">
        <v>377.65198342981284</v>
      </c>
      <c r="AE147" s="624"/>
      <c r="AF147" s="625"/>
      <c r="AG147" s="11">
        <v>270.97391999999996</v>
      </c>
      <c r="AH147" s="9">
        <v>146640.08548643161</v>
      </c>
      <c r="AI147" s="112">
        <f t="shared" si="31"/>
        <v>146640.08548643161</v>
      </c>
      <c r="AJ147" s="608"/>
      <c r="AK147" s="632"/>
      <c r="AL147" s="638"/>
      <c r="AM147" s="68" t="s">
        <v>177</v>
      </c>
    </row>
    <row r="148" spans="1:40" s="68" customFormat="1" ht="15.75" customHeight="1">
      <c r="A148" s="628"/>
      <c r="B148" s="573"/>
      <c r="C148" s="615"/>
      <c r="D148" s="17" t="s">
        <v>101</v>
      </c>
      <c r="E148" s="17" t="s">
        <v>69</v>
      </c>
      <c r="F148" s="10" t="s">
        <v>104</v>
      </c>
      <c r="G148" s="168"/>
      <c r="H148" s="53">
        <v>8151.95</v>
      </c>
      <c r="I148" s="151"/>
      <c r="J148" s="10">
        <v>0</v>
      </c>
      <c r="K148" s="151"/>
      <c r="L148" s="242">
        <v>1467.35</v>
      </c>
      <c r="M148" s="601"/>
      <c r="N148" s="601"/>
      <c r="O148" s="38">
        <v>256.39471000000003</v>
      </c>
      <c r="P148" s="11">
        <v>20.54</v>
      </c>
      <c r="Q148" s="105"/>
      <c r="R148" s="105"/>
      <c r="S148" s="11">
        <v>235.85471000000004</v>
      </c>
      <c r="T148" s="9">
        <v>124583.77648414689</v>
      </c>
      <c r="U148" s="10">
        <v>19.079999999999998</v>
      </c>
      <c r="V148" s="38">
        <v>105.97535000000001</v>
      </c>
      <c r="W148" s="38">
        <v>105.97535000000001</v>
      </c>
      <c r="X148" s="50">
        <v>122905.77648414689</v>
      </c>
      <c r="Y148" s="11">
        <v>23.917203999999998</v>
      </c>
      <c r="Z148" s="50">
        <v>309.04671377492724</v>
      </c>
      <c r="AA148" s="105"/>
      <c r="AB148" s="105"/>
      <c r="AC148" s="11">
        <v>48.783744000000006</v>
      </c>
      <c r="AD148" s="9">
        <v>617.31822676279478</v>
      </c>
      <c r="AE148" s="624"/>
      <c r="AF148" s="625"/>
      <c r="AG148" s="11">
        <v>471.70942000000008</v>
      </c>
      <c r="AH148" s="9">
        <v>249167.55296829378</v>
      </c>
      <c r="AI148" s="112">
        <f t="shared" ref="AI148:AI152" si="32">AH148</f>
        <v>249167.55296829378</v>
      </c>
      <c r="AJ148" s="608"/>
      <c r="AK148" s="632"/>
      <c r="AL148" s="638"/>
    </row>
    <row r="149" spans="1:40" s="68" customFormat="1" ht="15" customHeight="1" thickBot="1">
      <c r="A149" s="628"/>
      <c r="B149" s="573"/>
      <c r="C149" s="615"/>
      <c r="D149" s="116" t="s">
        <v>320</v>
      </c>
      <c r="E149" s="213" t="s">
        <v>51</v>
      </c>
      <c r="F149" s="48" t="s">
        <v>51</v>
      </c>
      <c r="G149" s="159"/>
      <c r="H149" s="236">
        <v>23882.636363636364</v>
      </c>
      <c r="I149" s="146"/>
      <c r="J149" s="235">
        <v>0</v>
      </c>
      <c r="K149" s="146"/>
      <c r="L149" s="235">
        <v>0</v>
      </c>
      <c r="M149" s="601"/>
      <c r="N149" s="601"/>
      <c r="O149" s="38">
        <v>612.54186909090913</v>
      </c>
      <c r="P149" s="242">
        <v>0</v>
      </c>
      <c r="Q149" s="105"/>
      <c r="R149" s="105"/>
      <c r="S149" s="11">
        <v>612.54186909090913</v>
      </c>
      <c r="T149" s="9">
        <v>363978.06998463668</v>
      </c>
      <c r="U149" s="48" t="s">
        <v>51</v>
      </c>
      <c r="V149" s="38">
        <v>310.47427272727276</v>
      </c>
      <c r="W149" s="38">
        <v>310.47427272727276</v>
      </c>
      <c r="X149" s="50">
        <v>360075.06998463668</v>
      </c>
      <c r="Y149" s="11">
        <v>44.312439454545462</v>
      </c>
      <c r="Z149" s="50">
        <v>572.48578124444191</v>
      </c>
      <c r="AA149" s="105"/>
      <c r="AB149" s="105"/>
      <c r="AC149" s="11">
        <v>120.82703854545457</v>
      </c>
      <c r="AD149" s="9">
        <v>1561.1251850093863</v>
      </c>
      <c r="AE149" s="624"/>
      <c r="AF149" s="625"/>
      <c r="AG149" s="11">
        <v>1225.0837381818183</v>
      </c>
      <c r="AH149" s="9">
        <v>727956.13996927335</v>
      </c>
      <c r="AI149" s="112">
        <f t="shared" si="32"/>
        <v>727956.13996927335</v>
      </c>
      <c r="AJ149" s="590"/>
      <c r="AK149" s="632"/>
      <c r="AL149" s="638"/>
    </row>
    <row r="150" spans="1:40" s="68" customFormat="1" ht="15.75" customHeight="1" thickBot="1">
      <c r="A150" s="628"/>
      <c r="B150" s="574"/>
      <c r="C150" s="615"/>
      <c r="D150" s="116" t="s">
        <v>321</v>
      </c>
      <c r="E150" s="178" t="s">
        <v>51</v>
      </c>
      <c r="F150" s="231" t="s">
        <v>51</v>
      </c>
      <c r="G150" s="169"/>
      <c r="H150" s="189">
        <v>111.11</v>
      </c>
      <c r="I150" s="241"/>
      <c r="J150" s="233">
        <v>0</v>
      </c>
      <c r="K150" s="238"/>
      <c r="L150" s="233">
        <v>0</v>
      </c>
      <c r="M150" s="601"/>
      <c r="N150" s="601"/>
      <c r="O150" s="59">
        <v>18.253710000000002</v>
      </c>
      <c r="P150" s="243">
        <v>0</v>
      </c>
      <c r="Q150" s="106"/>
      <c r="R150" s="106"/>
      <c r="S150" s="44">
        <v>18.253710000000002</v>
      </c>
      <c r="T150" s="108">
        <v>235.79023939767663</v>
      </c>
      <c r="U150" s="231" t="s">
        <v>51</v>
      </c>
      <c r="V150" s="59">
        <v>1.4444300000000001</v>
      </c>
      <c r="W150" s="59">
        <v>1.4444300000000001</v>
      </c>
      <c r="X150" s="109">
        <v>18.604818889460514</v>
      </c>
      <c r="Y150" s="44">
        <v>1.523692</v>
      </c>
      <c r="Z150" s="109">
        <v>19.638419938874993</v>
      </c>
      <c r="AA150" s="106"/>
      <c r="AB150" s="106"/>
      <c r="AC150" s="44">
        <v>6.7237120000000008</v>
      </c>
      <c r="AD150" s="108">
        <v>86.822488150815701</v>
      </c>
      <c r="AE150" s="624"/>
      <c r="AF150" s="625"/>
      <c r="AG150" s="44">
        <v>36.507420000000003</v>
      </c>
      <c r="AH150" s="108">
        <v>471.70967892653005</v>
      </c>
      <c r="AI150" s="113">
        <f t="shared" si="32"/>
        <v>471.70967892653005</v>
      </c>
      <c r="AJ150" s="454">
        <v>45931</v>
      </c>
      <c r="AK150" s="610"/>
      <c r="AL150" s="638"/>
    </row>
    <row r="151" spans="1:40" s="68" customFormat="1" ht="15.75" customHeight="1">
      <c r="A151" s="628"/>
      <c r="B151" s="575" t="s">
        <v>22</v>
      </c>
      <c r="C151" s="615"/>
      <c r="D151" s="740" t="s">
        <v>318</v>
      </c>
      <c r="E151" s="213" t="s">
        <v>51</v>
      </c>
      <c r="F151" s="230" t="s">
        <v>51</v>
      </c>
      <c r="G151" s="167"/>
      <c r="H151" s="100">
        <v>17608.22</v>
      </c>
      <c r="I151" s="151"/>
      <c r="J151" s="10">
        <v>0</v>
      </c>
      <c r="K151" s="237"/>
      <c r="L151" s="10">
        <v>0</v>
      </c>
      <c r="M151" s="601"/>
      <c r="N151" s="601"/>
      <c r="O151" s="104">
        <v>471.53146000000004</v>
      </c>
      <c r="P151" s="69">
        <v>0</v>
      </c>
      <c r="Q151" s="98"/>
      <c r="R151" s="98"/>
      <c r="S151" s="69">
        <v>471.53146000000004</v>
      </c>
      <c r="T151" s="107">
        <v>268610.59782060591</v>
      </c>
      <c r="U151" s="230" t="s">
        <v>51</v>
      </c>
      <c r="V151" s="104">
        <v>228.90686000000002</v>
      </c>
      <c r="W151" s="104">
        <v>228.90686000000002</v>
      </c>
      <c r="X151" s="99">
        <v>265476.59782060591</v>
      </c>
      <c r="Y151" s="69">
        <v>34.439690000000006</v>
      </c>
      <c r="Z151" s="99">
        <v>444.96525177293</v>
      </c>
      <c r="AA151" s="98"/>
      <c r="AB151" s="98"/>
      <c r="AC151" s="69">
        <v>97.24984000000002</v>
      </c>
      <c r="AD151" s="107">
        <v>1256.4712756944696</v>
      </c>
      <c r="AE151" s="624"/>
      <c r="AF151" s="625"/>
      <c r="AG151" s="69">
        <v>943.06292000000008</v>
      </c>
      <c r="AH151" s="107">
        <v>537221.19564121182</v>
      </c>
      <c r="AI151" s="111">
        <f t="shared" si="32"/>
        <v>537221.19564121182</v>
      </c>
      <c r="AJ151" s="589">
        <v>45968</v>
      </c>
      <c r="AK151" s="609">
        <f>AI151+AI152+AI153+AI154+AI155</f>
        <v>3160437.7591737108</v>
      </c>
      <c r="AL151" s="638"/>
    </row>
    <row r="152" spans="1:40" s="68" customFormat="1" ht="15" customHeight="1">
      <c r="A152" s="628"/>
      <c r="B152" s="576"/>
      <c r="C152" s="615"/>
      <c r="D152" s="116" t="s">
        <v>319</v>
      </c>
      <c r="E152" s="177" t="s">
        <v>51</v>
      </c>
      <c r="F152" s="48" t="s">
        <v>51</v>
      </c>
      <c r="G152" s="168"/>
      <c r="H152" s="53">
        <v>9154.7199999999993</v>
      </c>
      <c r="I152" s="151"/>
      <c r="J152" s="10">
        <v>0</v>
      </c>
      <c r="K152" s="151"/>
      <c r="L152" s="10">
        <v>0</v>
      </c>
      <c r="M152" s="601"/>
      <c r="N152" s="601"/>
      <c r="O152" s="38">
        <v>244.34395999999998</v>
      </c>
      <c r="P152" s="242">
        <v>0</v>
      </c>
      <c r="Q152" s="105"/>
      <c r="R152" s="105"/>
      <c r="S152" s="11">
        <v>244.34395999999998</v>
      </c>
      <c r="T152" s="9">
        <v>139643.39540170762</v>
      </c>
      <c r="U152" s="48" t="s">
        <v>51</v>
      </c>
      <c r="V152" s="38">
        <v>119.01136</v>
      </c>
      <c r="W152" s="38">
        <v>119.01136</v>
      </c>
      <c r="X152" s="50">
        <v>138024.39540170762</v>
      </c>
      <c r="Y152" s="11">
        <v>17.80219</v>
      </c>
      <c r="Z152" s="50">
        <v>229.97623349472019</v>
      </c>
      <c r="AA152" s="105"/>
      <c r="AB152" s="105"/>
      <c r="AC152" s="11">
        <v>50.133040000000001</v>
      </c>
      <c r="AD152" s="9">
        <v>647.68025758934414</v>
      </c>
      <c r="AE152" s="624"/>
      <c r="AF152" s="625"/>
      <c r="AG152" s="11">
        <v>488.68791999999996</v>
      </c>
      <c r="AH152" s="9">
        <v>279286.79080341524</v>
      </c>
      <c r="AI152" s="112">
        <f t="shared" si="32"/>
        <v>279286.79080341524</v>
      </c>
      <c r="AJ152" s="608"/>
      <c r="AK152" s="632"/>
      <c r="AL152" s="638"/>
      <c r="AM152" s="68" t="s">
        <v>177</v>
      </c>
    </row>
    <row r="153" spans="1:40" s="68" customFormat="1" ht="15" customHeight="1">
      <c r="A153" s="628"/>
      <c r="B153" s="576"/>
      <c r="C153" s="615"/>
      <c r="D153" s="17" t="s">
        <v>102</v>
      </c>
      <c r="E153" s="10" t="s">
        <v>69</v>
      </c>
      <c r="F153" s="10" t="s">
        <v>104</v>
      </c>
      <c r="G153" s="168"/>
      <c r="H153" s="53">
        <v>19564.68</v>
      </c>
      <c r="I153" s="151"/>
      <c r="J153" s="10">
        <v>0</v>
      </c>
      <c r="K153" s="151"/>
      <c r="L153" s="242">
        <v>1467.35</v>
      </c>
      <c r="M153" s="601"/>
      <c r="N153" s="601"/>
      <c r="O153" s="38">
        <v>544.92295999999999</v>
      </c>
      <c r="P153" s="242">
        <v>20.54</v>
      </c>
      <c r="Q153" s="105"/>
      <c r="R153" s="105"/>
      <c r="S153" s="11">
        <v>524.38296000000003</v>
      </c>
      <c r="T153" s="9">
        <v>298462.86356195319</v>
      </c>
      <c r="U153" s="10">
        <v>19.079999999999998</v>
      </c>
      <c r="V153" s="38">
        <v>254.34084000000001</v>
      </c>
      <c r="W153" s="38">
        <v>254.34084000000001</v>
      </c>
      <c r="X153" s="50">
        <v>294973.86356195319</v>
      </c>
      <c r="Y153" s="11">
        <v>44.460118000000008</v>
      </c>
      <c r="Z153" s="50">
        <v>574.4237832120931</v>
      </c>
      <c r="AA153" s="105"/>
      <c r="AB153" s="105"/>
      <c r="AC153" s="11">
        <v>104.84884800000003</v>
      </c>
      <c r="AD153" s="9">
        <v>1354.663375388843</v>
      </c>
      <c r="AE153" s="624"/>
      <c r="AF153" s="625"/>
      <c r="AG153" s="11">
        <v>1048.7659200000001</v>
      </c>
      <c r="AH153" s="9">
        <v>596925.72712390637</v>
      </c>
      <c r="AI153" s="112">
        <f t="shared" ref="AI153:AI155" si="33">AH153</f>
        <v>596925.72712390637</v>
      </c>
      <c r="AJ153" s="608"/>
      <c r="AK153" s="632"/>
      <c r="AL153" s="638"/>
    </row>
    <row r="154" spans="1:40" s="68" customFormat="1" ht="15" customHeight="1" thickBot="1">
      <c r="A154" s="628"/>
      <c r="B154" s="576"/>
      <c r="C154" s="615"/>
      <c r="D154" s="116" t="s">
        <v>320</v>
      </c>
      <c r="E154" s="177" t="s">
        <v>51</v>
      </c>
      <c r="F154" s="48" t="s">
        <v>51</v>
      </c>
      <c r="G154" s="168"/>
      <c r="H154" s="84">
        <v>57318.327272727271</v>
      </c>
      <c r="I154" s="151"/>
      <c r="J154" s="10">
        <v>0</v>
      </c>
      <c r="K154" s="151"/>
      <c r="L154" s="10">
        <v>0</v>
      </c>
      <c r="M154" s="601"/>
      <c r="N154" s="601"/>
      <c r="O154" s="38">
        <v>1448.4341418181818</v>
      </c>
      <c r="P154" s="242">
        <v>0</v>
      </c>
      <c r="Q154" s="105"/>
      <c r="R154" s="105"/>
      <c r="S154" s="11">
        <v>1448.4341418181818</v>
      </c>
      <c r="T154" s="9">
        <v>873267.16796312539</v>
      </c>
      <c r="U154" s="48" t="s">
        <v>51</v>
      </c>
      <c r="V154" s="38">
        <v>745.13825454545463</v>
      </c>
      <c r="W154" s="38">
        <v>745.13825454545463</v>
      </c>
      <c r="X154" s="50">
        <v>864180.16796312539</v>
      </c>
      <c r="Y154" s="11">
        <v>104.49668309090909</v>
      </c>
      <c r="Z154" s="50">
        <v>1350.1413707976556</v>
      </c>
      <c r="AA154" s="105"/>
      <c r="AB154" s="105"/>
      <c r="AC154" s="11">
        <v>281.31835490909094</v>
      </c>
      <c r="AD154" s="9">
        <v>3634.6580902659948</v>
      </c>
      <c r="AE154" s="624"/>
      <c r="AF154" s="625"/>
      <c r="AG154" s="11">
        <v>2896.8682836363637</v>
      </c>
      <c r="AH154" s="9">
        <v>1746532.3359262508</v>
      </c>
      <c r="AI154" s="112">
        <f t="shared" si="33"/>
        <v>1746532.3359262508</v>
      </c>
      <c r="AJ154" s="590"/>
      <c r="AK154" s="632"/>
      <c r="AL154" s="638"/>
    </row>
    <row r="155" spans="1:40" s="68" customFormat="1" ht="15.75" customHeight="1" thickBot="1">
      <c r="A155" s="584"/>
      <c r="B155" s="577"/>
      <c r="C155" s="586"/>
      <c r="D155" s="119" t="s">
        <v>321</v>
      </c>
      <c r="E155" s="178" t="s">
        <v>51</v>
      </c>
      <c r="F155" s="231" t="s">
        <v>51</v>
      </c>
      <c r="G155" s="169"/>
      <c r="H155" s="189">
        <v>111.11</v>
      </c>
      <c r="I155" s="241"/>
      <c r="J155" s="233">
        <v>0</v>
      </c>
      <c r="K155" s="238"/>
      <c r="L155" s="233">
        <v>0</v>
      </c>
      <c r="M155" s="588"/>
      <c r="N155" s="588"/>
      <c r="O155" s="59">
        <v>18.253710000000002</v>
      </c>
      <c r="P155" s="243">
        <v>0</v>
      </c>
      <c r="Q155" s="106"/>
      <c r="R155" s="106"/>
      <c r="S155" s="44">
        <v>18.253710000000002</v>
      </c>
      <c r="T155" s="108">
        <v>235.79023939767663</v>
      </c>
      <c r="U155" s="231" t="s">
        <v>51</v>
      </c>
      <c r="V155" s="59">
        <v>1.4444300000000001</v>
      </c>
      <c r="W155" s="59">
        <v>1.4444300000000001</v>
      </c>
      <c r="X155" s="109">
        <v>18.604818889460514</v>
      </c>
      <c r="Y155" s="44">
        <v>1.523692</v>
      </c>
      <c r="Z155" s="109">
        <v>19.638419938874993</v>
      </c>
      <c r="AA155" s="106"/>
      <c r="AB155" s="106"/>
      <c r="AC155" s="44">
        <v>6.7237120000000008</v>
      </c>
      <c r="AD155" s="108">
        <v>86.822488150815701</v>
      </c>
      <c r="AE155" s="626"/>
      <c r="AF155" s="627"/>
      <c r="AG155" s="44">
        <v>36.507420000000003</v>
      </c>
      <c r="AH155" s="108">
        <v>471.70967892653005</v>
      </c>
      <c r="AI155" s="113">
        <f t="shared" si="33"/>
        <v>471.70967892653005</v>
      </c>
      <c r="AJ155" s="453">
        <v>45931</v>
      </c>
      <c r="AK155" s="610"/>
      <c r="AL155" s="639"/>
    </row>
    <row r="156" spans="1:40" s="68" customFormat="1">
      <c r="A156" s="61"/>
      <c r="B156" s="61"/>
      <c r="C156" s="62"/>
      <c r="D156" s="63"/>
      <c r="E156" s="63"/>
      <c r="F156" s="63"/>
      <c r="G156" s="64"/>
      <c r="H156" s="64"/>
      <c r="I156" s="64"/>
      <c r="J156" s="64"/>
      <c r="K156" s="64"/>
      <c r="L156" s="64"/>
      <c r="M156" s="65"/>
      <c r="N156" s="65"/>
      <c r="O156" s="66"/>
      <c r="P156" s="67"/>
      <c r="Q156" s="66"/>
      <c r="R156" s="66"/>
      <c r="S156" s="66"/>
      <c r="T156" s="66"/>
      <c r="U156" s="66"/>
      <c r="V156" s="66"/>
      <c r="W156" s="66"/>
      <c r="X156" s="67"/>
      <c r="Y156" s="67"/>
      <c r="Z156" s="67"/>
      <c r="AA156" s="67"/>
      <c r="AB156" s="67"/>
      <c r="AC156" s="67"/>
      <c r="AD156" s="67"/>
      <c r="AE156" s="67"/>
      <c r="AF156" s="67"/>
      <c r="AG156" s="67"/>
      <c r="AH156" s="67"/>
      <c r="AI156" s="67"/>
      <c r="AJ156" s="67"/>
    </row>
    <row r="157" spans="1:40" s="224" customFormat="1">
      <c r="A157" s="217"/>
      <c r="B157" s="217"/>
      <c r="C157" s="218"/>
      <c r="D157" s="219"/>
      <c r="E157" s="219"/>
      <c r="F157" s="219"/>
      <c r="G157" s="220"/>
      <c r="H157" s="220"/>
      <c r="I157" s="220"/>
      <c r="J157" s="220"/>
      <c r="K157" s="220"/>
      <c r="L157" s="220"/>
      <c r="M157" s="221"/>
      <c r="N157" s="221"/>
      <c r="O157" s="222"/>
      <c r="P157" s="223"/>
      <c r="Q157" s="222"/>
      <c r="R157" s="222"/>
      <c r="S157" s="222"/>
      <c r="T157" s="222"/>
      <c r="U157" s="222"/>
      <c r="V157" s="222"/>
      <c r="W157" s="222"/>
      <c r="X157" s="223"/>
      <c r="Y157" s="223"/>
      <c r="Z157" s="223"/>
      <c r="AA157" s="223"/>
      <c r="AB157" s="223"/>
      <c r="AC157" s="223"/>
      <c r="AD157" s="223"/>
      <c r="AE157" s="223"/>
      <c r="AF157" s="223"/>
      <c r="AG157" s="223"/>
      <c r="AH157" s="223"/>
      <c r="AI157" s="223"/>
      <c r="AJ157" s="223"/>
    </row>
    <row r="158" spans="1:40" s="68" customFormat="1" ht="13.5" thickBot="1">
      <c r="A158" s="61"/>
      <c r="B158" s="61"/>
      <c r="C158" s="62"/>
      <c r="D158" s="63"/>
      <c r="E158" s="87"/>
      <c r="F158" s="87"/>
      <c r="G158" s="64"/>
      <c r="H158" s="88"/>
      <c r="I158" s="88"/>
      <c r="J158" s="88"/>
      <c r="K158" s="88"/>
      <c r="L158" s="88"/>
      <c r="M158" s="65"/>
      <c r="N158" s="65"/>
      <c r="O158" s="66"/>
      <c r="P158" s="66"/>
      <c r="Q158" s="66"/>
      <c r="R158" s="66"/>
      <c r="S158" s="66"/>
      <c r="T158" s="66"/>
      <c r="U158" s="90"/>
      <c r="V158" s="90"/>
      <c r="W158" s="90"/>
      <c r="X158" s="90"/>
      <c r="Y158" s="66"/>
      <c r="Z158" s="67"/>
      <c r="AA158" s="67"/>
      <c r="AB158" s="67"/>
      <c r="AC158" s="67"/>
      <c r="AD158" s="67"/>
      <c r="AE158" s="67"/>
      <c r="AF158" s="67"/>
      <c r="AG158" s="67"/>
      <c r="AH158" s="67"/>
      <c r="AI158" s="67"/>
      <c r="AJ158" s="67"/>
    </row>
    <row r="159" spans="1:40" s="68" customFormat="1" ht="15.75" customHeight="1">
      <c r="A159" s="583" t="s">
        <v>216</v>
      </c>
      <c r="B159" s="575" t="s">
        <v>22</v>
      </c>
      <c r="C159" s="585">
        <v>36263</v>
      </c>
      <c r="D159" s="72" t="s">
        <v>217</v>
      </c>
      <c r="E159" s="16" t="s">
        <v>214</v>
      </c>
      <c r="F159" s="16" t="s">
        <v>214</v>
      </c>
      <c r="G159" s="101">
        <v>178798</v>
      </c>
      <c r="H159" s="52">
        <f>G159/340.75</f>
        <v>524.71900220102714</v>
      </c>
      <c r="I159" s="213" t="s">
        <v>51</v>
      </c>
      <c r="J159" s="213" t="s">
        <v>51</v>
      </c>
      <c r="K159" s="48" t="s">
        <v>51</v>
      </c>
      <c r="L159" s="48" t="s">
        <v>51</v>
      </c>
      <c r="M159" s="613"/>
      <c r="N159" s="616" t="s">
        <v>163</v>
      </c>
      <c r="O159" s="104">
        <v>39.176446074834921</v>
      </c>
      <c r="P159" s="69">
        <v>13.08</v>
      </c>
      <c r="Q159" s="98"/>
      <c r="R159" s="98"/>
      <c r="S159" s="69">
        <v>26.099410124724869</v>
      </c>
      <c r="T159" s="107">
        <v>597</v>
      </c>
      <c r="U159" s="60" t="s">
        <v>51</v>
      </c>
      <c r="V159" s="58">
        <v>6.8213470286133537</v>
      </c>
      <c r="W159" s="58">
        <v>6.8213470286133537</v>
      </c>
      <c r="X159" s="204">
        <v>156</v>
      </c>
      <c r="Y159" s="69">
        <v>1.0036683785766691</v>
      </c>
      <c r="Z159" s="99">
        <v>23</v>
      </c>
      <c r="AA159" s="98"/>
      <c r="AB159" s="98"/>
      <c r="AC159" s="69">
        <v>6.1549523110785023</v>
      </c>
      <c r="AD159" s="111">
        <v>141</v>
      </c>
      <c r="AE159" s="622" t="s">
        <v>40</v>
      </c>
      <c r="AF159" s="623"/>
      <c r="AG159" s="273">
        <v>52.198820249449739</v>
      </c>
      <c r="AH159" s="107">
        <v>1193.9301775645306</v>
      </c>
      <c r="AI159" s="111">
        <f t="shared" ref="AI159:AI161" si="34">AH159</f>
        <v>1193.9301775645306</v>
      </c>
      <c r="AJ159" s="589">
        <v>45981</v>
      </c>
      <c r="AK159" s="609">
        <f>AI159+AI160</f>
        <v>1997.5471223709985</v>
      </c>
      <c r="AL159" s="637">
        <f>AK159+AK161</f>
        <v>2356.5471223709983</v>
      </c>
      <c r="AN159" s="499"/>
    </row>
    <row r="160" spans="1:40" s="68" customFormat="1" ht="15" customHeight="1" thickBot="1">
      <c r="A160" s="628"/>
      <c r="B160" s="577"/>
      <c r="C160" s="586"/>
      <c r="D160" s="465" t="s">
        <v>318</v>
      </c>
      <c r="E160" s="353" t="s">
        <v>51</v>
      </c>
      <c r="F160" s="497" t="s">
        <v>51</v>
      </c>
      <c r="G160" s="141">
        <v>22000</v>
      </c>
      <c r="H160" s="92">
        <f>G160/340.75</f>
        <v>64.563462949376373</v>
      </c>
      <c r="I160" s="178" t="s">
        <v>51</v>
      </c>
      <c r="J160" s="178" t="s">
        <v>51</v>
      </c>
      <c r="K160" s="497" t="s">
        <v>51</v>
      </c>
      <c r="L160" s="497" t="s">
        <v>51</v>
      </c>
      <c r="M160" s="689"/>
      <c r="N160" s="621"/>
      <c r="O160" s="73">
        <v>17.567131327953046</v>
      </c>
      <c r="P160" s="283" t="s">
        <v>51</v>
      </c>
      <c r="Q160" s="293"/>
      <c r="R160" s="293"/>
      <c r="S160" s="15">
        <v>17.567131327953046</v>
      </c>
      <c r="T160" s="41">
        <v>402</v>
      </c>
      <c r="U160" s="497" t="s">
        <v>51</v>
      </c>
      <c r="V160" s="59">
        <v>0.83932501834189288</v>
      </c>
      <c r="W160" s="59">
        <v>0.83932501834189288</v>
      </c>
      <c r="X160" s="109">
        <v>19</v>
      </c>
      <c r="Y160" s="15">
        <v>1.2619222303741746</v>
      </c>
      <c r="Z160" s="294">
        <v>29</v>
      </c>
      <c r="AA160" s="293"/>
      <c r="AB160" s="293"/>
      <c r="AC160" s="15">
        <v>5.0183418928833454</v>
      </c>
      <c r="AD160" s="41">
        <v>115</v>
      </c>
      <c r="AE160" s="624"/>
      <c r="AF160" s="625"/>
      <c r="AG160" s="15">
        <v>35.134262655906092</v>
      </c>
      <c r="AH160" s="41">
        <v>803.61694480646793</v>
      </c>
      <c r="AI160" s="297">
        <f t="shared" si="34"/>
        <v>803.61694480646793</v>
      </c>
      <c r="AJ160" s="608"/>
      <c r="AK160" s="610"/>
      <c r="AL160" s="638"/>
      <c r="AM160" s="68" t="s">
        <v>219</v>
      </c>
      <c r="AN160" s="499"/>
    </row>
    <row r="161" spans="1:40" s="68" customFormat="1" ht="15.75" customHeight="1" thickBot="1">
      <c r="A161" s="584"/>
      <c r="B161" s="560" t="s">
        <v>22</v>
      </c>
      <c r="C161" s="365">
        <v>36496</v>
      </c>
      <c r="D161" s="329" t="s">
        <v>218</v>
      </c>
      <c r="E161" s="181" t="s">
        <v>215</v>
      </c>
      <c r="F161" s="181" t="s">
        <v>215</v>
      </c>
      <c r="G161" s="494"/>
      <c r="H161" s="97"/>
      <c r="I161" s="178"/>
      <c r="J161" s="178"/>
      <c r="K161" s="496"/>
      <c r="L161" s="496"/>
      <c r="M161" s="614"/>
      <c r="N161" s="617"/>
      <c r="O161" s="59">
        <v>22.083639031548056</v>
      </c>
      <c r="P161" s="183">
        <v>13.08</v>
      </c>
      <c r="Q161" s="106"/>
      <c r="R161" s="106"/>
      <c r="S161" s="44">
        <v>9.0066030814380049</v>
      </c>
      <c r="T161" s="108">
        <v>179</v>
      </c>
      <c r="U161" s="496"/>
      <c r="V161" s="59"/>
      <c r="W161" s="59"/>
      <c r="X161" s="109"/>
      <c r="Y161" s="44">
        <v>1.0036683785766691</v>
      </c>
      <c r="Z161" s="109">
        <v>20</v>
      </c>
      <c r="AA161" s="106"/>
      <c r="AB161" s="106"/>
      <c r="AC161" s="44">
        <v>2.6139398385913424</v>
      </c>
      <c r="AD161" s="113">
        <v>52</v>
      </c>
      <c r="AE161" s="626"/>
      <c r="AF161" s="627"/>
      <c r="AG161" s="275">
        <v>18.01320616287601</v>
      </c>
      <c r="AH161" s="108">
        <v>359</v>
      </c>
      <c r="AI161" s="113">
        <f t="shared" si="34"/>
        <v>359</v>
      </c>
      <c r="AJ161" s="590"/>
      <c r="AK161" s="495">
        <f>AI161</f>
        <v>359</v>
      </c>
      <c r="AL161" s="639"/>
      <c r="AN161" s="499"/>
    </row>
    <row r="162" spans="1:40" s="68" customFormat="1">
      <c r="A162" s="61"/>
      <c r="B162" s="61"/>
      <c r="C162" s="62"/>
      <c r="D162" s="63"/>
      <c r="E162" s="63"/>
      <c r="F162" s="63"/>
      <c r="G162" s="64"/>
      <c r="H162" s="64"/>
      <c r="I162" s="64"/>
      <c r="J162" s="64"/>
      <c r="K162" s="64"/>
      <c r="L162" s="64"/>
      <c r="M162" s="65"/>
      <c r="N162" s="65"/>
      <c r="O162" s="66"/>
      <c r="P162" s="66"/>
      <c r="Q162" s="66"/>
      <c r="R162" s="66"/>
      <c r="S162" s="66"/>
      <c r="T162" s="66"/>
      <c r="U162" s="66"/>
      <c r="V162" s="66"/>
      <c r="W162" s="66"/>
      <c r="X162" s="67"/>
      <c r="Y162" s="67"/>
      <c r="Z162" s="67"/>
      <c r="AA162" s="67"/>
      <c r="AB162" s="67"/>
      <c r="AC162" s="67"/>
      <c r="AD162" s="67"/>
      <c r="AE162" s="67"/>
      <c r="AF162" s="67"/>
      <c r="AG162" s="67"/>
      <c r="AH162" s="67"/>
      <c r="AI162" s="67"/>
      <c r="AJ162" s="67"/>
    </row>
    <row r="163" spans="1:40" s="224" customFormat="1">
      <c r="A163" s="217"/>
      <c r="B163" s="217"/>
      <c r="C163" s="218"/>
      <c r="D163" s="219"/>
      <c r="E163" s="219"/>
      <c r="F163" s="219"/>
      <c r="G163" s="220"/>
      <c r="H163" s="220"/>
      <c r="I163" s="220"/>
      <c r="J163" s="220"/>
      <c r="K163" s="220"/>
      <c r="L163" s="220"/>
      <c r="M163" s="221"/>
      <c r="N163" s="221"/>
      <c r="O163" s="222"/>
      <c r="P163" s="223"/>
      <c r="Q163" s="222"/>
      <c r="R163" s="222"/>
      <c r="S163" s="222"/>
      <c r="T163" s="222"/>
      <c r="U163" s="222"/>
      <c r="V163" s="222"/>
      <c r="W163" s="222"/>
      <c r="X163" s="223"/>
      <c r="Y163" s="223"/>
      <c r="Z163" s="223"/>
      <c r="AA163" s="223"/>
      <c r="AB163" s="223"/>
      <c r="AC163" s="223"/>
      <c r="AD163" s="223"/>
      <c r="AE163" s="223"/>
      <c r="AF163" s="223"/>
      <c r="AG163" s="223"/>
      <c r="AH163" s="223"/>
      <c r="AI163" s="223"/>
      <c r="AJ163" s="223"/>
    </row>
    <row r="164" spans="1:40" s="68" customFormat="1" ht="13.5" thickBot="1">
      <c r="A164" s="85"/>
      <c r="B164" s="85"/>
      <c r="C164" s="312"/>
      <c r="D164" s="87"/>
      <c r="E164" s="87"/>
      <c r="F164" s="87"/>
      <c r="G164" s="88"/>
      <c r="H164" s="88"/>
      <c r="I164" s="88"/>
      <c r="J164" s="88"/>
      <c r="K164" s="88"/>
      <c r="L164" s="88"/>
      <c r="M164" s="89"/>
      <c r="N164" s="89"/>
      <c r="O164" s="90"/>
      <c r="P164" s="74"/>
      <c r="Q164" s="90"/>
      <c r="R164" s="90"/>
      <c r="S164" s="90"/>
      <c r="T164" s="90"/>
      <c r="U164" s="90"/>
      <c r="V164" s="90"/>
      <c r="W164" s="90"/>
      <c r="X164" s="74"/>
      <c r="Y164" s="74"/>
      <c r="Z164" s="74"/>
      <c r="AA164" s="74"/>
      <c r="AB164" s="74"/>
      <c r="AC164" s="74"/>
      <c r="AD164" s="74"/>
      <c r="AE164" s="74"/>
      <c r="AF164" s="74"/>
      <c r="AG164" s="74"/>
      <c r="AH164" s="74"/>
      <c r="AI164" s="74"/>
      <c r="AJ164" s="67"/>
    </row>
    <row r="165" spans="1:40" s="68" customFormat="1" ht="15.75" customHeight="1">
      <c r="A165" s="594" t="s">
        <v>128</v>
      </c>
      <c r="B165" s="568" t="s">
        <v>260</v>
      </c>
      <c r="C165" s="615">
        <v>32835</v>
      </c>
      <c r="D165" s="116" t="s">
        <v>67</v>
      </c>
      <c r="E165" s="305" t="s">
        <v>67</v>
      </c>
      <c r="F165" s="306" t="s">
        <v>51</v>
      </c>
      <c r="G165" s="316">
        <v>15000</v>
      </c>
      <c r="H165" s="285">
        <f t="shared" ref="H165:J168" si="35">G165/340.75</f>
        <v>44.020542920029349</v>
      </c>
      <c r="I165" s="316">
        <v>15000</v>
      </c>
      <c r="J165" s="285">
        <f t="shared" si="35"/>
        <v>44.020542920029349</v>
      </c>
      <c r="K165" s="319" t="s">
        <v>22</v>
      </c>
      <c r="L165" s="319" t="s">
        <v>22</v>
      </c>
      <c r="M165" s="601"/>
      <c r="N165" s="587" t="s">
        <v>63</v>
      </c>
      <c r="O165" s="104">
        <v>44.578136463683052</v>
      </c>
      <c r="P165" s="69">
        <v>10.18</v>
      </c>
      <c r="Q165" s="98"/>
      <c r="R165" s="98"/>
      <c r="S165" s="69">
        <v>34.400586940572268</v>
      </c>
      <c r="T165" s="107">
        <v>12191.483587631621</v>
      </c>
      <c r="U165" s="319" t="s">
        <v>22</v>
      </c>
      <c r="V165" s="38">
        <v>0.56999999999999995</v>
      </c>
      <c r="W165" s="322">
        <v>-5.1504035216434332</v>
      </c>
      <c r="X165" s="323">
        <v>-929</v>
      </c>
      <c r="Y165" s="69">
        <v>2.0748349229640497</v>
      </c>
      <c r="Z165" s="99">
        <v>735.32895088259352</v>
      </c>
      <c r="AA165" s="98"/>
      <c r="AB165" s="98"/>
      <c r="AC165" s="69">
        <v>12.244754218635363</v>
      </c>
      <c r="AD165" s="107">
        <v>4337.8999742038213</v>
      </c>
      <c r="AE165" s="622" t="s">
        <v>40</v>
      </c>
      <c r="AF165" s="623"/>
      <c r="AG165" s="69">
        <v>68.801173881144535</v>
      </c>
      <c r="AH165" s="107">
        <v>24383</v>
      </c>
      <c r="AI165" s="111">
        <f t="shared" ref="AI165:AI172" si="36">AH165</f>
        <v>24383</v>
      </c>
      <c r="AJ165" s="660">
        <v>45945</v>
      </c>
      <c r="AK165" s="591">
        <f>AI165+AI166+AI167+AI168</f>
        <v>266728</v>
      </c>
    </row>
    <row r="166" spans="1:40" s="68" customFormat="1" ht="15.75" customHeight="1">
      <c r="A166" s="595"/>
      <c r="B166" s="578"/>
      <c r="C166" s="615"/>
      <c r="D166" s="313" t="s">
        <v>318</v>
      </c>
      <c r="E166" s="177" t="s">
        <v>51</v>
      </c>
      <c r="F166" s="48" t="s">
        <v>51</v>
      </c>
      <c r="G166" s="317">
        <v>1200000</v>
      </c>
      <c r="H166" s="285">
        <f t="shared" si="35"/>
        <v>3521.6434336023476</v>
      </c>
      <c r="I166" s="177" t="s">
        <v>51</v>
      </c>
      <c r="J166" s="177" t="s">
        <v>51</v>
      </c>
      <c r="K166" s="251" t="s">
        <v>22</v>
      </c>
      <c r="L166" s="251" t="s">
        <v>22</v>
      </c>
      <c r="M166" s="601"/>
      <c r="N166" s="601"/>
      <c r="O166" s="38">
        <v>101.36463683052091</v>
      </c>
      <c r="P166" s="11"/>
      <c r="Q166" s="105"/>
      <c r="R166" s="105"/>
      <c r="S166" s="11">
        <v>101.36463683052091</v>
      </c>
      <c r="T166" s="9">
        <v>35922.348152393664</v>
      </c>
      <c r="U166" s="251" t="s">
        <v>22</v>
      </c>
      <c r="V166" s="38">
        <v>45.781364636830524</v>
      </c>
      <c r="W166" s="38">
        <v>45.781364636830524</v>
      </c>
      <c r="X166" s="50"/>
      <c r="Y166" s="11">
        <v>6.6925898752751269</v>
      </c>
      <c r="Z166" s="50">
        <v>2371.8778960222735</v>
      </c>
      <c r="AA166" s="105"/>
      <c r="AB166" s="105"/>
      <c r="AC166" s="11">
        <v>16.674981658107118</v>
      </c>
      <c r="AD166" s="9">
        <v>5730.7060933721905</v>
      </c>
      <c r="AE166" s="624"/>
      <c r="AF166" s="625"/>
      <c r="AG166" s="11">
        <v>202.72927366104182</v>
      </c>
      <c r="AH166" s="9">
        <v>71848</v>
      </c>
      <c r="AI166" s="112">
        <f t="shared" si="36"/>
        <v>71848</v>
      </c>
      <c r="AJ166" s="661"/>
      <c r="AK166" s="592"/>
      <c r="AL166" s="68" t="s">
        <v>127</v>
      </c>
    </row>
    <row r="167" spans="1:40" s="68" customFormat="1" ht="15.75" customHeight="1">
      <c r="A167" s="595"/>
      <c r="B167" s="578"/>
      <c r="C167" s="615"/>
      <c r="D167" s="313" t="s">
        <v>319</v>
      </c>
      <c r="E167" s="177" t="s">
        <v>51</v>
      </c>
      <c r="F167" s="48" t="s">
        <v>51</v>
      </c>
      <c r="G167" s="317">
        <v>1305000</v>
      </c>
      <c r="H167" s="285">
        <f t="shared" si="35"/>
        <v>3829.7872340425533</v>
      </c>
      <c r="I167" s="177" t="s">
        <v>51</v>
      </c>
      <c r="J167" s="177" t="s">
        <v>51</v>
      </c>
      <c r="K167" s="321" t="s">
        <v>22</v>
      </c>
      <c r="L167" s="321" t="s">
        <v>22</v>
      </c>
      <c r="M167" s="601"/>
      <c r="N167" s="601"/>
      <c r="O167" s="38">
        <v>120.55025678650037</v>
      </c>
      <c r="P167" s="11"/>
      <c r="Q167" s="105"/>
      <c r="R167" s="105"/>
      <c r="S167" s="11">
        <v>120.55025678650037</v>
      </c>
      <c r="T167" s="9">
        <v>42723.35309561024</v>
      </c>
      <c r="U167" s="321" t="s">
        <v>22</v>
      </c>
      <c r="V167" s="38">
        <v>49.787234042553195</v>
      </c>
      <c r="W167" s="38">
        <v>49.787234042553195</v>
      </c>
      <c r="X167" s="50"/>
      <c r="Y167" s="11">
        <v>7.9431401320616288</v>
      </c>
      <c r="Z167" s="50">
        <v>2815.0773998339373</v>
      </c>
      <c r="AA167" s="105"/>
      <c r="AB167" s="105"/>
      <c r="AC167" s="11">
        <v>21.01320616287601</v>
      </c>
      <c r="AD167" s="9">
        <v>7446.0194818645396</v>
      </c>
      <c r="AE167" s="624"/>
      <c r="AF167" s="625"/>
      <c r="AG167" s="11">
        <v>241.10051357300074</v>
      </c>
      <c r="AH167" s="9">
        <v>85447</v>
      </c>
      <c r="AI167" s="112">
        <f t="shared" si="36"/>
        <v>85447</v>
      </c>
      <c r="AJ167" s="661"/>
      <c r="AK167" s="592"/>
    </row>
    <row r="168" spans="1:40" s="68" customFormat="1" ht="15" customHeight="1" thickBot="1">
      <c r="A168" s="596"/>
      <c r="B168" s="569"/>
      <c r="C168" s="586"/>
      <c r="D168" s="314" t="s">
        <v>320</v>
      </c>
      <c r="E168" s="283" t="s">
        <v>51</v>
      </c>
      <c r="F168" s="49" t="s">
        <v>51</v>
      </c>
      <c r="G168" s="318">
        <v>1459040</v>
      </c>
      <c r="H168" s="315">
        <f t="shared" si="35"/>
        <v>4281.8488628026416</v>
      </c>
      <c r="I168" s="283" t="s">
        <v>51</v>
      </c>
      <c r="J168" s="283" t="s">
        <v>51</v>
      </c>
      <c r="K168" s="320" t="s">
        <v>22</v>
      </c>
      <c r="L168" s="320" t="s">
        <v>22</v>
      </c>
      <c r="M168" s="588"/>
      <c r="N168" s="601"/>
      <c r="O168" s="73">
        <v>119.98966984592809</v>
      </c>
      <c r="P168" s="243"/>
      <c r="Q168" s="293"/>
      <c r="R168" s="293"/>
      <c r="S168" s="15">
        <v>119.98966984592809</v>
      </c>
      <c r="T168" s="41">
        <v>42524.887083718582</v>
      </c>
      <c r="U168" s="320" t="s">
        <v>22</v>
      </c>
      <c r="V168" s="73">
        <v>55.664035216434335</v>
      </c>
      <c r="W168" s="73">
        <v>55.664035216434335</v>
      </c>
      <c r="X168" s="294"/>
      <c r="Y168" s="15">
        <v>8.0039442406456338</v>
      </c>
      <c r="Z168" s="294">
        <v>2836.6265943648259</v>
      </c>
      <c r="AA168" s="293"/>
      <c r="AB168" s="293"/>
      <c r="AC168" s="15">
        <v>19.297690388848132</v>
      </c>
      <c r="AD168" s="41">
        <v>6839.9893384096176</v>
      </c>
      <c r="AE168" s="624"/>
      <c r="AF168" s="625"/>
      <c r="AG168" s="15">
        <v>239.97933969185618</v>
      </c>
      <c r="AH168" s="41">
        <v>85050</v>
      </c>
      <c r="AI168" s="297">
        <f t="shared" si="36"/>
        <v>85050</v>
      </c>
      <c r="AJ168" s="661"/>
      <c r="AK168" s="593"/>
    </row>
    <row r="169" spans="1:40" s="68" customFormat="1" ht="15" customHeight="1">
      <c r="A169" s="690" t="s">
        <v>129</v>
      </c>
      <c r="B169" s="570" t="s">
        <v>22</v>
      </c>
      <c r="C169" s="585">
        <v>36108</v>
      </c>
      <c r="D169" s="116" t="s">
        <v>279</v>
      </c>
      <c r="E169" s="149" t="s">
        <v>132</v>
      </c>
      <c r="F169" s="308" t="s">
        <v>51</v>
      </c>
      <c r="G169" s="316"/>
      <c r="H169" s="285"/>
      <c r="I169" s="117"/>
      <c r="J169" s="117"/>
      <c r="K169" s="117"/>
      <c r="L169" s="117"/>
      <c r="M169" s="601"/>
      <c r="N169" s="601"/>
      <c r="O169" s="39">
        <v>65.931034482758619</v>
      </c>
      <c r="P169" s="295">
        <v>30.44</v>
      </c>
      <c r="Q169" s="290"/>
      <c r="R169" s="290"/>
      <c r="S169" s="8">
        <v>35.492296404988998</v>
      </c>
      <c r="T169" s="291">
        <v>883.12047846916312</v>
      </c>
      <c r="U169" s="117"/>
      <c r="V169" s="39"/>
      <c r="W169" s="39"/>
      <c r="X169" s="292"/>
      <c r="Y169" s="8">
        <v>7.776962582538518</v>
      </c>
      <c r="Z169" s="292">
        <v>193.50663700539783</v>
      </c>
      <c r="AA169" s="290"/>
      <c r="AB169" s="290"/>
      <c r="AC169" s="8">
        <v>9.2390315480557597</v>
      </c>
      <c r="AD169" s="291">
        <v>229.88588476241259</v>
      </c>
      <c r="AE169" s="624"/>
      <c r="AF169" s="625"/>
      <c r="AG169" s="8">
        <v>70.984592809977997</v>
      </c>
      <c r="AH169" s="291">
        <v>1766.2409569383262</v>
      </c>
      <c r="AI169" s="296">
        <f t="shared" si="36"/>
        <v>1766.2409569383262</v>
      </c>
      <c r="AJ169" s="608"/>
      <c r="AK169" s="609">
        <f>AI169+AI170+AI171+AI172</f>
        <v>7541.25668279604</v>
      </c>
    </row>
    <row r="170" spans="1:40" s="68" customFormat="1" ht="15" customHeight="1">
      <c r="A170" s="691"/>
      <c r="B170" s="579"/>
      <c r="C170" s="615"/>
      <c r="D170" s="116" t="s">
        <v>318</v>
      </c>
      <c r="E170" s="177" t="s">
        <v>51</v>
      </c>
      <c r="F170" s="48" t="s">
        <v>51</v>
      </c>
      <c r="G170" s="317"/>
      <c r="H170" s="285"/>
      <c r="I170" s="102"/>
      <c r="J170" s="102"/>
      <c r="K170" s="102"/>
      <c r="L170" s="102"/>
      <c r="M170" s="601"/>
      <c r="N170" s="601"/>
      <c r="O170" s="38">
        <v>22.010271460014675</v>
      </c>
      <c r="P170" s="242"/>
      <c r="Q170" s="105"/>
      <c r="R170" s="105"/>
      <c r="S170" s="11">
        <v>22.010271460014675</v>
      </c>
      <c r="T170" s="9">
        <v>547.6602934115034</v>
      </c>
      <c r="U170" s="102"/>
      <c r="V170" s="38"/>
      <c r="W170" s="38"/>
      <c r="X170" s="50"/>
      <c r="Y170" s="11">
        <v>0.96845194424064562</v>
      </c>
      <c r="Z170" s="50">
        <v>24.097052910106129</v>
      </c>
      <c r="AA170" s="105"/>
      <c r="AB170" s="105"/>
      <c r="AC170" s="11">
        <v>6.6030814380044021</v>
      </c>
      <c r="AD170" s="9">
        <v>164.29808802345102</v>
      </c>
      <c r="AE170" s="624"/>
      <c r="AF170" s="625"/>
      <c r="AG170" s="11">
        <v>44.020542920029349</v>
      </c>
      <c r="AH170" s="9">
        <v>1095.3205868230068</v>
      </c>
      <c r="AI170" s="112">
        <f t="shared" si="36"/>
        <v>1095.3205868230068</v>
      </c>
      <c r="AJ170" s="608"/>
      <c r="AK170" s="632"/>
    </row>
    <row r="171" spans="1:40" s="68" customFormat="1" ht="15" customHeight="1">
      <c r="A171" s="691"/>
      <c r="B171" s="579"/>
      <c r="C171" s="615"/>
      <c r="D171" s="116" t="s">
        <v>319</v>
      </c>
      <c r="E171" s="177" t="s">
        <v>51</v>
      </c>
      <c r="F171" s="48" t="s">
        <v>51</v>
      </c>
      <c r="G171" s="317"/>
      <c r="H171" s="285"/>
      <c r="I171" s="102"/>
      <c r="J171" s="102"/>
      <c r="K171" s="102"/>
      <c r="L171" s="102"/>
      <c r="M171" s="601"/>
      <c r="N171" s="601"/>
      <c r="O171" s="38">
        <v>39.618488628026412</v>
      </c>
      <c r="P171" s="242"/>
      <c r="Q171" s="105"/>
      <c r="R171" s="105"/>
      <c r="S171" s="11">
        <v>39.618488628026412</v>
      </c>
      <c r="T171" s="9">
        <v>985.78852814070478</v>
      </c>
      <c r="U171" s="102"/>
      <c r="V171" s="38"/>
      <c r="W171" s="38"/>
      <c r="X171" s="50"/>
      <c r="Y171" s="11">
        <v>5.6639765223771095</v>
      </c>
      <c r="Z171" s="50">
        <v>140.93124883789335</v>
      </c>
      <c r="AA171" s="105"/>
      <c r="AB171" s="105"/>
      <c r="AC171" s="11">
        <v>10.476889214966985</v>
      </c>
      <c r="AD171" s="9">
        <v>260.68629966387499</v>
      </c>
      <c r="AE171" s="624"/>
      <c r="AF171" s="625"/>
      <c r="AG171" s="11">
        <v>79.236977256052825</v>
      </c>
      <c r="AH171" s="9">
        <v>1971.5770562814096</v>
      </c>
      <c r="AI171" s="112">
        <f t="shared" si="36"/>
        <v>1971.5770562814096</v>
      </c>
      <c r="AJ171" s="608"/>
      <c r="AK171" s="632"/>
    </row>
    <row r="172" spans="1:40" s="68" customFormat="1" ht="15.75" customHeight="1" thickBot="1">
      <c r="A172" s="692"/>
      <c r="B172" s="571"/>
      <c r="C172" s="586"/>
      <c r="D172" s="119" t="s">
        <v>320</v>
      </c>
      <c r="E172" s="178" t="s">
        <v>51</v>
      </c>
      <c r="F172" s="307" t="s">
        <v>51</v>
      </c>
      <c r="G172" s="318">
        <v>333333</v>
      </c>
      <c r="H172" s="315">
        <f t="shared" ref="H172" si="37">G172/340.75</f>
        <v>978.23330887747613</v>
      </c>
      <c r="I172" s="178" t="s">
        <v>51</v>
      </c>
      <c r="J172" s="178" t="s">
        <v>51</v>
      </c>
      <c r="K172" s="307" t="s">
        <v>51</v>
      </c>
      <c r="L172" s="307" t="s">
        <v>51</v>
      </c>
      <c r="M172" s="588"/>
      <c r="N172" s="588"/>
      <c r="O172" s="59">
        <v>47.962802641232578</v>
      </c>
      <c r="P172" s="243"/>
      <c r="Q172" s="106"/>
      <c r="R172" s="106"/>
      <c r="S172" s="44">
        <v>47.962802641232578</v>
      </c>
      <c r="T172" s="108">
        <v>1354.0590413766486</v>
      </c>
      <c r="U172" s="307" t="s">
        <v>51</v>
      </c>
      <c r="V172" s="59">
        <v>12.72</v>
      </c>
      <c r="W172" s="59">
        <v>12.72</v>
      </c>
      <c r="X172" s="109">
        <v>316</v>
      </c>
      <c r="Y172" s="44">
        <v>3.0344809977989726</v>
      </c>
      <c r="Z172" s="109">
        <v>75.504055305509141</v>
      </c>
      <c r="AA172" s="106"/>
      <c r="AB172" s="106"/>
      <c r="AC172" s="44">
        <v>10.573730887747615</v>
      </c>
      <c r="AD172" s="108">
        <v>311.29002314945114</v>
      </c>
      <c r="AE172" s="626"/>
      <c r="AF172" s="627"/>
      <c r="AG172" s="44">
        <v>95.925605282465156</v>
      </c>
      <c r="AH172" s="108">
        <v>2708.1180827532971</v>
      </c>
      <c r="AI172" s="113">
        <f t="shared" si="36"/>
        <v>2708.1180827532971</v>
      </c>
      <c r="AJ172" s="590"/>
      <c r="AK172" s="610"/>
    </row>
    <row r="173" spans="1:40" s="68" customFormat="1">
      <c r="A173" s="61"/>
      <c r="B173" s="61"/>
      <c r="C173" s="62"/>
      <c r="D173" s="63"/>
      <c r="E173" s="63"/>
      <c r="F173" s="63"/>
      <c r="G173" s="64"/>
      <c r="H173" s="64"/>
      <c r="I173" s="64"/>
      <c r="J173" s="64"/>
      <c r="K173" s="64"/>
      <c r="L173" s="64"/>
      <c r="M173" s="65"/>
      <c r="N173" s="65"/>
      <c r="O173" s="66"/>
      <c r="P173" s="67"/>
      <c r="Q173" s="66"/>
      <c r="R173" s="66"/>
      <c r="S173" s="66"/>
      <c r="T173" s="66"/>
      <c r="U173" s="66"/>
      <c r="V173" s="66"/>
      <c r="W173" s="66"/>
      <c r="X173" s="67"/>
      <c r="Y173" s="67"/>
      <c r="Z173" s="67"/>
      <c r="AA173" s="67"/>
      <c r="AB173" s="67"/>
      <c r="AC173" s="67"/>
      <c r="AD173" s="67"/>
      <c r="AE173" s="67"/>
      <c r="AF173" s="67"/>
      <c r="AG173" s="67"/>
      <c r="AH173" s="67"/>
      <c r="AI173" s="67"/>
      <c r="AJ173" s="67"/>
    </row>
    <row r="174" spans="1:40" s="224" customFormat="1">
      <c r="A174" s="217"/>
      <c r="B174" s="217"/>
      <c r="C174" s="218"/>
      <c r="D174" s="219"/>
      <c r="E174" s="219"/>
      <c r="F174" s="219"/>
      <c r="G174" s="220"/>
      <c r="H174" s="220"/>
      <c r="I174" s="220"/>
      <c r="J174" s="220"/>
      <c r="K174" s="220"/>
      <c r="L174" s="220"/>
      <c r="M174" s="221"/>
      <c r="N174" s="221"/>
      <c r="O174" s="222"/>
      <c r="P174" s="223"/>
      <c r="Q174" s="222"/>
      <c r="R174" s="222"/>
      <c r="S174" s="222"/>
      <c r="T174" s="222"/>
      <c r="U174" s="222"/>
      <c r="V174" s="222"/>
      <c r="W174" s="222"/>
      <c r="X174" s="223"/>
      <c r="Y174" s="223"/>
      <c r="Z174" s="223"/>
      <c r="AA174" s="223"/>
      <c r="AB174" s="223"/>
      <c r="AC174" s="223"/>
      <c r="AD174" s="223"/>
      <c r="AE174" s="223"/>
      <c r="AF174" s="223"/>
      <c r="AG174" s="223"/>
      <c r="AH174" s="223"/>
      <c r="AI174" s="223"/>
      <c r="AJ174" s="223"/>
    </row>
    <row r="175" spans="1:40" s="68" customFormat="1" ht="13.5" thickBot="1">
      <c r="A175" s="61"/>
      <c r="B175" s="85"/>
      <c r="C175" s="86"/>
      <c r="D175" s="87"/>
      <c r="E175" s="87"/>
      <c r="F175" s="87"/>
      <c r="G175" s="88"/>
      <c r="H175" s="88"/>
      <c r="I175" s="88"/>
      <c r="J175" s="88"/>
      <c r="K175" s="88"/>
      <c r="L175" s="88"/>
      <c r="M175" s="89"/>
      <c r="N175" s="89"/>
      <c r="O175" s="90"/>
      <c r="P175" s="90"/>
      <c r="Q175" s="90"/>
      <c r="R175" s="90"/>
      <c r="S175" s="90"/>
      <c r="T175" s="90"/>
      <c r="U175" s="90"/>
      <c r="V175" s="90"/>
      <c r="W175" s="90"/>
      <c r="X175" s="90"/>
      <c r="Y175" s="90"/>
      <c r="Z175" s="90"/>
      <c r="AA175" s="90"/>
      <c r="AB175" s="90"/>
      <c r="AC175" s="90"/>
      <c r="AD175" s="90"/>
      <c r="AE175" s="90"/>
      <c r="AF175" s="90"/>
      <c r="AG175" s="90"/>
      <c r="AH175" s="90"/>
      <c r="AI175" s="90"/>
      <c r="AJ175" s="90"/>
    </row>
    <row r="176" spans="1:40" s="68" customFormat="1" ht="15" customHeight="1">
      <c r="A176" s="594" t="s">
        <v>65</v>
      </c>
      <c r="B176" s="568" t="s">
        <v>22</v>
      </c>
      <c r="C176" s="135">
        <v>36159</v>
      </c>
      <c r="D176" s="116" t="s">
        <v>66</v>
      </c>
      <c r="E176" s="116" t="s">
        <v>66</v>
      </c>
      <c r="F176" s="133" t="s">
        <v>67</v>
      </c>
      <c r="G176" s="136">
        <v>0</v>
      </c>
      <c r="H176" s="136">
        <v>0</v>
      </c>
      <c r="I176" s="136">
        <v>0</v>
      </c>
      <c r="J176" s="136">
        <v>0</v>
      </c>
      <c r="K176" s="136">
        <v>0</v>
      </c>
      <c r="L176" s="136">
        <v>0</v>
      </c>
      <c r="M176" s="587"/>
      <c r="N176" s="587" t="s">
        <v>16</v>
      </c>
      <c r="O176" s="58">
        <v>132.35509904622157</v>
      </c>
      <c r="P176" s="35">
        <v>24.792369772560527</v>
      </c>
      <c r="Q176" s="43"/>
      <c r="R176" s="43"/>
      <c r="S176" s="35">
        <v>107.56272927366105</v>
      </c>
      <c r="T176" s="120">
        <v>2580</v>
      </c>
      <c r="U176" s="133"/>
      <c r="V176" s="35"/>
      <c r="W176" s="35"/>
      <c r="X176" s="120"/>
      <c r="Y176" s="35">
        <v>9.173881144534116</v>
      </c>
      <c r="Z176" s="120">
        <v>220</v>
      </c>
      <c r="AA176" s="121"/>
      <c r="AB176" s="121"/>
      <c r="AC176" s="35">
        <v>31.256346294937639</v>
      </c>
      <c r="AD176" s="120">
        <v>750</v>
      </c>
      <c r="AE176" s="622" t="s">
        <v>40</v>
      </c>
      <c r="AF176" s="623"/>
      <c r="AG176" s="35">
        <v>215.1254585473221</v>
      </c>
      <c r="AH176" s="120">
        <v>5161</v>
      </c>
      <c r="AI176" s="123">
        <f t="shared" ref="AI176:AI179" si="38">AH176</f>
        <v>5161</v>
      </c>
      <c r="AJ176" s="656">
        <v>45847</v>
      </c>
      <c r="AK176" s="650">
        <f>AI176+AI177</f>
        <v>153371</v>
      </c>
    </row>
    <row r="177" spans="1:38" s="68" customFormat="1" ht="15.75" customHeight="1" thickBot="1">
      <c r="A177" s="595"/>
      <c r="B177" s="569"/>
      <c r="C177" s="118"/>
      <c r="D177" s="119" t="s">
        <v>318</v>
      </c>
      <c r="E177" s="134"/>
      <c r="F177" s="49" t="s">
        <v>51</v>
      </c>
      <c r="G177" s="141">
        <v>41894503.740000002</v>
      </c>
      <c r="H177" s="91">
        <f>G177/340.75</f>
        <v>122947.92000000001</v>
      </c>
      <c r="I177" s="42"/>
      <c r="J177" s="91"/>
      <c r="K177" s="42"/>
      <c r="L177" s="91"/>
      <c r="M177" s="601"/>
      <c r="N177" s="601"/>
      <c r="O177" s="73">
        <v>3088.8410858400589</v>
      </c>
      <c r="P177" s="15"/>
      <c r="Q177" s="45"/>
      <c r="R177" s="45"/>
      <c r="S177" s="15">
        <v>3088.8410858400589</v>
      </c>
      <c r="T177" s="41">
        <v>74105</v>
      </c>
      <c r="U177" s="48" t="s">
        <v>51</v>
      </c>
      <c r="V177" s="15">
        <v>1598.3229699192957</v>
      </c>
      <c r="W177" s="15">
        <v>1598.3229699192957</v>
      </c>
      <c r="X177" s="41">
        <v>38346</v>
      </c>
      <c r="Y177" s="15">
        <v>222.57991841526049</v>
      </c>
      <c r="Z177" s="41">
        <v>5340</v>
      </c>
      <c r="AA177" s="122"/>
      <c r="AB177" s="122"/>
      <c r="AC177" s="15">
        <v>447.1554347762289</v>
      </c>
      <c r="AD177" s="41">
        <v>10728</v>
      </c>
      <c r="AE177" s="624"/>
      <c r="AF177" s="625"/>
      <c r="AG177" s="15">
        <v>6177.6821716801178</v>
      </c>
      <c r="AH177" s="41">
        <v>148210</v>
      </c>
      <c r="AI177" s="124">
        <f t="shared" si="38"/>
        <v>148210</v>
      </c>
      <c r="AJ177" s="658"/>
      <c r="AK177" s="651"/>
    </row>
    <row r="178" spans="1:38" s="68" customFormat="1" ht="15" customHeight="1">
      <c r="A178" s="595"/>
      <c r="B178" s="570" t="s">
        <v>22</v>
      </c>
      <c r="C178" s="137">
        <v>37294</v>
      </c>
      <c r="D178" s="116" t="s">
        <v>68</v>
      </c>
      <c r="E178" s="116" t="s">
        <v>69</v>
      </c>
      <c r="F178" s="139" t="s">
        <v>67</v>
      </c>
      <c r="G178" s="146"/>
      <c r="H178" s="138">
        <v>0</v>
      </c>
      <c r="I178" s="146"/>
      <c r="J178" s="138">
        <v>0</v>
      </c>
      <c r="K178" s="146"/>
      <c r="L178" s="138">
        <v>0</v>
      </c>
      <c r="M178" s="601"/>
      <c r="N178" s="601"/>
      <c r="O178" s="58">
        <v>81.34</v>
      </c>
      <c r="P178" s="35">
        <v>21.12</v>
      </c>
      <c r="Q178" s="43"/>
      <c r="R178" s="43"/>
      <c r="S178" s="35">
        <v>60.22</v>
      </c>
      <c r="T178" s="120">
        <v>868</v>
      </c>
      <c r="U178" s="133"/>
      <c r="V178" s="35"/>
      <c r="W178" s="35"/>
      <c r="X178" s="120"/>
      <c r="Y178" s="35">
        <v>9.5</v>
      </c>
      <c r="Z178" s="120">
        <v>137</v>
      </c>
      <c r="AA178" s="121"/>
      <c r="AB178" s="121"/>
      <c r="AC178" s="35">
        <v>22.304319999999997</v>
      </c>
      <c r="AD178" s="120">
        <v>322</v>
      </c>
      <c r="AE178" s="624"/>
      <c r="AF178" s="625"/>
      <c r="AG178" s="35">
        <v>120.44</v>
      </c>
      <c r="AH178" s="120">
        <v>1737</v>
      </c>
      <c r="AI178" s="123">
        <f t="shared" si="38"/>
        <v>1737</v>
      </c>
      <c r="AJ178" s="656">
        <v>45848</v>
      </c>
      <c r="AK178" s="650">
        <f>AI178+AI179</f>
        <v>4274</v>
      </c>
      <c r="AL178" s="637">
        <f>AI176+AK178+AK180</f>
        <v>852655.78050040989</v>
      </c>
    </row>
    <row r="179" spans="1:38" s="68" customFormat="1" ht="15.75" customHeight="1" thickBot="1">
      <c r="A179" s="595"/>
      <c r="B179" s="571"/>
      <c r="C179" s="118"/>
      <c r="D179" s="119" t="s">
        <v>318</v>
      </c>
      <c r="E179" s="140"/>
      <c r="F179" s="49" t="s">
        <v>51</v>
      </c>
      <c r="G179" s="147"/>
      <c r="H179" s="91">
        <v>2345.46</v>
      </c>
      <c r="I179" s="147"/>
      <c r="J179" s="91"/>
      <c r="K179" s="147"/>
      <c r="L179" s="91"/>
      <c r="M179" s="601"/>
      <c r="N179" s="601"/>
      <c r="O179" s="73">
        <v>87.959780000000009</v>
      </c>
      <c r="P179" s="15">
        <v>0</v>
      </c>
      <c r="Q179" s="45"/>
      <c r="R179" s="45"/>
      <c r="S179" s="15">
        <v>87.959780000000009</v>
      </c>
      <c r="T179" s="41">
        <v>1268</v>
      </c>
      <c r="U179" s="48" t="s">
        <v>51</v>
      </c>
      <c r="V179" s="15">
        <v>30.49</v>
      </c>
      <c r="W179" s="15">
        <v>30.49</v>
      </c>
      <c r="X179" s="41">
        <v>440</v>
      </c>
      <c r="Y179" s="15">
        <v>6.1091199999999999</v>
      </c>
      <c r="Z179" s="41">
        <v>88</v>
      </c>
      <c r="AA179" s="122"/>
      <c r="AB179" s="122"/>
      <c r="AC179" s="15">
        <v>22.99</v>
      </c>
      <c r="AD179" s="41">
        <v>332</v>
      </c>
      <c r="AE179" s="624"/>
      <c r="AF179" s="625"/>
      <c r="AG179" s="15">
        <v>175.91956000000002</v>
      </c>
      <c r="AH179" s="41">
        <v>2537</v>
      </c>
      <c r="AI179" s="124">
        <f t="shared" si="38"/>
        <v>2537</v>
      </c>
      <c r="AJ179" s="658"/>
      <c r="AK179" s="651"/>
      <c r="AL179" s="638"/>
    </row>
    <row r="180" spans="1:38" s="68" customFormat="1" ht="15" customHeight="1">
      <c r="A180" s="595"/>
      <c r="B180" s="568" t="s">
        <v>22</v>
      </c>
      <c r="C180" s="142">
        <v>37958</v>
      </c>
      <c r="D180" s="116" t="s">
        <v>70</v>
      </c>
      <c r="E180" s="116" t="s">
        <v>69</v>
      </c>
      <c r="F180" s="144" t="s">
        <v>67</v>
      </c>
      <c r="G180" s="146"/>
      <c r="H180" s="143">
        <v>0</v>
      </c>
      <c r="I180" s="146"/>
      <c r="J180" s="143">
        <v>0</v>
      </c>
      <c r="K180" s="146"/>
      <c r="L180" s="143">
        <v>0</v>
      </c>
      <c r="M180" s="601"/>
      <c r="N180" s="601"/>
      <c r="O180" s="104">
        <v>75.460000000000008</v>
      </c>
      <c r="P180" s="69">
        <v>33.46</v>
      </c>
      <c r="Q180" s="152"/>
      <c r="R180" s="152"/>
      <c r="S180" s="69">
        <v>42.000000000000007</v>
      </c>
      <c r="T180" s="107">
        <v>499.00400203843719</v>
      </c>
      <c r="U180" s="144"/>
      <c r="V180" s="69">
        <v>0</v>
      </c>
      <c r="W180" s="69"/>
      <c r="X180" s="107"/>
      <c r="Y180" s="69">
        <v>11.5198</v>
      </c>
      <c r="Z180" s="107">
        <v>136.86729292100932</v>
      </c>
      <c r="AA180" s="153"/>
      <c r="AB180" s="153"/>
      <c r="AC180" s="69">
        <v>13.432</v>
      </c>
      <c r="AD180" s="107">
        <v>159.58623227095933</v>
      </c>
      <c r="AE180" s="624"/>
      <c r="AF180" s="625"/>
      <c r="AG180" s="69">
        <v>84.000000000000014</v>
      </c>
      <c r="AH180" s="107">
        <v>998.00800407687439</v>
      </c>
      <c r="AI180" s="154">
        <f t="shared" ref="AI180:AI185" si="39">AH180</f>
        <v>998.00800407687439</v>
      </c>
      <c r="AJ180" s="656">
        <v>45851</v>
      </c>
      <c r="AK180" s="653">
        <f>AI180+AI181+AI182+AI183+AI184+AI185</f>
        <v>843220.78050040989</v>
      </c>
      <c r="AL180" s="638"/>
    </row>
    <row r="181" spans="1:38" s="68" customFormat="1" ht="15" customHeight="1">
      <c r="A181" s="595"/>
      <c r="B181" s="578"/>
      <c r="C181" s="148"/>
      <c r="D181" s="116" t="s">
        <v>318</v>
      </c>
      <c r="E181" s="10"/>
      <c r="F181" s="48" t="s">
        <v>51</v>
      </c>
      <c r="G181" s="150"/>
      <c r="H181" s="53">
        <v>526651.71</v>
      </c>
      <c r="I181" s="150"/>
      <c r="J181" s="10">
        <v>0</v>
      </c>
      <c r="K181" s="150"/>
      <c r="L181" s="10">
        <v>0</v>
      </c>
      <c r="M181" s="601"/>
      <c r="N181" s="601"/>
      <c r="O181" s="38">
        <v>13191.558709999999</v>
      </c>
      <c r="P181" s="11">
        <v>0</v>
      </c>
      <c r="Q181" s="27"/>
      <c r="R181" s="27"/>
      <c r="S181" s="11">
        <v>13191.558709999999</v>
      </c>
      <c r="T181" s="9">
        <v>156729.53784321444</v>
      </c>
      <c r="U181" s="48" t="s">
        <v>51</v>
      </c>
      <c r="V181" s="11">
        <v>6846.4722300000003</v>
      </c>
      <c r="W181" s="11">
        <f>V181</f>
        <v>6846.4722300000003</v>
      </c>
      <c r="X181" s="9">
        <v>81343.262919405272</v>
      </c>
      <c r="Y181" s="11">
        <v>949.29677199999981</v>
      </c>
      <c r="Z181" s="9">
        <v>11278.640198813579</v>
      </c>
      <c r="AA181" s="78"/>
      <c r="AB181" s="78"/>
      <c r="AC181" s="11">
        <v>2538.034592</v>
      </c>
      <c r="AD181" s="9">
        <v>30154.509969523624</v>
      </c>
      <c r="AE181" s="624"/>
      <c r="AF181" s="625"/>
      <c r="AG181" s="11">
        <v>26383.117419999999</v>
      </c>
      <c r="AH181" s="9">
        <v>313459.07568642887</v>
      </c>
      <c r="AI181" s="82">
        <f t="shared" si="39"/>
        <v>313459.07568642887</v>
      </c>
      <c r="AJ181" s="657"/>
      <c r="AK181" s="654"/>
      <c r="AL181" s="638"/>
    </row>
    <row r="182" spans="1:38" s="68" customFormat="1" ht="15" customHeight="1">
      <c r="A182" s="595"/>
      <c r="B182" s="578"/>
      <c r="C182" s="56"/>
      <c r="D182" s="116" t="s">
        <v>319</v>
      </c>
      <c r="E182" s="149"/>
      <c r="F182" s="48" t="s">
        <v>51</v>
      </c>
      <c r="G182" s="151"/>
      <c r="H182" s="10">
        <v>0</v>
      </c>
      <c r="I182" s="151"/>
      <c r="J182" s="10">
        <v>0</v>
      </c>
      <c r="K182" s="151"/>
      <c r="L182" s="10">
        <v>0</v>
      </c>
      <c r="M182" s="601"/>
      <c r="N182" s="601"/>
      <c r="O182" s="38">
        <v>23.58</v>
      </c>
      <c r="P182" s="11">
        <v>0</v>
      </c>
      <c r="Q182" s="27"/>
      <c r="R182" s="27"/>
      <c r="S182" s="11">
        <v>23.58</v>
      </c>
      <c r="T182" s="9">
        <v>280.15510400158007</v>
      </c>
      <c r="U182" s="10"/>
      <c r="V182" s="11">
        <v>0</v>
      </c>
      <c r="W182" s="11">
        <f t="shared" ref="W182:W185" si="40">V182</f>
        <v>0</v>
      </c>
      <c r="X182" s="9"/>
      <c r="Y182" s="11">
        <v>0.96800000000000008</v>
      </c>
      <c r="Z182" s="9">
        <v>11.50085414221922</v>
      </c>
      <c r="AA182" s="78"/>
      <c r="AB182" s="78"/>
      <c r="AC182" s="11">
        <v>9.4320000000000004</v>
      </c>
      <c r="AD182" s="9">
        <v>112.06204160063207</v>
      </c>
      <c r="AE182" s="624"/>
      <c r="AF182" s="625"/>
      <c r="AG182" s="11">
        <v>47.16</v>
      </c>
      <c r="AH182" s="9">
        <v>560.31020800316014</v>
      </c>
      <c r="AI182" s="82">
        <f t="shared" si="39"/>
        <v>560.31020800316014</v>
      </c>
      <c r="AJ182" s="657"/>
      <c r="AK182" s="654"/>
      <c r="AL182" s="638"/>
    </row>
    <row r="183" spans="1:38" s="68" customFormat="1" ht="15" customHeight="1">
      <c r="A183" s="595"/>
      <c r="B183" s="578"/>
      <c r="C183" s="148"/>
      <c r="D183" s="116" t="s">
        <v>320</v>
      </c>
      <c r="E183" s="10"/>
      <c r="F183" s="48" t="s">
        <v>51</v>
      </c>
      <c r="G183" s="150"/>
      <c r="H183" s="10">
        <v>0</v>
      </c>
      <c r="I183" s="150"/>
      <c r="J183" s="10">
        <v>0</v>
      </c>
      <c r="K183" s="150"/>
      <c r="L183" s="10">
        <v>0</v>
      </c>
      <c r="M183" s="601"/>
      <c r="N183" s="601"/>
      <c r="O183" s="38">
        <v>23.58</v>
      </c>
      <c r="P183" s="11">
        <v>0</v>
      </c>
      <c r="Q183" s="27"/>
      <c r="R183" s="27"/>
      <c r="S183" s="11">
        <v>23.58</v>
      </c>
      <c r="T183" s="9">
        <v>280.15510400158007</v>
      </c>
      <c r="U183" s="10"/>
      <c r="V183" s="11">
        <v>0</v>
      </c>
      <c r="W183" s="11">
        <f t="shared" si="40"/>
        <v>0</v>
      </c>
      <c r="X183" s="9"/>
      <c r="Y183" s="11">
        <v>0.96800000000000008</v>
      </c>
      <c r="Z183" s="9">
        <v>11.50085414221922</v>
      </c>
      <c r="AA183" s="78"/>
      <c r="AB183" s="78"/>
      <c r="AC183" s="11">
        <v>9.4320000000000004</v>
      </c>
      <c r="AD183" s="9">
        <v>112.06204160063207</v>
      </c>
      <c r="AE183" s="624"/>
      <c r="AF183" s="625"/>
      <c r="AG183" s="11">
        <v>47.16</v>
      </c>
      <c r="AH183" s="9">
        <v>560.31020800316014</v>
      </c>
      <c r="AI183" s="82">
        <f t="shared" si="39"/>
        <v>560.31020800316014</v>
      </c>
      <c r="AJ183" s="657"/>
      <c r="AK183" s="654"/>
      <c r="AL183" s="638"/>
    </row>
    <row r="184" spans="1:38" s="68" customFormat="1" ht="15" customHeight="1">
      <c r="A184" s="595"/>
      <c r="B184" s="578"/>
      <c r="C184" s="142"/>
      <c r="D184" s="116" t="s">
        <v>321</v>
      </c>
      <c r="E184" s="116"/>
      <c r="F184" s="48" t="s">
        <v>51</v>
      </c>
      <c r="G184" s="146"/>
      <c r="H184" s="143">
        <v>0</v>
      </c>
      <c r="I184" s="146"/>
      <c r="J184" s="143">
        <v>0</v>
      </c>
      <c r="K184" s="146"/>
      <c r="L184" s="143">
        <v>0</v>
      </c>
      <c r="M184" s="601"/>
      <c r="N184" s="601"/>
      <c r="O184" s="38">
        <v>23.58</v>
      </c>
      <c r="P184" s="11">
        <v>0</v>
      </c>
      <c r="Q184" s="27"/>
      <c r="R184" s="27"/>
      <c r="S184" s="11">
        <v>23.58</v>
      </c>
      <c r="T184" s="9">
        <v>280.15510400158007</v>
      </c>
      <c r="U184" s="10"/>
      <c r="V184" s="11">
        <v>0</v>
      </c>
      <c r="W184" s="11">
        <f t="shared" si="40"/>
        <v>0</v>
      </c>
      <c r="X184" s="9"/>
      <c r="Y184" s="11">
        <v>0.96800000000000008</v>
      </c>
      <c r="Z184" s="9">
        <v>11.50085414221922</v>
      </c>
      <c r="AA184" s="78"/>
      <c r="AB184" s="78"/>
      <c r="AC184" s="11">
        <v>9.4320000000000004</v>
      </c>
      <c r="AD184" s="9">
        <v>112.06204160063207</v>
      </c>
      <c r="AE184" s="624"/>
      <c r="AF184" s="625"/>
      <c r="AG184" s="11">
        <v>47.16</v>
      </c>
      <c r="AH184" s="9">
        <v>560.31020800316014</v>
      </c>
      <c r="AI184" s="82">
        <f t="shared" si="39"/>
        <v>560.31020800316014</v>
      </c>
      <c r="AJ184" s="657"/>
      <c r="AK184" s="654"/>
      <c r="AL184" s="638"/>
    </row>
    <row r="185" spans="1:38" s="68" customFormat="1" ht="15.75" customHeight="1" thickBot="1">
      <c r="A185" s="596"/>
      <c r="B185" s="569"/>
      <c r="C185" s="118"/>
      <c r="D185" s="119" t="s">
        <v>322</v>
      </c>
      <c r="E185" s="145"/>
      <c r="F185" s="49" t="s">
        <v>51</v>
      </c>
      <c r="G185" s="147"/>
      <c r="H185" s="91">
        <v>886255.84</v>
      </c>
      <c r="I185" s="147"/>
      <c r="J185" s="145">
        <v>0</v>
      </c>
      <c r="K185" s="147"/>
      <c r="L185" s="145">
        <v>0</v>
      </c>
      <c r="M185" s="588"/>
      <c r="N185" s="588"/>
      <c r="O185" s="73">
        <v>22181.661960000001</v>
      </c>
      <c r="P185" s="15">
        <v>0</v>
      </c>
      <c r="Q185" s="45"/>
      <c r="R185" s="45"/>
      <c r="S185" s="15">
        <v>22181.661960000001</v>
      </c>
      <c r="T185" s="41">
        <v>263541.38309294736</v>
      </c>
      <c r="U185" s="49" t="s">
        <v>51</v>
      </c>
      <c r="V185" s="15">
        <v>11521.325920000001</v>
      </c>
      <c r="W185" s="15">
        <f t="shared" si="40"/>
        <v>11521.325920000001</v>
      </c>
      <c r="X185" s="41">
        <v>136885.47092394065</v>
      </c>
      <c r="Y185" s="15">
        <v>1596.5842059999998</v>
      </c>
      <c r="Z185" s="41">
        <v>18969.0930567943</v>
      </c>
      <c r="AA185" s="122"/>
      <c r="AB185" s="122"/>
      <c r="AC185" s="15">
        <v>4264.1344159999999</v>
      </c>
      <c r="AD185" s="41">
        <v>50662.384257472317</v>
      </c>
      <c r="AE185" s="626"/>
      <c r="AF185" s="627"/>
      <c r="AG185" s="44">
        <v>44363.323920000003</v>
      </c>
      <c r="AH185" s="108">
        <v>527082.76618589472</v>
      </c>
      <c r="AI185" s="155">
        <f t="shared" si="39"/>
        <v>527082.76618589472</v>
      </c>
      <c r="AJ185" s="658"/>
      <c r="AK185" s="655"/>
      <c r="AL185" s="639"/>
    </row>
    <row r="186" spans="1:38" s="68" customFormat="1">
      <c r="A186" s="61"/>
      <c r="B186" s="61"/>
      <c r="C186" s="62"/>
      <c r="D186" s="63"/>
      <c r="E186" s="63"/>
      <c r="F186" s="63"/>
      <c r="G186" s="64"/>
      <c r="H186" s="64"/>
      <c r="I186" s="64"/>
      <c r="J186" s="64"/>
      <c r="K186" s="64"/>
      <c r="L186" s="64"/>
      <c r="M186" s="65"/>
      <c r="N186" s="65"/>
      <c r="O186" s="66"/>
      <c r="P186" s="67"/>
      <c r="Q186" s="66"/>
      <c r="R186" s="66"/>
      <c r="S186" s="66"/>
      <c r="T186" s="66"/>
      <c r="U186" s="66"/>
      <c r="V186" s="66"/>
      <c r="W186" s="66"/>
      <c r="X186" s="67"/>
      <c r="Y186" s="67"/>
      <c r="Z186" s="67"/>
      <c r="AA186" s="67"/>
      <c r="AB186" s="67"/>
      <c r="AC186" s="67"/>
      <c r="AD186" s="67"/>
      <c r="AE186" s="67"/>
      <c r="AF186" s="67"/>
      <c r="AG186" s="67"/>
      <c r="AH186" s="67"/>
      <c r="AI186" s="67"/>
      <c r="AJ186" s="67"/>
    </row>
    <row r="187" spans="1:38" s="224" customFormat="1">
      <c r="A187" s="217"/>
      <c r="B187" s="217"/>
      <c r="C187" s="218"/>
      <c r="D187" s="219"/>
      <c r="E187" s="219"/>
      <c r="F187" s="219"/>
      <c r="G187" s="220"/>
      <c r="H187" s="220"/>
      <c r="I187" s="220"/>
      <c r="J187" s="220"/>
      <c r="K187" s="220"/>
      <c r="L187" s="220"/>
      <c r="M187" s="221"/>
      <c r="N187" s="221"/>
      <c r="O187" s="222"/>
      <c r="P187" s="223"/>
      <c r="Q187" s="222"/>
      <c r="R187" s="222"/>
      <c r="S187" s="222"/>
      <c r="T187" s="222"/>
      <c r="U187" s="222"/>
      <c r="V187" s="222"/>
      <c r="W187" s="222"/>
      <c r="X187" s="223"/>
      <c r="Y187" s="223"/>
      <c r="Z187" s="223"/>
      <c r="AA187" s="223"/>
      <c r="AB187" s="223"/>
      <c r="AC187" s="223"/>
      <c r="AD187" s="223"/>
      <c r="AE187" s="223"/>
      <c r="AF187" s="223"/>
      <c r="AG187" s="223"/>
      <c r="AH187" s="223"/>
      <c r="AI187" s="223"/>
      <c r="AJ187" s="223"/>
    </row>
    <row r="188" spans="1:38" s="68" customFormat="1" ht="13.5" thickBot="1">
      <c r="A188" s="61"/>
      <c r="B188" s="85"/>
      <c r="C188" s="86"/>
      <c r="D188" s="87"/>
      <c r="E188" s="87"/>
      <c r="F188" s="87"/>
      <c r="G188" s="88"/>
      <c r="H188" s="88"/>
      <c r="I188" s="88"/>
      <c r="J188" s="88"/>
      <c r="K188" s="88"/>
      <c r="L188" s="88"/>
      <c r="M188" s="89"/>
      <c r="N188" s="89"/>
      <c r="O188" s="90"/>
      <c r="P188" s="90"/>
      <c r="Q188" s="90"/>
      <c r="R188" s="90"/>
      <c r="S188" s="90"/>
      <c r="T188" s="90"/>
      <c r="U188" s="90"/>
      <c r="V188" s="90"/>
      <c r="W188" s="90"/>
      <c r="X188" s="90"/>
      <c r="Y188" s="90"/>
      <c r="Z188" s="90"/>
      <c r="AA188" s="90"/>
      <c r="AB188" s="90"/>
      <c r="AC188" s="90"/>
      <c r="AD188" s="90"/>
      <c r="AE188" s="90"/>
      <c r="AF188" s="90"/>
      <c r="AG188" s="90"/>
      <c r="AH188" s="90"/>
      <c r="AI188" s="90"/>
      <c r="AJ188" s="90"/>
    </row>
    <row r="189" spans="1:38" s="68" customFormat="1">
      <c r="A189" s="594" t="s">
        <v>71</v>
      </c>
      <c r="B189" s="568" t="s">
        <v>22</v>
      </c>
      <c r="C189" s="156">
        <v>37389</v>
      </c>
      <c r="D189" s="116" t="s">
        <v>72</v>
      </c>
      <c r="E189" s="16" t="s">
        <v>75</v>
      </c>
      <c r="F189" s="157" t="s">
        <v>75</v>
      </c>
      <c r="G189" s="159"/>
      <c r="H189" s="157">
        <v>0</v>
      </c>
      <c r="I189" s="159"/>
      <c r="J189" s="157">
        <v>0</v>
      </c>
      <c r="K189" s="159"/>
      <c r="L189" s="157">
        <v>0</v>
      </c>
      <c r="M189" s="587"/>
      <c r="N189" s="587" t="s">
        <v>16</v>
      </c>
      <c r="O189" s="58">
        <v>166.93</v>
      </c>
      <c r="P189" s="35">
        <v>105.07</v>
      </c>
      <c r="Q189" s="43"/>
      <c r="R189" s="43"/>
      <c r="S189" s="57"/>
      <c r="T189" s="70"/>
      <c r="U189" s="35"/>
      <c r="V189" s="35"/>
      <c r="W189" s="35"/>
      <c r="X189" s="120"/>
      <c r="Y189" s="35">
        <v>18.4177</v>
      </c>
      <c r="Z189" s="120">
        <v>258</v>
      </c>
      <c r="AA189" s="121"/>
      <c r="AB189" s="121"/>
      <c r="AC189" s="35">
        <v>24.400000000000006</v>
      </c>
      <c r="AD189" s="120">
        <v>342</v>
      </c>
      <c r="AE189" s="35">
        <v>19.042300000000012</v>
      </c>
      <c r="AF189" s="120">
        <v>135</v>
      </c>
      <c r="AG189" s="35">
        <v>42.817700000000002</v>
      </c>
      <c r="AH189" s="120">
        <v>600</v>
      </c>
      <c r="AI189" s="154">
        <f>AF189+AH189</f>
        <v>735</v>
      </c>
      <c r="AJ189" s="656">
        <v>45859</v>
      </c>
      <c r="AK189" s="650">
        <f>AI189+AI190</f>
        <v>80894</v>
      </c>
      <c r="AL189" s="637">
        <f>AK189+AK191+AK193</f>
        <v>311063</v>
      </c>
    </row>
    <row r="190" spans="1:38" s="68" customFormat="1" ht="15.75" customHeight="1" thickBot="1">
      <c r="A190" s="595"/>
      <c r="B190" s="569"/>
      <c r="C190" s="118"/>
      <c r="D190" s="119" t="s">
        <v>318</v>
      </c>
      <c r="E190" s="484"/>
      <c r="F190" s="158"/>
      <c r="G190" s="160"/>
      <c r="H190" s="91">
        <v>254971.2</v>
      </c>
      <c r="I190" s="160"/>
      <c r="J190" s="49" t="s">
        <v>51</v>
      </c>
      <c r="K190" s="160"/>
      <c r="L190" s="49" t="s">
        <v>51</v>
      </c>
      <c r="M190" s="601"/>
      <c r="N190" s="601"/>
      <c r="O190" s="73">
        <v>6408.1632800000007</v>
      </c>
      <c r="P190" s="15">
        <v>0</v>
      </c>
      <c r="Q190" s="45"/>
      <c r="R190" s="45"/>
      <c r="S190" s="46"/>
      <c r="T190" s="71"/>
      <c r="U190" s="49" t="s">
        <v>51</v>
      </c>
      <c r="V190" s="15">
        <v>3314.6256000000003</v>
      </c>
      <c r="W190" s="15">
        <v>3314.6256000000003</v>
      </c>
      <c r="X190" s="41">
        <v>47876</v>
      </c>
      <c r="Y190" s="15">
        <v>460.83545199999998</v>
      </c>
      <c r="Z190" s="41">
        <v>6461</v>
      </c>
      <c r="AA190" s="122"/>
      <c r="AB190" s="122"/>
      <c r="AC190" s="15">
        <v>1237.415072</v>
      </c>
      <c r="AD190" s="41">
        <v>17350</v>
      </c>
      <c r="AE190" s="15">
        <v>1395.2871560000003</v>
      </c>
      <c r="AF190" s="41">
        <v>9874</v>
      </c>
      <c r="AG190" s="15">
        <v>5012.8761240000003</v>
      </c>
      <c r="AH190" s="41">
        <v>70285</v>
      </c>
      <c r="AI190" s="124">
        <f t="shared" ref="AI190:AI194" si="41">AF190+AH190</f>
        <v>80159</v>
      </c>
      <c r="AJ190" s="657"/>
      <c r="AK190" s="651"/>
      <c r="AL190" s="638"/>
    </row>
    <row r="191" spans="1:38" s="68" customFormat="1" ht="15" customHeight="1" thickBot="1">
      <c r="A191" s="595"/>
      <c r="B191" s="570" t="s">
        <v>22</v>
      </c>
      <c r="C191" s="156">
        <v>37568</v>
      </c>
      <c r="D191" s="116" t="s">
        <v>73</v>
      </c>
      <c r="E191" s="16" t="s">
        <v>74</v>
      </c>
      <c r="F191" s="157" t="s">
        <v>74</v>
      </c>
      <c r="G191" s="159"/>
      <c r="H191" s="94">
        <v>0</v>
      </c>
      <c r="I191" s="159"/>
      <c r="J191" s="157">
        <v>0</v>
      </c>
      <c r="K191" s="159"/>
      <c r="L191" s="157">
        <v>0</v>
      </c>
      <c r="M191" s="601"/>
      <c r="N191" s="601"/>
      <c r="O191" s="58">
        <v>166.93</v>
      </c>
      <c r="P191" s="35">
        <v>105.07</v>
      </c>
      <c r="Q191" s="43"/>
      <c r="R191" s="43"/>
      <c r="S191" s="57"/>
      <c r="T191" s="70"/>
      <c r="U191" s="35"/>
      <c r="V191" s="35"/>
      <c r="W191" s="35"/>
      <c r="X191" s="120"/>
      <c r="Y191" s="35">
        <v>18.4177</v>
      </c>
      <c r="Z191" s="120">
        <v>244</v>
      </c>
      <c r="AA191" s="121"/>
      <c r="AB191" s="121"/>
      <c r="AC191" s="35">
        <v>24.600000000000009</v>
      </c>
      <c r="AD191" s="120">
        <v>326</v>
      </c>
      <c r="AE191" s="35">
        <v>18.842300000000009</v>
      </c>
      <c r="AF191" s="120">
        <v>126</v>
      </c>
      <c r="AG191" s="35">
        <v>43.017700000000005</v>
      </c>
      <c r="AH191" s="120">
        <v>571</v>
      </c>
      <c r="AI191" s="441">
        <f t="shared" si="41"/>
        <v>697</v>
      </c>
      <c r="AJ191" s="657"/>
      <c r="AK191" s="650">
        <f>AI191+AI192</f>
        <v>72071</v>
      </c>
      <c r="AL191" s="638"/>
    </row>
    <row r="192" spans="1:38" s="68" customFormat="1" ht="15.75" customHeight="1" thickBot="1">
      <c r="A192" s="595"/>
      <c r="B192" s="571"/>
      <c r="C192" s="118"/>
      <c r="D192" s="119" t="s">
        <v>318</v>
      </c>
      <c r="E192" s="484"/>
      <c r="F192" s="158"/>
      <c r="G192" s="160"/>
      <c r="H192" s="92">
        <v>239863</v>
      </c>
      <c r="I192" s="160"/>
      <c r="J192" s="49" t="s">
        <v>51</v>
      </c>
      <c r="K192" s="160"/>
      <c r="L192" s="49" t="s">
        <v>51</v>
      </c>
      <c r="M192" s="588"/>
      <c r="N192" s="601"/>
      <c r="O192" s="73">
        <v>6030.4582799999998</v>
      </c>
      <c r="P192" s="15">
        <v>0</v>
      </c>
      <c r="Q192" s="45"/>
      <c r="R192" s="45"/>
      <c r="S192" s="46"/>
      <c r="T192" s="71"/>
      <c r="U192" s="49" t="s">
        <v>51</v>
      </c>
      <c r="V192" s="15">
        <v>3118.2190000000001</v>
      </c>
      <c r="W192" s="15">
        <v>3118.2190000000001</v>
      </c>
      <c r="X192" s="41">
        <v>41370</v>
      </c>
      <c r="Y192" s="15">
        <v>433.640692</v>
      </c>
      <c r="Z192" s="41">
        <v>5753</v>
      </c>
      <c r="AA192" s="122"/>
      <c r="AB192" s="122"/>
      <c r="AC192" s="15">
        <v>1164.895712</v>
      </c>
      <c r="AD192" s="41">
        <v>14455</v>
      </c>
      <c r="AE192" s="15">
        <v>1313.7028760000003</v>
      </c>
      <c r="AF192" s="41">
        <v>8796</v>
      </c>
      <c r="AG192" s="15">
        <v>4716.7554039999995</v>
      </c>
      <c r="AH192" s="41">
        <v>62578</v>
      </c>
      <c r="AI192" s="124">
        <f t="shared" si="41"/>
        <v>71374</v>
      </c>
      <c r="AJ192" s="659"/>
      <c r="AK192" s="651"/>
      <c r="AL192" s="638"/>
    </row>
    <row r="193" spans="1:39" s="68" customFormat="1" ht="15" customHeight="1" thickBot="1">
      <c r="A193" s="595"/>
      <c r="B193" s="568" t="s">
        <v>22</v>
      </c>
      <c r="C193" s="431">
        <v>39044</v>
      </c>
      <c r="D193" s="116" t="s">
        <v>167</v>
      </c>
      <c r="E193" s="16" t="s">
        <v>168</v>
      </c>
      <c r="F193" s="432" t="s">
        <v>74</v>
      </c>
      <c r="G193" s="159"/>
      <c r="H193" s="94">
        <v>0</v>
      </c>
      <c r="I193" s="159"/>
      <c r="J193" s="432">
        <v>0</v>
      </c>
      <c r="K193" s="159"/>
      <c r="L193" s="432">
        <v>0</v>
      </c>
      <c r="M193" s="601"/>
      <c r="N193" s="601"/>
      <c r="O193" s="58">
        <v>209.32</v>
      </c>
      <c r="P193" s="35">
        <v>111</v>
      </c>
      <c r="Q193" s="43"/>
      <c r="R193" s="43"/>
      <c r="S193" s="57"/>
      <c r="T193" s="70"/>
      <c r="U193" s="35"/>
      <c r="V193" s="35"/>
      <c r="W193" s="35"/>
      <c r="X193" s="120"/>
      <c r="Y193" s="35">
        <v>4.92</v>
      </c>
      <c r="Z193" s="120">
        <v>44.390881130575835</v>
      </c>
      <c r="AA193" s="121"/>
      <c r="AB193" s="121"/>
      <c r="AC193" s="35">
        <v>38.56</v>
      </c>
      <c r="AD193" s="120">
        <v>347.90901959248049</v>
      </c>
      <c r="AE193" s="35">
        <v>54.839999999999989</v>
      </c>
      <c r="AF193" s="120">
        <v>522</v>
      </c>
      <c r="AG193" s="35">
        <v>43.480000000000004</v>
      </c>
      <c r="AH193" s="120">
        <v>392</v>
      </c>
      <c r="AI193" s="441">
        <f t="shared" si="41"/>
        <v>914</v>
      </c>
      <c r="AJ193" s="657"/>
      <c r="AK193" s="650">
        <f>AI193+AI194</f>
        <v>158098</v>
      </c>
      <c r="AL193" s="638"/>
    </row>
    <row r="194" spans="1:39" s="68" customFormat="1" ht="15.75" customHeight="1" thickBot="1">
      <c r="A194" s="596"/>
      <c r="B194" s="569"/>
      <c r="C194" s="118"/>
      <c r="D194" s="119" t="s">
        <v>318</v>
      </c>
      <c r="E194" s="484"/>
      <c r="F194" s="362"/>
      <c r="G194" s="160"/>
      <c r="H194" s="92">
        <v>694527.91</v>
      </c>
      <c r="I194" s="160"/>
      <c r="J194" s="49" t="s">
        <v>51</v>
      </c>
      <c r="K194" s="160"/>
      <c r="L194" s="49" t="s">
        <v>51</v>
      </c>
      <c r="M194" s="588"/>
      <c r="N194" s="588"/>
      <c r="O194" s="73">
        <v>17421.257750000004</v>
      </c>
      <c r="P194" s="15">
        <v>0</v>
      </c>
      <c r="Q194" s="45"/>
      <c r="R194" s="45"/>
      <c r="S194" s="46"/>
      <c r="T194" s="71"/>
      <c r="U194" s="49" t="s">
        <v>51</v>
      </c>
      <c r="V194" s="15">
        <v>9028.8628300000018</v>
      </c>
      <c r="W194" s="15">
        <v>9028.86</v>
      </c>
      <c r="X194" s="41">
        <v>81463.221748904689</v>
      </c>
      <c r="Y194" s="15">
        <v>1251.4702380000001</v>
      </c>
      <c r="Z194" s="41">
        <v>11291.434148065382</v>
      </c>
      <c r="AA194" s="122"/>
      <c r="AB194" s="122"/>
      <c r="AC194" s="15">
        <v>3356.9579680000006</v>
      </c>
      <c r="AD194" s="41">
        <v>30288.295187011772</v>
      </c>
      <c r="AE194" s="15">
        <v>3783.966714000002</v>
      </c>
      <c r="AF194" s="41">
        <v>34141</v>
      </c>
      <c r="AG194" s="15">
        <v>13637.291036000002</v>
      </c>
      <c r="AH194" s="41">
        <v>123043</v>
      </c>
      <c r="AI194" s="124">
        <f t="shared" si="41"/>
        <v>157184</v>
      </c>
      <c r="AJ194" s="659"/>
      <c r="AK194" s="651"/>
      <c r="AL194" s="639"/>
    </row>
    <row r="195" spans="1:39" s="68" customFormat="1">
      <c r="A195" s="61"/>
      <c r="B195" s="61"/>
      <c r="C195" s="62"/>
      <c r="D195" s="63"/>
      <c r="E195" s="65"/>
      <c r="F195" s="63"/>
      <c r="G195" s="64"/>
      <c r="H195" s="64"/>
      <c r="I195" s="64"/>
      <c r="J195" s="64"/>
      <c r="K195" s="64"/>
      <c r="L195" s="64"/>
      <c r="M195" s="65"/>
      <c r="N195" s="65"/>
      <c r="O195" s="66"/>
      <c r="P195" s="67"/>
      <c r="Q195" s="66"/>
      <c r="R195" s="66"/>
      <c r="S195" s="66"/>
      <c r="T195" s="66"/>
      <c r="U195" s="66"/>
      <c r="V195" s="66"/>
      <c r="W195" s="66"/>
      <c r="X195" s="67"/>
      <c r="Y195" s="67"/>
      <c r="Z195" s="67"/>
      <c r="AA195" s="67"/>
      <c r="AB195" s="67"/>
      <c r="AC195" s="67"/>
      <c r="AD195" s="67"/>
      <c r="AE195" s="67"/>
      <c r="AF195" s="67"/>
      <c r="AG195" s="67"/>
      <c r="AH195" s="67"/>
      <c r="AI195" s="67"/>
      <c r="AJ195" s="67"/>
    </row>
    <row r="196" spans="1:39" s="224" customFormat="1">
      <c r="A196" s="217"/>
      <c r="B196" s="217"/>
      <c r="C196" s="218"/>
      <c r="D196" s="219"/>
      <c r="E196" s="221"/>
      <c r="F196" s="219"/>
      <c r="G196" s="220"/>
      <c r="H196" s="220"/>
      <c r="I196" s="220"/>
      <c r="J196" s="220"/>
      <c r="K196" s="220"/>
      <c r="L196" s="220"/>
      <c r="M196" s="221"/>
      <c r="N196" s="221"/>
      <c r="O196" s="222"/>
      <c r="P196" s="223"/>
      <c r="Q196" s="222"/>
      <c r="R196" s="222"/>
      <c r="S196" s="222"/>
      <c r="T196" s="222"/>
      <c r="U196" s="222"/>
      <c r="V196" s="222"/>
      <c r="W196" s="222"/>
      <c r="X196" s="223"/>
      <c r="Y196" s="223"/>
      <c r="Z196" s="223"/>
      <c r="AA196" s="223"/>
      <c r="AB196" s="223"/>
      <c r="AC196" s="223"/>
      <c r="AD196" s="223"/>
      <c r="AE196" s="223"/>
      <c r="AF196" s="223"/>
      <c r="AG196" s="223"/>
      <c r="AH196" s="223"/>
      <c r="AI196" s="223"/>
      <c r="AJ196" s="223"/>
    </row>
    <row r="197" spans="1:39" s="68" customFormat="1" ht="13.5" thickBot="1">
      <c r="A197" s="85"/>
      <c r="B197" s="85"/>
      <c r="C197" s="86"/>
      <c r="D197" s="87"/>
      <c r="E197" s="89"/>
      <c r="F197" s="87"/>
      <c r="G197" s="88"/>
      <c r="H197" s="88"/>
      <c r="I197" s="88"/>
      <c r="J197" s="88"/>
      <c r="K197" s="88"/>
      <c r="L197" s="88"/>
      <c r="M197" s="89"/>
      <c r="N197" s="89"/>
      <c r="O197" s="90"/>
      <c r="P197" s="74"/>
      <c r="Q197" s="90"/>
      <c r="R197" s="90"/>
      <c r="S197" s="90"/>
      <c r="T197" s="90"/>
      <c r="U197" s="90"/>
      <c r="V197" s="90"/>
      <c r="W197" s="90"/>
      <c r="X197" s="74"/>
      <c r="Y197" s="74"/>
      <c r="Z197" s="74"/>
      <c r="AA197" s="74"/>
      <c r="AB197" s="74"/>
      <c r="AC197" s="74"/>
      <c r="AD197" s="74"/>
      <c r="AE197" s="74"/>
      <c r="AF197" s="74"/>
      <c r="AG197" s="74"/>
      <c r="AH197" s="74"/>
      <c r="AI197" s="74"/>
      <c r="AJ197" s="67"/>
    </row>
    <row r="198" spans="1:39" s="68" customFormat="1" ht="15.75" customHeight="1">
      <c r="A198" s="583" t="s">
        <v>76</v>
      </c>
      <c r="B198" s="572" t="s">
        <v>22</v>
      </c>
      <c r="C198" s="585">
        <v>39737</v>
      </c>
      <c r="D198" s="72" t="s">
        <v>77</v>
      </c>
      <c r="E198" s="328" t="s">
        <v>69</v>
      </c>
      <c r="F198" s="161" t="s">
        <v>69</v>
      </c>
      <c r="G198" s="167"/>
      <c r="H198" s="100">
        <v>71680.77</v>
      </c>
      <c r="I198" s="167"/>
      <c r="J198" s="10" t="s">
        <v>51</v>
      </c>
      <c r="K198" s="167"/>
      <c r="L198" s="100">
        <v>70000</v>
      </c>
      <c r="M198" s="587"/>
      <c r="N198" s="587" t="s">
        <v>20</v>
      </c>
      <c r="O198" s="104">
        <v>974.74925000000007</v>
      </c>
      <c r="P198" s="69">
        <v>892.17</v>
      </c>
      <c r="Q198" s="98"/>
      <c r="R198" s="98"/>
      <c r="S198" s="69">
        <v>82.579250000000116</v>
      </c>
      <c r="T198" s="107">
        <v>580</v>
      </c>
      <c r="U198" s="104">
        <v>910</v>
      </c>
      <c r="V198" s="104">
        <v>931.85</v>
      </c>
      <c r="W198" s="104"/>
      <c r="X198" s="99"/>
      <c r="Y198" s="69">
        <v>140.52538599999997</v>
      </c>
      <c r="Z198" s="99">
        <v>987</v>
      </c>
      <c r="AA198" s="98"/>
      <c r="AB198" s="98"/>
      <c r="AC198" s="69">
        <v>29.863696000000061</v>
      </c>
      <c r="AD198" s="107">
        <v>210</v>
      </c>
      <c r="AE198" s="622" t="s">
        <v>40</v>
      </c>
      <c r="AF198" s="623"/>
      <c r="AG198" s="69">
        <v>252.96834200000023</v>
      </c>
      <c r="AH198" s="107">
        <v>1777</v>
      </c>
      <c r="AI198" s="111">
        <f>AH198</f>
        <v>1777</v>
      </c>
      <c r="AJ198" s="589">
        <v>45861</v>
      </c>
      <c r="AK198" s="609">
        <f>AI198+AI199+AI200</f>
        <v>48214</v>
      </c>
      <c r="AM198" s="68" t="s">
        <v>39</v>
      </c>
    </row>
    <row r="199" spans="1:39" s="68" customFormat="1" ht="15" customHeight="1">
      <c r="A199" s="628"/>
      <c r="B199" s="573"/>
      <c r="C199" s="615"/>
      <c r="D199" s="116" t="s">
        <v>318</v>
      </c>
      <c r="E199" s="17"/>
      <c r="F199" s="10"/>
      <c r="G199" s="168"/>
      <c r="H199" s="53">
        <v>88041.09</v>
      </c>
      <c r="I199" s="168"/>
      <c r="J199" s="10" t="s">
        <v>51</v>
      </c>
      <c r="K199" s="168"/>
      <c r="L199" s="10" t="s">
        <v>51</v>
      </c>
      <c r="M199" s="601"/>
      <c r="N199" s="601"/>
      <c r="O199" s="38">
        <v>2217.0272500000005</v>
      </c>
      <c r="P199" s="11">
        <v>0</v>
      </c>
      <c r="Q199" s="105"/>
      <c r="R199" s="105"/>
      <c r="S199" s="11">
        <v>2217.0272500000005</v>
      </c>
      <c r="T199" s="9">
        <v>15571</v>
      </c>
      <c r="U199" s="48" t="s">
        <v>51</v>
      </c>
      <c r="V199" s="38">
        <v>1144.5341700000001</v>
      </c>
      <c r="W199" s="38">
        <v>1144.5341700000001</v>
      </c>
      <c r="X199" s="50">
        <v>8039</v>
      </c>
      <c r="Y199" s="11">
        <v>159.79396199999999</v>
      </c>
      <c r="Z199" s="50">
        <v>1122</v>
      </c>
      <c r="AA199" s="105"/>
      <c r="AB199" s="105"/>
      <c r="AC199" s="11">
        <v>428.997232</v>
      </c>
      <c r="AD199" s="9">
        <v>3013</v>
      </c>
      <c r="AE199" s="624"/>
      <c r="AF199" s="625"/>
      <c r="AG199" s="11">
        <v>3950.3526140000004</v>
      </c>
      <c r="AH199" s="9">
        <v>27745</v>
      </c>
      <c r="AI199" s="112">
        <f>AH199</f>
        <v>27745</v>
      </c>
      <c r="AJ199" s="608"/>
      <c r="AK199" s="632"/>
    </row>
    <row r="200" spans="1:39" s="68" customFormat="1" ht="15.75" customHeight="1" thickBot="1">
      <c r="A200" s="584"/>
      <c r="B200" s="574"/>
      <c r="C200" s="586"/>
      <c r="D200" s="119" t="s">
        <v>319</v>
      </c>
      <c r="E200" s="329"/>
      <c r="F200" s="162"/>
      <c r="G200" s="169"/>
      <c r="H200" s="92">
        <v>59139.360000000001</v>
      </c>
      <c r="I200" s="169"/>
      <c r="J200" s="162" t="s">
        <v>51</v>
      </c>
      <c r="K200" s="169"/>
      <c r="L200" s="162" t="s">
        <v>51</v>
      </c>
      <c r="M200" s="588"/>
      <c r="N200" s="588"/>
      <c r="O200" s="59">
        <v>1494.4839999999999</v>
      </c>
      <c r="P200" s="44">
        <v>0</v>
      </c>
      <c r="Q200" s="106"/>
      <c r="R200" s="106"/>
      <c r="S200" s="44">
        <v>1494.4839999999999</v>
      </c>
      <c r="T200" s="108">
        <v>10496</v>
      </c>
      <c r="U200" s="163" t="s">
        <v>51</v>
      </c>
      <c r="V200" s="59">
        <v>768.81168000000002</v>
      </c>
      <c r="W200" s="59">
        <v>768.81168000000002</v>
      </c>
      <c r="X200" s="109">
        <v>5400</v>
      </c>
      <c r="Y200" s="44">
        <v>107.77084799999999</v>
      </c>
      <c r="Z200" s="109">
        <v>757</v>
      </c>
      <c r="AA200" s="106"/>
      <c r="AB200" s="106"/>
      <c r="AC200" s="44">
        <v>290.26892800000002</v>
      </c>
      <c r="AD200" s="108">
        <v>2039</v>
      </c>
      <c r="AE200" s="626"/>
      <c r="AF200" s="627"/>
      <c r="AG200" s="44">
        <v>2661.3354559999998</v>
      </c>
      <c r="AH200" s="108">
        <v>18692</v>
      </c>
      <c r="AI200" s="113">
        <f>AH200</f>
        <v>18692</v>
      </c>
      <c r="AJ200" s="590"/>
      <c r="AK200" s="610"/>
    </row>
    <row r="201" spans="1:39" s="68" customFormat="1">
      <c r="A201" s="61"/>
      <c r="B201" s="61"/>
      <c r="C201" s="62"/>
      <c r="D201" s="63"/>
      <c r="E201" s="65"/>
      <c r="F201" s="63"/>
      <c r="G201" s="64"/>
      <c r="H201" s="64"/>
      <c r="I201" s="64"/>
      <c r="J201" s="64"/>
      <c r="K201" s="64"/>
      <c r="L201" s="64"/>
      <c r="M201" s="65"/>
      <c r="N201" s="65"/>
      <c r="O201" s="66"/>
      <c r="P201" s="67"/>
      <c r="Q201" s="66"/>
      <c r="R201" s="66"/>
      <c r="S201" s="66"/>
      <c r="T201" s="66"/>
      <c r="U201" s="66"/>
      <c r="V201" s="66"/>
      <c r="W201" s="66"/>
      <c r="X201" s="67"/>
      <c r="Y201" s="67"/>
      <c r="Z201" s="67"/>
      <c r="AA201" s="67"/>
      <c r="AB201" s="67"/>
      <c r="AC201" s="67"/>
      <c r="AD201" s="67"/>
      <c r="AE201" s="67"/>
      <c r="AF201" s="67"/>
      <c r="AG201" s="67"/>
      <c r="AH201" s="67"/>
      <c r="AI201" s="67"/>
      <c r="AJ201" s="67"/>
    </row>
    <row r="202" spans="1:39" s="224" customFormat="1">
      <c r="A202" s="217"/>
      <c r="B202" s="217"/>
      <c r="C202" s="218"/>
      <c r="D202" s="219"/>
      <c r="E202" s="221"/>
      <c r="F202" s="219"/>
      <c r="G202" s="220"/>
      <c r="H202" s="220"/>
      <c r="I202" s="220"/>
      <c r="J202" s="220"/>
      <c r="K202" s="220"/>
      <c r="L202" s="220"/>
      <c r="M202" s="221"/>
      <c r="N202" s="221"/>
      <c r="O202" s="222"/>
      <c r="P202" s="223"/>
      <c r="Q202" s="222"/>
      <c r="R202" s="222"/>
      <c r="S202" s="222"/>
      <c r="T202" s="222"/>
      <c r="U202" s="222"/>
      <c r="V202" s="222"/>
      <c r="W202" s="222"/>
      <c r="X202" s="223"/>
      <c r="Y202" s="223"/>
      <c r="Z202" s="223"/>
      <c r="AA202" s="223"/>
      <c r="AB202" s="223"/>
      <c r="AC202" s="223"/>
      <c r="AD202" s="223"/>
      <c r="AE202" s="223"/>
      <c r="AF202" s="223"/>
      <c r="AG202" s="223"/>
      <c r="AH202" s="223"/>
      <c r="AI202" s="223"/>
      <c r="AJ202" s="223"/>
    </row>
    <row r="203" spans="1:39" s="68" customFormat="1" ht="13.5" thickBot="1">
      <c r="A203" s="85"/>
      <c r="B203" s="85"/>
      <c r="C203" s="86"/>
      <c r="D203" s="87"/>
      <c r="E203" s="89"/>
      <c r="F203" s="87"/>
      <c r="G203" s="88"/>
      <c r="H203" s="88"/>
      <c r="I203" s="88"/>
      <c r="J203" s="88"/>
      <c r="K203" s="88"/>
      <c r="L203" s="88"/>
      <c r="M203" s="89"/>
      <c r="N203" s="89"/>
      <c r="O203" s="90"/>
      <c r="P203" s="74"/>
      <c r="Q203" s="90"/>
      <c r="R203" s="90"/>
      <c r="S203" s="90"/>
      <c r="T203" s="90"/>
      <c r="U203" s="90"/>
      <c r="V203" s="90"/>
      <c r="W203" s="90"/>
      <c r="X203" s="74"/>
      <c r="Y203" s="74"/>
      <c r="Z203" s="74"/>
      <c r="AA203" s="74"/>
      <c r="AB203" s="74"/>
      <c r="AC203" s="74"/>
      <c r="AD203" s="74"/>
      <c r="AE203" s="74"/>
      <c r="AF203" s="74"/>
      <c r="AG203" s="74"/>
      <c r="AH203" s="74"/>
      <c r="AI203" s="74"/>
      <c r="AJ203" s="67"/>
    </row>
    <row r="204" spans="1:39" s="68" customFormat="1" ht="15.75" customHeight="1">
      <c r="A204" s="583" t="s">
        <v>78</v>
      </c>
      <c r="B204" s="572" t="s">
        <v>22</v>
      </c>
      <c r="C204" s="585">
        <v>40319</v>
      </c>
      <c r="D204" s="72" t="s">
        <v>80</v>
      </c>
      <c r="E204" s="328" t="s">
        <v>81</v>
      </c>
      <c r="F204" s="165" t="s">
        <v>51</v>
      </c>
      <c r="G204" s="167"/>
      <c r="H204" s="166">
        <v>0</v>
      </c>
      <c r="I204" s="167"/>
      <c r="J204" s="166">
        <v>0</v>
      </c>
      <c r="K204" s="167"/>
      <c r="L204" s="166">
        <v>0</v>
      </c>
      <c r="M204" s="587"/>
      <c r="N204" s="587" t="s">
        <v>79</v>
      </c>
      <c r="O204" s="104">
        <v>66.599999999999994</v>
      </c>
      <c r="P204" s="69">
        <v>15.5</v>
      </c>
      <c r="Q204" s="98"/>
      <c r="R204" s="98"/>
      <c r="S204" s="69">
        <v>51.099999999999994</v>
      </c>
      <c r="T204" s="107">
        <v>311</v>
      </c>
      <c r="U204" s="104"/>
      <c r="V204" s="104"/>
      <c r="W204" s="104"/>
      <c r="X204" s="99"/>
      <c r="Y204" s="69">
        <v>3.8000000000000003</v>
      </c>
      <c r="Z204" s="99">
        <v>23</v>
      </c>
      <c r="AA204" s="98"/>
      <c r="AB204" s="98"/>
      <c r="AC204" s="69">
        <v>22.994999999999997</v>
      </c>
      <c r="AD204" s="107">
        <v>140</v>
      </c>
      <c r="AE204" s="622" t="s">
        <v>40</v>
      </c>
      <c r="AF204" s="623"/>
      <c r="AG204" s="69">
        <v>102.19999999999999</v>
      </c>
      <c r="AH204" s="107">
        <v>621</v>
      </c>
      <c r="AI204" s="111">
        <f>AH204</f>
        <v>621</v>
      </c>
      <c r="AJ204" s="589">
        <v>45861</v>
      </c>
      <c r="AK204" s="609">
        <f>AI204+AI205+AI206+AI207</f>
        <v>28183</v>
      </c>
      <c r="AM204" s="68" t="s">
        <v>39</v>
      </c>
    </row>
    <row r="205" spans="1:39" s="68" customFormat="1" ht="15" customHeight="1">
      <c r="A205" s="628"/>
      <c r="B205" s="573"/>
      <c r="C205" s="615"/>
      <c r="D205" s="116" t="s">
        <v>318</v>
      </c>
      <c r="E205" s="17"/>
      <c r="F205" s="48" t="s">
        <v>51</v>
      </c>
      <c r="G205" s="168"/>
      <c r="H205" s="53">
        <v>45000</v>
      </c>
      <c r="I205" s="168"/>
      <c r="J205" s="10"/>
      <c r="K205" s="168"/>
      <c r="L205" s="10" t="s">
        <v>51</v>
      </c>
      <c r="M205" s="601"/>
      <c r="N205" s="601"/>
      <c r="O205" s="38">
        <v>1061</v>
      </c>
      <c r="P205" s="11"/>
      <c r="Q205" s="105"/>
      <c r="R205" s="105"/>
      <c r="S205" s="11">
        <v>1061</v>
      </c>
      <c r="T205" s="9">
        <v>6461</v>
      </c>
      <c r="U205" s="48" t="s">
        <v>51</v>
      </c>
      <c r="V205" s="38">
        <v>585</v>
      </c>
      <c r="W205" s="38">
        <v>585</v>
      </c>
      <c r="X205" s="50">
        <v>3562</v>
      </c>
      <c r="Y205" s="11">
        <v>71.5</v>
      </c>
      <c r="Z205" s="50">
        <v>435</v>
      </c>
      <c r="AA205" s="105"/>
      <c r="AB205" s="105"/>
      <c r="AC205" s="11">
        <v>214.20000000000002</v>
      </c>
      <c r="AD205" s="9">
        <v>1304</v>
      </c>
      <c r="AE205" s="624"/>
      <c r="AF205" s="625"/>
      <c r="AG205" s="11">
        <v>2122</v>
      </c>
      <c r="AH205" s="9">
        <v>12922</v>
      </c>
      <c r="AI205" s="112">
        <f>AH205</f>
        <v>12922</v>
      </c>
      <c r="AJ205" s="608"/>
      <c r="AK205" s="632"/>
    </row>
    <row r="206" spans="1:39" s="68" customFormat="1" ht="15" customHeight="1">
      <c r="A206" s="628"/>
      <c r="B206" s="573"/>
      <c r="C206" s="615"/>
      <c r="D206" s="116" t="s">
        <v>319</v>
      </c>
      <c r="E206" s="10"/>
      <c r="F206" s="48" t="s">
        <v>51</v>
      </c>
      <c r="G206" s="168"/>
      <c r="H206" s="53">
        <v>50000</v>
      </c>
      <c r="I206" s="168"/>
      <c r="J206" s="10"/>
      <c r="K206" s="168"/>
      <c r="L206" s="10" t="s">
        <v>51</v>
      </c>
      <c r="M206" s="601"/>
      <c r="N206" s="601"/>
      <c r="O206" s="38">
        <v>1176</v>
      </c>
      <c r="P206" s="11"/>
      <c r="Q206" s="105"/>
      <c r="R206" s="105"/>
      <c r="S206" s="11">
        <v>1176</v>
      </c>
      <c r="T206" s="9">
        <v>7161</v>
      </c>
      <c r="U206" s="48" t="s">
        <v>51</v>
      </c>
      <c r="V206" s="38">
        <v>650.00000000000011</v>
      </c>
      <c r="W206" s="38">
        <v>650.00000000000011</v>
      </c>
      <c r="X206" s="50">
        <v>3958</v>
      </c>
      <c r="Y206" s="11">
        <v>79</v>
      </c>
      <c r="Z206" s="50">
        <v>481</v>
      </c>
      <c r="AA206" s="105"/>
      <c r="AB206" s="105"/>
      <c r="AC206" s="11">
        <v>236.70000000000002</v>
      </c>
      <c r="AD206" s="9">
        <v>1441</v>
      </c>
      <c r="AE206" s="624"/>
      <c r="AF206" s="625"/>
      <c r="AG206" s="11">
        <v>2352</v>
      </c>
      <c r="AH206" s="9">
        <v>14323</v>
      </c>
      <c r="AI206" s="112">
        <f>AH206</f>
        <v>14323</v>
      </c>
      <c r="AJ206" s="608"/>
      <c r="AK206" s="632"/>
    </row>
    <row r="207" spans="1:39" s="68" customFormat="1" ht="15.75" customHeight="1" thickBot="1">
      <c r="A207" s="584"/>
      <c r="B207" s="574"/>
      <c r="C207" s="586"/>
      <c r="D207" s="119" t="s">
        <v>320</v>
      </c>
      <c r="E207" s="164"/>
      <c r="F207" s="49" t="s">
        <v>51</v>
      </c>
      <c r="G207" s="169"/>
      <c r="H207" s="92"/>
      <c r="I207" s="169"/>
      <c r="J207" s="164"/>
      <c r="K207" s="169"/>
      <c r="L207" s="164"/>
      <c r="M207" s="588"/>
      <c r="N207" s="588"/>
      <c r="O207" s="59">
        <v>26</v>
      </c>
      <c r="P207" s="44"/>
      <c r="Q207" s="106"/>
      <c r="R207" s="106"/>
      <c r="S207" s="44">
        <v>26</v>
      </c>
      <c r="T207" s="108">
        <v>158</v>
      </c>
      <c r="U207" s="108"/>
      <c r="V207" s="59"/>
      <c r="W207" s="59"/>
      <c r="X207" s="109"/>
      <c r="Y207" s="44">
        <v>4</v>
      </c>
      <c r="Z207" s="109">
        <v>24</v>
      </c>
      <c r="AA207" s="106"/>
      <c r="AB207" s="106"/>
      <c r="AC207" s="44">
        <v>11.700000000000001</v>
      </c>
      <c r="AD207" s="108">
        <v>71</v>
      </c>
      <c r="AE207" s="626"/>
      <c r="AF207" s="627"/>
      <c r="AG207" s="44">
        <v>52</v>
      </c>
      <c r="AH207" s="108">
        <v>317</v>
      </c>
      <c r="AI207" s="113">
        <f>AH207</f>
        <v>317</v>
      </c>
      <c r="AJ207" s="590"/>
      <c r="AK207" s="610"/>
    </row>
    <row r="208" spans="1:39" s="68" customFormat="1">
      <c r="A208" s="61"/>
      <c r="B208" s="61"/>
      <c r="C208" s="62"/>
      <c r="D208" s="63"/>
      <c r="E208" s="63"/>
      <c r="F208" s="63"/>
      <c r="G208" s="64"/>
      <c r="H208" s="64"/>
      <c r="I208" s="64"/>
      <c r="J208" s="64"/>
      <c r="K208" s="64"/>
      <c r="L208" s="64"/>
      <c r="M208" s="65"/>
      <c r="N208" s="65"/>
      <c r="O208" s="66"/>
      <c r="P208" s="67"/>
      <c r="Q208" s="66"/>
      <c r="R208" s="66"/>
      <c r="S208" s="66"/>
      <c r="T208" s="66"/>
      <c r="U208" s="66"/>
      <c r="V208" s="66"/>
      <c r="W208" s="66"/>
      <c r="X208" s="67"/>
      <c r="Y208" s="67"/>
      <c r="Z208" s="67"/>
      <c r="AA208" s="67"/>
      <c r="AB208" s="67"/>
      <c r="AC208" s="67"/>
      <c r="AD208" s="67"/>
      <c r="AE208" s="67"/>
      <c r="AF208" s="67"/>
      <c r="AG208" s="67"/>
      <c r="AH208" s="67"/>
      <c r="AI208" s="67"/>
      <c r="AJ208" s="67"/>
    </row>
    <row r="209" spans="1:39" s="224" customFormat="1">
      <c r="A209" s="217"/>
      <c r="B209" s="217"/>
      <c r="C209" s="218"/>
      <c r="D209" s="219"/>
      <c r="E209" s="219"/>
      <c r="F209" s="219"/>
      <c r="G209" s="220"/>
      <c r="H209" s="220"/>
      <c r="I209" s="220"/>
      <c r="J209" s="220"/>
      <c r="K209" s="220"/>
      <c r="L209" s="220"/>
      <c r="M209" s="221"/>
      <c r="N209" s="221"/>
      <c r="O209" s="222"/>
      <c r="P209" s="223"/>
      <c r="Q209" s="222"/>
      <c r="R209" s="222"/>
      <c r="S209" s="222"/>
      <c r="T209" s="222"/>
      <c r="U209" s="222"/>
      <c r="V209" s="222"/>
      <c r="W209" s="222"/>
      <c r="X209" s="223"/>
      <c r="Y209" s="223"/>
      <c r="Z209" s="223"/>
      <c r="AA209" s="223"/>
      <c r="AB209" s="223"/>
      <c r="AC209" s="223"/>
      <c r="AD209" s="223"/>
      <c r="AE209" s="223"/>
      <c r="AF209" s="223"/>
      <c r="AG209" s="223"/>
      <c r="AH209" s="223"/>
      <c r="AI209" s="223"/>
      <c r="AJ209" s="223"/>
    </row>
    <row r="210" spans="1:39" s="68" customFormat="1" ht="13.5" thickBot="1">
      <c r="A210" s="85"/>
      <c r="B210" s="85"/>
      <c r="C210" s="86"/>
      <c r="D210" s="87"/>
      <c r="E210" s="87"/>
      <c r="F210" s="87"/>
      <c r="G210" s="88"/>
      <c r="H210" s="88"/>
      <c r="I210" s="88"/>
      <c r="J210" s="88"/>
      <c r="K210" s="88"/>
      <c r="L210" s="88"/>
      <c r="M210" s="89"/>
      <c r="N210" s="89"/>
      <c r="O210" s="90"/>
      <c r="P210" s="74"/>
      <c r="Q210" s="90"/>
      <c r="R210" s="90"/>
      <c r="S210" s="90"/>
      <c r="T210" s="90"/>
      <c r="U210" s="90"/>
      <c r="V210" s="90"/>
      <c r="W210" s="90"/>
      <c r="X210" s="74"/>
      <c r="Y210" s="74"/>
      <c r="Z210" s="74"/>
      <c r="AA210" s="74"/>
      <c r="AB210" s="74"/>
      <c r="AC210" s="74"/>
      <c r="AD210" s="74"/>
      <c r="AE210" s="74"/>
      <c r="AF210" s="74"/>
      <c r="AG210" s="74"/>
      <c r="AH210" s="74"/>
      <c r="AI210" s="74"/>
      <c r="AJ210" s="67"/>
    </row>
    <row r="211" spans="1:39" s="68" customFormat="1" ht="15.75" customHeight="1" thickBot="1">
      <c r="A211" s="583" t="s">
        <v>110</v>
      </c>
      <c r="B211" s="575" t="s">
        <v>260</v>
      </c>
      <c r="C211" s="585">
        <v>31623</v>
      </c>
      <c r="D211" s="258" t="s">
        <v>94</v>
      </c>
      <c r="E211" s="259" t="s">
        <v>94</v>
      </c>
      <c r="F211" s="253" t="s">
        <v>22</v>
      </c>
      <c r="G211" s="101">
        <v>1500000</v>
      </c>
      <c r="H211" s="100">
        <f>G211/340.75</f>
        <v>4402.0542920029347</v>
      </c>
      <c r="I211" s="101">
        <v>1500000</v>
      </c>
      <c r="J211" s="100">
        <f>I211/340.75</f>
        <v>4402.0542920029347</v>
      </c>
      <c r="K211" s="253" t="s">
        <v>22</v>
      </c>
      <c r="L211" s="253" t="s">
        <v>22</v>
      </c>
      <c r="M211" s="587"/>
      <c r="N211" s="587" t="s">
        <v>112</v>
      </c>
      <c r="O211" s="104">
        <v>113.98385913426266</v>
      </c>
      <c r="P211" s="69">
        <v>119.15</v>
      </c>
      <c r="Q211" s="98"/>
      <c r="R211" s="98"/>
      <c r="S211" s="69"/>
      <c r="T211" s="107"/>
      <c r="U211" s="253" t="s">
        <v>22</v>
      </c>
      <c r="V211" s="104">
        <v>57.226705796038154</v>
      </c>
      <c r="W211" s="104"/>
      <c r="X211" s="99"/>
      <c r="Y211" s="69">
        <v>2.82</v>
      </c>
      <c r="Z211" s="99">
        <v>2000</v>
      </c>
      <c r="AA211" s="98"/>
      <c r="AB211" s="98"/>
      <c r="AC211" s="480">
        <v>-1.25</v>
      </c>
      <c r="AD211" s="481">
        <v>-451</v>
      </c>
      <c r="AE211" s="622" t="s">
        <v>40</v>
      </c>
      <c r="AF211" s="623"/>
      <c r="AG211" s="480">
        <v>-5.17</v>
      </c>
      <c r="AH211" s="481">
        <v>-1866</v>
      </c>
      <c r="AI211" s="482">
        <f t="shared" ref="AI211:AI216" si="42">AH211</f>
        <v>-1866</v>
      </c>
      <c r="AJ211" s="454">
        <v>45974</v>
      </c>
      <c r="AK211" s="591">
        <f>AI211+AI212+AI213</f>
        <v>456311</v>
      </c>
    </row>
    <row r="212" spans="1:39" s="68" customFormat="1" ht="15" customHeight="1">
      <c r="A212" s="628"/>
      <c r="B212" s="576"/>
      <c r="C212" s="615"/>
      <c r="D212" s="149" t="s">
        <v>318</v>
      </c>
      <c r="E212" s="260" t="s">
        <v>67</v>
      </c>
      <c r="F212" s="10" t="s">
        <v>22</v>
      </c>
      <c r="G212" s="102">
        <v>1650000</v>
      </c>
      <c r="H212" s="53">
        <f t="shared" ref="H212:H213" si="43">G212/340.75</f>
        <v>4842.2597212032279</v>
      </c>
      <c r="I212" s="102">
        <v>1650000</v>
      </c>
      <c r="J212" s="53">
        <f t="shared" ref="J212" si="44">I212/340.75</f>
        <v>4842.2597212032279</v>
      </c>
      <c r="K212" s="10" t="s">
        <v>22</v>
      </c>
      <c r="L212" s="10" t="s">
        <v>22</v>
      </c>
      <c r="M212" s="601"/>
      <c r="N212" s="601"/>
      <c r="O212" s="38">
        <v>123.76228906823184</v>
      </c>
      <c r="P212" s="479" t="s">
        <v>205</v>
      </c>
      <c r="Q212" s="105"/>
      <c r="R212" s="105"/>
      <c r="S212" s="11">
        <v>123.76228906823184</v>
      </c>
      <c r="T212" s="9">
        <v>87792.038307439172</v>
      </c>
      <c r="U212" s="10" t="s">
        <v>22</v>
      </c>
      <c r="V212" s="38">
        <v>62.949376375641975</v>
      </c>
      <c r="W212" s="38">
        <v>62.949376375641975</v>
      </c>
      <c r="X212" s="50">
        <v>44655.048573475324</v>
      </c>
      <c r="Y212" s="11">
        <v>8.2347762289068225</v>
      </c>
      <c r="Z212" s="50">
        <v>5838.142172513124</v>
      </c>
      <c r="AA212" s="105"/>
      <c r="AB212" s="105"/>
      <c r="AC212" s="11">
        <v>18.067791636096842</v>
      </c>
      <c r="AD212" s="9">
        <v>12818.375341107199</v>
      </c>
      <c r="AE212" s="624"/>
      <c r="AF212" s="625"/>
      <c r="AG212" s="11">
        <v>247.52457813646367</v>
      </c>
      <c r="AH212" s="9">
        <v>175584</v>
      </c>
      <c r="AI212" s="112">
        <f t="shared" si="42"/>
        <v>175584</v>
      </c>
      <c r="AJ212" s="589">
        <v>45932</v>
      </c>
      <c r="AK212" s="592"/>
      <c r="AL212" s="68" t="s">
        <v>97</v>
      </c>
    </row>
    <row r="213" spans="1:39" s="68" customFormat="1" ht="15.75" customHeight="1" thickBot="1">
      <c r="A213" s="584"/>
      <c r="B213" s="577"/>
      <c r="C213" s="586"/>
      <c r="D213" s="119" t="s">
        <v>319</v>
      </c>
      <c r="E213" s="178" t="s">
        <v>51</v>
      </c>
      <c r="F213" s="254" t="s">
        <v>22</v>
      </c>
      <c r="G213" s="103">
        <v>2858816</v>
      </c>
      <c r="H213" s="92">
        <f t="shared" si="43"/>
        <v>8389.7754952311079</v>
      </c>
      <c r="I213" s="178" t="s">
        <v>51</v>
      </c>
      <c r="J213" s="178" t="s">
        <v>51</v>
      </c>
      <c r="K213" s="254" t="s">
        <v>22</v>
      </c>
      <c r="L213" s="254" t="s">
        <v>22</v>
      </c>
      <c r="M213" s="588"/>
      <c r="N213" s="601"/>
      <c r="O213" s="59">
        <v>199.18640645634628</v>
      </c>
      <c r="P213" s="257">
        <v>0</v>
      </c>
      <c r="Q213" s="106"/>
      <c r="R213" s="106"/>
      <c r="S213" s="44">
        <v>199.18640645634628</v>
      </c>
      <c r="T213" s="108">
        <v>141300.0655337653</v>
      </c>
      <c r="U213" s="254" t="s">
        <v>22</v>
      </c>
      <c r="V213" s="59">
        <v>109.06708143800441</v>
      </c>
      <c r="W213" s="59">
        <v>109.06708143800441</v>
      </c>
      <c r="X213" s="109">
        <v>77371.344684812415</v>
      </c>
      <c r="Y213" s="44">
        <v>12.969109317681585</v>
      </c>
      <c r="Z213" s="109">
        <v>9200.5715647017205</v>
      </c>
      <c r="AA213" s="106"/>
      <c r="AB213" s="106"/>
      <c r="AC213" s="44">
        <v>27.035797505502568</v>
      </c>
      <c r="AD213" s="108">
        <v>19181.453747843865</v>
      </c>
      <c r="AE213" s="624"/>
      <c r="AF213" s="625"/>
      <c r="AG213" s="44">
        <v>398.37281291269255</v>
      </c>
      <c r="AH213" s="108">
        <v>282593</v>
      </c>
      <c r="AI213" s="113">
        <f t="shared" si="42"/>
        <v>282593</v>
      </c>
      <c r="AJ213" s="590"/>
      <c r="AK213" s="593"/>
    </row>
    <row r="214" spans="1:39" s="68" customFormat="1" ht="15.75" customHeight="1">
      <c r="A214" s="583" t="s">
        <v>111</v>
      </c>
      <c r="B214" s="572" t="s">
        <v>22</v>
      </c>
      <c r="C214" s="585">
        <v>37859</v>
      </c>
      <c r="D214" s="149" t="s">
        <v>318</v>
      </c>
      <c r="E214" s="177" t="s">
        <v>51</v>
      </c>
      <c r="F214" s="255" t="s">
        <v>51</v>
      </c>
      <c r="G214" s="101"/>
      <c r="H214" s="100"/>
      <c r="I214" s="10"/>
      <c r="J214" s="10"/>
      <c r="K214" s="10"/>
      <c r="L214" s="10"/>
      <c r="M214" s="587"/>
      <c r="N214" s="601"/>
      <c r="O214" s="104">
        <v>38.450000000000003</v>
      </c>
      <c r="P214" s="10">
        <v>0</v>
      </c>
      <c r="Q214" s="98"/>
      <c r="R214" s="98"/>
      <c r="S214" s="69">
        <v>38.450000000000003</v>
      </c>
      <c r="T214" s="107">
        <v>483.36750043940447</v>
      </c>
      <c r="U214" s="107"/>
      <c r="V214" s="104"/>
      <c r="W214" s="104"/>
      <c r="X214" s="99"/>
      <c r="Y214" s="69">
        <v>2.3892000000000002</v>
      </c>
      <c r="Z214" s="99">
        <v>30.035413057212587</v>
      </c>
      <c r="AA214" s="98"/>
      <c r="AB214" s="98"/>
      <c r="AC214" s="69">
        <v>15.380000000000003</v>
      </c>
      <c r="AD214" s="107">
        <v>193.34700017576134</v>
      </c>
      <c r="AE214" s="624"/>
      <c r="AF214" s="625"/>
      <c r="AG214" s="69">
        <v>76.900000000000006</v>
      </c>
      <c r="AH214" s="107">
        <v>966.73500087880893</v>
      </c>
      <c r="AI214" s="111">
        <f t="shared" si="42"/>
        <v>966.73500087880893</v>
      </c>
      <c r="AJ214" s="589">
        <v>45932</v>
      </c>
      <c r="AK214" s="609">
        <f>AI214+AI215+AI216</f>
        <v>2422.354554505027</v>
      </c>
    </row>
    <row r="215" spans="1:39" s="68" customFormat="1" ht="15" customHeight="1">
      <c r="A215" s="628"/>
      <c r="B215" s="573"/>
      <c r="C215" s="615"/>
      <c r="D215" s="17" t="s">
        <v>278</v>
      </c>
      <c r="E215" s="260" t="s">
        <v>113</v>
      </c>
      <c r="F215" s="48" t="s">
        <v>51</v>
      </c>
      <c r="G215" s="102"/>
      <c r="H215" s="53"/>
      <c r="I215" s="10"/>
      <c r="J215" s="10"/>
      <c r="K215" s="10"/>
      <c r="L215" s="10"/>
      <c r="M215" s="601"/>
      <c r="N215" s="601"/>
      <c r="O215" s="38">
        <v>61.16</v>
      </c>
      <c r="P215" s="10">
        <v>27</v>
      </c>
      <c r="Q215" s="105"/>
      <c r="R215" s="105"/>
      <c r="S215" s="11">
        <v>34.159999999999997</v>
      </c>
      <c r="T215" s="9">
        <v>429.43651014330391</v>
      </c>
      <c r="U215" s="9"/>
      <c r="V215" s="38"/>
      <c r="W215" s="38"/>
      <c r="X215" s="50"/>
      <c r="Y215" s="11">
        <v>8.8879999999999999</v>
      </c>
      <c r="Z215" s="50">
        <v>111.73394912627894</v>
      </c>
      <c r="AA215" s="105"/>
      <c r="AB215" s="105"/>
      <c r="AC215" s="11">
        <v>10.496</v>
      </c>
      <c r="AD215" s="9">
        <v>131.94864199250944</v>
      </c>
      <c r="AE215" s="624"/>
      <c r="AF215" s="625"/>
      <c r="AG215" s="11">
        <v>68.319999999999993</v>
      </c>
      <c r="AH215" s="9">
        <v>858.87302028660781</v>
      </c>
      <c r="AI215" s="112">
        <f t="shared" si="42"/>
        <v>858.87302028660781</v>
      </c>
      <c r="AJ215" s="608"/>
      <c r="AK215" s="632"/>
    </row>
    <row r="216" spans="1:39" s="68" customFormat="1" ht="15.75" customHeight="1" thickBot="1">
      <c r="A216" s="584"/>
      <c r="B216" s="574"/>
      <c r="C216" s="586"/>
      <c r="D216" s="119" t="s">
        <v>319</v>
      </c>
      <c r="E216" s="178" t="s">
        <v>51</v>
      </c>
      <c r="F216" s="256" t="s">
        <v>51</v>
      </c>
      <c r="G216" s="103">
        <v>111111</v>
      </c>
      <c r="H216" s="92">
        <f t="shared" ref="H216" si="45">G216/340.75</f>
        <v>326.0777696258254</v>
      </c>
      <c r="I216" s="178" t="s">
        <v>51</v>
      </c>
      <c r="J216" s="178" t="s">
        <v>51</v>
      </c>
      <c r="K216" s="256" t="s">
        <v>51</v>
      </c>
      <c r="L216" s="256" t="s">
        <v>51</v>
      </c>
      <c r="M216" s="588"/>
      <c r="N216" s="588"/>
      <c r="O216" s="59">
        <v>23.734430000000003</v>
      </c>
      <c r="P216" s="257">
        <v>0</v>
      </c>
      <c r="Q216" s="106"/>
      <c r="R216" s="106"/>
      <c r="S216" s="44">
        <v>23.734430000000003</v>
      </c>
      <c r="T216" s="108">
        <v>298.37326666980516</v>
      </c>
      <c r="U216" s="256" t="s">
        <v>51</v>
      </c>
      <c r="V216" s="59">
        <v>1.44</v>
      </c>
      <c r="W216" s="59">
        <v>1.44</v>
      </c>
      <c r="X216" s="109">
        <v>18</v>
      </c>
      <c r="Y216" s="44">
        <v>1.9063000000000001</v>
      </c>
      <c r="Z216" s="109">
        <v>23.96471953413878</v>
      </c>
      <c r="AA216" s="106"/>
      <c r="AB216" s="106"/>
      <c r="AC216" s="44">
        <v>8.9160000000000021</v>
      </c>
      <c r="AD216" s="108">
        <v>112.0859462657406</v>
      </c>
      <c r="AE216" s="626"/>
      <c r="AF216" s="627"/>
      <c r="AG216" s="44">
        <v>47.468860000000006</v>
      </c>
      <c r="AH216" s="108">
        <v>596.74653333961032</v>
      </c>
      <c r="AI216" s="113">
        <f t="shared" si="42"/>
        <v>596.74653333961032</v>
      </c>
      <c r="AJ216" s="590"/>
      <c r="AK216" s="610"/>
    </row>
    <row r="217" spans="1:39" s="68" customFormat="1">
      <c r="A217" s="61"/>
      <c r="B217" s="61"/>
      <c r="C217" s="62"/>
      <c r="D217" s="63"/>
      <c r="E217" s="63"/>
      <c r="F217" s="63"/>
      <c r="G217" s="64"/>
      <c r="H217" s="64"/>
      <c r="I217" s="64"/>
      <c r="J217" s="64"/>
      <c r="K217" s="64"/>
      <c r="L217" s="64"/>
      <c r="M217" s="65"/>
      <c r="N217" s="65"/>
      <c r="O217" s="66"/>
      <c r="P217" s="67"/>
      <c r="Q217" s="66"/>
      <c r="R217" s="66"/>
      <c r="S217" s="66"/>
      <c r="T217" s="66"/>
      <c r="U217" s="66"/>
      <c r="V217" s="66"/>
      <c r="W217" s="66"/>
      <c r="X217" s="67"/>
      <c r="Y217" s="67"/>
      <c r="Z217" s="67"/>
      <c r="AA217" s="67"/>
      <c r="AB217" s="67"/>
      <c r="AC217" s="67"/>
      <c r="AD217" s="67"/>
      <c r="AE217" s="67"/>
      <c r="AF217" s="67"/>
      <c r="AG217" s="67"/>
      <c r="AH217" s="67"/>
      <c r="AI217" s="67"/>
      <c r="AJ217" s="67"/>
    </row>
    <row r="218" spans="1:39" s="224" customFormat="1">
      <c r="A218" s="217"/>
      <c r="B218" s="217"/>
      <c r="C218" s="218"/>
      <c r="D218" s="219"/>
      <c r="E218" s="219"/>
      <c r="F218" s="219"/>
      <c r="G218" s="220"/>
      <c r="H218" s="220"/>
      <c r="I218" s="220"/>
      <c r="J218" s="220"/>
      <c r="K218" s="220"/>
      <c r="L218" s="220"/>
      <c r="M218" s="221"/>
      <c r="N218" s="221"/>
      <c r="O218" s="222"/>
      <c r="P218" s="223"/>
      <c r="Q218" s="222"/>
      <c r="R218" s="222"/>
      <c r="S218" s="222"/>
      <c r="T218" s="222"/>
      <c r="U218" s="222"/>
      <c r="V218" s="222"/>
      <c r="W218" s="222"/>
      <c r="X218" s="223"/>
      <c r="Y218" s="223"/>
      <c r="Z218" s="223"/>
      <c r="AA218" s="223"/>
      <c r="AB218" s="223"/>
      <c r="AC218" s="223"/>
      <c r="AD218" s="223"/>
      <c r="AE218" s="223"/>
      <c r="AF218" s="223"/>
      <c r="AG218" s="223"/>
      <c r="AH218" s="223"/>
      <c r="AI218" s="223"/>
      <c r="AJ218" s="223"/>
    </row>
    <row r="219" spans="1:39" s="68" customFormat="1" ht="13.5" thickBot="1">
      <c r="A219" s="85"/>
      <c r="B219" s="85"/>
      <c r="C219" s="86"/>
      <c r="D219" s="87"/>
      <c r="E219" s="87"/>
      <c r="F219" s="87"/>
      <c r="G219" s="88"/>
      <c r="H219" s="88"/>
      <c r="I219" s="88"/>
      <c r="J219" s="88"/>
      <c r="K219" s="88"/>
      <c r="L219" s="88"/>
      <c r="M219" s="89"/>
      <c r="N219" s="89"/>
      <c r="O219" s="90"/>
      <c r="P219" s="74"/>
      <c r="Q219" s="90"/>
      <c r="R219" s="90"/>
      <c r="S219" s="90"/>
      <c r="T219" s="90"/>
      <c r="U219" s="90"/>
      <c r="V219" s="90"/>
      <c r="W219" s="90"/>
      <c r="X219" s="74"/>
      <c r="Y219" s="74"/>
      <c r="Z219" s="74"/>
      <c r="AA219" s="74"/>
      <c r="AB219" s="74"/>
      <c r="AC219" s="74"/>
      <c r="AD219" s="74"/>
      <c r="AE219" s="74"/>
      <c r="AF219" s="74"/>
      <c r="AG219" s="74"/>
      <c r="AH219" s="74"/>
      <c r="AI219" s="74"/>
      <c r="AJ219" s="67"/>
    </row>
    <row r="220" spans="1:39" s="68" customFormat="1" ht="15.75" customHeight="1" thickBot="1">
      <c r="A220" s="583" t="s">
        <v>114</v>
      </c>
      <c r="B220" s="575" t="s">
        <v>260</v>
      </c>
      <c r="C220" s="585">
        <v>32119</v>
      </c>
      <c r="D220" s="266" t="s">
        <v>94</v>
      </c>
      <c r="E220" s="328" t="s">
        <v>95</v>
      </c>
      <c r="F220" s="261" t="s">
        <v>22</v>
      </c>
      <c r="G220" s="101">
        <v>5000000</v>
      </c>
      <c r="H220" s="100">
        <f>G220/340.75</f>
        <v>14673.514306676449</v>
      </c>
      <c r="I220" s="101">
        <v>5000000</v>
      </c>
      <c r="J220" s="100">
        <f>I220/340.75</f>
        <v>14673.514306676449</v>
      </c>
      <c r="K220" s="261" t="s">
        <v>22</v>
      </c>
      <c r="L220" s="261" t="s">
        <v>22</v>
      </c>
      <c r="M220" s="587"/>
      <c r="N220" s="587" t="s">
        <v>15</v>
      </c>
      <c r="O220" s="104">
        <v>394.74688187820982</v>
      </c>
      <c r="P220" s="69">
        <v>368.89</v>
      </c>
      <c r="Q220" s="98"/>
      <c r="R220" s="98"/>
      <c r="S220" s="69">
        <v>25.85</v>
      </c>
      <c r="T220" s="107">
        <v>13654</v>
      </c>
      <c r="U220" s="261" t="s">
        <v>22</v>
      </c>
      <c r="V220" s="104">
        <v>190.75568598679385</v>
      </c>
      <c r="W220" s="104">
        <v>0</v>
      </c>
      <c r="X220" s="99"/>
      <c r="Y220" s="69">
        <v>11.16</v>
      </c>
      <c r="Z220" s="99">
        <v>5895</v>
      </c>
      <c r="AA220" s="98"/>
      <c r="AB220" s="98"/>
      <c r="AC220" s="69">
        <v>7.97</v>
      </c>
      <c r="AD220" s="111">
        <v>4210</v>
      </c>
      <c r="AE220" s="602" t="s">
        <v>40</v>
      </c>
      <c r="AF220" s="603"/>
      <c r="AG220" s="273">
        <v>51.71</v>
      </c>
      <c r="AH220" s="107">
        <v>27313</v>
      </c>
      <c r="AI220" s="111">
        <f t="shared" ref="AI220:AI222" si="46">AH220</f>
        <v>27313</v>
      </c>
      <c r="AJ220" s="454">
        <v>45974</v>
      </c>
      <c r="AK220" s="591">
        <f>AI220+AI221+AI222</f>
        <v>990308.94638109405</v>
      </c>
      <c r="AL220" s="635">
        <f>AK220+AK223</f>
        <v>1150821.7575770037</v>
      </c>
    </row>
    <row r="221" spans="1:39" s="68" customFormat="1" ht="15" customHeight="1">
      <c r="A221" s="628"/>
      <c r="B221" s="576"/>
      <c r="C221" s="615"/>
      <c r="D221" s="17" t="s">
        <v>67</v>
      </c>
      <c r="E221" s="260" t="s">
        <v>67</v>
      </c>
      <c r="F221" s="10" t="s">
        <v>22</v>
      </c>
      <c r="G221" s="102">
        <v>5000000</v>
      </c>
      <c r="H221" s="53">
        <f t="shared" ref="H221:H225" si="47">G221/340.75</f>
        <v>14673.514306676449</v>
      </c>
      <c r="I221" s="102">
        <v>5000000</v>
      </c>
      <c r="J221" s="53">
        <f t="shared" ref="J221" si="48">I221/340.75</f>
        <v>14673.514306676449</v>
      </c>
      <c r="K221" s="10" t="s">
        <v>22</v>
      </c>
      <c r="L221" s="10" t="s">
        <v>22</v>
      </c>
      <c r="M221" s="601"/>
      <c r="N221" s="601"/>
      <c r="O221" s="38">
        <v>376.17021276595744</v>
      </c>
      <c r="P221" s="479" t="s">
        <v>205</v>
      </c>
      <c r="Q221" s="105"/>
      <c r="R221" s="105"/>
      <c r="S221" s="11">
        <v>376.17021276595744</v>
      </c>
      <c r="T221" s="9">
        <v>198689.14007611759</v>
      </c>
      <c r="U221" s="10" t="s">
        <v>22</v>
      </c>
      <c r="V221" s="38">
        <v>190.75568598679385</v>
      </c>
      <c r="W221" s="38">
        <v>190.75568598679385</v>
      </c>
      <c r="X221" s="50">
        <v>100755.14202642905</v>
      </c>
      <c r="Y221" s="11">
        <v>26.72193690388848</v>
      </c>
      <c r="Z221" s="50">
        <v>14114.24531879459</v>
      </c>
      <c r="AA221" s="105"/>
      <c r="AB221" s="105"/>
      <c r="AC221" s="11">
        <v>55.386647101980927</v>
      </c>
      <c r="AD221" s="112">
        <v>29254.643007150615</v>
      </c>
      <c r="AE221" s="604"/>
      <c r="AF221" s="605"/>
      <c r="AG221" s="274">
        <v>752.34042553191489</v>
      </c>
      <c r="AH221" s="9">
        <v>397378.28015223518</v>
      </c>
      <c r="AI221" s="112">
        <f t="shared" si="46"/>
        <v>397378.28015223518</v>
      </c>
      <c r="AJ221" s="589">
        <v>45940</v>
      </c>
      <c r="AK221" s="592"/>
      <c r="AL221" s="636"/>
    </row>
    <row r="222" spans="1:39" s="68" customFormat="1" ht="15.75" customHeight="1" thickBot="1">
      <c r="A222" s="628"/>
      <c r="B222" s="577"/>
      <c r="C222" s="586"/>
      <c r="D222" s="119" t="s">
        <v>319</v>
      </c>
      <c r="E222" s="178" t="s">
        <v>51</v>
      </c>
      <c r="F222" s="262" t="s">
        <v>22</v>
      </c>
      <c r="G222" s="103">
        <v>7324000</v>
      </c>
      <c r="H222" s="92">
        <f t="shared" si="47"/>
        <v>21493.763756419663</v>
      </c>
      <c r="I222" s="178" t="s">
        <v>51</v>
      </c>
      <c r="J222" s="178" t="s">
        <v>51</v>
      </c>
      <c r="K222" s="262" t="s">
        <v>22</v>
      </c>
      <c r="L222" s="262" t="s">
        <v>22</v>
      </c>
      <c r="M222" s="601"/>
      <c r="N222" s="601"/>
      <c r="O222" s="59">
        <v>535.43066764490106</v>
      </c>
      <c r="P222" s="265">
        <v>0</v>
      </c>
      <c r="Q222" s="106"/>
      <c r="R222" s="106"/>
      <c r="S222" s="44">
        <v>535.43066764490106</v>
      </c>
      <c r="T222" s="108">
        <v>282808.83311442944</v>
      </c>
      <c r="U222" s="262" t="s">
        <v>22</v>
      </c>
      <c r="V222" s="59">
        <v>279.41892883345565</v>
      </c>
      <c r="W222" s="59">
        <v>279.41892883345565</v>
      </c>
      <c r="X222" s="109">
        <v>147586.13204031295</v>
      </c>
      <c r="Y222" s="44">
        <v>37.694497432135002</v>
      </c>
      <c r="Z222" s="109">
        <v>19909.836096065606</v>
      </c>
      <c r="AA222" s="106"/>
      <c r="AB222" s="106"/>
      <c r="AC222" s="44">
        <v>76.803521643433598</v>
      </c>
      <c r="AD222" s="113">
        <v>40566.810322234851</v>
      </c>
      <c r="AE222" s="604"/>
      <c r="AF222" s="605"/>
      <c r="AG222" s="275">
        <v>1070.8613352898021</v>
      </c>
      <c r="AH222" s="108">
        <v>565617.66622885887</v>
      </c>
      <c r="AI222" s="113">
        <f t="shared" si="46"/>
        <v>565617.66622885887</v>
      </c>
      <c r="AJ222" s="590"/>
      <c r="AK222" s="593"/>
      <c r="AL222" s="636"/>
      <c r="AM222" s="68" t="s">
        <v>97</v>
      </c>
    </row>
    <row r="223" spans="1:39" s="68" customFormat="1" ht="15.75" customHeight="1" thickBot="1">
      <c r="A223" s="628"/>
      <c r="B223" s="572" t="s">
        <v>260</v>
      </c>
      <c r="C223" s="585">
        <v>32470</v>
      </c>
      <c r="D223" s="266" t="s">
        <v>94</v>
      </c>
      <c r="E223" s="328" t="s">
        <v>95</v>
      </c>
      <c r="F223" s="261" t="s">
        <v>22</v>
      </c>
      <c r="G223" s="101">
        <v>700000</v>
      </c>
      <c r="H223" s="100">
        <f>G223/340.75</f>
        <v>2054.2920029347029</v>
      </c>
      <c r="I223" s="101">
        <v>700000</v>
      </c>
      <c r="J223" s="100">
        <f>I223/340.75</f>
        <v>2054.2920029347029</v>
      </c>
      <c r="K223" s="261" t="s">
        <v>22</v>
      </c>
      <c r="L223" s="261" t="s">
        <v>22</v>
      </c>
      <c r="M223" s="601"/>
      <c r="N223" s="601"/>
      <c r="O223" s="104">
        <v>76.03815113719736</v>
      </c>
      <c r="P223" s="69">
        <v>63.1</v>
      </c>
      <c r="Q223" s="98"/>
      <c r="R223" s="98"/>
      <c r="S223" s="69">
        <v>12.94</v>
      </c>
      <c r="T223" s="107">
        <v>5647</v>
      </c>
      <c r="U223" s="261" t="s">
        <v>22</v>
      </c>
      <c r="V223" s="104">
        <v>26.705796038151139</v>
      </c>
      <c r="W223" s="104"/>
      <c r="X223" s="99"/>
      <c r="Y223" s="69">
        <v>4.9977989728539987</v>
      </c>
      <c r="Z223" s="99">
        <v>2181.1720002069078</v>
      </c>
      <c r="AA223" s="98"/>
      <c r="AB223" s="98"/>
      <c r="AC223" s="69">
        <v>4.22</v>
      </c>
      <c r="AD223" s="111">
        <v>1842</v>
      </c>
      <c r="AE223" s="604"/>
      <c r="AF223" s="605"/>
      <c r="AG223" s="273">
        <v>25.88</v>
      </c>
      <c r="AH223" s="107">
        <v>11295</v>
      </c>
      <c r="AI223" s="111">
        <f t="shared" ref="AI223:AI228" si="49">AH223</f>
        <v>11295</v>
      </c>
      <c r="AJ223" s="454">
        <v>45974</v>
      </c>
      <c r="AK223" s="591">
        <f>AI223+AI224+AI225</f>
        <v>160512.81119590963</v>
      </c>
      <c r="AL223" s="636"/>
    </row>
    <row r="224" spans="1:39" s="68" customFormat="1" ht="15" customHeight="1">
      <c r="A224" s="628"/>
      <c r="B224" s="573"/>
      <c r="C224" s="615"/>
      <c r="D224" s="17" t="s">
        <v>67</v>
      </c>
      <c r="E224" s="260" t="s">
        <v>67</v>
      </c>
      <c r="F224" s="10" t="s">
        <v>22</v>
      </c>
      <c r="G224" s="102">
        <v>700000</v>
      </c>
      <c r="H224" s="53">
        <f t="shared" si="47"/>
        <v>2054.2920029347029</v>
      </c>
      <c r="I224" s="102">
        <v>700000</v>
      </c>
      <c r="J224" s="53">
        <f t="shared" ref="J224" si="50">I224/340.75</f>
        <v>2054.2920029347029</v>
      </c>
      <c r="K224" s="10" t="s">
        <v>22</v>
      </c>
      <c r="L224" s="10" t="s">
        <v>22</v>
      </c>
      <c r="M224" s="601"/>
      <c r="N224" s="601"/>
      <c r="O224" s="38">
        <v>78.327219369038886</v>
      </c>
      <c r="P224" s="479" t="s">
        <v>205</v>
      </c>
      <c r="Q224" s="105"/>
      <c r="R224" s="105"/>
      <c r="S224" s="11">
        <v>78.327219369038886</v>
      </c>
      <c r="T224" s="9">
        <v>34184.075564017854</v>
      </c>
      <c r="U224" s="10" t="s">
        <v>22</v>
      </c>
      <c r="V224" s="38">
        <v>26.705796038151139</v>
      </c>
      <c r="W224" s="38">
        <v>26.705796038151139</v>
      </c>
      <c r="X224" s="50">
        <v>11655.117558357526</v>
      </c>
      <c r="Y224" s="11">
        <v>6.7439471753484961</v>
      </c>
      <c r="Z224" s="50">
        <v>2943.2373790225897</v>
      </c>
      <c r="AA224" s="105"/>
      <c r="AB224" s="105"/>
      <c r="AC224" s="11">
        <v>14.711665443873807</v>
      </c>
      <c r="AD224" s="112">
        <v>6420.5609142908033</v>
      </c>
      <c r="AE224" s="604"/>
      <c r="AF224" s="605"/>
      <c r="AG224" s="274">
        <v>156.65443873807777</v>
      </c>
      <c r="AH224" s="9">
        <v>68368.151128035708</v>
      </c>
      <c r="AI224" s="112">
        <f t="shared" si="49"/>
        <v>68368.151128035708</v>
      </c>
      <c r="AJ224" s="589">
        <v>45940</v>
      </c>
      <c r="AK224" s="592"/>
      <c r="AL224" s="636"/>
    </row>
    <row r="225" spans="1:38" s="68" customFormat="1" ht="15.75" customHeight="1" thickBot="1">
      <c r="A225" s="584"/>
      <c r="B225" s="574"/>
      <c r="C225" s="586"/>
      <c r="D225" s="119" t="s">
        <v>319</v>
      </c>
      <c r="E225" s="178" t="s">
        <v>51</v>
      </c>
      <c r="F225" s="262" t="s">
        <v>22</v>
      </c>
      <c r="G225" s="103">
        <v>1073576</v>
      </c>
      <c r="H225" s="92">
        <f t="shared" si="47"/>
        <v>3150.626559060895</v>
      </c>
      <c r="I225" s="178" t="s">
        <v>51</v>
      </c>
      <c r="J225" s="178" t="s">
        <v>51</v>
      </c>
      <c r="K225" s="262" t="s">
        <v>22</v>
      </c>
      <c r="L225" s="262" t="s">
        <v>22</v>
      </c>
      <c r="M225" s="588"/>
      <c r="N225" s="601"/>
      <c r="O225" s="59">
        <v>92.626887747615555</v>
      </c>
      <c r="P225" s="265">
        <v>0</v>
      </c>
      <c r="Q225" s="106"/>
      <c r="R225" s="106"/>
      <c r="S225" s="44">
        <v>92.626887747615555</v>
      </c>
      <c r="T225" s="108">
        <v>40424.830033936953</v>
      </c>
      <c r="U225" s="262" t="s">
        <v>22</v>
      </c>
      <c r="V225" s="59">
        <v>40.958145267791643</v>
      </c>
      <c r="W225" s="59">
        <v>40.958145267791643</v>
      </c>
      <c r="X225" s="109">
        <v>17875.220696901772</v>
      </c>
      <c r="Y225" s="44">
        <v>6.0525857666911227</v>
      </c>
      <c r="Z225" s="109">
        <v>2641.508927202543</v>
      </c>
      <c r="AA225" s="106"/>
      <c r="AB225" s="106"/>
      <c r="AC225" s="44">
        <v>15.500622743947176</v>
      </c>
      <c r="AD225" s="113">
        <v>6764.8828011105461</v>
      </c>
      <c r="AE225" s="604"/>
      <c r="AF225" s="605"/>
      <c r="AG225" s="275">
        <v>185.25377549523111</v>
      </c>
      <c r="AH225" s="108">
        <v>80849.660067873905</v>
      </c>
      <c r="AI225" s="113">
        <f t="shared" si="49"/>
        <v>80849.660067873905</v>
      </c>
      <c r="AJ225" s="590"/>
      <c r="AK225" s="593"/>
      <c r="AL225" s="640"/>
    </row>
    <row r="226" spans="1:38" s="68" customFormat="1" ht="15.75" customHeight="1">
      <c r="A226" s="583" t="s">
        <v>115</v>
      </c>
      <c r="B226" s="575" t="s">
        <v>22</v>
      </c>
      <c r="C226" s="585">
        <v>38348</v>
      </c>
      <c r="D226" s="328" t="s">
        <v>318</v>
      </c>
      <c r="E226" s="276" t="s">
        <v>51</v>
      </c>
      <c r="F226" s="263" t="s">
        <v>51</v>
      </c>
      <c r="G226" s="101"/>
      <c r="H226" s="100"/>
      <c r="I226" s="10">
        <v>0</v>
      </c>
      <c r="J226" s="10">
        <v>0</v>
      </c>
      <c r="K226" s="263" t="s">
        <v>51</v>
      </c>
      <c r="L226" s="263" t="s">
        <v>51</v>
      </c>
      <c r="M226" s="587"/>
      <c r="N226" s="601"/>
      <c r="O226" s="104">
        <v>38.450000000000003</v>
      </c>
      <c r="P226" s="69">
        <v>27.58</v>
      </c>
      <c r="Q226" s="98"/>
      <c r="R226" s="98"/>
      <c r="S226" s="69">
        <v>10.870000000000005</v>
      </c>
      <c r="T226" s="107">
        <v>961.5036756065839</v>
      </c>
      <c r="U226" s="107"/>
      <c r="V226" s="104">
        <v>0</v>
      </c>
      <c r="W226" s="104">
        <v>0</v>
      </c>
      <c r="X226" s="99"/>
      <c r="Y226" s="69"/>
      <c r="Z226" s="99"/>
      <c r="AA226" s="98"/>
      <c r="AB226" s="98"/>
      <c r="AC226" s="69">
        <v>4.3476800000000004</v>
      </c>
      <c r="AD226" s="111">
        <v>47.584636316007249</v>
      </c>
      <c r="AE226" s="604"/>
      <c r="AF226" s="605"/>
      <c r="AG226" s="273">
        <v>21.740000000000009</v>
      </c>
      <c r="AH226" s="107">
        <v>237.94069331459499</v>
      </c>
      <c r="AI226" s="111">
        <f t="shared" si="49"/>
        <v>237.94069331459499</v>
      </c>
      <c r="AJ226" s="589">
        <v>45940</v>
      </c>
      <c r="AK226" s="609">
        <f>AI226+AI227+AI228</f>
        <v>3073.1130647056161</v>
      </c>
      <c r="AL226" s="637">
        <f>AK226+AK229</f>
        <v>5840.5971096107114</v>
      </c>
    </row>
    <row r="227" spans="1:38" s="68" customFormat="1" ht="15" customHeight="1">
      <c r="A227" s="628"/>
      <c r="B227" s="576"/>
      <c r="C227" s="615"/>
      <c r="D227" s="17" t="s">
        <v>278</v>
      </c>
      <c r="E227" s="17" t="s">
        <v>69</v>
      </c>
      <c r="F227" s="48" t="s">
        <v>51</v>
      </c>
      <c r="G227" s="102"/>
      <c r="H227" s="53"/>
      <c r="I227" s="10">
        <v>0</v>
      </c>
      <c r="J227" s="10">
        <v>0</v>
      </c>
      <c r="K227" s="48" t="s">
        <v>51</v>
      </c>
      <c r="L227" s="48" t="s">
        <v>51</v>
      </c>
      <c r="M227" s="601"/>
      <c r="N227" s="601"/>
      <c r="O227" s="38">
        <v>87.85</v>
      </c>
      <c r="P227" s="10">
        <v>0</v>
      </c>
      <c r="Q227" s="105"/>
      <c r="R227" s="105"/>
      <c r="S227" s="11">
        <v>87.85</v>
      </c>
      <c r="T227" s="9">
        <v>456.08251008892677</v>
      </c>
      <c r="U227" s="9"/>
      <c r="V227" s="38">
        <v>0</v>
      </c>
      <c r="W227" s="38">
        <v>0</v>
      </c>
      <c r="X227" s="50"/>
      <c r="Y227" s="11">
        <v>6.9079999999999995</v>
      </c>
      <c r="Z227" s="50">
        <v>75.606913956633832</v>
      </c>
      <c r="AA227" s="105"/>
      <c r="AB227" s="105"/>
      <c r="AC227" s="11">
        <v>33.151200000000003</v>
      </c>
      <c r="AD227" s="112">
        <v>362.83438418632886</v>
      </c>
      <c r="AE227" s="604"/>
      <c r="AF227" s="605"/>
      <c r="AG227" s="274">
        <v>175.7</v>
      </c>
      <c r="AH227" s="9">
        <v>1923.0073512131678</v>
      </c>
      <c r="AI227" s="112">
        <f t="shared" si="49"/>
        <v>1923.0073512131678</v>
      </c>
      <c r="AJ227" s="608"/>
      <c r="AK227" s="632"/>
      <c r="AL227" s="638"/>
    </row>
    <row r="228" spans="1:38" s="68" customFormat="1" ht="15.75" customHeight="1" thickBot="1">
      <c r="A228" s="628"/>
      <c r="B228" s="577"/>
      <c r="C228" s="586"/>
      <c r="D228" s="119" t="s">
        <v>319</v>
      </c>
      <c r="E228" s="178" t="s">
        <v>51</v>
      </c>
      <c r="F228" s="264" t="s">
        <v>51</v>
      </c>
      <c r="G228" s="103"/>
      <c r="H228" s="92"/>
      <c r="I228" s="265">
        <v>0</v>
      </c>
      <c r="J228" s="265">
        <v>0</v>
      </c>
      <c r="K228" s="264" t="s">
        <v>51</v>
      </c>
      <c r="L228" s="264" t="s">
        <v>51</v>
      </c>
      <c r="M228" s="601"/>
      <c r="N228" s="601"/>
      <c r="O228" s="59">
        <v>41.671030000000002</v>
      </c>
      <c r="P228" s="265">
        <v>0</v>
      </c>
      <c r="Q228" s="106"/>
      <c r="R228" s="106"/>
      <c r="S228" s="44">
        <v>41.671030000000002</v>
      </c>
      <c r="T228" s="108">
        <v>47.584636316007249</v>
      </c>
      <c r="U228" s="264" t="s">
        <v>51</v>
      </c>
      <c r="V228" s="59">
        <v>1.4444300000000001</v>
      </c>
      <c r="W228" s="59">
        <v>1.4444300000000001</v>
      </c>
      <c r="X228" s="109">
        <v>16</v>
      </c>
      <c r="Y228" s="44">
        <v>3.0552900000000003</v>
      </c>
      <c r="Z228" s="109">
        <v>33.439642174661842</v>
      </c>
      <c r="AA228" s="106"/>
      <c r="AB228" s="106"/>
      <c r="AC228" s="44">
        <v>17.312756000000004</v>
      </c>
      <c r="AD228" s="113">
        <v>189.48524221832605</v>
      </c>
      <c r="AE228" s="604"/>
      <c r="AF228" s="605"/>
      <c r="AG228" s="275">
        <v>83.342060000000004</v>
      </c>
      <c r="AH228" s="108">
        <v>912.16502017785353</v>
      </c>
      <c r="AI228" s="113">
        <f t="shared" si="49"/>
        <v>912.16502017785353</v>
      </c>
      <c r="AJ228" s="590"/>
      <c r="AK228" s="610"/>
      <c r="AL228" s="638"/>
    </row>
    <row r="229" spans="1:38" s="68" customFormat="1" ht="15.75" customHeight="1">
      <c r="A229" s="628"/>
      <c r="B229" s="572" t="s">
        <v>22</v>
      </c>
      <c r="C229" s="585">
        <v>38348</v>
      </c>
      <c r="D229" s="328" t="s">
        <v>318</v>
      </c>
      <c r="E229" s="276" t="s">
        <v>51</v>
      </c>
      <c r="F229" s="263" t="s">
        <v>51</v>
      </c>
      <c r="G229" s="101"/>
      <c r="H229" s="100"/>
      <c r="I229" s="10">
        <v>0</v>
      </c>
      <c r="J229" s="10">
        <v>0</v>
      </c>
      <c r="K229" s="263" t="s">
        <v>51</v>
      </c>
      <c r="L229" s="263" t="s">
        <v>51</v>
      </c>
      <c r="M229" s="601"/>
      <c r="N229" s="601"/>
      <c r="O229" s="104">
        <v>38.450000000000003</v>
      </c>
      <c r="P229" s="69">
        <v>27.58</v>
      </c>
      <c r="Q229" s="98"/>
      <c r="R229" s="98"/>
      <c r="S229" s="69">
        <v>10.870000000000005</v>
      </c>
      <c r="T229" s="107">
        <v>118.9703466572975</v>
      </c>
      <c r="U229" s="107"/>
      <c r="V229" s="104">
        <v>0</v>
      </c>
      <c r="W229" s="104">
        <v>0</v>
      </c>
      <c r="X229" s="99"/>
      <c r="Y229" s="69"/>
      <c r="Z229" s="99"/>
      <c r="AA229" s="98"/>
      <c r="AB229" s="98"/>
      <c r="AC229" s="69">
        <v>4.3476800000000004</v>
      </c>
      <c r="AD229" s="111">
        <v>47.584636316007249</v>
      </c>
      <c r="AE229" s="604"/>
      <c r="AF229" s="605"/>
      <c r="AG229" s="273">
        <v>21.740000000000009</v>
      </c>
      <c r="AH229" s="107">
        <v>237.94069331459499</v>
      </c>
      <c r="AI229" s="111">
        <f t="shared" ref="AI229:AI231" si="51">AH229</f>
        <v>237.94069331459499</v>
      </c>
      <c r="AJ229" s="589">
        <v>45940</v>
      </c>
      <c r="AK229" s="609">
        <f>AI229+AI230+AI231</f>
        <v>2767.4840449050953</v>
      </c>
      <c r="AL229" s="638"/>
    </row>
    <row r="230" spans="1:38" s="68" customFormat="1" ht="15" customHeight="1">
      <c r="A230" s="628"/>
      <c r="B230" s="573"/>
      <c r="C230" s="615"/>
      <c r="D230" s="17" t="s">
        <v>278</v>
      </c>
      <c r="E230" s="17" t="s">
        <v>69</v>
      </c>
      <c r="F230" s="48" t="s">
        <v>51</v>
      </c>
      <c r="G230" s="102"/>
      <c r="H230" s="53"/>
      <c r="I230" s="10">
        <v>0</v>
      </c>
      <c r="J230" s="10">
        <v>0</v>
      </c>
      <c r="K230" s="48" t="s">
        <v>51</v>
      </c>
      <c r="L230" s="48" t="s">
        <v>51</v>
      </c>
      <c r="M230" s="601"/>
      <c r="N230" s="601"/>
      <c r="O230" s="38">
        <v>76.11</v>
      </c>
      <c r="P230" s="10">
        <v>0</v>
      </c>
      <c r="Q230" s="105"/>
      <c r="R230" s="105"/>
      <c r="S230" s="11">
        <v>76.11</v>
      </c>
      <c r="T230" s="9">
        <v>833.01132328306448</v>
      </c>
      <c r="U230" s="9"/>
      <c r="V230" s="38">
        <v>0</v>
      </c>
      <c r="W230" s="38">
        <v>0</v>
      </c>
      <c r="X230" s="50"/>
      <c r="Y230" s="11">
        <v>6.9079999999999995</v>
      </c>
      <c r="Z230" s="50">
        <v>76</v>
      </c>
      <c r="AA230" s="105"/>
      <c r="AB230" s="105"/>
      <c r="AC230" s="11">
        <v>28.455200000000005</v>
      </c>
      <c r="AD230" s="112">
        <v>311.43744325692114</v>
      </c>
      <c r="AE230" s="604"/>
      <c r="AF230" s="605"/>
      <c r="AG230" s="274">
        <v>152.22</v>
      </c>
      <c r="AH230" s="9">
        <v>1666.022646566129</v>
      </c>
      <c r="AI230" s="112">
        <f t="shared" si="51"/>
        <v>1666.022646566129</v>
      </c>
      <c r="AJ230" s="608"/>
      <c r="AK230" s="632"/>
      <c r="AL230" s="638"/>
    </row>
    <row r="231" spans="1:38" s="68" customFormat="1" ht="15.75" customHeight="1" thickBot="1">
      <c r="A231" s="584"/>
      <c r="B231" s="574"/>
      <c r="C231" s="586"/>
      <c r="D231" s="119" t="s">
        <v>319</v>
      </c>
      <c r="E231" s="178" t="s">
        <v>51</v>
      </c>
      <c r="F231" s="264" t="s">
        <v>51</v>
      </c>
      <c r="G231" s="103"/>
      <c r="H231" s="92"/>
      <c r="I231" s="265">
        <v>0</v>
      </c>
      <c r="J231" s="265">
        <v>0</v>
      </c>
      <c r="K231" s="264" t="s">
        <v>51</v>
      </c>
      <c r="L231" s="264" t="s">
        <v>51</v>
      </c>
      <c r="M231" s="588"/>
      <c r="N231" s="588"/>
      <c r="O231" s="59">
        <v>39.448779999999999</v>
      </c>
      <c r="P231" s="265">
        <v>0</v>
      </c>
      <c r="Q231" s="106"/>
      <c r="R231" s="106"/>
      <c r="S231" s="44">
        <v>39.448779999999999</v>
      </c>
      <c r="T231" s="108">
        <v>431.76035251218582</v>
      </c>
      <c r="U231" s="264" t="s">
        <v>51</v>
      </c>
      <c r="V231" s="59">
        <v>0.28886000000000001</v>
      </c>
      <c r="W231" s="59">
        <v>0.28886000000000001</v>
      </c>
      <c r="X231" s="109">
        <v>3</v>
      </c>
      <c r="Y231" s="44">
        <v>2.8952879999999999</v>
      </c>
      <c r="Z231" s="109">
        <v>32</v>
      </c>
      <c r="AA231" s="106"/>
      <c r="AB231" s="106"/>
      <c r="AC231" s="44">
        <v>16.822083200000002</v>
      </c>
      <c r="AD231" s="113">
        <v>184.11490982538169</v>
      </c>
      <c r="AE231" s="606"/>
      <c r="AF231" s="607"/>
      <c r="AG231" s="275">
        <v>78.897559999999999</v>
      </c>
      <c r="AH231" s="108">
        <v>863.52070502437164</v>
      </c>
      <c r="AI231" s="113">
        <f t="shared" si="51"/>
        <v>863.52070502437164</v>
      </c>
      <c r="AJ231" s="590"/>
      <c r="AK231" s="610"/>
      <c r="AL231" s="639"/>
    </row>
    <row r="232" spans="1:38" s="68" customFormat="1">
      <c r="A232" s="61"/>
      <c r="B232" s="61"/>
      <c r="C232" s="62"/>
      <c r="D232" s="63"/>
      <c r="E232" s="63"/>
      <c r="F232" s="63"/>
      <c r="G232" s="64"/>
      <c r="H232" s="64"/>
      <c r="I232" s="64"/>
      <c r="J232" s="64"/>
      <c r="K232" s="64"/>
      <c r="L232" s="64"/>
      <c r="M232" s="65"/>
      <c r="N232" s="65"/>
      <c r="O232" s="66"/>
      <c r="P232" s="67"/>
      <c r="Q232" s="66"/>
      <c r="R232" s="66"/>
      <c r="S232" s="66"/>
      <c r="T232" s="66"/>
      <c r="U232" s="66"/>
      <c r="V232" s="66"/>
      <c r="W232" s="66"/>
      <c r="X232" s="67"/>
      <c r="Y232" s="67"/>
      <c r="Z232" s="67"/>
      <c r="AA232" s="67"/>
      <c r="AB232" s="67"/>
      <c r="AC232" s="67"/>
      <c r="AD232" s="67"/>
      <c r="AE232" s="67"/>
      <c r="AF232" s="67"/>
      <c r="AG232" s="67"/>
      <c r="AH232" s="67"/>
      <c r="AI232" s="67"/>
      <c r="AJ232" s="67"/>
    </row>
    <row r="233" spans="1:38" s="224" customFormat="1">
      <c r="A233" s="217"/>
      <c r="B233" s="217"/>
      <c r="C233" s="218"/>
      <c r="D233" s="219"/>
      <c r="E233" s="219"/>
      <c r="F233" s="219"/>
      <c r="G233" s="220"/>
      <c r="H233" s="220"/>
      <c r="I233" s="220"/>
      <c r="J233" s="220"/>
      <c r="K233" s="220"/>
      <c r="L233" s="220"/>
      <c r="M233" s="221"/>
      <c r="N233" s="221"/>
      <c r="O233" s="222"/>
      <c r="P233" s="222"/>
      <c r="Q233" s="222"/>
      <c r="R233" s="222"/>
      <c r="S233" s="222"/>
      <c r="T233" s="222"/>
      <c r="U233" s="222"/>
      <c r="V233" s="222"/>
      <c r="W233" s="222"/>
      <c r="X233" s="222"/>
      <c r="Y233" s="222"/>
      <c r="Z233" s="222"/>
      <c r="AA233" s="223"/>
      <c r="AB233" s="223"/>
      <c r="AC233" s="223"/>
      <c r="AD233" s="223"/>
      <c r="AE233" s="223"/>
      <c r="AF233" s="223"/>
      <c r="AG233" s="223"/>
      <c r="AH233" s="223"/>
      <c r="AI233" s="223"/>
      <c r="AJ233" s="223"/>
    </row>
    <row r="234" spans="1:38" s="68" customFormat="1" ht="13.5" thickBot="1">
      <c r="A234" s="61"/>
      <c r="B234" s="61"/>
      <c r="C234" s="62"/>
      <c r="D234" s="63"/>
      <c r="E234" s="63"/>
      <c r="F234" s="63"/>
      <c r="G234" s="64"/>
      <c r="H234" s="64"/>
      <c r="I234" s="64"/>
      <c r="J234" s="64"/>
      <c r="K234" s="64"/>
      <c r="L234" s="64"/>
      <c r="M234" s="65"/>
      <c r="N234" s="65"/>
      <c r="O234" s="66"/>
      <c r="P234" s="67"/>
      <c r="Q234" s="66"/>
      <c r="R234" s="66"/>
      <c r="S234" s="66"/>
      <c r="T234" s="66"/>
      <c r="U234" s="66"/>
      <c r="V234" s="66"/>
      <c r="W234" s="66"/>
      <c r="X234" s="67"/>
      <c r="Y234" s="67"/>
      <c r="Z234" s="67"/>
      <c r="AA234" s="67"/>
      <c r="AB234" s="67"/>
      <c r="AC234" s="67"/>
      <c r="AD234" s="67"/>
      <c r="AE234" s="67"/>
      <c r="AF234" s="67"/>
      <c r="AG234" s="67"/>
      <c r="AH234" s="67"/>
      <c r="AI234" s="67"/>
      <c r="AJ234" s="67"/>
    </row>
    <row r="235" spans="1:38" s="68" customFormat="1" ht="15.75" customHeight="1">
      <c r="A235" s="583" t="s">
        <v>136</v>
      </c>
      <c r="B235" s="575" t="s">
        <v>260</v>
      </c>
      <c r="C235" s="585">
        <v>27158</v>
      </c>
      <c r="D235" s="72" t="s">
        <v>131</v>
      </c>
      <c r="E235" s="328" t="s">
        <v>131</v>
      </c>
      <c r="F235" s="333" t="s">
        <v>22</v>
      </c>
      <c r="G235" s="101">
        <v>50000</v>
      </c>
      <c r="H235" s="100">
        <f>G235/340.75</f>
        <v>146.73514306676449</v>
      </c>
      <c r="I235" s="101">
        <v>50000</v>
      </c>
      <c r="J235" s="100">
        <f>I235/340.75</f>
        <v>146.73514306676449</v>
      </c>
      <c r="K235" s="333" t="s">
        <v>22</v>
      </c>
      <c r="L235" s="333" t="s">
        <v>22</v>
      </c>
      <c r="M235" s="587"/>
      <c r="N235" s="587" t="s">
        <v>14</v>
      </c>
      <c r="O235" s="104">
        <v>13.675715333822451</v>
      </c>
      <c r="P235" s="69">
        <v>5.34</v>
      </c>
      <c r="Q235" s="98"/>
      <c r="R235" s="98"/>
      <c r="S235" s="69">
        <v>8.3345561261922239</v>
      </c>
      <c r="T235" s="107">
        <v>47051.512114657889</v>
      </c>
      <c r="U235" s="333" t="s">
        <v>22</v>
      </c>
      <c r="V235" s="104">
        <v>1.9075568598679387</v>
      </c>
      <c r="W235" s="104">
        <v>0.44</v>
      </c>
      <c r="X235" s="99">
        <v>2485.1150764784147</v>
      </c>
      <c r="Y235" s="69">
        <v>0.69024211298606009</v>
      </c>
      <c r="Z235" s="99">
        <v>3896.6604399181538</v>
      </c>
      <c r="AA235" s="98"/>
      <c r="AB235" s="98"/>
      <c r="AC235" s="69">
        <v>2.4228906823184153</v>
      </c>
      <c r="AD235" s="111">
        <v>13678.073380937174</v>
      </c>
      <c r="AE235" s="602" t="s">
        <v>40</v>
      </c>
      <c r="AF235" s="603"/>
      <c r="AG235" s="273">
        <v>16.669112252384448</v>
      </c>
      <c r="AH235" s="107">
        <v>94103.024229315779</v>
      </c>
      <c r="AI235" s="111">
        <f t="shared" ref="AI235:AI243" si="52">AH235</f>
        <v>94103.024229315779</v>
      </c>
      <c r="AJ235" s="589">
        <v>45940</v>
      </c>
      <c r="AK235" s="591">
        <f>AI235+AI236+AI237+AI238+AI239+AI240+AI241+AI242+AI243</f>
        <v>2913340.5967501448</v>
      </c>
      <c r="AL235" s="635">
        <f>AK235+AK244</f>
        <v>3064300.3955102353</v>
      </c>
    </row>
    <row r="236" spans="1:38" s="68" customFormat="1" ht="15" customHeight="1">
      <c r="A236" s="628"/>
      <c r="B236" s="576"/>
      <c r="C236" s="615"/>
      <c r="D236" s="378" t="s">
        <v>318</v>
      </c>
      <c r="E236" s="177" t="s">
        <v>51</v>
      </c>
      <c r="F236" s="10" t="s">
        <v>22</v>
      </c>
      <c r="G236" s="102">
        <v>40000</v>
      </c>
      <c r="H236" s="53">
        <f t="shared" ref="H236" si="53">G236/340.75</f>
        <v>117.38811445341159</v>
      </c>
      <c r="I236" s="10">
        <v>0</v>
      </c>
      <c r="J236" s="10">
        <v>0</v>
      </c>
      <c r="K236" s="10" t="s">
        <v>22</v>
      </c>
      <c r="L236" s="10" t="s">
        <v>22</v>
      </c>
      <c r="M236" s="601"/>
      <c r="N236" s="601"/>
      <c r="O236" s="38">
        <v>6.0454878943506971</v>
      </c>
      <c r="P236" s="10">
        <v>0</v>
      </c>
      <c r="Q236" s="105"/>
      <c r="R236" s="105"/>
      <c r="S236" s="11">
        <v>6.0454878943506971</v>
      </c>
      <c r="T236" s="9">
        <v>34128.913716970201</v>
      </c>
      <c r="U236" s="10" t="s">
        <v>22</v>
      </c>
      <c r="V236" s="38">
        <v>1.5260454878943508</v>
      </c>
      <c r="W236" s="38">
        <v>1.5260454878943508</v>
      </c>
      <c r="X236" s="50">
        <v>8615.0655984584901</v>
      </c>
      <c r="Y236" s="11">
        <v>0.45957446808510638</v>
      </c>
      <c r="Z236" s="50">
        <v>2594.4601398434588</v>
      </c>
      <c r="AA236" s="105"/>
      <c r="AB236" s="105"/>
      <c r="AC236" s="11">
        <v>1.355832721936904</v>
      </c>
      <c r="AD236" s="112">
        <v>7654.1544355535225</v>
      </c>
      <c r="AE236" s="604"/>
      <c r="AF236" s="605"/>
      <c r="AG236" s="274">
        <v>12.090975788701394</v>
      </c>
      <c r="AH236" s="9">
        <v>68257.827433940402</v>
      </c>
      <c r="AI236" s="112">
        <f t="shared" si="52"/>
        <v>68257.827433940402</v>
      </c>
      <c r="AJ236" s="608"/>
      <c r="AK236" s="592"/>
      <c r="AL236" s="636"/>
    </row>
    <row r="237" spans="1:38" s="68" customFormat="1" ht="15" customHeight="1">
      <c r="A237" s="628"/>
      <c r="B237" s="576"/>
      <c r="C237" s="615"/>
      <c r="D237" s="17" t="s">
        <v>319</v>
      </c>
      <c r="E237" s="177" t="s">
        <v>51</v>
      </c>
      <c r="F237" s="10" t="s">
        <v>22</v>
      </c>
      <c r="G237" s="102">
        <v>202235</v>
      </c>
      <c r="H237" s="53">
        <f t="shared" ref="H237:H243" si="54">G237/340.75</f>
        <v>593.49963316214235</v>
      </c>
      <c r="I237" s="10">
        <v>0</v>
      </c>
      <c r="J237" s="10">
        <v>0</v>
      </c>
      <c r="K237" s="10" t="s">
        <v>22</v>
      </c>
      <c r="L237" s="10" t="s">
        <v>22</v>
      </c>
      <c r="M237" s="601"/>
      <c r="N237" s="601"/>
      <c r="O237" s="38">
        <v>16.99605282465151</v>
      </c>
      <c r="P237" s="10">
        <v>0</v>
      </c>
      <c r="Q237" s="105"/>
      <c r="R237" s="105"/>
      <c r="S237" s="11">
        <v>16.99605282465151</v>
      </c>
      <c r="T237" s="9">
        <v>95948.71919661657</v>
      </c>
      <c r="U237" s="10" t="s">
        <v>22</v>
      </c>
      <c r="V237" s="38">
        <v>7.7154952311078508</v>
      </c>
      <c r="W237" s="38">
        <v>7.7154952311078508</v>
      </c>
      <c r="X237" s="50">
        <v>43556.694782606304</v>
      </c>
      <c r="Y237" s="11">
        <v>1.1737417461482027</v>
      </c>
      <c r="Z237" s="50">
        <v>6626.1865841682138</v>
      </c>
      <c r="AA237" s="105"/>
      <c r="AB237" s="105"/>
      <c r="AC237" s="11">
        <v>2.7841672780630962</v>
      </c>
      <c r="AD237" s="112">
        <v>15717.607324203022</v>
      </c>
      <c r="AE237" s="604"/>
      <c r="AF237" s="605"/>
      <c r="AG237" s="274">
        <v>33.992105649303021</v>
      </c>
      <c r="AH237" s="9">
        <v>191897.43839323314</v>
      </c>
      <c r="AI237" s="112">
        <f t="shared" si="52"/>
        <v>191897.43839323314</v>
      </c>
      <c r="AJ237" s="608"/>
      <c r="AK237" s="592"/>
      <c r="AL237" s="636"/>
    </row>
    <row r="238" spans="1:38" s="68" customFormat="1" ht="15.75" customHeight="1">
      <c r="A238" s="628"/>
      <c r="B238" s="576"/>
      <c r="C238" s="615"/>
      <c r="D238" s="17" t="s">
        <v>320</v>
      </c>
      <c r="E238" s="177" t="s">
        <v>51</v>
      </c>
      <c r="F238" s="10" t="s">
        <v>22</v>
      </c>
      <c r="G238" s="102">
        <v>200000</v>
      </c>
      <c r="H238" s="53">
        <f t="shared" si="54"/>
        <v>586.94057226705797</v>
      </c>
      <c r="I238" s="10">
        <v>0</v>
      </c>
      <c r="J238" s="10">
        <v>0</v>
      </c>
      <c r="K238" s="10" t="s">
        <v>22</v>
      </c>
      <c r="L238" s="10" t="s">
        <v>22</v>
      </c>
      <c r="M238" s="601"/>
      <c r="N238" s="601"/>
      <c r="O238" s="38">
        <v>16.845194424064566</v>
      </c>
      <c r="P238" s="10">
        <v>0</v>
      </c>
      <c r="Q238" s="105"/>
      <c r="R238" s="105"/>
      <c r="S238" s="11">
        <v>16.845194424064566</v>
      </c>
      <c r="T238" s="9">
        <v>95097.070259907181</v>
      </c>
      <c r="U238" s="10" t="s">
        <v>22</v>
      </c>
      <c r="V238" s="38">
        <v>7.6302274394717546</v>
      </c>
      <c r="W238" s="38">
        <v>7.6302274394717546</v>
      </c>
      <c r="X238" s="50">
        <v>43075.327992292456</v>
      </c>
      <c r="Y238" s="11">
        <v>1.163903154805576</v>
      </c>
      <c r="Z238" s="50">
        <v>6570.6442622089271</v>
      </c>
      <c r="AA238" s="105"/>
      <c r="AB238" s="105"/>
      <c r="AC238" s="11">
        <v>2.7644900953778428</v>
      </c>
      <c r="AD238" s="112">
        <v>15606.522680284403</v>
      </c>
      <c r="AE238" s="604"/>
      <c r="AF238" s="605"/>
      <c r="AG238" s="274">
        <v>33.690388848129132</v>
      </c>
      <c r="AH238" s="9">
        <v>190194.14051981436</v>
      </c>
      <c r="AI238" s="112">
        <f t="shared" si="52"/>
        <v>190194.14051981436</v>
      </c>
      <c r="AJ238" s="608"/>
      <c r="AK238" s="592"/>
      <c r="AL238" s="636"/>
    </row>
    <row r="239" spans="1:38" s="68" customFormat="1" ht="15.75" customHeight="1">
      <c r="A239" s="628"/>
      <c r="B239" s="576"/>
      <c r="C239" s="615"/>
      <c r="D239" s="17" t="s">
        <v>321</v>
      </c>
      <c r="E239" s="177" t="s">
        <v>51</v>
      </c>
      <c r="F239" s="10" t="s">
        <v>22</v>
      </c>
      <c r="G239" s="102">
        <v>350000</v>
      </c>
      <c r="H239" s="53">
        <f t="shared" si="54"/>
        <v>1027.1460014673514</v>
      </c>
      <c r="I239" s="10">
        <v>0</v>
      </c>
      <c r="J239" s="10">
        <v>0</v>
      </c>
      <c r="K239" s="10" t="s">
        <v>22</v>
      </c>
      <c r="L239" s="10" t="s">
        <v>22</v>
      </c>
      <c r="M239" s="601"/>
      <c r="N239" s="601"/>
      <c r="O239" s="38">
        <v>29.05355832721937</v>
      </c>
      <c r="P239" s="10">
        <v>0</v>
      </c>
      <c r="Q239" s="105"/>
      <c r="R239" s="105"/>
      <c r="S239" s="11">
        <v>29.05355832721937</v>
      </c>
      <c r="T239" s="9">
        <v>164017.59504757513</v>
      </c>
      <c r="U239" s="10" t="s">
        <v>22</v>
      </c>
      <c r="V239" s="38">
        <v>13.352898019075569</v>
      </c>
      <c r="W239" s="38">
        <v>13.352898019075569</v>
      </c>
      <c r="X239" s="50">
        <v>75381.823986511808</v>
      </c>
      <c r="Y239" s="11">
        <v>2.205722670579604</v>
      </c>
      <c r="Z239" s="50">
        <v>12452.083276541143</v>
      </c>
      <c r="AA239" s="105"/>
      <c r="AB239" s="105"/>
      <c r="AC239" s="11">
        <v>4.5957446808510642</v>
      </c>
      <c r="AD239" s="112">
        <v>25944.60139843465</v>
      </c>
      <c r="AE239" s="604"/>
      <c r="AF239" s="605"/>
      <c r="AG239" s="274">
        <v>58.107116654438741</v>
      </c>
      <c r="AH239" s="9">
        <v>328035.19009515026</v>
      </c>
      <c r="AI239" s="112">
        <f t="shared" si="52"/>
        <v>328035.19009515026</v>
      </c>
      <c r="AJ239" s="608"/>
      <c r="AK239" s="592"/>
      <c r="AL239" s="636"/>
    </row>
    <row r="240" spans="1:38" s="68" customFormat="1" ht="15" customHeight="1">
      <c r="A240" s="628"/>
      <c r="B240" s="576"/>
      <c r="C240" s="615"/>
      <c r="D240" s="17" t="s">
        <v>322</v>
      </c>
      <c r="E240" s="177" t="s">
        <v>51</v>
      </c>
      <c r="F240" s="10" t="s">
        <v>22</v>
      </c>
      <c r="G240" s="102">
        <v>887644</v>
      </c>
      <c r="H240" s="53">
        <f t="shared" si="54"/>
        <v>2604.971386647102</v>
      </c>
      <c r="I240" s="10">
        <v>0</v>
      </c>
      <c r="J240" s="10">
        <v>0</v>
      </c>
      <c r="K240" s="10" t="s">
        <v>22</v>
      </c>
      <c r="L240" s="10" t="s">
        <v>22</v>
      </c>
      <c r="M240" s="601"/>
      <c r="N240" s="601"/>
      <c r="O240" s="38">
        <v>63.259903154805571</v>
      </c>
      <c r="P240" s="10">
        <v>0</v>
      </c>
      <c r="Q240" s="105"/>
      <c r="R240" s="105"/>
      <c r="S240" s="11">
        <v>63.259903154805571</v>
      </c>
      <c r="T240" s="9">
        <v>357124.48924622807</v>
      </c>
      <c r="U240" s="10" t="s">
        <v>22</v>
      </c>
      <c r="V240" s="38">
        <v>33.864628026412326</v>
      </c>
      <c r="W240" s="38">
        <v>33.864628026412326</v>
      </c>
      <c r="X240" s="50">
        <v>191177.78220195245</v>
      </c>
      <c r="Y240" s="11">
        <v>4.1909493763756425</v>
      </c>
      <c r="Z240" s="50">
        <v>23659.388978708146</v>
      </c>
      <c r="AA240" s="105"/>
      <c r="AB240" s="105"/>
      <c r="AC240" s="11">
        <v>8.8185825385179761</v>
      </c>
      <c r="AD240" s="112">
        <v>49784.012113282864</v>
      </c>
      <c r="AE240" s="604"/>
      <c r="AF240" s="605"/>
      <c r="AG240" s="274">
        <v>126.51980630961114</v>
      </c>
      <c r="AH240" s="9">
        <v>714248.97849245614</v>
      </c>
      <c r="AI240" s="112">
        <f t="shared" si="52"/>
        <v>714248.97849245614</v>
      </c>
      <c r="AJ240" s="608"/>
      <c r="AK240" s="592"/>
      <c r="AL240" s="636"/>
    </row>
    <row r="241" spans="1:39" s="68" customFormat="1" ht="15.75" customHeight="1">
      <c r="A241" s="628"/>
      <c r="B241" s="576"/>
      <c r="C241" s="615"/>
      <c r="D241" s="17" t="s">
        <v>331</v>
      </c>
      <c r="E241" s="177" t="s">
        <v>51</v>
      </c>
      <c r="F241" s="10" t="s">
        <v>22</v>
      </c>
      <c r="G241" s="102">
        <v>200000</v>
      </c>
      <c r="H241" s="53">
        <f t="shared" si="54"/>
        <v>586.94057226705797</v>
      </c>
      <c r="I241" s="10">
        <v>0</v>
      </c>
      <c r="J241" s="10">
        <v>0</v>
      </c>
      <c r="K241" s="10" t="s">
        <v>22</v>
      </c>
      <c r="L241" s="10" t="s">
        <v>22</v>
      </c>
      <c r="M241" s="601"/>
      <c r="N241" s="601"/>
      <c r="O241" s="38">
        <v>16.845194424064566</v>
      </c>
      <c r="P241" s="10">
        <v>0</v>
      </c>
      <c r="Q241" s="105"/>
      <c r="R241" s="105"/>
      <c r="S241" s="11">
        <v>16.845194424064566</v>
      </c>
      <c r="T241" s="9">
        <v>95097.070259907181</v>
      </c>
      <c r="U241" s="10" t="s">
        <v>22</v>
      </c>
      <c r="V241" s="38">
        <v>7.6302274394717546</v>
      </c>
      <c r="W241" s="38">
        <v>7.6302274394717546</v>
      </c>
      <c r="X241" s="50">
        <v>43075.327992292456</v>
      </c>
      <c r="Y241" s="11">
        <v>1.163903154805576</v>
      </c>
      <c r="Z241" s="50">
        <v>6570.6442622089271</v>
      </c>
      <c r="AA241" s="105"/>
      <c r="AB241" s="105"/>
      <c r="AC241" s="11">
        <v>2.7644900953778428</v>
      </c>
      <c r="AD241" s="112">
        <v>15606.522680284403</v>
      </c>
      <c r="AE241" s="604"/>
      <c r="AF241" s="605"/>
      <c r="AG241" s="274">
        <v>33.690388848129132</v>
      </c>
      <c r="AH241" s="9">
        <v>190194.14051981436</v>
      </c>
      <c r="AI241" s="112">
        <f t="shared" si="52"/>
        <v>190194.14051981436</v>
      </c>
      <c r="AJ241" s="608"/>
      <c r="AK241" s="592"/>
      <c r="AL241" s="636"/>
    </row>
    <row r="242" spans="1:39" s="68" customFormat="1" ht="15" customHeight="1">
      <c r="A242" s="628"/>
      <c r="B242" s="576"/>
      <c r="C242" s="615"/>
      <c r="D242" s="17" t="s">
        <v>332</v>
      </c>
      <c r="E242" s="177" t="s">
        <v>51</v>
      </c>
      <c r="F242" s="10" t="s">
        <v>22</v>
      </c>
      <c r="G242" s="102">
        <v>350000</v>
      </c>
      <c r="H242" s="53">
        <f t="shared" si="54"/>
        <v>1027.1460014673514</v>
      </c>
      <c r="I242" s="10">
        <v>0</v>
      </c>
      <c r="J242" s="10">
        <v>0</v>
      </c>
      <c r="K242" s="10" t="s">
        <v>22</v>
      </c>
      <c r="L242" s="10" t="s">
        <v>22</v>
      </c>
      <c r="M242" s="601"/>
      <c r="N242" s="601"/>
      <c r="O242" s="38">
        <v>29.05355832721937</v>
      </c>
      <c r="P242" s="10">
        <v>0</v>
      </c>
      <c r="Q242" s="105"/>
      <c r="R242" s="105"/>
      <c r="S242" s="11">
        <v>29.05355832721937</v>
      </c>
      <c r="T242" s="9">
        <v>164017.59504757513</v>
      </c>
      <c r="U242" s="10" t="s">
        <v>22</v>
      </c>
      <c r="V242" s="38">
        <v>13.352898019075569</v>
      </c>
      <c r="W242" s="38">
        <v>13.352898019075569</v>
      </c>
      <c r="X242" s="50">
        <v>75381.823986511808</v>
      </c>
      <c r="Y242" s="11">
        <v>2.205722670579604</v>
      </c>
      <c r="Z242" s="50">
        <v>12452.083276541143</v>
      </c>
      <c r="AA242" s="105"/>
      <c r="AB242" s="105"/>
      <c r="AC242" s="11">
        <v>4.5957446808510642</v>
      </c>
      <c r="AD242" s="112">
        <v>25944.60139843465</v>
      </c>
      <c r="AE242" s="604"/>
      <c r="AF242" s="605"/>
      <c r="AG242" s="274">
        <v>58.107116654438741</v>
      </c>
      <c r="AH242" s="9">
        <v>328035.19009515026</v>
      </c>
      <c r="AI242" s="112">
        <f t="shared" si="52"/>
        <v>328035.19009515026</v>
      </c>
      <c r="AJ242" s="608"/>
      <c r="AK242" s="592"/>
      <c r="AL242" s="636"/>
    </row>
    <row r="243" spans="1:39" s="68" customFormat="1" ht="15.75" customHeight="1" thickBot="1">
      <c r="A243" s="628"/>
      <c r="B243" s="577"/>
      <c r="C243" s="586"/>
      <c r="D243" s="378" t="s">
        <v>333</v>
      </c>
      <c r="E243" s="178" t="s">
        <v>51</v>
      </c>
      <c r="F243" s="332" t="s">
        <v>22</v>
      </c>
      <c r="G243" s="103">
        <v>1011152</v>
      </c>
      <c r="H243" s="91">
        <f t="shared" si="54"/>
        <v>2967.430667644901</v>
      </c>
      <c r="I243" s="334">
        <v>0</v>
      </c>
      <c r="J243" s="334">
        <v>0</v>
      </c>
      <c r="K243" s="334" t="s">
        <v>22</v>
      </c>
      <c r="L243" s="334" t="s">
        <v>22</v>
      </c>
      <c r="M243" s="601"/>
      <c r="N243" s="601"/>
      <c r="O243" s="59">
        <v>71.596466617754956</v>
      </c>
      <c r="P243" s="334">
        <v>0</v>
      </c>
      <c r="Q243" s="106"/>
      <c r="R243" s="106"/>
      <c r="S243" s="44">
        <v>71.596466617754956</v>
      </c>
      <c r="T243" s="108">
        <v>404187.33348563523</v>
      </c>
      <c r="U243" s="334" t="s">
        <v>22</v>
      </c>
      <c r="V243" s="59">
        <v>38.576598679383714</v>
      </c>
      <c r="W243" s="59">
        <v>38.576598679383714</v>
      </c>
      <c r="X243" s="109">
        <v>217778.52025031229</v>
      </c>
      <c r="Y243" s="44">
        <v>4.7346382978723405</v>
      </c>
      <c r="Z243" s="109">
        <v>26728.704907365103</v>
      </c>
      <c r="AA243" s="106"/>
      <c r="AB243" s="106"/>
      <c r="AC243" s="44">
        <v>9.9059603815113721</v>
      </c>
      <c r="AD243" s="113">
        <v>55922.643970596779</v>
      </c>
      <c r="AE243" s="606"/>
      <c r="AF243" s="607"/>
      <c r="AG243" s="275">
        <v>143.19293323550991</v>
      </c>
      <c r="AH243" s="108">
        <v>808374.66697127046</v>
      </c>
      <c r="AI243" s="113">
        <f t="shared" si="52"/>
        <v>808374.66697127046</v>
      </c>
      <c r="AJ243" s="590"/>
      <c r="AK243" s="593"/>
      <c r="AL243" s="636"/>
      <c r="AM243" s="68" t="s">
        <v>97</v>
      </c>
    </row>
    <row r="244" spans="1:39" s="68" customFormat="1" ht="15.75" customHeight="1">
      <c r="A244" s="628"/>
      <c r="B244" s="572" t="s">
        <v>260</v>
      </c>
      <c r="C244" s="585">
        <v>28292</v>
      </c>
      <c r="D244" s="328" t="s">
        <v>137</v>
      </c>
      <c r="E244" s="328" t="s">
        <v>69</v>
      </c>
      <c r="F244" s="335" t="s">
        <v>22</v>
      </c>
      <c r="G244" s="101"/>
      <c r="H244" s="100">
        <f>G244/340.75</f>
        <v>0</v>
      </c>
      <c r="I244" s="101"/>
      <c r="J244" s="100"/>
      <c r="K244" s="335"/>
      <c r="L244" s="335"/>
      <c r="M244" s="601"/>
      <c r="N244" s="601"/>
      <c r="O244" s="104">
        <v>5.8987527512839328</v>
      </c>
      <c r="P244" s="69">
        <v>0.61</v>
      </c>
      <c r="Q244" s="98"/>
      <c r="R244" s="98"/>
      <c r="S244" s="69">
        <v>5.2883345561261921</v>
      </c>
      <c r="T244" s="107">
        <v>20665.977472204442</v>
      </c>
      <c r="U244" s="335" t="s">
        <v>22</v>
      </c>
      <c r="V244" s="104">
        <v>0</v>
      </c>
      <c r="W244" s="104">
        <v>0</v>
      </c>
      <c r="X244" s="99"/>
      <c r="Y244" s="69">
        <v>0.44578136463683055</v>
      </c>
      <c r="Z244" s="99">
        <v>1741.4948278096947</v>
      </c>
      <c r="AA244" s="98"/>
      <c r="AB244" s="98"/>
      <c r="AC244" s="69">
        <v>1.5134262655906088</v>
      </c>
      <c r="AD244" s="111">
        <v>5898.9841177748167</v>
      </c>
      <c r="AE244" s="602" t="s">
        <v>40</v>
      </c>
      <c r="AF244" s="603"/>
      <c r="AG244" s="273">
        <v>10.576669112252384</v>
      </c>
      <c r="AH244" s="107">
        <v>41332</v>
      </c>
      <c r="AI244" s="111">
        <f t="shared" ref="AI244:AI252" si="55">AH244</f>
        <v>41332</v>
      </c>
      <c r="AJ244" s="589">
        <v>45940</v>
      </c>
      <c r="AK244" s="591">
        <f>AI244+AI245+AI246+AI247+AI248+AI249+AI250+AI251+AI252</f>
        <v>150959.79876009034</v>
      </c>
      <c r="AL244" s="636"/>
    </row>
    <row r="245" spans="1:39" s="68" customFormat="1" ht="15" customHeight="1">
      <c r="A245" s="628"/>
      <c r="B245" s="573"/>
      <c r="C245" s="615"/>
      <c r="D245" s="17" t="s">
        <v>318</v>
      </c>
      <c r="E245" s="177" t="s">
        <v>51</v>
      </c>
      <c r="F245" s="10" t="s">
        <v>22</v>
      </c>
      <c r="G245" s="102"/>
      <c r="H245" s="53">
        <f t="shared" ref="H245:H252" si="56">G245/340.75</f>
        <v>0</v>
      </c>
      <c r="I245" s="10"/>
      <c r="J245" s="10"/>
      <c r="K245" s="10"/>
      <c r="L245" s="10"/>
      <c r="M245" s="601"/>
      <c r="N245" s="601"/>
      <c r="O245" s="38">
        <v>0.6162876008804109</v>
      </c>
      <c r="P245" s="10">
        <v>0</v>
      </c>
      <c r="Q245" s="105"/>
      <c r="R245" s="105"/>
      <c r="S245" s="11">
        <v>0.6162876008804109</v>
      </c>
      <c r="T245" s="9">
        <v>2407.5965361424364</v>
      </c>
      <c r="U245" s="10" t="s">
        <v>22</v>
      </c>
      <c r="V245" s="38">
        <v>0</v>
      </c>
      <c r="W245" s="38">
        <v>0</v>
      </c>
      <c r="X245" s="50"/>
      <c r="Y245" s="11">
        <v>4.8422597212032278E-2</v>
      </c>
      <c r="Z245" s="50">
        <v>189.16829926833432</v>
      </c>
      <c r="AA245" s="105"/>
      <c r="AB245" s="105"/>
      <c r="AC245" s="11">
        <v>0.18488628026412326</v>
      </c>
      <c r="AD245" s="112">
        <v>722.27896084273073</v>
      </c>
      <c r="AE245" s="604"/>
      <c r="AF245" s="605"/>
      <c r="AG245" s="274">
        <v>1.2325752017608218</v>
      </c>
      <c r="AH245" s="9">
        <v>4815.1930722848729</v>
      </c>
      <c r="AI245" s="112">
        <f t="shared" si="55"/>
        <v>4815.1930722848729</v>
      </c>
      <c r="AJ245" s="608"/>
      <c r="AK245" s="592"/>
      <c r="AL245" s="636"/>
    </row>
    <row r="246" spans="1:39" s="68" customFormat="1" ht="15" customHeight="1">
      <c r="A246" s="628"/>
      <c r="B246" s="573"/>
      <c r="C246" s="615"/>
      <c r="D246" s="17" t="s">
        <v>319</v>
      </c>
      <c r="E246" s="177" t="s">
        <v>51</v>
      </c>
      <c r="F246" s="10" t="s">
        <v>22</v>
      </c>
      <c r="G246" s="338">
        <v>2222</v>
      </c>
      <c r="H246" s="53">
        <f t="shared" si="56"/>
        <v>6.5209097578870141</v>
      </c>
      <c r="I246" s="10">
        <v>0</v>
      </c>
      <c r="J246" s="10">
        <v>0</v>
      </c>
      <c r="K246" s="10" t="s">
        <v>22</v>
      </c>
      <c r="L246" s="10" t="s">
        <v>22</v>
      </c>
      <c r="M246" s="601"/>
      <c r="N246" s="601"/>
      <c r="O246" s="38">
        <v>2.7325194424064563</v>
      </c>
      <c r="P246" s="10">
        <v>0</v>
      </c>
      <c r="Q246" s="105"/>
      <c r="R246" s="105"/>
      <c r="S246" s="11">
        <v>2.7325194424064563</v>
      </c>
      <c r="T246" s="9">
        <v>10674.893239911609</v>
      </c>
      <c r="U246" s="10" t="s">
        <v>22</v>
      </c>
      <c r="V246" s="38">
        <v>8.4771826852531193E-2</v>
      </c>
      <c r="W246" s="38">
        <v>8.4771826852531193E-2</v>
      </c>
      <c r="X246" s="50">
        <v>331.17063591909675</v>
      </c>
      <c r="Y246" s="11">
        <v>0.29327366104181951</v>
      </c>
      <c r="Z246" s="50">
        <v>1145.7064030777246</v>
      </c>
      <c r="AA246" s="105"/>
      <c r="AB246" s="105"/>
      <c r="AC246" s="11">
        <v>0.79432428466617755</v>
      </c>
      <c r="AD246" s="112">
        <v>3103.1167811977539</v>
      </c>
      <c r="AE246" s="604"/>
      <c r="AF246" s="605"/>
      <c r="AG246" s="274">
        <v>5.4650388848129126</v>
      </c>
      <c r="AH246" s="9">
        <v>21349.786479823219</v>
      </c>
      <c r="AI246" s="112">
        <f t="shared" si="55"/>
        <v>21349.786479823219</v>
      </c>
      <c r="AJ246" s="608"/>
      <c r="AK246" s="592"/>
      <c r="AL246" s="636"/>
    </row>
    <row r="247" spans="1:39" s="68" customFormat="1" ht="15.75" customHeight="1">
      <c r="A247" s="628"/>
      <c r="B247" s="573"/>
      <c r="C247" s="615"/>
      <c r="D247" s="17" t="s">
        <v>320</v>
      </c>
      <c r="E247" s="177" t="s">
        <v>51</v>
      </c>
      <c r="F247" s="10" t="s">
        <v>22</v>
      </c>
      <c r="G247" s="102"/>
      <c r="H247" s="53">
        <f t="shared" si="56"/>
        <v>0</v>
      </c>
      <c r="I247" s="10"/>
      <c r="J247" s="10"/>
      <c r="K247" s="10"/>
      <c r="L247" s="10"/>
      <c r="M247" s="601"/>
      <c r="N247" s="601"/>
      <c r="O247" s="38">
        <v>0.6162876008804109</v>
      </c>
      <c r="P247" s="10">
        <v>0</v>
      </c>
      <c r="Q247" s="105"/>
      <c r="R247" s="105"/>
      <c r="S247" s="11">
        <v>0.6162876008804109</v>
      </c>
      <c r="T247" s="9">
        <v>2407.5965361424364</v>
      </c>
      <c r="U247" s="10" t="s">
        <v>22</v>
      </c>
      <c r="V247" s="38">
        <v>0</v>
      </c>
      <c r="W247" s="38">
        <v>0</v>
      </c>
      <c r="X247" s="50"/>
      <c r="Y247" s="11">
        <v>4.8422597212032278E-2</v>
      </c>
      <c r="Z247" s="50">
        <v>189.16829926833432</v>
      </c>
      <c r="AA247" s="105"/>
      <c r="AB247" s="105"/>
      <c r="AC247" s="11">
        <v>0.18488628026412326</v>
      </c>
      <c r="AD247" s="112">
        <v>722.27896084273073</v>
      </c>
      <c r="AE247" s="604"/>
      <c r="AF247" s="605"/>
      <c r="AG247" s="274">
        <v>1.2325752017608218</v>
      </c>
      <c r="AH247" s="9">
        <v>4815.1930722848729</v>
      </c>
      <c r="AI247" s="112">
        <f t="shared" si="55"/>
        <v>4815.1930722848729</v>
      </c>
      <c r="AJ247" s="608"/>
      <c r="AK247" s="592"/>
      <c r="AL247" s="636"/>
    </row>
    <row r="248" spans="1:39" s="68" customFormat="1" ht="15.75" customHeight="1">
      <c r="A248" s="628"/>
      <c r="B248" s="573"/>
      <c r="C248" s="615"/>
      <c r="D248" s="17" t="s">
        <v>321</v>
      </c>
      <c r="E248" s="177" t="s">
        <v>51</v>
      </c>
      <c r="F248" s="10" t="s">
        <v>22</v>
      </c>
      <c r="G248" s="102"/>
      <c r="H248" s="53">
        <f t="shared" si="56"/>
        <v>0</v>
      </c>
      <c r="I248" s="10"/>
      <c r="J248" s="10"/>
      <c r="K248" s="10"/>
      <c r="L248" s="10"/>
      <c r="M248" s="601"/>
      <c r="N248" s="601"/>
      <c r="O248" s="38">
        <v>1.7608217168011739</v>
      </c>
      <c r="P248" s="10">
        <v>0</v>
      </c>
      <c r="Q248" s="105"/>
      <c r="R248" s="105"/>
      <c r="S248" s="11">
        <v>1.7608217168011739</v>
      </c>
      <c r="T248" s="9">
        <v>6878.847246121245</v>
      </c>
      <c r="U248" s="10" t="s">
        <v>22</v>
      </c>
      <c r="V248" s="38">
        <v>0</v>
      </c>
      <c r="W248" s="38">
        <v>0</v>
      </c>
      <c r="X248" s="50"/>
      <c r="Y248" s="11">
        <v>0.42993396918561994</v>
      </c>
      <c r="Z248" s="50">
        <v>1679.5852025946072</v>
      </c>
      <c r="AA248" s="105"/>
      <c r="AB248" s="105"/>
      <c r="AC248" s="11">
        <v>0.41379310344827586</v>
      </c>
      <c r="AD248" s="112">
        <v>1616.5291028384959</v>
      </c>
      <c r="AE248" s="604"/>
      <c r="AF248" s="605"/>
      <c r="AG248" s="274">
        <v>3.5216434336023479</v>
      </c>
      <c r="AH248" s="9">
        <v>13757.69449224249</v>
      </c>
      <c r="AI248" s="112">
        <f t="shared" si="55"/>
        <v>13757.69449224249</v>
      </c>
      <c r="AJ248" s="608"/>
      <c r="AK248" s="592"/>
      <c r="AL248" s="636"/>
    </row>
    <row r="249" spans="1:39" s="68" customFormat="1" ht="15" customHeight="1">
      <c r="A249" s="628"/>
      <c r="B249" s="573"/>
      <c r="C249" s="615"/>
      <c r="D249" s="17" t="s">
        <v>322</v>
      </c>
      <c r="E249" s="177" t="s">
        <v>51</v>
      </c>
      <c r="F249" s="10" t="s">
        <v>22</v>
      </c>
      <c r="G249" s="338">
        <v>8888</v>
      </c>
      <c r="H249" s="53">
        <f t="shared" si="56"/>
        <v>26.083639031548056</v>
      </c>
      <c r="I249" s="10">
        <v>0</v>
      </c>
      <c r="J249" s="10">
        <v>0</v>
      </c>
      <c r="K249" s="10" t="s">
        <v>22</v>
      </c>
      <c r="L249" s="10" t="s">
        <v>22</v>
      </c>
      <c r="M249" s="601"/>
      <c r="N249" s="601"/>
      <c r="O249" s="38">
        <v>2.8889919295671311</v>
      </c>
      <c r="P249" s="10">
        <v>0</v>
      </c>
      <c r="Q249" s="105"/>
      <c r="R249" s="105"/>
      <c r="S249" s="11">
        <v>2.8889919295671311</v>
      </c>
      <c r="T249" s="9">
        <v>11286.170535692758</v>
      </c>
      <c r="U249" s="10" t="s">
        <v>22</v>
      </c>
      <c r="V249" s="38">
        <v>0.33908730741012477</v>
      </c>
      <c r="W249" s="38">
        <v>0.33908730741012477</v>
      </c>
      <c r="X249" s="50">
        <v>1325</v>
      </c>
      <c r="Y249" s="11">
        <v>0.3226177549523111</v>
      </c>
      <c r="Z249" s="50">
        <v>1260.3423924343331</v>
      </c>
      <c r="AA249" s="105"/>
      <c r="AB249" s="105"/>
      <c r="AC249" s="11">
        <v>0.76497138664710196</v>
      </c>
      <c r="AD249" s="112">
        <v>2988.4463976049146</v>
      </c>
      <c r="AE249" s="604"/>
      <c r="AF249" s="605"/>
      <c r="AG249" s="274">
        <v>5.7779838591342623</v>
      </c>
      <c r="AH249" s="9">
        <v>22572.341071385516</v>
      </c>
      <c r="AI249" s="112">
        <f t="shared" si="55"/>
        <v>22572.341071385516</v>
      </c>
      <c r="AJ249" s="608"/>
      <c r="AK249" s="592"/>
      <c r="AL249" s="636"/>
    </row>
    <row r="250" spans="1:39" s="68" customFormat="1" ht="15.75" customHeight="1">
      <c r="A250" s="628"/>
      <c r="B250" s="573"/>
      <c r="C250" s="615"/>
      <c r="D250" s="17" t="s">
        <v>331</v>
      </c>
      <c r="E250" s="177" t="s">
        <v>51</v>
      </c>
      <c r="F250" s="10" t="s">
        <v>22</v>
      </c>
      <c r="G250" s="102"/>
      <c r="H250" s="53">
        <f t="shared" si="56"/>
        <v>0</v>
      </c>
      <c r="I250" s="10"/>
      <c r="J250" s="10"/>
      <c r="K250" s="10"/>
      <c r="L250" s="10"/>
      <c r="M250" s="601"/>
      <c r="N250" s="601"/>
      <c r="O250" s="38">
        <v>0.6162876008804109</v>
      </c>
      <c r="P250" s="10">
        <v>0</v>
      </c>
      <c r="Q250" s="105"/>
      <c r="R250" s="105"/>
      <c r="S250" s="11">
        <v>0.6162876008804109</v>
      </c>
      <c r="T250" s="9">
        <v>2407.5965361424364</v>
      </c>
      <c r="U250" s="10" t="s">
        <v>22</v>
      </c>
      <c r="V250" s="38">
        <v>0</v>
      </c>
      <c r="W250" s="38">
        <v>0</v>
      </c>
      <c r="X250" s="50"/>
      <c r="Y250" s="11">
        <v>4.8422597212032278E-2</v>
      </c>
      <c r="Z250" s="50">
        <v>189.16829926833432</v>
      </c>
      <c r="AA250" s="105"/>
      <c r="AB250" s="105"/>
      <c r="AC250" s="11">
        <v>0.18488628026412326</v>
      </c>
      <c r="AD250" s="112">
        <v>722.27896084273073</v>
      </c>
      <c r="AE250" s="604"/>
      <c r="AF250" s="605"/>
      <c r="AG250" s="274">
        <v>1.2325752017608218</v>
      </c>
      <c r="AH250" s="9">
        <v>4815.1930722848729</v>
      </c>
      <c r="AI250" s="112">
        <f t="shared" si="55"/>
        <v>4815.1930722848729</v>
      </c>
      <c r="AJ250" s="608"/>
      <c r="AK250" s="592"/>
      <c r="AL250" s="636"/>
    </row>
    <row r="251" spans="1:39" s="68" customFormat="1" ht="15" customHeight="1">
      <c r="A251" s="628"/>
      <c r="B251" s="573"/>
      <c r="C251" s="615"/>
      <c r="D251" s="17" t="s">
        <v>332</v>
      </c>
      <c r="E251" s="177" t="s">
        <v>51</v>
      </c>
      <c r="F251" s="10" t="s">
        <v>22</v>
      </c>
      <c r="G251" s="102"/>
      <c r="H251" s="53">
        <f t="shared" si="56"/>
        <v>0</v>
      </c>
      <c r="I251" s="10"/>
      <c r="J251" s="10"/>
      <c r="K251" s="10"/>
      <c r="L251" s="10"/>
      <c r="M251" s="601"/>
      <c r="N251" s="601"/>
      <c r="O251" s="38">
        <v>1.7608217168011739</v>
      </c>
      <c r="P251" s="10">
        <v>0</v>
      </c>
      <c r="Q251" s="105"/>
      <c r="R251" s="105"/>
      <c r="S251" s="11">
        <v>1.7608217168011739</v>
      </c>
      <c r="T251" s="9">
        <v>6878.847246121245</v>
      </c>
      <c r="U251" s="10" t="s">
        <v>22</v>
      </c>
      <c r="V251" s="38">
        <v>0</v>
      </c>
      <c r="W251" s="38">
        <v>0</v>
      </c>
      <c r="X251" s="50"/>
      <c r="Y251" s="11">
        <v>0.42993396918561994</v>
      </c>
      <c r="Z251" s="50">
        <v>1679.5852025946072</v>
      </c>
      <c r="AA251" s="105"/>
      <c r="AB251" s="105"/>
      <c r="AC251" s="11">
        <v>0.41379310344827586</v>
      </c>
      <c r="AD251" s="112">
        <v>1616.5291028384959</v>
      </c>
      <c r="AE251" s="604"/>
      <c r="AF251" s="605"/>
      <c r="AG251" s="274">
        <v>3.5216434336023479</v>
      </c>
      <c r="AH251" s="9">
        <v>13757.69449224249</v>
      </c>
      <c r="AI251" s="112">
        <f t="shared" si="55"/>
        <v>13757.69449224249</v>
      </c>
      <c r="AJ251" s="608"/>
      <c r="AK251" s="592"/>
      <c r="AL251" s="636"/>
    </row>
    <row r="252" spans="1:39" s="68" customFormat="1" ht="15.75" customHeight="1" thickBot="1">
      <c r="A252" s="584"/>
      <c r="B252" s="574"/>
      <c r="C252" s="586"/>
      <c r="D252" s="484" t="s">
        <v>333</v>
      </c>
      <c r="E252" s="178" t="s">
        <v>51</v>
      </c>
      <c r="F252" s="336" t="s">
        <v>22</v>
      </c>
      <c r="G252" s="188">
        <v>11111</v>
      </c>
      <c r="H252" s="91">
        <f t="shared" si="56"/>
        <v>32.607483492296403</v>
      </c>
      <c r="I252" s="337">
        <v>0</v>
      </c>
      <c r="J252" s="337">
        <v>0</v>
      </c>
      <c r="K252" s="337" t="s">
        <v>22</v>
      </c>
      <c r="L252" s="337" t="s">
        <v>22</v>
      </c>
      <c r="M252" s="588"/>
      <c r="N252" s="588"/>
      <c r="O252" s="59">
        <v>3.039040352164343</v>
      </c>
      <c r="P252" s="337">
        <v>0</v>
      </c>
      <c r="Q252" s="106"/>
      <c r="R252" s="106"/>
      <c r="S252" s="44">
        <v>3.039040352164343</v>
      </c>
      <c r="T252" s="108">
        <v>11872.351503770997</v>
      </c>
      <c r="U252" s="337" t="s">
        <v>22</v>
      </c>
      <c r="V252" s="59">
        <v>0.42389728539985327</v>
      </c>
      <c r="W252" s="59">
        <v>0.42389728539985327</v>
      </c>
      <c r="X252" s="109">
        <v>1656</v>
      </c>
      <c r="Y252" s="44">
        <v>0.33240352164343356</v>
      </c>
      <c r="Z252" s="109">
        <v>1298.5715860046532</v>
      </c>
      <c r="AA252" s="106"/>
      <c r="AB252" s="106"/>
      <c r="AC252" s="44">
        <v>0.78454292002934689</v>
      </c>
      <c r="AD252" s="113">
        <v>3064.9047847455563</v>
      </c>
      <c r="AE252" s="606"/>
      <c r="AF252" s="607"/>
      <c r="AG252" s="275">
        <v>6.078080704328686</v>
      </c>
      <c r="AH252" s="108">
        <v>23744.703007541993</v>
      </c>
      <c r="AI252" s="113">
        <f t="shared" si="55"/>
        <v>23744.703007541993</v>
      </c>
      <c r="AJ252" s="590"/>
      <c r="AK252" s="593"/>
      <c r="AL252" s="640"/>
    </row>
    <row r="253" spans="1:39" s="68" customFormat="1">
      <c r="A253" s="61"/>
      <c r="B253" s="61"/>
      <c r="C253" s="62"/>
      <c r="D253" s="63"/>
      <c r="E253" s="63"/>
      <c r="F253" s="63"/>
      <c r="G253" s="64"/>
      <c r="H253" s="64"/>
      <c r="I253" s="64"/>
      <c r="J253" s="64"/>
      <c r="K253" s="64"/>
      <c r="L253" s="64"/>
      <c r="M253" s="65"/>
      <c r="N253" s="65"/>
      <c r="O253" s="66"/>
      <c r="P253" s="67"/>
      <c r="Q253" s="66"/>
      <c r="R253" s="66"/>
      <c r="S253" s="66"/>
      <c r="T253" s="66"/>
      <c r="U253" s="66"/>
      <c r="V253" s="66"/>
      <c r="W253" s="66"/>
      <c r="X253" s="67"/>
      <c r="Y253" s="67"/>
      <c r="Z253" s="67"/>
      <c r="AA253" s="67"/>
      <c r="AB253" s="67"/>
      <c r="AC253" s="67"/>
      <c r="AD253" s="67"/>
      <c r="AE253" s="67"/>
      <c r="AF253" s="67"/>
      <c r="AG253" s="67"/>
      <c r="AH253" s="67"/>
      <c r="AI253" s="67"/>
      <c r="AJ253" s="67"/>
    </row>
    <row r="254" spans="1:39" s="224" customFormat="1">
      <c r="A254" s="217"/>
      <c r="B254" s="217"/>
      <c r="C254" s="218"/>
      <c r="D254" s="219"/>
      <c r="E254" s="219"/>
      <c r="F254" s="219"/>
      <c r="G254" s="220"/>
      <c r="H254" s="220"/>
      <c r="I254" s="220"/>
      <c r="J254" s="220"/>
      <c r="K254" s="220"/>
      <c r="L254" s="220"/>
      <c r="M254" s="221"/>
      <c r="N254" s="221"/>
      <c r="O254" s="222"/>
      <c r="P254" s="222"/>
      <c r="Q254" s="222"/>
      <c r="R254" s="222"/>
      <c r="S254" s="222"/>
      <c r="T254" s="222"/>
      <c r="U254" s="222"/>
      <c r="V254" s="222"/>
      <c r="W254" s="222"/>
      <c r="X254" s="222"/>
      <c r="Y254" s="222"/>
      <c r="Z254" s="223"/>
      <c r="AA254" s="223"/>
      <c r="AB254" s="223"/>
      <c r="AC254" s="223"/>
      <c r="AD254" s="223"/>
      <c r="AE254" s="223"/>
      <c r="AF254" s="223"/>
      <c r="AG254" s="223"/>
      <c r="AH254" s="223"/>
      <c r="AI254" s="223"/>
      <c r="AJ254" s="223"/>
    </row>
    <row r="255" spans="1:39" s="68" customFormat="1" ht="13.5" thickBot="1">
      <c r="A255" s="85"/>
      <c r="B255" s="85"/>
      <c r="C255" s="86"/>
      <c r="D255" s="87"/>
      <c r="E255" s="87"/>
      <c r="F255" s="87"/>
      <c r="G255" s="88"/>
      <c r="H255" s="88"/>
      <c r="I255" s="88"/>
      <c r="J255" s="88"/>
      <c r="K255" s="88"/>
      <c r="L255" s="88"/>
      <c r="M255" s="89"/>
      <c r="N255" s="89"/>
      <c r="O255" s="90"/>
      <c r="P255" s="74"/>
      <c r="Q255" s="90"/>
      <c r="R255" s="90"/>
      <c r="S255" s="90"/>
      <c r="T255" s="90"/>
      <c r="U255" s="90"/>
      <c r="V255" s="90"/>
      <c r="W255" s="90"/>
      <c r="X255" s="74"/>
      <c r="Y255" s="74"/>
      <c r="Z255" s="74"/>
      <c r="AA255" s="74"/>
      <c r="AB255" s="74"/>
      <c r="AC255" s="74"/>
      <c r="AD255" s="74"/>
      <c r="AE255" s="74"/>
      <c r="AF255" s="74"/>
      <c r="AG255" s="74"/>
      <c r="AH255" s="74"/>
      <c r="AI255" s="74"/>
      <c r="AJ255" s="67"/>
    </row>
    <row r="256" spans="1:39" s="68" customFormat="1" ht="15.75" customHeight="1" thickBot="1">
      <c r="A256" s="583" t="s">
        <v>142</v>
      </c>
      <c r="B256" s="572" t="s">
        <v>260</v>
      </c>
      <c r="C256" s="585">
        <v>31885</v>
      </c>
      <c r="D256" s="328" t="s">
        <v>94</v>
      </c>
      <c r="E256" s="328" t="s">
        <v>95</v>
      </c>
      <c r="F256" s="347" t="s">
        <v>22</v>
      </c>
      <c r="G256" s="101">
        <v>3000000</v>
      </c>
      <c r="H256" s="100">
        <f>G256/340.75</f>
        <v>8804.1085840058695</v>
      </c>
      <c r="I256" s="101">
        <v>3000000</v>
      </c>
      <c r="J256" s="100">
        <f>I256/340.75</f>
        <v>8804.1085840058695</v>
      </c>
      <c r="K256" s="347" t="s">
        <v>22</v>
      </c>
      <c r="L256" s="347" t="s">
        <v>22</v>
      </c>
      <c r="M256" s="587"/>
      <c r="N256" s="587" t="s">
        <v>144</v>
      </c>
      <c r="O256" s="104">
        <v>241.32061628760087</v>
      </c>
      <c r="P256" s="69">
        <v>226.59</v>
      </c>
      <c r="Q256" s="98"/>
      <c r="R256" s="98"/>
      <c r="S256" s="69">
        <v>14.73</v>
      </c>
      <c r="T256" s="107">
        <v>8785</v>
      </c>
      <c r="U256" s="10" t="s">
        <v>22</v>
      </c>
      <c r="V256" s="104">
        <v>114.45341159207631</v>
      </c>
      <c r="W256" s="104"/>
      <c r="X256" s="99"/>
      <c r="Y256" s="69">
        <v>6.36</v>
      </c>
      <c r="Z256" s="99">
        <v>3793</v>
      </c>
      <c r="AA256" s="98"/>
      <c r="AB256" s="98"/>
      <c r="AC256" s="69">
        <v>4.5999999999999996</v>
      </c>
      <c r="AD256" s="111">
        <v>2743</v>
      </c>
      <c r="AE256" s="602" t="s">
        <v>40</v>
      </c>
      <c r="AF256" s="603"/>
      <c r="AG256" s="273">
        <v>29.46</v>
      </c>
      <c r="AH256" s="107">
        <v>17570</v>
      </c>
      <c r="AI256" s="111">
        <f t="shared" ref="AI256:AI267" si="57">AH256</f>
        <v>17570</v>
      </c>
      <c r="AJ256" s="454">
        <v>45974</v>
      </c>
      <c r="AK256" s="591">
        <f>AI256+AI257+AI258</f>
        <v>824854.89362895186</v>
      </c>
      <c r="AL256" s="635">
        <f>AK256+AK259</f>
        <v>1644460.7872579037</v>
      </c>
    </row>
    <row r="257" spans="1:39" s="68" customFormat="1" ht="15" customHeight="1">
      <c r="A257" s="628"/>
      <c r="B257" s="573"/>
      <c r="C257" s="615"/>
      <c r="D257" s="17" t="s">
        <v>67</v>
      </c>
      <c r="E257" s="17" t="s">
        <v>67</v>
      </c>
      <c r="F257" s="10" t="s">
        <v>22</v>
      </c>
      <c r="G257" s="102">
        <v>3300000</v>
      </c>
      <c r="H257" s="53">
        <f t="shared" ref="H257:H258" si="58">G257/340.75</f>
        <v>9684.5194424064557</v>
      </c>
      <c r="I257" s="102">
        <v>3300000</v>
      </c>
      <c r="J257" s="53">
        <f t="shared" ref="J257" si="59">I257/340.75</f>
        <v>9684.5194424064557</v>
      </c>
      <c r="K257" s="10" t="s">
        <v>22</v>
      </c>
      <c r="L257" s="10" t="s">
        <v>22</v>
      </c>
      <c r="M257" s="601"/>
      <c r="N257" s="601"/>
      <c r="O257" s="38">
        <v>256.87454145267793</v>
      </c>
      <c r="P257" s="479" t="s">
        <v>205</v>
      </c>
      <c r="Q257" s="105"/>
      <c r="R257" s="105"/>
      <c r="S257" s="11">
        <v>256.87454145267793</v>
      </c>
      <c r="T257" s="9">
        <v>153197.51356764714</v>
      </c>
      <c r="U257" s="10" t="s">
        <v>22</v>
      </c>
      <c r="V257" s="38">
        <v>125.89875275128395</v>
      </c>
      <c r="W257" s="38">
        <v>125.89875275128395</v>
      </c>
      <c r="X257" s="50">
        <v>75084.809003222559</v>
      </c>
      <c r="Y257" s="11">
        <v>17.998532648569331</v>
      </c>
      <c r="Z257" s="50">
        <v>10734.152298759045</v>
      </c>
      <c r="AA257" s="105"/>
      <c r="AB257" s="105"/>
      <c r="AC257" s="11">
        <v>39.090242112986061</v>
      </c>
      <c r="AD257" s="112">
        <v>23313.045592608923</v>
      </c>
      <c r="AE257" s="604"/>
      <c r="AF257" s="605"/>
      <c r="AG257" s="274">
        <v>513.74908290535586</v>
      </c>
      <c r="AH257" s="9">
        <v>306395.02713529428</v>
      </c>
      <c r="AI257" s="112">
        <f t="shared" si="57"/>
        <v>306395.02713529428</v>
      </c>
      <c r="AJ257" s="589">
        <v>45950</v>
      </c>
      <c r="AK257" s="592"/>
      <c r="AL257" s="636"/>
    </row>
    <row r="258" spans="1:39" s="68" customFormat="1" ht="15.75" customHeight="1" thickBot="1">
      <c r="A258" s="628"/>
      <c r="B258" s="574"/>
      <c r="C258" s="615"/>
      <c r="D258" s="484" t="s">
        <v>319</v>
      </c>
      <c r="E258" s="353" t="s">
        <v>51</v>
      </c>
      <c r="F258" s="348" t="s">
        <v>22</v>
      </c>
      <c r="G258" s="103">
        <v>5717661</v>
      </c>
      <c r="H258" s="92">
        <f t="shared" si="58"/>
        <v>16779.636096845195</v>
      </c>
      <c r="I258" s="350">
        <v>0</v>
      </c>
      <c r="J258" s="350">
        <v>0</v>
      </c>
      <c r="K258" s="348" t="s">
        <v>22</v>
      </c>
      <c r="L258" s="348" t="s">
        <v>22</v>
      </c>
      <c r="M258" s="601"/>
      <c r="N258" s="601"/>
      <c r="O258" s="59">
        <v>419.93453998532641</v>
      </c>
      <c r="P258" s="350">
        <v>0</v>
      </c>
      <c r="Q258" s="106"/>
      <c r="R258" s="106"/>
      <c r="S258" s="44">
        <v>419.93453998532641</v>
      </c>
      <c r="T258" s="108">
        <v>250444.93324682882</v>
      </c>
      <c r="U258" s="350" t="s">
        <v>22</v>
      </c>
      <c r="V258" s="59">
        <v>218.13526925898756</v>
      </c>
      <c r="W258" s="59">
        <v>218.13526925898756</v>
      </c>
      <c r="X258" s="109">
        <v>130093.78306974978</v>
      </c>
      <c r="Y258" s="44">
        <v>29.562627219369027</v>
      </c>
      <c r="Z258" s="109">
        <v>17630.867422371342</v>
      </c>
      <c r="AA258" s="106"/>
      <c r="AB258" s="106"/>
      <c r="AC258" s="44">
        <v>60.539781217901677</v>
      </c>
      <c r="AD258" s="113">
        <v>36105.345053123827</v>
      </c>
      <c r="AE258" s="604"/>
      <c r="AF258" s="605"/>
      <c r="AG258" s="275">
        <v>839.86907997065282</v>
      </c>
      <c r="AH258" s="108">
        <v>500889.86649365764</v>
      </c>
      <c r="AI258" s="113">
        <f t="shared" si="57"/>
        <v>500889.86649365764</v>
      </c>
      <c r="AJ258" s="608"/>
      <c r="AK258" s="593"/>
      <c r="AL258" s="636"/>
    </row>
    <row r="259" spans="1:39" s="68" customFormat="1" ht="15.75" customHeight="1" thickBot="1">
      <c r="A259" s="628"/>
      <c r="B259" s="575" t="s">
        <v>260</v>
      </c>
      <c r="C259" s="615"/>
      <c r="D259" s="328" t="s">
        <v>94</v>
      </c>
      <c r="E259" s="328" t="s">
        <v>95</v>
      </c>
      <c r="F259" s="347" t="s">
        <v>22</v>
      </c>
      <c r="G259" s="101">
        <v>3000000</v>
      </c>
      <c r="H259" s="100">
        <f>G259/340.75</f>
        <v>8804.1085840058695</v>
      </c>
      <c r="I259" s="101">
        <v>3000000</v>
      </c>
      <c r="J259" s="100">
        <f>I259/340.75</f>
        <v>8804.1085840058695</v>
      </c>
      <c r="K259" s="347" t="s">
        <v>22</v>
      </c>
      <c r="L259" s="347" t="s">
        <v>22</v>
      </c>
      <c r="M259" s="601"/>
      <c r="N259" s="601"/>
      <c r="O259" s="104">
        <v>236.91856199559794</v>
      </c>
      <c r="P259" s="69">
        <v>226.59</v>
      </c>
      <c r="Q259" s="98"/>
      <c r="R259" s="98"/>
      <c r="S259" s="69">
        <v>10.33</v>
      </c>
      <c r="T259" s="107">
        <v>6161</v>
      </c>
      <c r="U259" s="351" t="s">
        <v>22</v>
      </c>
      <c r="V259" s="104">
        <v>114.45341159207631</v>
      </c>
      <c r="W259" s="104"/>
      <c r="X259" s="99"/>
      <c r="Y259" s="69">
        <v>6.36</v>
      </c>
      <c r="Z259" s="99">
        <v>3793</v>
      </c>
      <c r="AA259" s="98"/>
      <c r="AB259" s="98"/>
      <c r="AC259" s="69">
        <v>3.28</v>
      </c>
      <c r="AD259" s="111">
        <v>1956</v>
      </c>
      <c r="AE259" s="604"/>
      <c r="AF259" s="605"/>
      <c r="AG259" s="273">
        <v>20.66</v>
      </c>
      <c r="AH259" s="107">
        <v>12321</v>
      </c>
      <c r="AI259" s="111">
        <f t="shared" si="57"/>
        <v>12321</v>
      </c>
      <c r="AJ259" s="454">
        <v>45974</v>
      </c>
      <c r="AK259" s="591">
        <f>AI259+AI260+AI261</f>
        <v>819605.89362895186</v>
      </c>
      <c r="AL259" s="636"/>
    </row>
    <row r="260" spans="1:39" s="68" customFormat="1" ht="15" customHeight="1">
      <c r="A260" s="628"/>
      <c r="B260" s="576"/>
      <c r="C260" s="615"/>
      <c r="D260" s="17" t="s">
        <v>67</v>
      </c>
      <c r="E260" s="17" t="s">
        <v>67</v>
      </c>
      <c r="F260" s="10" t="s">
        <v>22</v>
      </c>
      <c r="G260" s="102">
        <v>3300000</v>
      </c>
      <c r="H260" s="53">
        <f t="shared" ref="H260:H261" si="60">G260/340.75</f>
        <v>9684.5194424064557</v>
      </c>
      <c r="I260" s="102">
        <v>3300000</v>
      </c>
      <c r="J260" s="53">
        <f t="shared" ref="J260" si="61">I260/340.75</f>
        <v>9684.5194424064557</v>
      </c>
      <c r="K260" s="10" t="s">
        <v>22</v>
      </c>
      <c r="L260" s="10" t="s">
        <v>22</v>
      </c>
      <c r="M260" s="601"/>
      <c r="N260" s="601"/>
      <c r="O260" s="38">
        <v>256.87454145267793</v>
      </c>
      <c r="P260" s="479" t="s">
        <v>205</v>
      </c>
      <c r="Q260" s="105"/>
      <c r="R260" s="105"/>
      <c r="S260" s="11">
        <v>256.87454145267793</v>
      </c>
      <c r="T260" s="9">
        <v>153197.51356764714</v>
      </c>
      <c r="U260" s="10" t="s">
        <v>22</v>
      </c>
      <c r="V260" s="38">
        <v>125.89875275128395</v>
      </c>
      <c r="W260" s="38">
        <v>125.89875275128395</v>
      </c>
      <c r="X260" s="50">
        <v>75084.809003222559</v>
      </c>
      <c r="Y260" s="11">
        <v>17.998532648569331</v>
      </c>
      <c r="Z260" s="50">
        <v>10734.152298759045</v>
      </c>
      <c r="AA260" s="105"/>
      <c r="AB260" s="105"/>
      <c r="AC260" s="11">
        <v>39.090242112986061</v>
      </c>
      <c r="AD260" s="112">
        <v>23313.045592608923</v>
      </c>
      <c r="AE260" s="604"/>
      <c r="AF260" s="605"/>
      <c r="AG260" s="274">
        <v>513.74908290535586</v>
      </c>
      <c r="AH260" s="9">
        <v>306395.02713529428</v>
      </c>
      <c r="AI260" s="112">
        <f t="shared" si="57"/>
        <v>306395.02713529428</v>
      </c>
      <c r="AJ260" s="589">
        <v>45950</v>
      </c>
      <c r="AK260" s="592"/>
      <c r="AL260" s="636"/>
      <c r="AM260" s="68" t="s">
        <v>97</v>
      </c>
    </row>
    <row r="261" spans="1:39" s="68" customFormat="1" ht="15.75" customHeight="1" thickBot="1">
      <c r="A261" s="584"/>
      <c r="B261" s="577"/>
      <c r="C261" s="586"/>
      <c r="D261" s="484" t="s">
        <v>319</v>
      </c>
      <c r="E261" s="353" t="s">
        <v>51</v>
      </c>
      <c r="F261" s="348" t="s">
        <v>22</v>
      </c>
      <c r="G261" s="103">
        <v>5717661</v>
      </c>
      <c r="H261" s="92">
        <f t="shared" si="60"/>
        <v>16779.636096845195</v>
      </c>
      <c r="I261" s="350">
        <v>0</v>
      </c>
      <c r="J261" s="350">
        <v>0</v>
      </c>
      <c r="K261" s="348" t="s">
        <v>22</v>
      </c>
      <c r="L261" s="348" t="s">
        <v>22</v>
      </c>
      <c r="M261" s="588"/>
      <c r="N261" s="601"/>
      <c r="O261" s="59">
        <v>419.93453998532641</v>
      </c>
      <c r="P261" s="350">
        <v>0</v>
      </c>
      <c r="Q261" s="106"/>
      <c r="R261" s="106"/>
      <c r="S261" s="44">
        <v>419.93453998532641</v>
      </c>
      <c r="T261" s="108">
        <v>250444.93324682882</v>
      </c>
      <c r="U261" s="10" t="s">
        <v>22</v>
      </c>
      <c r="V261" s="59">
        <v>218.13526925898756</v>
      </c>
      <c r="W261" s="59">
        <v>218.13526925898756</v>
      </c>
      <c r="X261" s="109">
        <v>130093.78306974978</v>
      </c>
      <c r="Y261" s="44">
        <v>29.562627219369027</v>
      </c>
      <c r="Z261" s="109">
        <v>17630.867422371342</v>
      </c>
      <c r="AA261" s="106"/>
      <c r="AB261" s="106"/>
      <c r="AC261" s="44">
        <v>60.539781217901677</v>
      </c>
      <c r="AD261" s="113">
        <v>36105.345053123827</v>
      </c>
      <c r="AE261" s="604"/>
      <c r="AF261" s="605"/>
      <c r="AG261" s="275">
        <v>839.86907997065282</v>
      </c>
      <c r="AH261" s="108">
        <v>500889.86649365764</v>
      </c>
      <c r="AI261" s="113">
        <f t="shared" si="57"/>
        <v>500889.86649365764</v>
      </c>
      <c r="AJ261" s="590"/>
      <c r="AK261" s="593"/>
      <c r="AL261" s="640"/>
    </row>
    <row r="262" spans="1:39" s="68" customFormat="1" ht="15.75" customHeight="1">
      <c r="A262" s="583" t="s">
        <v>143</v>
      </c>
      <c r="B262" s="572" t="s">
        <v>22</v>
      </c>
      <c r="C262" s="585">
        <v>38849</v>
      </c>
      <c r="D262" s="328" t="s">
        <v>145</v>
      </c>
      <c r="E262" s="17" t="s">
        <v>69</v>
      </c>
      <c r="F262" s="347"/>
      <c r="G262" s="167"/>
      <c r="H262" s="100"/>
      <c r="I262" s="10"/>
      <c r="J262" s="10"/>
      <c r="K262" s="10"/>
      <c r="L262" s="10"/>
      <c r="M262" s="587"/>
      <c r="N262" s="601"/>
      <c r="O262" s="104">
        <v>117.02000000000001</v>
      </c>
      <c r="P262" s="69">
        <v>32</v>
      </c>
      <c r="Q262" s="98"/>
      <c r="R262" s="98"/>
      <c r="S262" s="69">
        <v>85.02000000000001</v>
      </c>
      <c r="T262" s="107">
        <v>806.11949247360155</v>
      </c>
      <c r="U262" s="107"/>
      <c r="V262" s="104">
        <v>0</v>
      </c>
      <c r="W262" s="104">
        <v>0</v>
      </c>
      <c r="X262" s="99"/>
      <c r="Y262" s="69">
        <v>5.72</v>
      </c>
      <c r="Z262" s="99">
        <v>54.234338943178138</v>
      </c>
      <c r="AA262" s="98"/>
      <c r="AB262" s="98"/>
      <c r="AC262" s="69">
        <v>32.624000000000009</v>
      </c>
      <c r="AD262" s="111">
        <v>309.32536253186072</v>
      </c>
      <c r="AE262" s="604"/>
      <c r="AF262" s="605"/>
      <c r="AG262" s="273">
        <v>170.04000000000002</v>
      </c>
      <c r="AH262" s="107">
        <v>1612.2389849472031</v>
      </c>
      <c r="AI262" s="111">
        <f t="shared" si="57"/>
        <v>1612.2389849472031</v>
      </c>
      <c r="AJ262" s="589">
        <v>45950</v>
      </c>
      <c r="AK262" s="609">
        <f>AI262+AI263+AI264</f>
        <v>2657.7338687020901</v>
      </c>
      <c r="AL262" s="637">
        <f>AK262+AK265</f>
        <v>5034.8145149010215</v>
      </c>
    </row>
    <row r="263" spans="1:39" s="68" customFormat="1" ht="15" customHeight="1">
      <c r="A263" s="628"/>
      <c r="B263" s="573"/>
      <c r="C263" s="615"/>
      <c r="D263" s="17" t="s">
        <v>318</v>
      </c>
      <c r="E263" s="354" t="s">
        <v>51</v>
      </c>
      <c r="F263" s="10"/>
      <c r="G263" s="168"/>
      <c r="H263" s="53"/>
      <c r="I263" s="10"/>
      <c r="J263" s="10"/>
      <c r="K263" s="10"/>
      <c r="L263" s="10"/>
      <c r="M263" s="601"/>
      <c r="N263" s="601"/>
      <c r="O263" s="38">
        <v>23.4</v>
      </c>
      <c r="P263" s="10">
        <v>0</v>
      </c>
      <c r="Q263" s="105"/>
      <c r="R263" s="105"/>
      <c r="S263" s="11">
        <v>23.4</v>
      </c>
      <c r="T263" s="9">
        <v>221.86775022209264</v>
      </c>
      <c r="U263" s="9"/>
      <c r="V263" s="38">
        <v>0</v>
      </c>
      <c r="W263" s="38">
        <v>0</v>
      </c>
      <c r="X263" s="50"/>
      <c r="Y263" s="11">
        <v>1.3200000000000003</v>
      </c>
      <c r="Z263" s="50">
        <v>12.515616679194954</v>
      </c>
      <c r="AA263" s="105"/>
      <c r="AB263" s="105"/>
      <c r="AC263" s="11">
        <v>9.36</v>
      </c>
      <c r="AD263" s="112">
        <v>88.747100088836902</v>
      </c>
      <c r="AE263" s="604"/>
      <c r="AF263" s="605"/>
      <c r="AG263" s="274">
        <v>46.8</v>
      </c>
      <c r="AH263" s="9">
        <v>443.73550044418528</v>
      </c>
      <c r="AI263" s="112">
        <f t="shared" si="57"/>
        <v>443.73550044418528</v>
      </c>
      <c r="AJ263" s="608"/>
      <c r="AK263" s="632"/>
      <c r="AL263" s="638"/>
    </row>
    <row r="264" spans="1:39" s="68" customFormat="1" ht="15.75" customHeight="1" thickBot="1">
      <c r="A264" s="628"/>
      <c r="B264" s="574"/>
      <c r="C264" s="586"/>
      <c r="D264" s="484" t="s">
        <v>319</v>
      </c>
      <c r="E264" s="353" t="s">
        <v>51</v>
      </c>
      <c r="F264" s="349" t="s">
        <v>51</v>
      </c>
      <c r="G264" s="169"/>
      <c r="H264" s="189">
        <v>333.33</v>
      </c>
      <c r="I264" s="178" t="s">
        <v>51</v>
      </c>
      <c r="J264" s="178" t="s">
        <v>51</v>
      </c>
      <c r="K264" s="349" t="s">
        <v>51</v>
      </c>
      <c r="L264" s="349" t="s">
        <v>51</v>
      </c>
      <c r="M264" s="601"/>
      <c r="N264" s="601"/>
      <c r="O264" s="59">
        <v>31.733249999999995</v>
      </c>
      <c r="P264" s="350">
        <v>0</v>
      </c>
      <c r="Q264" s="106"/>
      <c r="R264" s="106"/>
      <c r="S264" s="44">
        <v>31.733249999999995</v>
      </c>
      <c r="T264" s="108">
        <v>300.87969165535088</v>
      </c>
      <c r="U264" s="349" t="s">
        <v>51</v>
      </c>
      <c r="V264" s="59">
        <v>4.33</v>
      </c>
      <c r="W264" s="59">
        <v>4.33</v>
      </c>
      <c r="X264" s="109">
        <v>41</v>
      </c>
      <c r="Y264" s="44">
        <v>1.919994</v>
      </c>
      <c r="Z264" s="109">
        <v>18.204476462389565</v>
      </c>
      <c r="AA264" s="106"/>
      <c r="AB264" s="106"/>
      <c r="AC264" s="44">
        <v>10.959983999999999</v>
      </c>
      <c r="AD264" s="113">
        <v>103.91739284402269</v>
      </c>
      <c r="AE264" s="604"/>
      <c r="AF264" s="605"/>
      <c r="AG264" s="275">
        <v>63.466499999999989</v>
      </c>
      <c r="AH264" s="108">
        <v>601.75938331070176</v>
      </c>
      <c r="AI264" s="113">
        <f t="shared" si="57"/>
        <v>601.75938331070176</v>
      </c>
      <c r="AJ264" s="608"/>
      <c r="AK264" s="610"/>
      <c r="AL264" s="638"/>
    </row>
    <row r="265" spans="1:39" s="68" customFormat="1" ht="15.75" customHeight="1">
      <c r="A265" s="628"/>
      <c r="B265" s="575" t="s">
        <v>22</v>
      </c>
      <c r="C265" s="585" t="s">
        <v>22</v>
      </c>
      <c r="D265" s="328" t="s">
        <v>277</v>
      </c>
      <c r="E265" s="17" t="s">
        <v>69</v>
      </c>
      <c r="F265" s="347"/>
      <c r="G265" s="167"/>
      <c r="H265" s="100"/>
      <c r="I265" s="10"/>
      <c r="J265" s="10"/>
      <c r="K265" s="10"/>
      <c r="L265" s="10"/>
      <c r="M265" s="601"/>
      <c r="N265" s="601"/>
      <c r="O265" s="104">
        <v>102.22</v>
      </c>
      <c r="P265" s="69">
        <v>32</v>
      </c>
      <c r="Q265" s="98"/>
      <c r="R265" s="98"/>
      <c r="S265" s="69">
        <v>70.22</v>
      </c>
      <c r="T265" s="107">
        <v>665.79288122202206</v>
      </c>
      <c r="U265" s="107"/>
      <c r="V265" s="104">
        <v>0</v>
      </c>
      <c r="W265" s="104">
        <v>0</v>
      </c>
      <c r="X265" s="99"/>
      <c r="Y265" s="69">
        <v>5.72</v>
      </c>
      <c r="Z265" s="99">
        <v>54.234338943178138</v>
      </c>
      <c r="AA265" s="98"/>
      <c r="AB265" s="98"/>
      <c r="AC265" s="69">
        <v>26.704000000000004</v>
      </c>
      <c r="AD265" s="111">
        <v>253.19471803122872</v>
      </c>
      <c r="AE265" s="604"/>
      <c r="AF265" s="605"/>
      <c r="AG265" s="273">
        <v>140.44</v>
      </c>
      <c r="AH265" s="107">
        <v>1331.5857624440441</v>
      </c>
      <c r="AI265" s="111">
        <f t="shared" si="57"/>
        <v>1331.5857624440441</v>
      </c>
      <c r="AJ265" s="608"/>
      <c r="AK265" s="609">
        <f>AI265+AI266+AI267</f>
        <v>2377.0806461989309</v>
      </c>
      <c r="AL265" s="638"/>
    </row>
    <row r="266" spans="1:39" s="68" customFormat="1" ht="15" customHeight="1">
      <c r="A266" s="628"/>
      <c r="B266" s="576"/>
      <c r="C266" s="615"/>
      <c r="D266" s="17" t="s">
        <v>318</v>
      </c>
      <c r="E266" s="354" t="s">
        <v>51</v>
      </c>
      <c r="F266" s="10"/>
      <c r="G266" s="168"/>
      <c r="H266" s="53"/>
      <c r="I266" s="10"/>
      <c r="J266" s="10"/>
      <c r="K266" s="10"/>
      <c r="L266" s="10"/>
      <c r="M266" s="601"/>
      <c r="N266" s="601"/>
      <c r="O266" s="38">
        <v>23.4</v>
      </c>
      <c r="P266" s="10">
        <v>0</v>
      </c>
      <c r="Q266" s="105"/>
      <c r="R266" s="105"/>
      <c r="S266" s="11">
        <v>23.4</v>
      </c>
      <c r="T266" s="9">
        <v>221.86775022209264</v>
      </c>
      <c r="U266" s="9"/>
      <c r="V266" s="38">
        <v>0</v>
      </c>
      <c r="W266" s="38">
        <v>0</v>
      </c>
      <c r="X266" s="50"/>
      <c r="Y266" s="11">
        <v>1.3200000000000003</v>
      </c>
      <c r="Z266" s="50">
        <v>12.515616679194954</v>
      </c>
      <c r="AA266" s="105"/>
      <c r="AB266" s="105"/>
      <c r="AC266" s="11">
        <v>9.36</v>
      </c>
      <c r="AD266" s="112">
        <v>88.747100088836902</v>
      </c>
      <c r="AE266" s="604"/>
      <c r="AF266" s="605"/>
      <c r="AG266" s="274">
        <v>46.8</v>
      </c>
      <c r="AH266" s="9">
        <v>443.73550044418528</v>
      </c>
      <c r="AI266" s="112">
        <f t="shared" si="57"/>
        <v>443.73550044418528</v>
      </c>
      <c r="AJ266" s="608"/>
      <c r="AK266" s="632"/>
      <c r="AL266" s="638"/>
    </row>
    <row r="267" spans="1:39" s="68" customFormat="1" ht="15.75" customHeight="1" thickBot="1">
      <c r="A267" s="584"/>
      <c r="B267" s="577"/>
      <c r="C267" s="586"/>
      <c r="D267" s="484" t="s">
        <v>319</v>
      </c>
      <c r="E267" s="353" t="s">
        <v>51</v>
      </c>
      <c r="F267" s="349" t="s">
        <v>51</v>
      </c>
      <c r="G267" s="169"/>
      <c r="H267" s="189">
        <v>333.33</v>
      </c>
      <c r="I267" s="178" t="s">
        <v>51</v>
      </c>
      <c r="J267" s="178" t="s">
        <v>51</v>
      </c>
      <c r="K267" s="349" t="s">
        <v>51</v>
      </c>
      <c r="L267" s="349" t="s">
        <v>51</v>
      </c>
      <c r="M267" s="588"/>
      <c r="N267" s="588"/>
      <c r="O267" s="59">
        <v>31.733249999999995</v>
      </c>
      <c r="P267" s="350">
        <v>0</v>
      </c>
      <c r="Q267" s="106"/>
      <c r="R267" s="106"/>
      <c r="S267" s="44">
        <v>31.733249999999995</v>
      </c>
      <c r="T267" s="108">
        <v>300.87969165535088</v>
      </c>
      <c r="U267" s="349" t="s">
        <v>51</v>
      </c>
      <c r="V267" s="59">
        <v>4.33</v>
      </c>
      <c r="W267" s="59">
        <v>4.33</v>
      </c>
      <c r="X267" s="109">
        <v>41</v>
      </c>
      <c r="Y267" s="44">
        <v>1.919994</v>
      </c>
      <c r="Z267" s="109">
        <v>18.204476462389565</v>
      </c>
      <c r="AA267" s="106"/>
      <c r="AB267" s="106"/>
      <c r="AC267" s="44">
        <v>10.959983999999999</v>
      </c>
      <c r="AD267" s="113">
        <v>103.91739284402269</v>
      </c>
      <c r="AE267" s="606"/>
      <c r="AF267" s="607"/>
      <c r="AG267" s="275">
        <v>63.466499999999989</v>
      </c>
      <c r="AH267" s="108">
        <v>601.75938331070176</v>
      </c>
      <c r="AI267" s="113">
        <f t="shared" si="57"/>
        <v>601.75938331070176</v>
      </c>
      <c r="AJ267" s="590"/>
      <c r="AK267" s="610"/>
      <c r="AL267" s="639"/>
    </row>
    <row r="268" spans="1:39" s="68" customFormat="1">
      <c r="A268" s="61"/>
      <c r="B268" s="61"/>
      <c r="C268" s="62"/>
      <c r="D268" s="63"/>
      <c r="E268" s="63"/>
      <c r="F268" s="63"/>
      <c r="G268" s="64"/>
      <c r="H268" s="64"/>
      <c r="I268" s="64"/>
      <c r="J268" s="64"/>
      <c r="K268" s="64"/>
      <c r="L268" s="64"/>
      <c r="M268" s="65"/>
      <c r="N268" s="65"/>
      <c r="O268" s="66"/>
      <c r="P268" s="67"/>
      <c r="Q268" s="66"/>
      <c r="R268" s="66"/>
      <c r="S268" s="66"/>
      <c r="T268" s="66"/>
      <c r="U268" s="66"/>
      <c r="V268" s="66"/>
      <c r="W268" s="66"/>
      <c r="X268" s="67"/>
      <c r="Y268" s="67"/>
      <c r="Z268" s="67"/>
      <c r="AA268" s="67"/>
      <c r="AB268" s="67"/>
      <c r="AC268" s="67"/>
      <c r="AD268" s="67"/>
      <c r="AE268" s="67"/>
      <c r="AF268" s="67"/>
      <c r="AG268" s="67"/>
      <c r="AH268" s="67"/>
      <c r="AI268" s="67"/>
      <c r="AJ268" s="67"/>
    </row>
    <row r="269" spans="1:39" s="224" customFormat="1">
      <c r="A269" s="217"/>
      <c r="B269" s="217"/>
      <c r="C269" s="218"/>
      <c r="D269" s="219"/>
      <c r="E269" s="219"/>
      <c r="F269" s="219"/>
      <c r="G269" s="220"/>
      <c r="H269" s="220"/>
      <c r="I269" s="220"/>
      <c r="J269" s="220"/>
      <c r="K269" s="220"/>
      <c r="L269" s="220"/>
      <c r="M269" s="221"/>
      <c r="N269" s="221"/>
      <c r="O269" s="222"/>
      <c r="P269" s="222"/>
      <c r="Q269" s="222"/>
      <c r="R269" s="222"/>
      <c r="S269" s="222"/>
      <c r="T269" s="222"/>
      <c r="U269" s="222"/>
      <c r="V269" s="222"/>
      <c r="W269" s="222"/>
      <c r="X269" s="222"/>
      <c r="Y269" s="222"/>
      <c r="Z269" s="223"/>
      <c r="AA269" s="223"/>
      <c r="AB269" s="223"/>
      <c r="AC269" s="223"/>
      <c r="AD269" s="223"/>
      <c r="AE269" s="223"/>
      <c r="AF269" s="223"/>
      <c r="AG269" s="223"/>
      <c r="AH269" s="223"/>
      <c r="AI269" s="223"/>
      <c r="AJ269" s="223"/>
    </row>
    <row r="270" spans="1:39" s="68" customFormat="1" ht="13.5" thickBot="1">
      <c r="A270" s="85"/>
      <c r="B270" s="85"/>
      <c r="C270" s="86"/>
      <c r="D270" s="87"/>
      <c r="E270" s="87"/>
      <c r="F270" s="87"/>
      <c r="G270" s="88"/>
      <c r="H270" s="88"/>
      <c r="I270" s="88"/>
      <c r="J270" s="88"/>
      <c r="K270" s="88"/>
      <c r="L270" s="88"/>
      <c r="M270" s="89"/>
      <c r="N270" s="89"/>
      <c r="O270" s="90"/>
      <c r="P270" s="74"/>
      <c r="Q270" s="90"/>
      <c r="R270" s="90"/>
      <c r="S270" s="90"/>
      <c r="T270" s="90"/>
      <c r="U270" s="90"/>
      <c r="V270" s="90"/>
      <c r="W270" s="90"/>
      <c r="X270" s="74"/>
      <c r="Y270" s="74"/>
      <c r="Z270" s="74"/>
      <c r="AA270" s="74"/>
      <c r="AB270" s="74"/>
      <c r="AC270" s="74"/>
      <c r="AD270" s="74"/>
      <c r="AE270" s="74"/>
      <c r="AF270" s="74"/>
      <c r="AG270" s="74"/>
      <c r="AH270" s="74"/>
      <c r="AI270" s="74"/>
      <c r="AJ270" s="67"/>
    </row>
    <row r="271" spans="1:39" s="68" customFormat="1" ht="15.75" customHeight="1">
      <c r="A271" s="583" t="s">
        <v>146</v>
      </c>
      <c r="B271" s="572" t="s">
        <v>22</v>
      </c>
      <c r="C271" s="585">
        <v>36187</v>
      </c>
      <c r="D271" s="328" t="s">
        <v>147</v>
      </c>
      <c r="E271" s="328" t="s">
        <v>148</v>
      </c>
      <c r="F271" s="328" t="s">
        <v>148</v>
      </c>
      <c r="G271" s="101">
        <v>15000000</v>
      </c>
      <c r="H271" s="100">
        <f>G271/340.75</f>
        <v>44020.542920029344</v>
      </c>
      <c r="I271" s="101">
        <v>15000000</v>
      </c>
      <c r="J271" s="100">
        <f>I271/340.75</f>
        <v>44020.542920029344</v>
      </c>
      <c r="K271" s="101">
        <v>15000000</v>
      </c>
      <c r="L271" s="100">
        <f>K271/340.75</f>
        <v>44020.542920029344</v>
      </c>
      <c r="M271" s="587"/>
      <c r="N271" s="587" t="s">
        <v>14</v>
      </c>
      <c r="O271" s="104">
        <v>1189.1269258987527</v>
      </c>
      <c r="P271" s="69">
        <v>829.77842993396916</v>
      </c>
      <c r="Q271" s="98"/>
      <c r="R271" s="98"/>
      <c r="S271" s="69">
        <v>359.34849596478358</v>
      </c>
      <c r="T271" s="107">
        <v>8608.1582479740464</v>
      </c>
      <c r="U271" s="104">
        <v>534.12</v>
      </c>
      <c r="V271" s="104">
        <v>534.12</v>
      </c>
      <c r="W271" s="104"/>
      <c r="X271" s="99"/>
      <c r="Y271" s="69">
        <v>34.374174614820248</v>
      </c>
      <c r="Z271" s="99">
        <v>823.42656109048403</v>
      </c>
      <c r="AA271" s="98"/>
      <c r="AB271" s="98"/>
      <c r="AC271" s="69">
        <v>108.55818048422596</v>
      </c>
      <c r="AD271" s="107">
        <v>2600.4897640749832</v>
      </c>
      <c r="AE271" s="622" t="s">
        <v>40</v>
      </c>
      <c r="AF271" s="623"/>
      <c r="AG271" s="69">
        <v>718.69699192956716</v>
      </c>
      <c r="AH271" s="107">
        <v>17216</v>
      </c>
      <c r="AI271" s="111">
        <f>AH271</f>
        <v>17216</v>
      </c>
      <c r="AJ271" s="589">
        <v>45861</v>
      </c>
      <c r="AK271" s="609">
        <f>AI271+AI272+AI273</f>
        <v>151253.22517182265</v>
      </c>
      <c r="AM271" s="68" t="s">
        <v>39</v>
      </c>
    </row>
    <row r="272" spans="1:39" s="68" customFormat="1" ht="15" customHeight="1">
      <c r="A272" s="628"/>
      <c r="B272" s="573"/>
      <c r="C272" s="615"/>
      <c r="D272" s="17" t="s">
        <v>67</v>
      </c>
      <c r="E272" s="17"/>
      <c r="F272" s="17"/>
      <c r="G272" s="102">
        <v>15000000</v>
      </c>
      <c r="H272" s="53">
        <f t="shared" ref="H272:H273" si="62">G272/340.75</f>
        <v>44020.542920029344</v>
      </c>
      <c r="I272" s="177" t="s">
        <v>51</v>
      </c>
      <c r="J272" s="177" t="s">
        <v>51</v>
      </c>
      <c r="K272" s="48" t="s">
        <v>51</v>
      </c>
      <c r="L272" s="48" t="s">
        <v>51</v>
      </c>
      <c r="M272" s="601"/>
      <c r="N272" s="601"/>
      <c r="O272" s="38">
        <v>1136.0821716801174</v>
      </c>
      <c r="P272" s="10">
        <v>0</v>
      </c>
      <c r="Q272" s="105"/>
      <c r="R272" s="105"/>
      <c r="S272" s="11">
        <v>1136.0821716801174</v>
      </c>
      <c r="T272" s="9">
        <v>27214.623950255947</v>
      </c>
      <c r="U272" s="48" t="s">
        <v>51</v>
      </c>
      <c r="V272" s="38">
        <v>534.11592076302281</v>
      </c>
      <c r="W272" s="38">
        <v>534.11592076302281</v>
      </c>
      <c r="X272" s="50">
        <v>12794.641348797733</v>
      </c>
      <c r="Y272" s="11">
        <v>55.413059427732939</v>
      </c>
      <c r="Z272" s="50">
        <v>1327.4088898241716</v>
      </c>
      <c r="AA272" s="105"/>
      <c r="AB272" s="105"/>
      <c r="AC272" s="11">
        <v>179.09317681584739</v>
      </c>
      <c r="AD272" s="9">
        <v>4290.141664569951</v>
      </c>
      <c r="AE272" s="624"/>
      <c r="AF272" s="625"/>
      <c r="AG272" s="11">
        <v>2272.1643433602349</v>
      </c>
      <c r="AH272" s="9">
        <v>54429.247900511895</v>
      </c>
      <c r="AI272" s="112">
        <f>AH272</f>
        <v>54429.247900511895</v>
      </c>
      <c r="AJ272" s="608"/>
      <c r="AK272" s="632"/>
    </row>
    <row r="273" spans="1:39" s="68" customFormat="1" ht="15.75" customHeight="1" thickBot="1">
      <c r="A273" s="584"/>
      <c r="B273" s="574"/>
      <c r="C273" s="586"/>
      <c r="D273" s="484" t="s">
        <v>319</v>
      </c>
      <c r="E273" s="355"/>
      <c r="F273" s="355"/>
      <c r="G273" s="103">
        <v>22915200</v>
      </c>
      <c r="H273" s="92">
        <f t="shared" si="62"/>
        <v>67249.303008070434</v>
      </c>
      <c r="I273" s="178" t="s">
        <v>51</v>
      </c>
      <c r="J273" s="178" t="s">
        <v>51</v>
      </c>
      <c r="K273" s="356" t="s">
        <v>51</v>
      </c>
      <c r="L273" s="356" t="s">
        <v>51</v>
      </c>
      <c r="M273" s="588"/>
      <c r="N273" s="588"/>
      <c r="O273" s="59">
        <v>1661.6287600880414</v>
      </c>
      <c r="P273" s="357">
        <v>0</v>
      </c>
      <c r="Q273" s="106"/>
      <c r="R273" s="106"/>
      <c r="S273" s="44">
        <v>1661.6287600880414</v>
      </c>
      <c r="T273" s="108">
        <v>39803.988635655383</v>
      </c>
      <c r="U273" s="356" t="s">
        <v>51</v>
      </c>
      <c r="V273" s="59">
        <v>836.08980190755699</v>
      </c>
      <c r="W273" s="59">
        <v>836.08980190755699</v>
      </c>
      <c r="X273" s="109">
        <v>20028.366006226577</v>
      </c>
      <c r="Y273" s="44">
        <v>117.75600880410859</v>
      </c>
      <c r="Z273" s="109">
        <v>2820.8219241285383</v>
      </c>
      <c r="AA273" s="106"/>
      <c r="AB273" s="106"/>
      <c r="AC273" s="44">
        <v>247.57364636830522</v>
      </c>
      <c r="AD273" s="108">
        <v>5930.5777820129051</v>
      </c>
      <c r="AE273" s="626"/>
      <c r="AF273" s="627"/>
      <c r="AG273" s="44">
        <v>3323.2575201760828</v>
      </c>
      <c r="AH273" s="108">
        <v>79607.977271310767</v>
      </c>
      <c r="AI273" s="113">
        <f>AH273</f>
        <v>79607.977271310767</v>
      </c>
      <c r="AJ273" s="590"/>
      <c r="AK273" s="610"/>
    </row>
    <row r="274" spans="1:39" s="68" customFormat="1">
      <c r="A274" s="61"/>
      <c r="B274" s="61"/>
      <c r="C274" s="62"/>
      <c r="D274" s="63"/>
      <c r="E274" s="63"/>
      <c r="F274" s="63"/>
      <c r="G274" s="64"/>
      <c r="H274" s="64"/>
      <c r="I274" s="64"/>
      <c r="J274" s="64"/>
      <c r="K274" s="64"/>
      <c r="L274" s="64"/>
      <c r="M274" s="65"/>
      <c r="N274" s="65"/>
      <c r="O274" s="66"/>
      <c r="P274" s="67"/>
      <c r="Q274" s="66"/>
      <c r="R274" s="66"/>
      <c r="S274" s="66"/>
      <c r="T274" s="66"/>
      <c r="U274" s="66"/>
      <c r="V274" s="66"/>
      <c r="W274" s="66"/>
      <c r="X274" s="67"/>
      <c r="Y274" s="67"/>
      <c r="Z274" s="67"/>
      <c r="AA274" s="67"/>
      <c r="AB274" s="67"/>
      <c r="AC274" s="67"/>
      <c r="AD274" s="67"/>
      <c r="AE274" s="67"/>
      <c r="AF274" s="67"/>
      <c r="AG274" s="67"/>
      <c r="AH274" s="67"/>
      <c r="AI274" s="67"/>
      <c r="AJ274" s="67"/>
    </row>
    <row r="275" spans="1:39" s="224" customFormat="1">
      <c r="A275" s="217"/>
      <c r="B275" s="217"/>
      <c r="C275" s="218"/>
      <c r="D275" s="219"/>
      <c r="E275" s="219"/>
      <c r="F275" s="219"/>
      <c r="G275" s="220"/>
      <c r="H275" s="220"/>
      <c r="I275" s="220"/>
      <c r="J275" s="220"/>
      <c r="K275" s="220"/>
      <c r="L275" s="220"/>
      <c r="M275" s="221"/>
      <c r="N275" s="221"/>
      <c r="O275" s="222"/>
      <c r="P275" s="222"/>
      <c r="Q275" s="222"/>
      <c r="R275" s="222"/>
      <c r="S275" s="222"/>
      <c r="T275" s="222"/>
      <c r="U275" s="222"/>
      <c r="V275" s="222"/>
      <c r="W275" s="222"/>
      <c r="X275" s="222"/>
      <c r="Y275" s="222"/>
      <c r="Z275" s="223"/>
      <c r="AA275" s="223"/>
      <c r="AB275" s="223"/>
      <c r="AC275" s="223"/>
      <c r="AD275" s="223"/>
      <c r="AE275" s="223"/>
      <c r="AF275" s="223"/>
      <c r="AG275" s="223"/>
      <c r="AH275" s="223"/>
      <c r="AI275" s="223"/>
      <c r="AJ275" s="223"/>
    </row>
    <row r="276" spans="1:39" s="68" customFormat="1" ht="13.5" thickBot="1">
      <c r="A276" s="85"/>
      <c r="B276" s="85"/>
      <c r="C276" s="86"/>
      <c r="D276" s="87"/>
      <c r="E276" s="87"/>
      <c r="F276" s="87"/>
      <c r="G276" s="88"/>
      <c r="H276" s="88"/>
      <c r="I276" s="88"/>
      <c r="J276" s="88"/>
      <c r="K276" s="88"/>
      <c r="L276" s="88"/>
      <c r="M276" s="89"/>
      <c r="N276" s="89"/>
      <c r="O276" s="90"/>
      <c r="P276" s="74"/>
      <c r="Q276" s="90"/>
      <c r="R276" s="90"/>
      <c r="S276" s="90"/>
      <c r="T276" s="90"/>
      <c r="U276" s="90"/>
      <c r="V276" s="90"/>
      <c r="W276" s="90"/>
      <c r="X276" s="74"/>
      <c r="Y276" s="74"/>
      <c r="Z276" s="74"/>
      <c r="AA276" s="74"/>
      <c r="AB276" s="74"/>
      <c r="AC276" s="74"/>
      <c r="AD276" s="74"/>
      <c r="AE276" s="74"/>
      <c r="AF276" s="74"/>
      <c r="AG276" s="74"/>
      <c r="AH276" s="74"/>
      <c r="AI276" s="74"/>
      <c r="AJ276" s="67"/>
    </row>
    <row r="277" spans="1:39" s="68" customFormat="1" ht="15.75" customHeight="1">
      <c r="A277" s="583" t="s">
        <v>149</v>
      </c>
      <c r="B277" s="572" t="s">
        <v>260</v>
      </c>
      <c r="C277" s="363">
        <v>32605</v>
      </c>
      <c r="D277" s="17" t="s">
        <v>318</v>
      </c>
      <c r="E277" s="276" t="s">
        <v>51</v>
      </c>
      <c r="F277" s="359" t="s">
        <v>22</v>
      </c>
      <c r="G277" s="317">
        <v>500000</v>
      </c>
      <c r="H277" s="100">
        <f>G277/340.75</f>
        <v>1467.351430667645</v>
      </c>
      <c r="I277" s="177" t="s">
        <v>51</v>
      </c>
      <c r="J277" s="177" t="s">
        <v>51</v>
      </c>
      <c r="K277" s="359" t="s">
        <v>22</v>
      </c>
      <c r="L277" s="359" t="s">
        <v>22</v>
      </c>
      <c r="M277" s="587"/>
      <c r="N277" s="641" t="s">
        <v>112</v>
      </c>
      <c r="O277" s="104">
        <v>67.762289068231837</v>
      </c>
      <c r="P277" s="177" t="s">
        <v>51</v>
      </c>
      <c r="Q277" s="98"/>
      <c r="R277" s="98"/>
      <c r="S277" s="69">
        <v>67.762289068231837</v>
      </c>
      <c r="T277" s="107">
        <v>27116.0926706022</v>
      </c>
      <c r="U277" s="10" t="s">
        <v>22</v>
      </c>
      <c r="V277" s="104">
        <v>19.075568598679386</v>
      </c>
      <c r="W277" s="104">
        <v>19.075568598679386</v>
      </c>
      <c r="X277" s="99">
        <v>7633.3738570339847</v>
      </c>
      <c r="Y277" s="69">
        <v>4.3727072633895814</v>
      </c>
      <c r="Z277" s="99">
        <v>1749.8041610739438</v>
      </c>
      <c r="AA277" s="98"/>
      <c r="AB277" s="98"/>
      <c r="AC277" s="69">
        <v>14.566397652237711</v>
      </c>
      <c r="AD277" s="111">
        <v>5828.9617137520181</v>
      </c>
      <c r="AE277" s="602" t="s">
        <v>40</v>
      </c>
      <c r="AF277" s="603"/>
      <c r="AG277" s="273">
        <v>135.52457813646367</v>
      </c>
      <c r="AH277" s="107">
        <v>54232.1853412044</v>
      </c>
      <c r="AI277" s="111">
        <f t="shared" ref="AI277:AI282" si="63">AH277</f>
        <v>54232.1853412044</v>
      </c>
      <c r="AJ277" s="589">
        <v>45955</v>
      </c>
      <c r="AK277" s="591">
        <f>AI277+AI278+AI279</f>
        <v>198760.90055725392</v>
      </c>
      <c r="AL277" s="635">
        <f>AK277+AK280+AK283+AK286+AK289+AK292</f>
        <v>1246603.8786501437</v>
      </c>
    </row>
    <row r="278" spans="1:39" s="68" customFormat="1" ht="15" customHeight="1">
      <c r="A278" s="628"/>
      <c r="B278" s="573"/>
      <c r="C278" s="366"/>
      <c r="D278" s="17" t="s">
        <v>319</v>
      </c>
      <c r="E278" s="177" t="s">
        <v>51</v>
      </c>
      <c r="F278" s="10" t="s">
        <v>22</v>
      </c>
      <c r="G278" s="317">
        <v>900000</v>
      </c>
      <c r="H278" s="53">
        <f t="shared" ref="H278:H279" si="64">G278/340.75</f>
        <v>2641.2325752017609</v>
      </c>
      <c r="I278" s="177" t="s">
        <v>51</v>
      </c>
      <c r="J278" s="177" t="s">
        <v>51</v>
      </c>
      <c r="K278" s="10" t="s">
        <v>22</v>
      </c>
      <c r="L278" s="10" t="s">
        <v>22</v>
      </c>
      <c r="M278" s="601"/>
      <c r="N278" s="642"/>
      <c r="O278" s="38">
        <v>87.820983125458554</v>
      </c>
      <c r="P278" s="177" t="s">
        <v>51</v>
      </c>
      <c r="Q278" s="105"/>
      <c r="R278" s="105"/>
      <c r="S278" s="11">
        <v>87.820983125458554</v>
      </c>
      <c r="T278" s="9">
        <v>35142.878872575689</v>
      </c>
      <c r="U278" s="10" t="s">
        <v>22</v>
      </c>
      <c r="V278" s="38">
        <v>34.336023477622895</v>
      </c>
      <c r="W278" s="38">
        <v>34.336023477622895</v>
      </c>
      <c r="X278" s="50">
        <v>13740.072942661141</v>
      </c>
      <c r="Y278" s="11">
        <v>5.8928833455612617</v>
      </c>
      <c r="Z278" s="50">
        <v>2358.125339219112</v>
      </c>
      <c r="AA278" s="105"/>
      <c r="AB278" s="105"/>
      <c r="AC278" s="11">
        <v>15.829787234042554</v>
      </c>
      <c r="AD278" s="112">
        <v>6334.5259361294329</v>
      </c>
      <c r="AE278" s="604"/>
      <c r="AF278" s="605"/>
      <c r="AG278" s="274">
        <v>175.64196625091711</v>
      </c>
      <c r="AH278" s="9">
        <v>70285.757745151379</v>
      </c>
      <c r="AI278" s="112">
        <f t="shared" si="63"/>
        <v>70285.757745151379</v>
      </c>
      <c r="AJ278" s="608"/>
      <c r="AK278" s="592"/>
      <c r="AL278" s="636"/>
    </row>
    <row r="279" spans="1:39" s="68" customFormat="1" ht="15.75" customHeight="1" thickBot="1">
      <c r="A279" s="628"/>
      <c r="B279" s="574"/>
      <c r="C279" s="365"/>
      <c r="D279" s="484" t="s">
        <v>320</v>
      </c>
      <c r="E279" s="178" t="s">
        <v>51</v>
      </c>
      <c r="F279" s="360" t="s">
        <v>22</v>
      </c>
      <c r="G279" s="368">
        <v>1142850</v>
      </c>
      <c r="H279" s="92">
        <f t="shared" si="64"/>
        <v>3353.9251650770361</v>
      </c>
      <c r="I279" s="178" t="s">
        <v>51</v>
      </c>
      <c r="J279" s="178" t="s">
        <v>51</v>
      </c>
      <c r="K279" s="360" t="s">
        <v>22</v>
      </c>
      <c r="L279" s="360" t="s">
        <v>22</v>
      </c>
      <c r="M279" s="601"/>
      <c r="N279" s="642"/>
      <c r="O279" s="59">
        <v>92.765443873807783</v>
      </c>
      <c r="P279" s="178" t="s">
        <v>51</v>
      </c>
      <c r="Q279" s="106"/>
      <c r="R279" s="106"/>
      <c r="S279" s="44">
        <v>92.765443873807783</v>
      </c>
      <c r="T279" s="108">
        <v>37121.478735449076</v>
      </c>
      <c r="U279" s="362" t="s">
        <v>22</v>
      </c>
      <c r="V279" s="59">
        <v>43.601027146001471</v>
      </c>
      <c r="W279" s="59">
        <v>43.601027146001471</v>
      </c>
      <c r="X279" s="109">
        <v>17447.602625022577</v>
      </c>
      <c r="Y279" s="44">
        <v>6.4032758620689663</v>
      </c>
      <c r="Z279" s="109">
        <v>2562.3665324596313</v>
      </c>
      <c r="AA279" s="106"/>
      <c r="AB279" s="106"/>
      <c r="AC279" s="44">
        <v>14.749325018341894</v>
      </c>
      <c r="AD279" s="113">
        <v>5902.1628331279589</v>
      </c>
      <c r="AE279" s="604"/>
      <c r="AF279" s="605"/>
      <c r="AG279" s="275">
        <v>185.53088774761557</v>
      </c>
      <c r="AH279" s="108">
        <v>74242.957470898153</v>
      </c>
      <c r="AI279" s="113">
        <f t="shared" si="63"/>
        <v>74242.957470898153</v>
      </c>
      <c r="AJ279" s="608"/>
      <c r="AK279" s="593"/>
      <c r="AL279" s="636"/>
    </row>
    <row r="280" spans="1:39" s="68" customFormat="1" ht="15.75" customHeight="1">
      <c r="A280" s="628"/>
      <c r="B280" s="575" t="s">
        <v>260</v>
      </c>
      <c r="C280" s="364">
        <v>33342</v>
      </c>
      <c r="D280" s="16" t="s">
        <v>321</v>
      </c>
      <c r="E280" s="276" t="s">
        <v>51</v>
      </c>
      <c r="F280" s="359" t="s">
        <v>22</v>
      </c>
      <c r="G280" s="317">
        <v>250000</v>
      </c>
      <c r="H280" s="100">
        <f>G280/340.75</f>
        <v>733.6757153338225</v>
      </c>
      <c r="I280" s="177" t="s">
        <v>51</v>
      </c>
      <c r="J280" s="177" t="s">
        <v>51</v>
      </c>
      <c r="K280" s="359" t="s">
        <v>22</v>
      </c>
      <c r="L280" s="359" t="s">
        <v>22</v>
      </c>
      <c r="M280" s="601"/>
      <c r="N280" s="642"/>
      <c r="O280" s="104">
        <v>30.330154071900221</v>
      </c>
      <c r="P280" s="177" t="s">
        <v>51</v>
      </c>
      <c r="Q280" s="98"/>
      <c r="R280" s="98"/>
      <c r="S280" s="69">
        <v>30.330154071900221</v>
      </c>
      <c r="T280" s="107">
        <v>7433.4376433145153</v>
      </c>
      <c r="U280" s="361" t="s">
        <v>22</v>
      </c>
      <c r="V280" s="104">
        <v>9.5377842993396929</v>
      </c>
      <c r="W280" s="104">
        <v>9.5377842993396929</v>
      </c>
      <c r="X280" s="99">
        <v>2337.5590073316121</v>
      </c>
      <c r="Y280" s="69">
        <v>1.7512839325018341</v>
      </c>
      <c r="Z280" s="99">
        <v>429.2117961923496</v>
      </c>
      <c r="AA280" s="98"/>
      <c r="AB280" s="98"/>
      <c r="AC280" s="69">
        <v>6.1980924431401316</v>
      </c>
      <c r="AD280" s="111">
        <v>1519.0537303028809</v>
      </c>
      <c r="AE280" s="604"/>
      <c r="AF280" s="605"/>
      <c r="AG280" s="273">
        <v>60.660308143800442</v>
      </c>
      <c r="AH280" s="107">
        <v>14866.875286629031</v>
      </c>
      <c r="AI280" s="111">
        <f t="shared" si="63"/>
        <v>14866.875286629031</v>
      </c>
      <c r="AJ280" s="608"/>
      <c r="AK280" s="591">
        <f>AI280+AI281+AI282</f>
        <v>67386.3059458684</v>
      </c>
      <c r="AL280" s="636"/>
    </row>
    <row r="281" spans="1:39" s="68" customFormat="1" ht="15" customHeight="1">
      <c r="A281" s="628"/>
      <c r="B281" s="576"/>
      <c r="C281" s="366"/>
      <c r="D281" s="17" t="s">
        <v>322</v>
      </c>
      <c r="E281" s="177" t="s">
        <v>51</v>
      </c>
      <c r="F281" s="10" t="s">
        <v>22</v>
      </c>
      <c r="G281" s="317">
        <v>450000</v>
      </c>
      <c r="H281" s="53">
        <f t="shared" ref="H281:H282" si="65">G281/340.75</f>
        <v>1320.6162876008805</v>
      </c>
      <c r="I281" s="177" t="s">
        <v>51</v>
      </c>
      <c r="J281" s="177" t="s">
        <v>51</v>
      </c>
      <c r="K281" s="10" t="s">
        <v>22</v>
      </c>
      <c r="L281" s="10" t="s">
        <v>22</v>
      </c>
      <c r="M281" s="601"/>
      <c r="N281" s="642"/>
      <c r="O281" s="38">
        <v>55.465884079236979</v>
      </c>
      <c r="P281" s="177" t="s">
        <v>51</v>
      </c>
      <c r="Q281" s="105"/>
      <c r="R281" s="105"/>
      <c r="S281" s="11">
        <v>55.465884079236979</v>
      </c>
      <c r="T281" s="9">
        <v>13593.804688789978</v>
      </c>
      <c r="U281" s="10" t="s">
        <v>22</v>
      </c>
      <c r="V281" s="38">
        <v>17.168011738811447</v>
      </c>
      <c r="W281" s="38">
        <v>17.168011738811447</v>
      </c>
      <c r="X281" s="50">
        <v>4207.6062131968874</v>
      </c>
      <c r="Y281" s="11">
        <v>3.614820249449743</v>
      </c>
      <c r="Z281" s="50">
        <v>885.93486377868066</v>
      </c>
      <c r="AA281" s="105"/>
      <c r="AB281" s="105"/>
      <c r="AC281" s="11">
        <v>11.273661041819516</v>
      </c>
      <c r="AD281" s="112">
        <v>2762.9947466659642</v>
      </c>
      <c r="AE281" s="604"/>
      <c r="AF281" s="605"/>
      <c r="AG281" s="274">
        <v>110.93176815847396</v>
      </c>
      <c r="AH281" s="9">
        <v>27187.609377579956</v>
      </c>
      <c r="AI281" s="112">
        <f t="shared" si="63"/>
        <v>27187.609377579956</v>
      </c>
      <c r="AJ281" s="608"/>
      <c r="AK281" s="592"/>
      <c r="AL281" s="636"/>
    </row>
    <row r="282" spans="1:39" s="68" customFormat="1" ht="15.75" customHeight="1" thickBot="1">
      <c r="A282" s="628"/>
      <c r="B282" s="577"/>
      <c r="C282" s="365"/>
      <c r="D282" s="484" t="s">
        <v>331</v>
      </c>
      <c r="E282" s="178" t="s">
        <v>51</v>
      </c>
      <c r="F282" s="360" t="s">
        <v>22</v>
      </c>
      <c r="G282" s="368">
        <v>571425</v>
      </c>
      <c r="H282" s="92">
        <f t="shared" si="65"/>
        <v>1676.9625825385181</v>
      </c>
      <c r="I282" s="178" t="s">
        <v>51</v>
      </c>
      <c r="J282" s="178" t="s">
        <v>51</v>
      </c>
      <c r="K282" s="360" t="s">
        <v>22</v>
      </c>
      <c r="L282" s="360" t="s">
        <v>22</v>
      </c>
      <c r="M282" s="601"/>
      <c r="N282" s="642"/>
      <c r="O282" s="59">
        <v>51.679860601614095</v>
      </c>
      <c r="P282" s="178" t="s">
        <v>51</v>
      </c>
      <c r="Q282" s="106"/>
      <c r="R282" s="106"/>
      <c r="S282" s="44">
        <v>51.679860601614095</v>
      </c>
      <c r="T282" s="108">
        <v>12665.910640829708</v>
      </c>
      <c r="U282" s="362" t="s">
        <v>22</v>
      </c>
      <c r="V282" s="59">
        <v>21.800513573000735</v>
      </c>
      <c r="W282" s="59">
        <v>21.800513573000735</v>
      </c>
      <c r="X282" s="109">
        <v>5342.958623057857</v>
      </c>
      <c r="Y282" s="44">
        <v>3.5105154071900215</v>
      </c>
      <c r="Z282" s="109">
        <v>860.37140838061703</v>
      </c>
      <c r="AA282" s="106"/>
      <c r="AB282" s="106"/>
      <c r="AC282" s="44">
        <v>8.9638041085840054</v>
      </c>
      <c r="AD282" s="113">
        <v>2196.8856053315494</v>
      </c>
      <c r="AE282" s="604"/>
      <c r="AF282" s="605"/>
      <c r="AG282" s="275">
        <v>103.35972120322819</v>
      </c>
      <c r="AH282" s="108">
        <v>25331.821281659417</v>
      </c>
      <c r="AI282" s="113">
        <f t="shared" si="63"/>
        <v>25331.821281659417</v>
      </c>
      <c r="AJ282" s="608"/>
      <c r="AK282" s="593"/>
      <c r="AL282" s="636"/>
    </row>
    <row r="283" spans="1:39" s="68" customFormat="1" ht="15.75" customHeight="1">
      <c r="A283" s="628"/>
      <c r="B283" s="572" t="s">
        <v>260</v>
      </c>
      <c r="C283" s="363">
        <v>33571</v>
      </c>
      <c r="D283" s="16" t="s">
        <v>332</v>
      </c>
      <c r="E283" s="276" t="s">
        <v>51</v>
      </c>
      <c r="F283" s="359" t="s">
        <v>22</v>
      </c>
      <c r="G283" s="317">
        <v>1750000</v>
      </c>
      <c r="H283" s="100">
        <f>G283/340.75</f>
        <v>5135.7300073367569</v>
      </c>
      <c r="I283" s="177" t="s">
        <v>51</v>
      </c>
      <c r="J283" s="177" t="s">
        <v>51</v>
      </c>
      <c r="K283" s="359" t="s">
        <v>22</v>
      </c>
      <c r="L283" s="359" t="s">
        <v>22</v>
      </c>
      <c r="M283" s="601"/>
      <c r="N283" s="642"/>
      <c r="O283" s="104">
        <v>138.18048422597212</v>
      </c>
      <c r="P283" s="177" t="s">
        <v>51</v>
      </c>
      <c r="Q283" s="98"/>
      <c r="R283" s="98"/>
      <c r="S283" s="69">
        <v>138.18048422597212</v>
      </c>
      <c r="T283" s="107">
        <v>27856.26888032948</v>
      </c>
      <c r="U283" s="361" t="s">
        <v>22</v>
      </c>
      <c r="V283" s="104">
        <v>66.764490095377852</v>
      </c>
      <c r="W283" s="104">
        <v>66.764490095377852</v>
      </c>
      <c r="X283" s="99">
        <v>13459.278263300317</v>
      </c>
      <c r="Y283" s="69">
        <v>9.344827586206895</v>
      </c>
      <c r="Z283" s="99">
        <v>1883.8552443918265</v>
      </c>
      <c r="AA283" s="98"/>
      <c r="AB283" s="98"/>
      <c r="AC283" s="69">
        <v>21.385179750550257</v>
      </c>
      <c r="AD283" s="111">
        <v>4311.1103606448069</v>
      </c>
      <c r="AE283" s="604"/>
      <c r="AF283" s="605"/>
      <c r="AG283" s="273">
        <v>276.36096845194425</v>
      </c>
      <c r="AH283" s="107">
        <v>55712.537760658961</v>
      </c>
      <c r="AI283" s="111">
        <f t="shared" ref="AI283:AI288" si="66">AH283</f>
        <v>55712.537760658961</v>
      </c>
      <c r="AJ283" s="608"/>
      <c r="AK283" s="591">
        <f>AI283+AI284+AI285</f>
        <v>276574.13220634707</v>
      </c>
      <c r="AL283" s="636"/>
    </row>
    <row r="284" spans="1:39" s="68" customFormat="1" ht="15" customHeight="1">
      <c r="A284" s="628"/>
      <c r="B284" s="573"/>
      <c r="C284" s="366"/>
      <c r="D284" s="17" t="s">
        <v>333</v>
      </c>
      <c r="E284" s="177" t="s">
        <v>51</v>
      </c>
      <c r="F284" s="10" t="s">
        <v>22</v>
      </c>
      <c r="G284" s="317">
        <v>3150000</v>
      </c>
      <c r="H284" s="53">
        <f t="shared" ref="H284:H285" si="67">G284/340.75</f>
        <v>9244.3140132061635</v>
      </c>
      <c r="I284" s="177" t="s">
        <v>51</v>
      </c>
      <c r="J284" s="177" t="s">
        <v>51</v>
      </c>
      <c r="K284" s="10" t="s">
        <v>22</v>
      </c>
      <c r="L284" s="10" t="s">
        <v>22</v>
      </c>
      <c r="M284" s="601"/>
      <c r="N284" s="642"/>
      <c r="O284" s="38">
        <v>249.59647835656639</v>
      </c>
      <c r="P284" s="177" t="s">
        <v>51</v>
      </c>
      <c r="Q284" s="105"/>
      <c r="R284" s="105"/>
      <c r="S284" s="11">
        <v>249.59647835656639</v>
      </c>
      <c r="T284" s="9">
        <v>50316.994122799653</v>
      </c>
      <c r="U284" s="10" t="s">
        <v>22</v>
      </c>
      <c r="V284" s="38">
        <v>120.17608217168012</v>
      </c>
      <c r="W284" s="38">
        <v>120.17608217168012</v>
      </c>
      <c r="X284" s="50">
        <v>24226.700873940546</v>
      </c>
      <c r="Y284" s="11">
        <v>17.283198826118856</v>
      </c>
      <c r="Z284" s="50">
        <v>3484.1782203139078</v>
      </c>
      <c r="AA284" s="105"/>
      <c r="AB284" s="105"/>
      <c r="AC284" s="11">
        <v>38.610418195157742</v>
      </c>
      <c r="AD284" s="112">
        <v>7783.6041525762939</v>
      </c>
      <c r="AE284" s="604"/>
      <c r="AF284" s="605"/>
      <c r="AG284" s="274">
        <v>499.19295671313279</v>
      </c>
      <c r="AH284" s="9">
        <v>100633.98824559931</v>
      </c>
      <c r="AI284" s="112">
        <f t="shared" si="66"/>
        <v>100633.98824559931</v>
      </c>
      <c r="AJ284" s="608"/>
      <c r="AK284" s="592"/>
      <c r="AL284" s="636"/>
    </row>
    <row r="285" spans="1:39" s="68" customFormat="1" ht="15.75" customHeight="1" thickBot="1">
      <c r="A285" s="628"/>
      <c r="B285" s="574"/>
      <c r="C285" s="367"/>
      <c r="D285" s="484" t="s">
        <v>334</v>
      </c>
      <c r="E285" s="178" t="s">
        <v>51</v>
      </c>
      <c r="F285" s="360" t="s">
        <v>22</v>
      </c>
      <c r="G285" s="368">
        <v>3999975</v>
      </c>
      <c r="H285" s="92">
        <f t="shared" si="67"/>
        <v>11738.738077769625</v>
      </c>
      <c r="I285" s="178" t="s">
        <v>51</v>
      </c>
      <c r="J285" s="178" t="s">
        <v>51</v>
      </c>
      <c r="K285" s="360" t="s">
        <v>22</v>
      </c>
      <c r="L285" s="360" t="s">
        <v>22</v>
      </c>
      <c r="M285" s="601"/>
      <c r="N285" s="642"/>
      <c r="O285" s="59">
        <v>298.19336023477626</v>
      </c>
      <c r="P285" s="178" t="s">
        <v>51</v>
      </c>
      <c r="Q285" s="106"/>
      <c r="R285" s="106"/>
      <c r="S285" s="44">
        <v>298.19336023477626</v>
      </c>
      <c r="T285" s="108">
        <v>60113.803100044388</v>
      </c>
      <c r="U285" s="362" t="s">
        <v>22</v>
      </c>
      <c r="V285" s="59">
        <v>152.60359501100515</v>
      </c>
      <c r="W285" s="59">
        <v>152.60359501100515</v>
      </c>
      <c r="X285" s="109">
        <v>30763.872326425539</v>
      </c>
      <c r="Y285" s="44">
        <v>20.867078136463686</v>
      </c>
      <c r="Z285" s="109">
        <v>4206.6645125196465</v>
      </c>
      <c r="AA285" s="106"/>
      <c r="AB285" s="106"/>
      <c r="AC285" s="44">
        <v>43.676929567131324</v>
      </c>
      <c r="AD285" s="113">
        <v>8804.979232085645</v>
      </c>
      <c r="AE285" s="604"/>
      <c r="AF285" s="605"/>
      <c r="AG285" s="275">
        <v>596.38672046955253</v>
      </c>
      <c r="AH285" s="108">
        <v>120227.60620008878</v>
      </c>
      <c r="AI285" s="113">
        <f t="shared" si="66"/>
        <v>120227.60620008878</v>
      </c>
      <c r="AJ285" s="608"/>
      <c r="AK285" s="593"/>
      <c r="AL285" s="636"/>
      <c r="AM285" s="68" t="s">
        <v>97</v>
      </c>
    </row>
    <row r="286" spans="1:39" s="68" customFormat="1" ht="15.75" customHeight="1">
      <c r="A286" s="628"/>
      <c r="B286" s="575" t="s">
        <v>260</v>
      </c>
      <c r="C286" s="364">
        <v>33707</v>
      </c>
      <c r="D286" s="16" t="s">
        <v>335</v>
      </c>
      <c r="E286" s="276" t="s">
        <v>51</v>
      </c>
      <c r="F286" s="359" t="s">
        <v>22</v>
      </c>
      <c r="G286" s="316">
        <v>5000000</v>
      </c>
      <c r="H286" s="100">
        <f>G286/340.75</f>
        <v>14673.514306676449</v>
      </c>
      <c r="I286" s="177" t="s">
        <v>51</v>
      </c>
      <c r="J286" s="177" t="s">
        <v>51</v>
      </c>
      <c r="K286" s="359" t="s">
        <v>22</v>
      </c>
      <c r="L286" s="359" t="s">
        <v>22</v>
      </c>
      <c r="M286" s="601"/>
      <c r="N286" s="642"/>
      <c r="O286" s="104">
        <v>371.85619955979456</v>
      </c>
      <c r="P286" s="177" t="s">
        <v>51</v>
      </c>
      <c r="Q286" s="98"/>
      <c r="R286" s="98"/>
      <c r="S286" s="69">
        <v>371.85619955979456</v>
      </c>
      <c r="T286" s="107">
        <v>65200.673659059161</v>
      </c>
      <c r="U286" s="361" t="s">
        <v>22</v>
      </c>
      <c r="V286" s="104">
        <v>190.75568598679385</v>
      </c>
      <c r="W286" s="104">
        <v>190.75568598679385</v>
      </c>
      <c r="X286" s="99">
        <v>33446.798104639282</v>
      </c>
      <c r="Y286" s="69">
        <v>25.008070432868671</v>
      </c>
      <c r="Z286" s="99">
        <v>4384.8752315182182</v>
      </c>
      <c r="AA286" s="98"/>
      <c r="AB286" s="98"/>
      <c r="AC286" s="69">
        <v>54.053705062362432</v>
      </c>
      <c r="AD286" s="111">
        <v>9477.6905373804693</v>
      </c>
      <c r="AE286" s="604"/>
      <c r="AF286" s="605"/>
      <c r="AG286" s="273">
        <v>743.71239911958912</v>
      </c>
      <c r="AH286" s="107">
        <v>130401.34731811832</v>
      </c>
      <c r="AI286" s="111">
        <f t="shared" si="66"/>
        <v>130401.34731811832</v>
      </c>
      <c r="AJ286" s="608"/>
      <c r="AK286" s="591">
        <f>AI286+AI287+AI288</f>
        <v>657299.82103218231</v>
      </c>
      <c r="AL286" s="636"/>
    </row>
    <row r="287" spans="1:39" s="68" customFormat="1" ht="15" customHeight="1">
      <c r="A287" s="628"/>
      <c r="B287" s="576"/>
      <c r="C287" s="366"/>
      <c r="D287" s="17" t="s">
        <v>336</v>
      </c>
      <c r="E287" s="177" t="s">
        <v>51</v>
      </c>
      <c r="F287" s="10" t="s">
        <v>22</v>
      </c>
      <c r="G287" s="316">
        <v>9000000</v>
      </c>
      <c r="H287" s="53">
        <f t="shared" ref="H287:H288" si="68">G287/340.75</f>
        <v>26412.325752017608</v>
      </c>
      <c r="I287" s="177" t="s">
        <v>51</v>
      </c>
      <c r="J287" s="177" t="s">
        <v>51</v>
      </c>
      <c r="K287" s="10" t="s">
        <v>22</v>
      </c>
      <c r="L287" s="10" t="s">
        <v>22</v>
      </c>
      <c r="M287" s="601"/>
      <c r="N287" s="642"/>
      <c r="O287" s="38">
        <v>670.21276595744678</v>
      </c>
      <c r="P287" s="177" t="s">
        <v>51</v>
      </c>
      <c r="Q287" s="105"/>
      <c r="R287" s="105"/>
      <c r="S287" s="11">
        <v>670.21276595744678</v>
      </c>
      <c r="T287" s="9">
        <v>117514.03872533864</v>
      </c>
      <c r="U287" s="10" t="s">
        <v>22</v>
      </c>
      <c r="V287" s="38">
        <v>343.36023477622894</v>
      </c>
      <c r="W287" s="38">
        <v>343.36023477622894</v>
      </c>
      <c r="X287" s="50">
        <v>60204.236588350854</v>
      </c>
      <c r="Y287" s="11">
        <v>46.898019075568598</v>
      </c>
      <c r="Z287" s="50">
        <v>8223.023955556755</v>
      </c>
      <c r="AA287" s="105"/>
      <c r="AB287" s="105"/>
      <c r="AC287" s="11">
        <v>97.84005869405722</v>
      </c>
      <c r="AD287" s="112">
        <v>17155.120030931837</v>
      </c>
      <c r="AE287" s="604"/>
      <c r="AF287" s="605"/>
      <c r="AG287" s="274">
        <v>1340.4255319148936</v>
      </c>
      <c r="AH287" s="9">
        <v>235028.07745067729</v>
      </c>
      <c r="AI287" s="112">
        <f t="shared" si="66"/>
        <v>235028.07745067729</v>
      </c>
      <c r="AJ287" s="608"/>
      <c r="AK287" s="592"/>
      <c r="AL287" s="636"/>
    </row>
    <row r="288" spans="1:39" s="68" customFormat="1" ht="15.75" customHeight="1" thickBot="1">
      <c r="A288" s="628"/>
      <c r="B288" s="577"/>
      <c r="C288" s="365"/>
      <c r="D288" s="17" t="s">
        <v>337</v>
      </c>
      <c r="E288" s="178" t="s">
        <v>51</v>
      </c>
      <c r="F288" s="360" t="s">
        <v>22</v>
      </c>
      <c r="G288" s="368">
        <v>11428500</v>
      </c>
      <c r="H288" s="92">
        <f t="shared" si="68"/>
        <v>33539.251650770362</v>
      </c>
      <c r="I288" s="178" t="s">
        <v>51</v>
      </c>
      <c r="J288" s="178" t="s">
        <v>51</v>
      </c>
      <c r="K288" s="360" t="s">
        <v>22</v>
      </c>
      <c r="L288" s="360" t="s">
        <v>22</v>
      </c>
      <c r="M288" s="601"/>
      <c r="N288" s="642"/>
      <c r="O288" s="59">
        <v>832.30594277329419</v>
      </c>
      <c r="P288" s="178" t="s">
        <v>51</v>
      </c>
      <c r="Q288" s="106"/>
      <c r="R288" s="106"/>
      <c r="S288" s="44">
        <v>832.30594277329419</v>
      </c>
      <c r="T288" s="108">
        <v>145935.19813169338</v>
      </c>
      <c r="U288" s="362" t="s">
        <v>22</v>
      </c>
      <c r="V288" s="59">
        <v>436.01027146001468</v>
      </c>
      <c r="W288" s="59">
        <v>436.01027146001468</v>
      </c>
      <c r="X288" s="109">
        <v>76449.346427774115</v>
      </c>
      <c r="Y288" s="44">
        <v>58.472964049889946</v>
      </c>
      <c r="Z288" s="109">
        <v>10252.556368316584</v>
      </c>
      <c r="AA288" s="106"/>
      <c r="AB288" s="106"/>
      <c r="AC288" s="44">
        <v>118.88870139398385</v>
      </c>
      <c r="AD288" s="113">
        <v>20845.755511175827</v>
      </c>
      <c r="AE288" s="604"/>
      <c r="AF288" s="605"/>
      <c r="AG288" s="275">
        <v>1664.6118855465884</v>
      </c>
      <c r="AH288" s="108">
        <v>291870.39626338676</v>
      </c>
      <c r="AI288" s="113">
        <f t="shared" si="66"/>
        <v>291870.39626338676</v>
      </c>
      <c r="AJ288" s="608"/>
      <c r="AK288" s="593"/>
      <c r="AL288" s="636"/>
    </row>
    <row r="289" spans="1:38" s="68" customFormat="1" ht="15.75" customHeight="1">
      <c r="A289" s="628"/>
      <c r="B289" s="572" t="s">
        <v>260</v>
      </c>
      <c r="C289" s="363">
        <v>33711</v>
      </c>
      <c r="D289" s="328" t="s">
        <v>94</v>
      </c>
      <c r="E289" s="328" t="s">
        <v>95</v>
      </c>
      <c r="F289" s="359" t="s">
        <v>22</v>
      </c>
      <c r="G289" s="316">
        <v>300000</v>
      </c>
      <c r="H289" s="100">
        <f>G289/340.75</f>
        <v>880.4108584005869</v>
      </c>
      <c r="I289" s="316">
        <v>300000</v>
      </c>
      <c r="J289" s="100">
        <f>I289/340.75</f>
        <v>880.4108584005869</v>
      </c>
      <c r="K289" s="359" t="s">
        <v>22</v>
      </c>
      <c r="L289" s="359" t="s">
        <v>22</v>
      </c>
      <c r="M289" s="601"/>
      <c r="N289" s="642"/>
      <c r="O289" s="104">
        <v>33.044754218635362</v>
      </c>
      <c r="P289" s="69">
        <v>18.711665443873809</v>
      </c>
      <c r="Q289" s="98"/>
      <c r="R289" s="98"/>
      <c r="S289" s="69">
        <v>14.333088774761555</v>
      </c>
      <c r="T289" s="107">
        <v>2513.1409529701327</v>
      </c>
      <c r="U289" s="361" t="s">
        <v>22</v>
      </c>
      <c r="V289" s="104">
        <v>11.45</v>
      </c>
      <c r="W289" s="104"/>
      <c r="X289" s="99"/>
      <c r="Y289" s="69">
        <v>2.1364636830520909</v>
      </c>
      <c r="Z289" s="99">
        <v>374.60413877196055</v>
      </c>
      <c r="AA289" s="98"/>
      <c r="AB289" s="98"/>
      <c r="AC289" s="69">
        <v>8.2617754952311078</v>
      </c>
      <c r="AD289" s="111">
        <v>1448.606554218167</v>
      </c>
      <c r="AE289" s="604"/>
      <c r="AF289" s="605"/>
      <c r="AG289" s="273">
        <v>28.666177549523109</v>
      </c>
      <c r="AH289" s="107">
        <v>5026.2819059402655</v>
      </c>
      <c r="AI289" s="111">
        <f t="shared" ref="AI289:AI292" si="69">AH289</f>
        <v>5026.2819059402655</v>
      </c>
      <c r="AJ289" s="608"/>
      <c r="AK289" s="591">
        <f>AI289+AI290+AI291</f>
        <v>41678.718908491945</v>
      </c>
      <c r="AL289" s="636"/>
    </row>
    <row r="290" spans="1:38" s="68" customFormat="1" ht="15" customHeight="1">
      <c r="A290" s="628"/>
      <c r="B290" s="573"/>
      <c r="C290" s="366"/>
      <c r="D290" s="17" t="s">
        <v>67</v>
      </c>
      <c r="E290" s="17" t="s">
        <v>67</v>
      </c>
      <c r="F290" s="10" t="s">
        <v>22</v>
      </c>
      <c r="G290" s="316">
        <v>300000</v>
      </c>
      <c r="H290" s="53">
        <f t="shared" ref="H290:H291" si="70">G290/340.75</f>
        <v>880.4108584005869</v>
      </c>
      <c r="I290" s="316">
        <v>300000</v>
      </c>
      <c r="J290" s="53">
        <f t="shared" ref="J290" si="71">I290/340.75</f>
        <v>880.4108584005869</v>
      </c>
      <c r="K290" s="10" t="s">
        <v>22</v>
      </c>
      <c r="L290" s="10" t="s">
        <v>22</v>
      </c>
      <c r="M290" s="601"/>
      <c r="N290" s="642"/>
      <c r="O290" s="38">
        <v>44.622157006603082</v>
      </c>
      <c r="P290" s="177" t="s">
        <v>51</v>
      </c>
      <c r="Q290" s="105"/>
      <c r="R290" s="105"/>
      <c r="S290" s="11">
        <v>44.622157006603082</v>
      </c>
      <c r="T290" s="9">
        <v>7823.9779258621793</v>
      </c>
      <c r="U290" s="10" t="s">
        <v>22</v>
      </c>
      <c r="V290" s="38">
        <v>11.445341159207631</v>
      </c>
      <c r="W290" s="38">
        <v>11.445341159207631</v>
      </c>
      <c r="X290" s="50">
        <v>2008</v>
      </c>
      <c r="Y290" s="11">
        <v>2.7234042553191489</v>
      </c>
      <c r="Z290" s="50">
        <v>477.51736370931269</v>
      </c>
      <c r="AA290" s="105"/>
      <c r="AB290" s="105"/>
      <c r="AC290" s="11">
        <v>9.6977256052824643</v>
      </c>
      <c r="AD290" s="112">
        <v>1700.3837590273972</v>
      </c>
      <c r="AE290" s="604"/>
      <c r="AF290" s="605"/>
      <c r="AG290" s="274">
        <v>89.244314013206164</v>
      </c>
      <c r="AH290" s="9">
        <v>15647.955851724359</v>
      </c>
      <c r="AI290" s="112">
        <f t="shared" si="69"/>
        <v>15647.955851724359</v>
      </c>
      <c r="AJ290" s="608"/>
      <c r="AK290" s="592"/>
      <c r="AL290" s="636"/>
    </row>
    <row r="291" spans="1:38" s="68" customFormat="1" ht="15.75" customHeight="1" thickBot="1">
      <c r="A291" s="628"/>
      <c r="B291" s="574"/>
      <c r="C291" s="365"/>
      <c r="D291" s="484" t="s">
        <v>338</v>
      </c>
      <c r="E291" s="178" t="s">
        <v>51</v>
      </c>
      <c r="F291" s="360" t="s">
        <v>22</v>
      </c>
      <c r="G291" s="368">
        <v>685710</v>
      </c>
      <c r="H291" s="92">
        <f t="shared" si="70"/>
        <v>2012.3550990462215</v>
      </c>
      <c r="I291" s="178" t="s">
        <v>51</v>
      </c>
      <c r="J291" s="178" t="s">
        <v>51</v>
      </c>
      <c r="K291" s="360" t="s">
        <v>22</v>
      </c>
      <c r="L291" s="360" t="s">
        <v>22</v>
      </c>
      <c r="M291" s="601"/>
      <c r="N291" s="642"/>
      <c r="O291" s="59">
        <v>59.896977256052836</v>
      </c>
      <c r="P291" s="178" t="s">
        <v>51</v>
      </c>
      <c r="Q291" s="106"/>
      <c r="R291" s="106"/>
      <c r="S291" s="44">
        <v>59.896977256052836</v>
      </c>
      <c r="T291" s="108">
        <v>10502.24057541366</v>
      </c>
      <c r="U291" s="362" t="s">
        <v>22</v>
      </c>
      <c r="V291" s="59">
        <v>26.160616287600885</v>
      </c>
      <c r="W291" s="59">
        <v>26.160616287600885</v>
      </c>
      <c r="X291" s="109">
        <v>4587</v>
      </c>
      <c r="Y291" s="44">
        <v>4.0890674981658117</v>
      </c>
      <c r="Z291" s="109">
        <v>716.9705811907653</v>
      </c>
      <c r="AA291" s="106"/>
      <c r="AB291" s="106"/>
      <c r="AC291" s="44">
        <v>10.120908290535583</v>
      </c>
      <c r="AD291" s="113">
        <v>1774.5839369241673</v>
      </c>
      <c r="AE291" s="604"/>
      <c r="AF291" s="605"/>
      <c r="AG291" s="275">
        <v>119.79395451210567</v>
      </c>
      <c r="AH291" s="108">
        <v>21004.48115082732</v>
      </c>
      <c r="AI291" s="113">
        <f t="shared" si="69"/>
        <v>21004.48115082732</v>
      </c>
      <c r="AJ291" s="608"/>
      <c r="AK291" s="593"/>
      <c r="AL291" s="636"/>
    </row>
    <row r="292" spans="1:38" s="68" customFormat="1" ht="15.75" customHeight="1" thickBot="1">
      <c r="A292" s="584"/>
      <c r="B292" s="375" t="s">
        <v>260</v>
      </c>
      <c r="C292" s="365">
        <v>33714</v>
      </c>
      <c r="D292" s="329" t="s">
        <v>276</v>
      </c>
      <c r="E292" s="181" t="s">
        <v>95</v>
      </c>
      <c r="F292" s="360" t="s">
        <v>22</v>
      </c>
      <c r="G292" s="103"/>
      <c r="H292" s="92">
        <f t="shared" ref="H292" si="72">G292/340.75</f>
        <v>0</v>
      </c>
      <c r="I292" s="178" t="s">
        <v>51</v>
      </c>
      <c r="J292" s="178" t="s">
        <v>51</v>
      </c>
      <c r="K292" s="360" t="s">
        <v>22</v>
      </c>
      <c r="L292" s="360" t="s">
        <v>22</v>
      </c>
      <c r="M292" s="588"/>
      <c r="N292" s="642"/>
      <c r="O292" s="59">
        <v>26.48569332355099</v>
      </c>
      <c r="P292" s="243">
        <v>12.5</v>
      </c>
      <c r="Q292" s="106"/>
      <c r="R292" s="106"/>
      <c r="S292" s="44">
        <v>13.983859134262655</v>
      </c>
      <c r="T292" s="108">
        <v>2451</v>
      </c>
      <c r="U292" s="94" t="s">
        <v>22</v>
      </c>
      <c r="V292" s="59"/>
      <c r="W292" s="59"/>
      <c r="X292" s="109"/>
      <c r="Y292" s="44">
        <v>1.756419662509171</v>
      </c>
      <c r="Z292" s="109">
        <v>308.59559629714272</v>
      </c>
      <c r="AA292" s="106"/>
      <c r="AB292" s="106"/>
      <c r="AC292" s="44">
        <v>3.9794570799706528</v>
      </c>
      <c r="AD292" s="113">
        <v>697.84685980831262</v>
      </c>
      <c r="AE292" s="604"/>
      <c r="AF292" s="605"/>
      <c r="AG292" s="275">
        <v>27.96771826852531</v>
      </c>
      <c r="AH292" s="108">
        <v>4904</v>
      </c>
      <c r="AI292" s="113">
        <f t="shared" si="69"/>
        <v>4904</v>
      </c>
      <c r="AJ292" s="590"/>
      <c r="AK292" s="358">
        <f>AI292</f>
        <v>4904</v>
      </c>
      <c r="AL292" s="640"/>
    </row>
    <row r="293" spans="1:38" s="68" customFormat="1" ht="15.75" customHeight="1">
      <c r="A293" s="583" t="s">
        <v>150</v>
      </c>
      <c r="B293" s="572" t="s">
        <v>22</v>
      </c>
      <c r="C293" s="585">
        <v>39484</v>
      </c>
      <c r="D293" s="17" t="s">
        <v>318</v>
      </c>
      <c r="E293" s="276" t="s">
        <v>51</v>
      </c>
      <c r="F293" s="369" t="s">
        <v>51</v>
      </c>
      <c r="G293" s="167"/>
      <c r="H293" s="377"/>
      <c r="I293" s="167"/>
      <c r="J293" s="10"/>
      <c r="K293" s="167"/>
      <c r="L293" s="100"/>
      <c r="M293" s="587"/>
      <c r="N293" s="642"/>
      <c r="O293" s="104">
        <v>93.25</v>
      </c>
      <c r="P293" s="69">
        <v>24</v>
      </c>
      <c r="Q293" s="98"/>
      <c r="R293" s="98"/>
      <c r="S293" s="69">
        <v>69.25</v>
      </c>
      <c r="T293" s="107">
        <v>535.83506021678568</v>
      </c>
      <c r="U293" s="104"/>
      <c r="V293" s="104"/>
      <c r="W293" s="104"/>
      <c r="X293" s="99"/>
      <c r="Y293" s="69">
        <v>3.08</v>
      </c>
      <c r="Z293" s="99">
        <v>23.832086432746571</v>
      </c>
      <c r="AA293" s="98"/>
      <c r="AB293" s="98"/>
      <c r="AC293" s="69">
        <v>27.700000000000003</v>
      </c>
      <c r="AD293" s="384">
        <v>214.33402408671429</v>
      </c>
      <c r="AE293" s="604"/>
      <c r="AF293" s="605"/>
      <c r="AG293" s="273">
        <v>138.5</v>
      </c>
      <c r="AH293" s="107">
        <v>1071.6701204335714</v>
      </c>
      <c r="AI293" s="111">
        <f t="shared" ref="AI293:AI307" si="73">AH293</f>
        <v>1071.6701204335714</v>
      </c>
      <c r="AJ293" s="589">
        <v>45956</v>
      </c>
      <c r="AK293" s="609">
        <f>AI293+AI294+AI295</f>
        <v>2588.0485212402732</v>
      </c>
      <c r="AL293" s="693">
        <f>AK293+AK296</f>
        <v>10573.116752423613</v>
      </c>
    </row>
    <row r="294" spans="1:38" s="68" customFormat="1" ht="15" customHeight="1">
      <c r="A294" s="628"/>
      <c r="B294" s="573"/>
      <c r="C294" s="615"/>
      <c r="D294" s="17" t="s">
        <v>275</v>
      </c>
      <c r="E294" s="17" t="s">
        <v>69</v>
      </c>
      <c r="F294" s="17" t="s">
        <v>69</v>
      </c>
      <c r="G294" s="168"/>
      <c r="H294" s="285"/>
      <c r="I294" s="168"/>
      <c r="J294" s="10"/>
      <c r="K294" s="168"/>
      <c r="L294" s="10"/>
      <c r="M294" s="601"/>
      <c r="N294" s="642"/>
      <c r="O294" s="38">
        <v>68.919999999999987</v>
      </c>
      <c r="P294" s="11"/>
      <c r="Q294" s="105"/>
      <c r="R294" s="105"/>
      <c r="S294" s="11">
        <v>68.919999999999987</v>
      </c>
      <c r="T294" s="9">
        <v>533.28162238470532</v>
      </c>
      <c r="U294" s="38">
        <v>11.44</v>
      </c>
      <c r="V294" s="38"/>
      <c r="W294" s="38"/>
      <c r="X294" s="50"/>
      <c r="Y294" s="11">
        <v>13.2</v>
      </c>
      <c r="Z294" s="50">
        <v>102.1375132831996</v>
      </c>
      <c r="AA294" s="105"/>
      <c r="AB294" s="105"/>
      <c r="AC294" s="11">
        <v>22.816000000000003</v>
      </c>
      <c r="AD294" s="381">
        <v>176.54314417193058</v>
      </c>
      <c r="AE294" s="604"/>
      <c r="AF294" s="605"/>
      <c r="AG294" s="274">
        <v>137.83999999999997</v>
      </c>
      <c r="AH294" s="9">
        <v>1066.5632447694106</v>
      </c>
      <c r="AI294" s="112">
        <f t="shared" si="73"/>
        <v>1066.5632447694106</v>
      </c>
      <c r="AJ294" s="608"/>
      <c r="AK294" s="632"/>
      <c r="AL294" s="694"/>
    </row>
    <row r="295" spans="1:38" s="68" customFormat="1" ht="15.75" customHeight="1" thickBot="1">
      <c r="A295" s="628"/>
      <c r="B295" s="574"/>
      <c r="C295" s="615"/>
      <c r="D295" s="484" t="s">
        <v>319</v>
      </c>
      <c r="E295" s="178" t="s">
        <v>51</v>
      </c>
      <c r="F295" s="376" t="s">
        <v>51</v>
      </c>
      <c r="G295" s="169"/>
      <c r="H295" s="286">
        <v>66.66</v>
      </c>
      <c r="I295" s="169"/>
      <c r="J295" s="178" t="s">
        <v>51</v>
      </c>
      <c r="K295" s="169"/>
      <c r="L295" s="376" t="s">
        <v>51</v>
      </c>
      <c r="M295" s="601"/>
      <c r="N295" s="642"/>
      <c r="O295" s="73">
        <v>29.066499999999998</v>
      </c>
      <c r="P295" s="15"/>
      <c r="Q295" s="293"/>
      <c r="R295" s="293"/>
      <c r="S295" s="15">
        <v>29.066499999999998</v>
      </c>
      <c r="T295" s="41">
        <v>224.90757801864561</v>
      </c>
      <c r="U295" s="376" t="s">
        <v>51</v>
      </c>
      <c r="V295" s="73">
        <v>0.86658000000000002</v>
      </c>
      <c r="W295" s="73">
        <v>0.86658000000000002</v>
      </c>
      <c r="X295" s="294">
        <v>7</v>
      </c>
      <c r="Y295" s="15">
        <v>1.439988</v>
      </c>
      <c r="Z295" s="294">
        <v>11.142181324064252</v>
      </c>
      <c r="AA295" s="293"/>
      <c r="AB295" s="293"/>
      <c r="AC295" s="15">
        <v>11.279968</v>
      </c>
      <c r="AD295" s="297">
        <v>87.280900108641418</v>
      </c>
      <c r="AE295" s="604"/>
      <c r="AF295" s="605"/>
      <c r="AG295" s="382">
        <v>58.132999999999996</v>
      </c>
      <c r="AH295" s="41">
        <v>449.81515603729122</v>
      </c>
      <c r="AI295" s="297">
        <f t="shared" si="73"/>
        <v>449.81515603729122</v>
      </c>
      <c r="AJ295" s="608"/>
      <c r="AK295" s="610"/>
      <c r="AL295" s="694"/>
    </row>
    <row r="296" spans="1:38" s="68" customFormat="1" ht="15.75" customHeight="1">
      <c r="A296" s="628"/>
      <c r="B296" s="575" t="s">
        <v>22</v>
      </c>
      <c r="C296" s="615"/>
      <c r="D296" s="17" t="s">
        <v>318</v>
      </c>
      <c r="E296" s="276" t="s">
        <v>51</v>
      </c>
      <c r="F296" s="369" t="s">
        <v>51</v>
      </c>
      <c r="G296" s="167"/>
      <c r="H296" s="377"/>
      <c r="I296" s="167"/>
      <c r="J296" s="10"/>
      <c r="K296" s="167"/>
      <c r="L296" s="100"/>
      <c r="M296" s="601"/>
      <c r="N296" s="642"/>
      <c r="O296" s="39">
        <v>93.25</v>
      </c>
      <c r="P296" s="8">
        <v>24</v>
      </c>
      <c r="Q296" s="290"/>
      <c r="R296" s="290"/>
      <c r="S296" s="8">
        <v>69.25</v>
      </c>
      <c r="T296" s="291">
        <v>535.83506021678568</v>
      </c>
      <c r="U296" s="100"/>
      <c r="V296" s="39"/>
      <c r="W296" s="39"/>
      <c r="X296" s="292"/>
      <c r="Y296" s="8">
        <v>3.08</v>
      </c>
      <c r="Z296" s="292">
        <v>23.832086432746571</v>
      </c>
      <c r="AA296" s="290"/>
      <c r="AB296" s="290"/>
      <c r="AC296" s="8">
        <v>27.700000000000003</v>
      </c>
      <c r="AD296" s="296">
        <v>214.33402408671429</v>
      </c>
      <c r="AE296" s="604"/>
      <c r="AF296" s="605"/>
      <c r="AG296" s="383">
        <v>138.5</v>
      </c>
      <c r="AH296" s="291">
        <v>1071.6701204335714</v>
      </c>
      <c r="AI296" s="296">
        <f t="shared" si="73"/>
        <v>1071.6701204335714</v>
      </c>
      <c r="AJ296" s="608"/>
      <c r="AK296" s="609">
        <f>AI296+AI297+AI298+AI299+AI300+AI301+AI302+AI303+AI304+AI305+AI306+AI307</f>
        <v>7985.0682311833407</v>
      </c>
      <c r="AL296" s="694"/>
    </row>
    <row r="297" spans="1:38" s="68" customFormat="1" ht="15" customHeight="1">
      <c r="A297" s="628"/>
      <c r="B297" s="576"/>
      <c r="C297" s="615"/>
      <c r="D297" s="17" t="s">
        <v>319</v>
      </c>
      <c r="E297" s="177" t="s">
        <v>51</v>
      </c>
      <c r="F297" s="48" t="s">
        <v>51</v>
      </c>
      <c r="G297" s="168"/>
      <c r="H297" s="285"/>
      <c r="I297" s="168"/>
      <c r="J297" s="10"/>
      <c r="K297" s="168"/>
      <c r="L297" s="10"/>
      <c r="M297" s="601"/>
      <c r="N297" s="642"/>
      <c r="O297" s="38">
        <v>68.919999999999987</v>
      </c>
      <c r="P297" s="11"/>
      <c r="Q297" s="105"/>
      <c r="R297" s="105"/>
      <c r="S297" s="11">
        <v>68.919999999999987</v>
      </c>
      <c r="T297" s="9">
        <v>533.28162238470532</v>
      </c>
      <c r="U297" s="10"/>
      <c r="V297" s="38"/>
      <c r="W297" s="38"/>
      <c r="X297" s="50"/>
      <c r="Y297" s="11">
        <v>13.2</v>
      </c>
      <c r="Z297" s="50">
        <v>102.1375132831996</v>
      </c>
      <c r="AA297" s="105"/>
      <c r="AB297" s="105"/>
      <c r="AC297" s="11">
        <v>22.816000000000003</v>
      </c>
      <c r="AD297" s="112">
        <v>176.54314417193058</v>
      </c>
      <c r="AE297" s="604"/>
      <c r="AF297" s="605"/>
      <c r="AG297" s="274">
        <v>137.83999999999997</v>
      </c>
      <c r="AH297" s="9">
        <v>1066.5632447694106</v>
      </c>
      <c r="AI297" s="112">
        <f t="shared" si="73"/>
        <v>1066.5632447694106</v>
      </c>
      <c r="AJ297" s="608"/>
      <c r="AK297" s="632"/>
      <c r="AL297" s="694"/>
    </row>
    <row r="298" spans="1:38" s="68" customFormat="1" ht="15.75" customHeight="1">
      <c r="A298" s="628"/>
      <c r="B298" s="576"/>
      <c r="C298" s="615"/>
      <c r="D298" s="17" t="s">
        <v>320</v>
      </c>
      <c r="E298" s="177" t="s">
        <v>51</v>
      </c>
      <c r="F298" s="48" t="s">
        <v>51</v>
      </c>
      <c r="G298" s="168"/>
      <c r="H298" s="284">
        <v>111.11</v>
      </c>
      <c r="I298" s="168"/>
      <c r="J298" s="177" t="s">
        <v>51</v>
      </c>
      <c r="K298" s="168"/>
      <c r="L298" s="380" t="s">
        <v>51</v>
      </c>
      <c r="M298" s="601"/>
      <c r="N298" s="642"/>
      <c r="O298" s="38">
        <v>22.777750000000001</v>
      </c>
      <c r="P298" s="11"/>
      <c r="Q298" s="105"/>
      <c r="R298" s="105"/>
      <c r="S298" s="11">
        <v>22.777750000000001</v>
      </c>
      <c r="T298" s="9">
        <v>176.24717751412112</v>
      </c>
      <c r="U298" s="380" t="s">
        <v>51</v>
      </c>
      <c r="V298" s="38">
        <v>1.4444300000000001</v>
      </c>
      <c r="W298" s="38">
        <v>1.4444300000000001</v>
      </c>
      <c r="X298" s="50">
        <v>11.142274176349039</v>
      </c>
      <c r="Y298" s="11">
        <v>1.5199980000000002</v>
      </c>
      <c r="Z298" s="50">
        <v>11.76127393298764</v>
      </c>
      <c r="AA298" s="105"/>
      <c r="AB298" s="105"/>
      <c r="AC298" s="11">
        <v>8.5333280000000009</v>
      </c>
      <c r="AD298" s="112">
        <v>66.028250147719675</v>
      </c>
      <c r="AE298" s="604"/>
      <c r="AF298" s="605"/>
      <c r="AG298" s="274">
        <v>45.555500000000002</v>
      </c>
      <c r="AH298" s="9">
        <v>352.49435502824224</v>
      </c>
      <c r="AI298" s="112">
        <f t="shared" si="73"/>
        <v>352.49435502824224</v>
      </c>
      <c r="AJ298" s="608"/>
      <c r="AK298" s="632"/>
      <c r="AL298" s="694"/>
    </row>
    <row r="299" spans="1:38" s="68" customFormat="1" ht="15.75" customHeight="1">
      <c r="A299" s="628"/>
      <c r="B299" s="576"/>
      <c r="C299" s="615"/>
      <c r="D299" s="17" t="s">
        <v>321</v>
      </c>
      <c r="E299" s="177" t="s">
        <v>51</v>
      </c>
      <c r="F299" s="48" t="s">
        <v>51</v>
      </c>
      <c r="G299" s="168"/>
      <c r="H299" s="285"/>
      <c r="I299" s="168"/>
      <c r="J299" s="10"/>
      <c r="K299" s="168"/>
      <c r="L299" s="53"/>
      <c r="M299" s="601"/>
      <c r="N299" s="642"/>
      <c r="O299" s="38">
        <v>16</v>
      </c>
      <c r="P299" s="11"/>
      <c r="Q299" s="105"/>
      <c r="R299" s="105"/>
      <c r="S299" s="11">
        <v>16</v>
      </c>
      <c r="T299" s="9">
        <v>123.80304640387833</v>
      </c>
      <c r="U299" s="53"/>
      <c r="V299" s="38"/>
      <c r="W299" s="38"/>
      <c r="X299" s="50"/>
      <c r="Y299" s="11">
        <v>1.3200000000000003</v>
      </c>
      <c r="Z299" s="50">
        <v>10.213751328319967</v>
      </c>
      <c r="AA299" s="105"/>
      <c r="AB299" s="105"/>
      <c r="AC299" s="11">
        <v>6.4</v>
      </c>
      <c r="AD299" s="112">
        <v>49.521218561551308</v>
      </c>
      <c r="AE299" s="604"/>
      <c r="AF299" s="605"/>
      <c r="AG299" s="274">
        <v>32</v>
      </c>
      <c r="AH299" s="9">
        <v>247.60609280775665</v>
      </c>
      <c r="AI299" s="112">
        <f t="shared" si="73"/>
        <v>247.60609280775665</v>
      </c>
      <c r="AJ299" s="608"/>
      <c r="AK299" s="632"/>
      <c r="AL299" s="694"/>
    </row>
    <row r="300" spans="1:38" s="68" customFormat="1" ht="15" customHeight="1">
      <c r="A300" s="628"/>
      <c r="B300" s="576"/>
      <c r="C300" s="615"/>
      <c r="D300" s="17" t="s">
        <v>322</v>
      </c>
      <c r="E300" s="177" t="s">
        <v>51</v>
      </c>
      <c r="F300" s="48" t="s">
        <v>51</v>
      </c>
      <c r="G300" s="168"/>
      <c r="H300" s="285"/>
      <c r="I300" s="168"/>
      <c r="J300" s="10"/>
      <c r="K300" s="168"/>
      <c r="L300" s="10"/>
      <c r="M300" s="601"/>
      <c r="N300" s="642"/>
      <c r="O300" s="38">
        <v>68.919999999999987</v>
      </c>
      <c r="P300" s="11"/>
      <c r="Q300" s="105"/>
      <c r="R300" s="105"/>
      <c r="S300" s="11">
        <v>68.919999999999987</v>
      </c>
      <c r="T300" s="9">
        <v>533.28162238470532</v>
      </c>
      <c r="U300" s="10"/>
      <c r="V300" s="38"/>
      <c r="W300" s="38"/>
      <c r="X300" s="50"/>
      <c r="Y300" s="11">
        <v>13.2</v>
      </c>
      <c r="Z300" s="50">
        <v>102.1375132831996</v>
      </c>
      <c r="AA300" s="105"/>
      <c r="AB300" s="105"/>
      <c r="AC300" s="11">
        <v>22.816000000000003</v>
      </c>
      <c r="AD300" s="112">
        <v>176.54314417193058</v>
      </c>
      <c r="AE300" s="604"/>
      <c r="AF300" s="605"/>
      <c r="AG300" s="274">
        <v>137.83999999999997</v>
      </c>
      <c r="AH300" s="9">
        <v>1066.5632447694106</v>
      </c>
      <c r="AI300" s="112">
        <f t="shared" si="73"/>
        <v>1066.5632447694106</v>
      </c>
      <c r="AJ300" s="608"/>
      <c r="AK300" s="632"/>
      <c r="AL300" s="694"/>
    </row>
    <row r="301" spans="1:38" s="68" customFormat="1" ht="15.75" customHeight="1">
      <c r="A301" s="628"/>
      <c r="B301" s="576"/>
      <c r="C301" s="615"/>
      <c r="D301" s="17" t="s">
        <v>331</v>
      </c>
      <c r="E301" s="177" t="s">
        <v>51</v>
      </c>
      <c r="F301" s="48" t="s">
        <v>51</v>
      </c>
      <c r="G301" s="168"/>
      <c r="H301" s="284">
        <v>55.55</v>
      </c>
      <c r="I301" s="168"/>
      <c r="J301" s="177" t="s">
        <v>51</v>
      </c>
      <c r="K301" s="168"/>
      <c r="L301" s="380" t="s">
        <v>51</v>
      </c>
      <c r="M301" s="601"/>
      <c r="N301" s="642"/>
      <c r="O301" s="38">
        <v>21.388749999999998</v>
      </c>
      <c r="P301" s="11"/>
      <c r="Q301" s="105"/>
      <c r="R301" s="105"/>
      <c r="S301" s="11">
        <v>21.388749999999998</v>
      </c>
      <c r="T301" s="9">
        <v>165.49952554818472</v>
      </c>
      <c r="U301" s="380" t="s">
        <v>51</v>
      </c>
      <c r="V301" s="38">
        <v>0.72215000000000007</v>
      </c>
      <c r="W301" s="38">
        <v>0.72215000000000007</v>
      </c>
      <c r="X301" s="50">
        <v>6</v>
      </c>
      <c r="Y301" s="11">
        <v>1.4199900000000001</v>
      </c>
      <c r="Z301" s="50">
        <v>10.987442991440192</v>
      </c>
      <c r="AA301" s="105"/>
      <c r="AB301" s="105"/>
      <c r="AC301" s="11">
        <v>8.2666400000000007</v>
      </c>
      <c r="AD301" s="112">
        <v>63.964700970259784</v>
      </c>
      <c r="AE301" s="604"/>
      <c r="AF301" s="605"/>
      <c r="AG301" s="274">
        <v>42.777499999999996</v>
      </c>
      <c r="AH301" s="9">
        <v>330.99905109636944</v>
      </c>
      <c r="AI301" s="112">
        <f t="shared" si="73"/>
        <v>330.99905109636944</v>
      </c>
      <c r="AJ301" s="608"/>
      <c r="AK301" s="632"/>
      <c r="AL301" s="694"/>
    </row>
    <row r="302" spans="1:38" s="68" customFormat="1" ht="15.75" customHeight="1">
      <c r="A302" s="628"/>
      <c r="B302" s="576"/>
      <c r="C302" s="615"/>
      <c r="D302" s="17" t="s">
        <v>332</v>
      </c>
      <c r="E302" s="177" t="s">
        <v>51</v>
      </c>
      <c r="F302" s="48" t="s">
        <v>51</v>
      </c>
      <c r="G302" s="168"/>
      <c r="H302" s="285"/>
      <c r="I302" s="168"/>
      <c r="J302" s="10"/>
      <c r="K302" s="168"/>
      <c r="L302" s="53"/>
      <c r="M302" s="601"/>
      <c r="N302" s="642"/>
      <c r="O302" s="38">
        <v>16</v>
      </c>
      <c r="P302" s="11"/>
      <c r="Q302" s="105"/>
      <c r="R302" s="105"/>
      <c r="S302" s="11">
        <v>16</v>
      </c>
      <c r="T302" s="9">
        <v>123.80304640387833</v>
      </c>
      <c r="U302" s="38"/>
      <c r="V302" s="38"/>
      <c r="W302" s="38"/>
      <c r="X302" s="50"/>
      <c r="Y302" s="11">
        <v>1.3200000000000003</v>
      </c>
      <c r="Z302" s="50">
        <v>10.213751328319967</v>
      </c>
      <c r="AA302" s="105"/>
      <c r="AB302" s="105"/>
      <c r="AC302" s="11">
        <v>6.4</v>
      </c>
      <c r="AD302" s="112">
        <v>49.521218561551308</v>
      </c>
      <c r="AE302" s="604"/>
      <c r="AF302" s="605"/>
      <c r="AG302" s="274">
        <v>32</v>
      </c>
      <c r="AH302" s="9">
        <v>247.60609280775665</v>
      </c>
      <c r="AI302" s="112">
        <f t="shared" si="73"/>
        <v>247.60609280775665</v>
      </c>
      <c r="AJ302" s="608"/>
      <c r="AK302" s="632"/>
      <c r="AL302" s="694"/>
    </row>
    <row r="303" spans="1:38" s="68" customFormat="1" ht="15" customHeight="1">
      <c r="A303" s="628"/>
      <c r="B303" s="576"/>
      <c r="C303" s="615"/>
      <c r="D303" s="17" t="s">
        <v>333</v>
      </c>
      <c r="E303" s="177" t="s">
        <v>51</v>
      </c>
      <c r="F303" s="48" t="s">
        <v>51</v>
      </c>
      <c r="G303" s="168"/>
      <c r="H303" s="285"/>
      <c r="I303" s="168"/>
      <c r="J303" s="10"/>
      <c r="K303" s="168"/>
      <c r="L303" s="10"/>
      <c r="M303" s="601"/>
      <c r="N303" s="642"/>
      <c r="O303" s="38">
        <v>68.919999999999987</v>
      </c>
      <c r="P303" s="11"/>
      <c r="Q303" s="105"/>
      <c r="R303" s="105"/>
      <c r="S303" s="11">
        <v>68.919999999999987</v>
      </c>
      <c r="T303" s="9">
        <v>533.28162238470532</v>
      </c>
      <c r="U303" s="10"/>
      <c r="V303" s="38"/>
      <c r="W303" s="38"/>
      <c r="X303" s="50"/>
      <c r="Y303" s="11">
        <v>13.2</v>
      </c>
      <c r="Z303" s="50">
        <v>102.1375132831996</v>
      </c>
      <c r="AA303" s="105"/>
      <c r="AB303" s="105"/>
      <c r="AC303" s="11">
        <v>22.816000000000003</v>
      </c>
      <c r="AD303" s="112">
        <v>176.54314417193058</v>
      </c>
      <c r="AE303" s="604"/>
      <c r="AF303" s="605"/>
      <c r="AG303" s="274">
        <v>137.83999999999997</v>
      </c>
      <c r="AH303" s="9">
        <v>1066.5632447694106</v>
      </c>
      <c r="AI303" s="112">
        <f t="shared" si="73"/>
        <v>1066.5632447694106</v>
      </c>
      <c r="AJ303" s="608"/>
      <c r="AK303" s="632"/>
      <c r="AL303" s="694"/>
    </row>
    <row r="304" spans="1:38" s="68" customFormat="1" ht="15.75" customHeight="1">
      <c r="A304" s="628"/>
      <c r="B304" s="576"/>
      <c r="C304" s="615"/>
      <c r="D304" s="17" t="s">
        <v>334</v>
      </c>
      <c r="E304" s="177" t="s">
        <v>51</v>
      </c>
      <c r="F304" s="48" t="s">
        <v>51</v>
      </c>
      <c r="G304" s="168"/>
      <c r="H304" s="284">
        <v>444.44</v>
      </c>
      <c r="I304" s="168"/>
      <c r="J304" s="177" t="s">
        <v>51</v>
      </c>
      <c r="K304" s="168"/>
      <c r="L304" s="380" t="s">
        <v>51</v>
      </c>
      <c r="M304" s="601"/>
      <c r="N304" s="642"/>
      <c r="O304" s="38">
        <v>31.111000000000001</v>
      </c>
      <c r="P304" s="11"/>
      <c r="Q304" s="105"/>
      <c r="R304" s="105"/>
      <c r="S304" s="11">
        <v>31.111000000000001</v>
      </c>
      <c r="T304" s="9">
        <v>240.72728604194137</v>
      </c>
      <c r="U304" s="380" t="s">
        <v>51</v>
      </c>
      <c r="V304" s="38">
        <v>5.7777200000000004</v>
      </c>
      <c r="W304" s="38">
        <v>5.7777200000000004</v>
      </c>
      <c r="X304" s="50">
        <v>45</v>
      </c>
      <c r="Y304" s="11">
        <v>2.1199920000000003</v>
      </c>
      <c r="Z304" s="50">
        <v>16.403841746990665</v>
      </c>
      <c r="AA304" s="105"/>
      <c r="AB304" s="105"/>
      <c r="AC304" s="11">
        <v>10.133312000000002</v>
      </c>
      <c r="AD304" s="112">
        <v>78.408430985061059</v>
      </c>
      <c r="AE304" s="604"/>
      <c r="AF304" s="605"/>
      <c r="AG304" s="274">
        <v>62.222000000000001</v>
      </c>
      <c r="AH304" s="9">
        <v>481.45457208388274</v>
      </c>
      <c r="AI304" s="112">
        <f t="shared" si="73"/>
        <v>481.45457208388274</v>
      </c>
      <c r="AJ304" s="608"/>
      <c r="AK304" s="632"/>
      <c r="AL304" s="694"/>
    </row>
    <row r="305" spans="1:38" s="68" customFormat="1" ht="15.75" customHeight="1">
      <c r="A305" s="628"/>
      <c r="B305" s="576"/>
      <c r="C305" s="615"/>
      <c r="D305" s="17" t="s">
        <v>335</v>
      </c>
      <c r="E305" s="276" t="s">
        <v>51</v>
      </c>
      <c r="F305" s="370" t="s">
        <v>51</v>
      </c>
      <c r="G305" s="339"/>
      <c r="H305" s="377"/>
      <c r="I305" s="339"/>
      <c r="J305" s="371"/>
      <c r="K305" s="339"/>
      <c r="L305" s="379"/>
      <c r="M305" s="601"/>
      <c r="N305" s="642"/>
      <c r="O305" s="38">
        <v>16</v>
      </c>
      <c r="P305" s="11"/>
      <c r="Q305" s="105"/>
      <c r="R305" s="105"/>
      <c r="S305" s="11">
        <v>16</v>
      </c>
      <c r="T305" s="9">
        <v>123.80304640387833</v>
      </c>
      <c r="U305" s="38"/>
      <c r="V305" s="38">
        <v>0</v>
      </c>
      <c r="W305" s="38">
        <v>0</v>
      </c>
      <c r="X305" s="50"/>
      <c r="Y305" s="11">
        <v>1.3200000000000003</v>
      </c>
      <c r="Z305" s="50">
        <v>10.213751328319967</v>
      </c>
      <c r="AA305" s="105"/>
      <c r="AB305" s="105"/>
      <c r="AC305" s="11">
        <v>6.4</v>
      </c>
      <c r="AD305" s="112">
        <v>49.521218561551308</v>
      </c>
      <c r="AE305" s="604"/>
      <c r="AF305" s="605"/>
      <c r="AG305" s="274">
        <v>32</v>
      </c>
      <c r="AH305" s="9">
        <v>247.60609280775665</v>
      </c>
      <c r="AI305" s="112">
        <f t="shared" si="73"/>
        <v>247.60609280775665</v>
      </c>
      <c r="AJ305" s="608"/>
      <c r="AK305" s="632"/>
      <c r="AL305" s="694"/>
    </row>
    <row r="306" spans="1:38" s="68" customFormat="1" ht="15" customHeight="1">
      <c r="A306" s="628"/>
      <c r="B306" s="576"/>
      <c r="C306" s="615"/>
      <c r="D306" s="17" t="s">
        <v>274</v>
      </c>
      <c r="E306" s="17" t="s">
        <v>69</v>
      </c>
      <c r="F306" s="17" t="s">
        <v>69</v>
      </c>
      <c r="G306" s="168"/>
      <c r="H306" s="285"/>
      <c r="I306" s="168"/>
      <c r="J306" s="10"/>
      <c r="K306" s="168"/>
      <c r="L306" s="10"/>
      <c r="M306" s="601"/>
      <c r="N306" s="642"/>
      <c r="O306" s="38">
        <v>68.919999999999987</v>
      </c>
      <c r="P306" s="11"/>
      <c r="Q306" s="105"/>
      <c r="R306" s="105"/>
      <c r="S306" s="11">
        <v>68.919999999999987</v>
      </c>
      <c r="T306" s="9">
        <v>533.28162238470532</v>
      </c>
      <c r="U306" s="38">
        <v>343.36</v>
      </c>
      <c r="V306" s="38"/>
      <c r="W306" s="38"/>
      <c r="X306" s="50"/>
      <c r="Y306" s="11">
        <v>13.2</v>
      </c>
      <c r="Z306" s="50">
        <v>102.1375132831996</v>
      </c>
      <c r="AA306" s="105"/>
      <c r="AB306" s="105"/>
      <c r="AC306" s="11">
        <v>22.816000000000003</v>
      </c>
      <c r="AD306" s="112">
        <v>176.54314417193058</v>
      </c>
      <c r="AE306" s="604"/>
      <c r="AF306" s="605"/>
      <c r="AG306" s="274">
        <v>137.83999999999997</v>
      </c>
      <c r="AH306" s="9">
        <v>1066.5632447694106</v>
      </c>
      <c r="AI306" s="112">
        <f t="shared" si="73"/>
        <v>1066.5632447694106</v>
      </c>
      <c r="AJ306" s="608"/>
      <c r="AK306" s="632"/>
      <c r="AL306" s="694"/>
    </row>
    <row r="307" spans="1:38" s="68" customFormat="1" ht="15.75" customHeight="1" thickBot="1">
      <c r="A307" s="584"/>
      <c r="B307" s="577"/>
      <c r="C307" s="586"/>
      <c r="D307" s="484" t="s">
        <v>336</v>
      </c>
      <c r="E307" s="178" t="s">
        <v>51</v>
      </c>
      <c r="F307" s="376" t="s">
        <v>51</v>
      </c>
      <c r="G307" s="169"/>
      <c r="H307" s="286">
        <v>1111.1099999999999</v>
      </c>
      <c r="I307" s="169"/>
      <c r="J307" s="178" t="s">
        <v>51</v>
      </c>
      <c r="K307" s="169"/>
      <c r="L307" s="376" t="s">
        <v>51</v>
      </c>
      <c r="M307" s="588"/>
      <c r="N307" s="643"/>
      <c r="O307" s="59">
        <v>47.777749999999997</v>
      </c>
      <c r="P307" s="44"/>
      <c r="Q307" s="106"/>
      <c r="R307" s="106"/>
      <c r="S307" s="44">
        <v>47.777749999999997</v>
      </c>
      <c r="T307" s="108">
        <v>369.68943752018083</v>
      </c>
      <c r="U307" s="376" t="s">
        <v>51</v>
      </c>
      <c r="V307" s="59">
        <v>14.444430000000001</v>
      </c>
      <c r="W307" s="59">
        <v>14.444430000000001</v>
      </c>
      <c r="X307" s="109">
        <v>112</v>
      </c>
      <c r="Y307" s="44">
        <v>3.319998</v>
      </c>
      <c r="Z307" s="109">
        <v>25.689116653423984</v>
      </c>
      <c r="AA307" s="106"/>
      <c r="AB307" s="106"/>
      <c r="AC307" s="44">
        <v>13.333328000000002</v>
      </c>
      <c r="AD307" s="113">
        <v>103.16916406888313</v>
      </c>
      <c r="AE307" s="606"/>
      <c r="AF307" s="607"/>
      <c r="AG307" s="275">
        <v>95.555499999999995</v>
      </c>
      <c r="AH307" s="108">
        <v>739.37887504036166</v>
      </c>
      <c r="AI307" s="113">
        <f t="shared" si="73"/>
        <v>739.37887504036166</v>
      </c>
      <c r="AJ307" s="590"/>
      <c r="AK307" s="610"/>
      <c r="AL307" s="695"/>
    </row>
    <row r="308" spans="1:38" s="68" customFormat="1">
      <c r="A308" s="61"/>
      <c r="B308" s="61"/>
      <c r="C308" s="62"/>
      <c r="D308" s="63"/>
      <c r="E308" s="63"/>
      <c r="F308" s="63"/>
      <c r="G308" s="64"/>
      <c r="H308" s="64"/>
      <c r="I308" s="64"/>
      <c r="J308" s="64"/>
      <c r="K308" s="64"/>
      <c r="L308" s="64"/>
      <c r="M308" s="65"/>
      <c r="N308" s="65"/>
      <c r="O308" s="66"/>
      <c r="P308" s="67"/>
      <c r="Q308" s="66"/>
      <c r="R308" s="66"/>
      <c r="S308" s="66"/>
      <c r="T308" s="66"/>
      <c r="U308" s="66"/>
      <c r="V308" s="66"/>
      <c r="W308" s="66"/>
      <c r="X308" s="67"/>
      <c r="Y308" s="67"/>
      <c r="Z308" s="67"/>
      <c r="AA308" s="67"/>
      <c r="AB308" s="67"/>
      <c r="AC308" s="67"/>
      <c r="AD308" s="67"/>
      <c r="AE308" s="67"/>
      <c r="AF308" s="67"/>
      <c r="AG308" s="67"/>
      <c r="AH308" s="67"/>
      <c r="AI308" s="67"/>
      <c r="AJ308" s="67"/>
    </row>
    <row r="309" spans="1:38" s="224" customFormat="1">
      <c r="A309" s="217"/>
      <c r="B309" s="217"/>
      <c r="C309" s="218"/>
      <c r="D309" s="219"/>
      <c r="E309" s="219"/>
      <c r="F309" s="219"/>
      <c r="G309" s="220"/>
      <c r="H309" s="220"/>
      <c r="I309" s="220"/>
      <c r="J309" s="220"/>
      <c r="K309" s="220"/>
      <c r="L309" s="220"/>
      <c r="M309" s="221"/>
      <c r="N309" s="221"/>
      <c r="O309" s="222"/>
      <c r="P309" s="222"/>
      <c r="Q309" s="222"/>
      <c r="R309" s="222"/>
      <c r="S309" s="222"/>
      <c r="T309" s="222"/>
      <c r="U309" s="222"/>
      <c r="V309" s="222"/>
      <c r="W309" s="222"/>
      <c r="X309" s="222"/>
      <c r="Y309" s="222"/>
      <c r="Z309" s="223"/>
      <c r="AA309" s="223"/>
      <c r="AB309" s="223"/>
      <c r="AC309" s="223"/>
      <c r="AD309" s="223"/>
      <c r="AE309" s="223"/>
      <c r="AF309" s="223"/>
      <c r="AG309" s="223"/>
      <c r="AH309" s="223"/>
      <c r="AI309" s="223"/>
      <c r="AJ309" s="223"/>
    </row>
    <row r="310" spans="1:38" s="68" customFormat="1" ht="13.5" thickBot="1">
      <c r="A310" s="61"/>
      <c r="B310" s="61"/>
      <c r="C310" s="62"/>
      <c r="D310" s="65"/>
      <c r="E310" s="63"/>
      <c r="F310" s="63"/>
      <c r="G310" s="64"/>
      <c r="H310" s="64"/>
      <c r="I310" s="64"/>
      <c r="J310" s="64"/>
      <c r="K310" s="64"/>
      <c r="L310" s="64"/>
      <c r="M310" s="65"/>
      <c r="N310" s="65"/>
      <c r="O310" s="66"/>
      <c r="P310" s="67"/>
      <c r="Q310" s="66"/>
      <c r="R310" s="66"/>
      <c r="S310" s="66"/>
      <c r="T310" s="66"/>
      <c r="U310" s="66"/>
      <c r="V310" s="66"/>
      <c r="W310" s="66"/>
      <c r="X310" s="67"/>
      <c r="Y310" s="67"/>
      <c r="Z310" s="67"/>
      <c r="AA310" s="67"/>
      <c r="AB310" s="67"/>
      <c r="AC310" s="67"/>
      <c r="AD310" s="67"/>
      <c r="AE310" s="67"/>
      <c r="AF310" s="67"/>
      <c r="AG310" s="67"/>
      <c r="AH310" s="67"/>
      <c r="AI310" s="67"/>
      <c r="AJ310" s="67"/>
    </row>
    <row r="311" spans="1:38" s="68" customFormat="1" ht="15.75" customHeight="1" thickBot="1">
      <c r="A311" s="583" t="s">
        <v>151</v>
      </c>
      <c r="B311" s="572" t="s">
        <v>260</v>
      </c>
      <c r="C311" s="585">
        <v>31828</v>
      </c>
      <c r="D311" s="328" t="s">
        <v>94</v>
      </c>
      <c r="E311" s="328" t="s">
        <v>95</v>
      </c>
      <c r="F311" s="373" t="s">
        <v>22</v>
      </c>
      <c r="G311" s="101">
        <v>2500000</v>
      </c>
      <c r="H311" s="100">
        <f>G311/340.75</f>
        <v>7336.7571533382243</v>
      </c>
      <c r="I311" s="101">
        <v>2500000</v>
      </c>
      <c r="J311" s="100">
        <f>I311/340.75</f>
        <v>7336.7571533382243</v>
      </c>
      <c r="K311" s="373" t="s">
        <v>22</v>
      </c>
      <c r="L311" s="373" t="s">
        <v>22</v>
      </c>
      <c r="M311" s="587"/>
      <c r="N311" s="587" t="s">
        <v>63</v>
      </c>
      <c r="O311" s="104">
        <v>185.12105649303007</v>
      </c>
      <c r="P311" s="69">
        <v>175.03</v>
      </c>
      <c r="Q311" s="98"/>
      <c r="R311" s="98"/>
      <c r="S311" s="69">
        <v>10.1</v>
      </c>
      <c r="T311" s="107">
        <v>6345</v>
      </c>
      <c r="U311" s="10" t="s">
        <v>22</v>
      </c>
      <c r="V311" s="104">
        <v>95.377842993396925</v>
      </c>
      <c r="W311" s="104"/>
      <c r="X311" s="99"/>
      <c r="Y311" s="69">
        <v>5.19</v>
      </c>
      <c r="Z311" s="99">
        <v>3261</v>
      </c>
      <c r="AA311" s="98"/>
      <c r="AB311" s="98"/>
      <c r="AC311" s="69">
        <v>3.25</v>
      </c>
      <c r="AD311" s="111">
        <v>2042</v>
      </c>
      <c r="AE311" s="602" t="s">
        <v>40</v>
      </c>
      <c r="AF311" s="603"/>
      <c r="AG311" s="273">
        <v>20.190000000000001</v>
      </c>
      <c r="AH311" s="107">
        <v>12684</v>
      </c>
      <c r="AI311" s="111">
        <f t="shared" ref="AI311:AI319" si="74">AH311</f>
        <v>12684</v>
      </c>
      <c r="AJ311" s="454">
        <v>45974</v>
      </c>
      <c r="AK311" s="591">
        <f>AI311+AI312+AI313</f>
        <v>777330.50549589761</v>
      </c>
    </row>
    <row r="312" spans="1:38" s="68" customFormat="1" ht="15" customHeight="1">
      <c r="A312" s="628"/>
      <c r="B312" s="573"/>
      <c r="C312" s="615"/>
      <c r="D312" s="17" t="s">
        <v>67</v>
      </c>
      <c r="E312" s="17" t="s">
        <v>67</v>
      </c>
      <c r="F312" s="10" t="s">
        <v>22</v>
      </c>
      <c r="G312" s="102">
        <v>2500000</v>
      </c>
      <c r="H312" s="53">
        <f t="shared" ref="H312:J313" si="75">G312/340.75</f>
        <v>7336.7571533382243</v>
      </c>
      <c r="I312" s="102">
        <v>2500000</v>
      </c>
      <c r="J312" s="53">
        <f t="shared" si="75"/>
        <v>7336.7571533382243</v>
      </c>
      <c r="K312" s="10" t="s">
        <v>22</v>
      </c>
      <c r="L312" s="10" t="s">
        <v>22</v>
      </c>
      <c r="M312" s="601"/>
      <c r="N312" s="601"/>
      <c r="O312" s="38">
        <v>182.89068231841526</v>
      </c>
      <c r="P312" s="10">
        <v>0</v>
      </c>
      <c r="Q312" s="105"/>
      <c r="R312" s="105"/>
      <c r="S312" s="11">
        <v>182.89068231841526</v>
      </c>
      <c r="T312" s="9">
        <v>114901.44397643127</v>
      </c>
      <c r="U312" s="10" t="s">
        <v>22</v>
      </c>
      <c r="V312" s="38">
        <v>95.377842993396925</v>
      </c>
      <c r="W312" s="38">
        <v>95.377842993396925</v>
      </c>
      <c r="X312" s="50">
        <v>59921.324281675588</v>
      </c>
      <c r="Y312" s="11">
        <v>11.976522377109317</v>
      </c>
      <c r="Z312" s="50">
        <v>7524.2745967236096</v>
      </c>
      <c r="AA312" s="105"/>
      <c r="AB312" s="105"/>
      <c r="AC312" s="11">
        <v>26.077769625825386</v>
      </c>
      <c r="AD312" s="112">
        <v>16383.41192513746</v>
      </c>
      <c r="AE312" s="604"/>
      <c r="AF312" s="605"/>
      <c r="AG312" s="274">
        <v>365.78136463683052</v>
      </c>
      <c r="AH312" s="9">
        <v>229802.88795286254</v>
      </c>
      <c r="AI312" s="112">
        <f t="shared" si="74"/>
        <v>229802.88795286254</v>
      </c>
      <c r="AJ312" s="589">
        <v>45958</v>
      </c>
      <c r="AK312" s="592"/>
      <c r="AL312" s="68" t="s">
        <v>97</v>
      </c>
    </row>
    <row r="313" spans="1:38" s="68" customFormat="1" ht="15.75" customHeight="1" thickBot="1">
      <c r="A313" s="628"/>
      <c r="B313" s="574"/>
      <c r="C313" s="615"/>
      <c r="D313" s="484" t="s">
        <v>319</v>
      </c>
      <c r="E313" s="353" t="s">
        <v>51</v>
      </c>
      <c r="F313" s="374" t="s">
        <v>22</v>
      </c>
      <c r="G313" s="103">
        <v>6219290</v>
      </c>
      <c r="H313" s="92">
        <f t="shared" si="75"/>
        <v>18251.768158473955</v>
      </c>
      <c r="I313" s="178" t="s">
        <v>51</v>
      </c>
      <c r="J313" s="178" t="s">
        <v>51</v>
      </c>
      <c r="K313" s="374" t="s">
        <v>22</v>
      </c>
      <c r="L313" s="374" t="s">
        <v>22</v>
      </c>
      <c r="M313" s="601"/>
      <c r="N313" s="601"/>
      <c r="O313" s="59">
        <v>425.6600733675715</v>
      </c>
      <c r="P313" s="362">
        <v>0</v>
      </c>
      <c r="Q313" s="106"/>
      <c r="R313" s="106"/>
      <c r="S313" s="44">
        <v>425.6600733675715</v>
      </c>
      <c r="T313" s="108">
        <v>267421.80877151754</v>
      </c>
      <c r="U313" s="362" t="s">
        <v>22</v>
      </c>
      <c r="V313" s="59">
        <v>237.27298606016143</v>
      </c>
      <c r="W313" s="59">
        <v>237.27298606016143</v>
      </c>
      <c r="X313" s="109">
        <v>149067.23715671254</v>
      </c>
      <c r="Y313" s="44">
        <v>27.762098312545859</v>
      </c>
      <c r="Z313" s="109">
        <v>17441.594855956075</v>
      </c>
      <c r="AA313" s="106"/>
      <c r="AB313" s="106"/>
      <c r="AC313" s="44">
        <v>56.516126192223034</v>
      </c>
      <c r="AD313" s="113">
        <v>35506.371484441537</v>
      </c>
      <c r="AE313" s="604"/>
      <c r="AF313" s="605"/>
      <c r="AG313" s="275">
        <v>851.320146735143</v>
      </c>
      <c r="AH313" s="108">
        <v>534843.61754303507</v>
      </c>
      <c r="AI313" s="113">
        <f t="shared" si="74"/>
        <v>534843.61754303507</v>
      </c>
      <c r="AJ313" s="608"/>
      <c r="AK313" s="593"/>
    </row>
    <row r="314" spans="1:38" s="68" customFormat="1" ht="15.75" customHeight="1">
      <c r="A314" s="583" t="s">
        <v>156</v>
      </c>
      <c r="B314" s="575" t="s">
        <v>22</v>
      </c>
      <c r="C314" s="585">
        <v>38849</v>
      </c>
      <c r="D314" s="328" t="s">
        <v>273</v>
      </c>
      <c r="E314" s="17" t="s">
        <v>153</v>
      </c>
      <c r="F314" s="17" t="s">
        <v>152</v>
      </c>
      <c r="G314" s="167"/>
      <c r="H314" s="377">
        <v>11950.42</v>
      </c>
      <c r="I314" s="167"/>
      <c r="J314" s="276" t="s">
        <v>51</v>
      </c>
      <c r="K314" s="167"/>
      <c r="L314" s="242">
        <v>1780.82</v>
      </c>
      <c r="M314" s="587"/>
      <c r="N314" s="601"/>
      <c r="O314" s="104">
        <v>414.40049999999997</v>
      </c>
      <c r="P314" s="69">
        <v>22</v>
      </c>
      <c r="Q314" s="98"/>
      <c r="R314" s="98"/>
      <c r="S314" s="69">
        <v>392.40049999999997</v>
      </c>
      <c r="T314" s="107">
        <v>3720.551503724314</v>
      </c>
      <c r="U314" s="69">
        <v>22.89</v>
      </c>
      <c r="V314" s="104">
        <v>155.35546000000002</v>
      </c>
      <c r="W314" s="104">
        <v>155.35546000000002</v>
      </c>
      <c r="X314" s="99">
        <v>1473.0071108939408</v>
      </c>
      <c r="Y314" s="69">
        <v>27.230756000000003</v>
      </c>
      <c r="Z314" s="99">
        <v>258.18916968233924</v>
      </c>
      <c r="AA314" s="98"/>
      <c r="AB314" s="98"/>
      <c r="AC314" s="69">
        <v>93.434016</v>
      </c>
      <c r="AD314" s="111">
        <v>885.85914116453375</v>
      </c>
      <c r="AE314" s="604"/>
      <c r="AF314" s="605"/>
      <c r="AG314" s="273">
        <v>784.80099999999993</v>
      </c>
      <c r="AH314" s="107">
        <v>7441.103007448628</v>
      </c>
      <c r="AI314" s="111">
        <f t="shared" si="74"/>
        <v>7441.103007448628</v>
      </c>
      <c r="AJ314" s="608"/>
      <c r="AK314" s="609">
        <f>AI314+AI315+AI316</f>
        <v>23809.927245639556</v>
      </c>
      <c r="AL314" s="637">
        <f>AK314+AK317</f>
        <v>25694.747501772268</v>
      </c>
    </row>
    <row r="315" spans="1:38" s="68" customFormat="1" ht="15" customHeight="1">
      <c r="A315" s="628"/>
      <c r="B315" s="576"/>
      <c r="C315" s="615"/>
      <c r="D315" s="17" t="s">
        <v>318</v>
      </c>
      <c r="E315" s="354" t="s">
        <v>51</v>
      </c>
      <c r="F315" s="48" t="s">
        <v>51</v>
      </c>
      <c r="G315" s="168"/>
      <c r="H315" s="285">
        <v>11738.81</v>
      </c>
      <c r="I315" s="168"/>
      <c r="J315" s="177" t="s">
        <v>51</v>
      </c>
      <c r="K315" s="168"/>
      <c r="L315" s="380" t="s">
        <v>51</v>
      </c>
      <c r="M315" s="601"/>
      <c r="N315" s="601"/>
      <c r="O315" s="38">
        <v>316.87025</v>
      </c>
      <c r="P315" s="10">
        <v>0</v>
      </c>
      <c r="Q315" s="105"/>
      <c r="R315" s="105"/>
      <c r="S315" s="11">
        <v>316.87025</v>
      </c>
      <c r="T315" s="9">
        <v>3004.4140803338391</v>
      </c>
      <c r="U315" s="380" t="s">
        <v>51</v>
      </c>
      <c r="V315" s="38">
        <v>152.60453000000001</v>
      </c>
      <c r="W315" s="38">
        <v>152.60453000000001</v>
      </c>
      <c r="X315" s="50">
        <v>1446.9240916581114</v>
      </c>
      <c r="Y315" s="11">
        <v>22.449858000000003</v>
      </c>
      <c r="Z315" s="50">
        <v>212.85895244724111</v>
      </c>
      <c r="AA315" s="105"/>
      <c r="AB315" s="105"/>
      <c r="AC315" s="11">
        <v>65.706288000000015</v>
      </c>
      <c r="AD315" s="112">
        <v>622.99599547029436</v>
      </c>
      <c r="AE315" s="604"/>
      <c r="AF315" s="605"/>
      <c r="AG315" s="274">
        <v>633.7405</v>
      </c>
      <c r="AH315" s="9">
        <v>6008.8281606676783</v>
      </c>
      <c r="AI315" s="112">
        <f t="shared" si="74"/>
        <v>6008.8281606676783</v>
      </c>
      <c r="AJ315" s="608"/>
      <c r="AK315" s="632"/>
      <c r="AL315" s="638"/>
    </row>
    <row r="316" spans="1:38" s="68" customFormat="1" ht="15.75" customHeight="1" thickBot="1">
      <c r="A316" s="628"/>
      <c r="B316" s="577"/>
      <c r="C316" s="615"/>
      <c r="D316" s="17" t="s">
        <v>319</v>
      </c>
      <c r="E316" s="353" t="s">
        <v>51</v>
      </c>
      <c r="F316" s="372" t="s">
        <v>51</v>
      </c>
      <c r="G316" s="169"/>
      <c r="H316" s="315">
        <v>20917.009999999998</v>
      </c>
      <c r="I316" s="169"/>
      <c r="J316" s="178" t="s">
        <v>51</v>
      </c>
      <c r="K316" s="169"/>
      <c r="L316" s="372" t="s">
        <v>51</v>
      </c>
      <c r="M316" s="601"/>
      <c r="N316" s="601"/>
      <c r="O316" s="59">
        <v>546.32524999999987</v>
      </c>
      <c r="P316" s="362">
        <v>0</v>
      </c>
      <c r="Q316" s="106"/>
      <c r="R316" s="106"/>
      <c r="S316" s="44">
        <v>546.32524999999987</v>
      </c>
      <c r="T316" s="108">
        <v>5179.9980387616242</v>
      </c>
      <c r="U316" s="372" t="s">
        <v>51</v>
      </c>
      <c r="V316" s="59">
        <v>271.92113000000001</v>
      </c>
      <c r="W316" s="59">
        <v>271.92113000000001</v>
      </c>
      <c r="X316" s="109">
        <v>2578.2277500405607</v>
      </c>
      <c r="Y316" s="44">
        <v>38.970617999999995</v>
      </c>
      <c r="Z316" s="109">
        <v>369.50099745404174</v>
      </c>
      <c r="AA316" s="106"/>
      <c r="AB316" s="106"/>
      <c r="AC316" s="44">
        <v>109.76164799999998</v>
      </c>
      <c r="AD316" s="113">
        <v>1040.7081154884263</v>
      </c>
      <c r="AE316" s="604"/>
      <c r="AF316" s="605"/>
      <c r="AG316" s="275">
        <v>1092.6504999999997</v>
      </c>
      <c r="AH316" s="108">
        <v>10359.996077523248</v>
      </c>
      <c r="AI316" s="113">
        <f t="shared" si="74"/>
        <v>10359.996077523248</v>
      </c>
      <c r="AJ316" s="608"/>
      <c r="AK316" s="610"/>
      <c r="AL316" s="638"/>
    </row>
    <row r="317" spans="1:38" s="68" customFormat="1" ht="15.75" customHeight="1">
      <c r="A317" s="628"/>
      <c r="B317" s="572" t="s">
        <v>22</v>
      </c>
      <c r="C317" s="615"/>
      <c r="D317" s="328" t="s">
        <v>272</v>
      </c>
      <c r="E317" s="17" t="s">
        <v>154</v>
      </c>
      <c r="F317" s="17" t="s">
        <v>155</v>
      </c>
      <c r="G317" s="167"/>
      <c r="H317" s="377"/>
      <c r="I317" s="167"/>
      <c r="J317" s="276"/>
      <c r="K317" s="167"/>
      <c r="L317" s="242">
        <v>3251.64</v>
      </c>
      <c r="M317" s="601"/>
      <c r="N317" s="601"/>
      <c r="O317" s="104">
        <v>69.039999999999992</v>
      </c>
      <c r="P317" s="69">
        <v>22</v>
      </c>
      <c r="Q317" s="98"/>
      <c r="R317" s="98"/>
      <c r="S317" s="69">
        <v>47.039999999999992</v>
      </c>
      <c r="T317" s="107">
        <v>446.01106711312906</v>
      </c>
      <c r="U317" s="69">
        <v>45.78</v>
      </c>
      <c r="V317" s="104"/>
      <c r="W317" s="104"/>
      <c r="X317" s="99"/>
      <c r="Y317" s="69">
        <v>5.72</v>
      </c>
      <c r="Z317" s="99">
        <v>54.234338943178138</v>
      </c>
      <c r="AA317" s="98"/>
      <c r="AB317" s="98"/>
      <c r="AC317" s="69">
        <v>17.431999999999999</v>
      </c>
      <c r="AD317" s="111">
        <v>165.26302933209701</v>
      </c>
      <c r="AE317" s="604"/>
      <c r="AF317" s="605"/>
      <c r="AG317" s="273">
        <v>94.079999999999984</v>
      </c>
      <c r="AH317" s="107">
        <v>892</v>
      </c>
      <c r="AI317" s="111">
        <f t="shared" si="74"/>
        <v>892</v>
      </c>
      <c r="AJ317" s="608"/>
      <c r="AK317" s="609">
        <f>AI317+AI318+AI319</f>
        <v>1884.8202561327141</v>
      </c>
      <c r="AL317" s="638"/>
    </row>
    <row r="318" spans="1:38" s="68" customFormat="1" ht="15" customHeight="1">
      <c r="A318" s="628"/>
      <c r="B318" s="573"/>
      <c r="C318" s="615"/>
      <c r="D318" s="17" t="s">
        <v>318</v>
      </c>
      <c r="E318" s="354" t="s">
        <v>51</v>
      </c>
      <c r="F318" s="48" t="s">
        <v>51</v>
      </c>
      <c r="G318" s="168"/>
      <c r="H318" s="285"/>
      <c r="I318" s="168"/>
      <c r="J318" s="177"/>
      <c r="K318" s="168"/>
      <c r="L318" s="380" t="s">
        <v>51</v>
      </c>
      <c r="M318" s="601"/>
      <c r="N318" s="601"/>
      <c r="O318" s="38">
        <v>23.4</v>
      </c>
      <c r="P318" s="10">
        <v>0</v>
      </c>
      <c r="Q318" s="105"/>
      <c r="R318" s="105"/>
      <c r="S318" s="11">
        <v>23.4</v>
      </c>
      <c r="T318" s="9">
        <v>221.86775022209264</v>
      </c>
      <c r="U318" s="9"/>
      <c r="V318" s="38"/>
      <c r="W318" s="38"/>
      <c r="X318" s="50"/>
      <c r="Y318" s="11">
        <v>1.3200000000000003</v>
      </c>
      <c r="Z318" s="50">
        <v>12.515616679194954</v>
      </c>
      <c r="AA318" s="105"/>
      <c r="AB318" s="105"/>
      <c r="AC318" s="11">
        <v>9.36</v>
      </c>
      <c r="AD318" s="112">
        <v>88.747100088836902</v>
      </c>
      <c r="AE318" s="604"/>
      <c r="AF318" s="605"/>
      <c r="AG318" s="274">
        <v>46.8</v>
      </c>
      <c r="AH318" s="9">
        <v>443.73550044418528</v>
      </c>
      <c r="AI318" s="112">
        <f t="shared" si="74"/>
        <v>443.73550044418528</v>
      </c>
      <c r="AJ318" s="608"/>
      <c r="AK318" s="632"/>
      <c r="AL318" s="638"/>
    </row>
    <row r="319" spans="1:38" s="68" customFormat="1" ht="15.75" customHeight="1" thickBot="1">
      <c r="A319" s="584"/>
      <c r="B319" s="574"/>
      <c r="C319" s="586"/>
      <c r="D319" s="484" t="s">
        <v>319</v>
      </c>
      <c r="E319" s="353" t="s">
        <v>51</v>
      </c>
      <c r="F319" s="372" t="s">
        <v>51</v>
      </c>
      <c r="G319" s="169"/>
      <c r="H319" s="286">
        <v>222.22</v>
      </c>
      <c r="I319" s="169"/>
      <c r="J319" s="178" t="s">
        <v>51</v>
      </c>
      <c r="K319" s="169"/>
      <c r="L319" s="372" t="s">
        <v>51</v>
      </c>
      <c r="M319" s="588"/>
      <c r="N319" s="588"/>
      <c r="O319" s="59">
        <v>28.955500000000001</v>
      </c>
      <c r="P319" s="362">
        <v>0</v>
      </c>
      <c r="Q319" s="106"/>
      <c r="R319" s="106"/>
      <c r="S319" s="44">
        <v>28.955500000000001</v>
      </c>
      <c r="T319" s="108">
        <v>274.54237784426448</v>
      </c>
      <c r="U319" s="372" t="s">
        <v>51</v>
      </c>
      <c r="V319" s="59">
        <v>2.89</v>
      </c>
      <c r="W319" s="59">
        <v>2.89</v>
      </c>
      <c r="X319" s="109">
        <v>27</v>
      </c>
      <c r="Y319" s="44">
        <v>1.7199960000000001</v>
      </c>
      <c r="Z319" s="109">
        <v>16.308189867991377</v>
      </c>
      <c r="AA319" s="106"/>
      <c r="AB319" s="106"/>
      <c r="AC319" s="44">
        <v>10.426656000000001</v>
      </c>
      <c r="AD319" s="113">
        <v>98.860628592293992</v>
      </c>
      <c r="AE319" s="606"/>
      <c r="AF319" s="607"/>
      <c r="AG319" s="275">
        <v>57.911000000000001</v>
      </c>
      <c r="AH319" s="108">
        <v>549.08475568852896</v>
      </c>
      <c r="AI319" s="113">
        <f t="shared" si="74"/>
        <v>549.08475568852896</v>
      </c>
      <c r="AJ319" s="590"/>
      <c r="AK319" s="610"/>
      <c r="AL319" s="639"/>
    </row>
    <row r="320" spans="1:38" s="68" customFormat="1">
      <c r="A320" s="61"/>
      <c r="B320" s="61"/>
      <c r="C320" s="62"/>
      <c r="D320" s="63"/>
      <c r="E320" s="63"/>
      <c r="F320" s="63"/>
      <c r="G320" s="64"/>
      <c r="H320" s="64"/>
      <c r="I320" s="64"/>
      <c r="J320" s="64"/>
      <c r="K320" s="64"/>
      <c r="L320" s="64"/>
      <c r="M320" s="65"/>
      <c r="N320" s="65"/>
      <c r="O320" s="66"/>
      <c r="P320" s="67"/>
      <c r="Q320" s="66"/>
      <c r="R320" s="66"/>
      <c r="S320" s="66"/>
      <c r="T320" s="66"/>
      <c r="U320" s="66"/>
      <c r="V320" s="66"/>
      <c r="W320" s="66"/>
      <c r="X320" s="67"/>
      <c r="Y320" s="67"/>
      <c r="Z320" s="67"/>
      <c r="AA320" s="67"/>
      <c r="AB320" s="67"/>
      <c r="AC320" s="67"/>
      <c r="AD320" s="67"/>
      <c r="AE320" s="67"/>
      <c r="AF320" s="67"/>
      <c r="AG320" s="67"/>
      <c r="AH320" s="67"/>
      <c r="AI320" s="67"/>
      <c r="AJ320" s="67"/>
    </row>
    <row r="321" spans="1:39" s="224" customFormat="1">
      <c r="A321" s="217"/>
      <c r="B321" s="217"/>
      <c r="C321" s="218"/>
      <c r="D321" s="219"/>
      <c r="E321" s="219"/>
      <c r="F321" s="219"/>
      <c r="G321" s="220"/>
      <c r="H321" s="220"/>
      <c r="I321" s="220"/>
      <c r="J321" s="220"/>
      <c r="K321" s="220"/>
      <c r="L321" s="220"/>
      <c r="M321" s="221"/>
      <c r="N321" s="221"/>
      <c r="O321" s="222"/>
      <c r="P321" s="222"/>
      <c r="Q321" s="222"/>
      <c r="R321" s="222"/>
      <c r="S321" s="222"/>
      <c r="T321" s="222"/>
      <c r="U321" s="222"/>
      <c r="V321" s="222"/>
      <c r="W321" s="222"/>
      <c r="X321" s="222"/>
      <c r="Y321" s="222"/>
      <c r="Z321" s="223"/>
      <c r="AA321" s="223"/>
      <c r="AB321" s="223"/>
      <c r="AC321" s="223"/>
      <c r="AD321" s="223"/>
      <c r="AE321" s="223"/>
      <c r="AF321" s="223"/>
      <c r="AG321" s="223"/>
      <c r="AH321" s="223"/>
      <c r="AI321" s="223"/>
      <c r="AJ321" s="223"/>
    </row>
    <row r="322" spans="1:39" s="68" customFormat="1" ht="13.5" thickBot="1">
      <c r="A322" s="85"/>
      <c r="B322" s="85"/>
      <c r="C322" s="86"/>
      <c r="D322" s="87"/>
      <c r="E322" s="87"/>
      <c r="F322" s="87"/>
      <c r="G322" s="88"/>
      <c r="H322" s="88"/>
      <c r="I322" s="88"/>
      <c r="J322" s="88"/>
      <c r="K322" s="88"/>
      <c r="L322" s="88"/>
      <c r="M322" s="89"/>
      <c r="N322" s="89"/>
      <c r="O322" s="90"/>
      <c r="P322" s="74"/>
      <c r="Q322" s="90"/>
      <c r="R322" s="90"/>
      <c r="S322" s="90"/>
      <c r="T322" s="90"/>
      <c r="U322" s="90"/>
      <c r="V322" s="90"/>
      <c r="W322" s="90"/>
      <c r="X322" s="74"/>
      <c r="Y322" s="74"/>
      <c r="Z322" s="74"/>
      <c r="AA322" s="74"/>
      <c r="AB322" s="74"/>
      <c r="AC322" s="74"/>
      <c r="AD322" s="74"/>
      <c r="AE322" s="74"/>
      <c r="AF322" s="74"/>
      <c r="AG322" s="74"/>
      <c r="AH322" s="74"/>
      <c r="AI322" s="74"/>
      <c r="AJ322" s="67"/>
    </row>
    <row r="323" spans="1:39" s="68" customFormat="1" ht="15.75" customHeight="1">
      <c r="A323" s="583" t="s">
        <v>157</v>
      </c>
      <c r="B323" s="572" t="s">
        <v>260</v>
      </c>
      <c r="C323" s="56">
        <v>33717</v>
      </c>
      <c r="D323" s="149" t="s">
        <v>82</v>
      </c>
      <c r="E323" s="276" t="s">
        <v>51</v>
      </c>
      <c r="F323" s="385" t="s">
        <v>22</v>
      </c>
      <c r="G323" s="317">
        <v>7000000</v>
      </c>
      <c r="H323" s="100">
        <f>G323/340.75</f>
        <v>20542.920029347028</v>
      </c>
      <c r="I323" s="177" t="s">
        <v>51</v>
      </c>
      <c r="J323" s="177" t="s">
        <v>51</v>
      </c>
      <c r="K323" s="385" t="s">
        <v>22</v>
      </c>
      <c r="L323" s="385" t="s">
        <v>22</v>
      </c>
      <c r="M323" s="587"/>
      <c r="N323" s="641" t="s">
        <v>14</v>
      </c>
      <c r="O323" s="104">
        <v>535.11371973587677</v>
      </c>
      <c r="P323" s="10">
        <v>0</v>
      </c>
      <c r="Q323" s="395"/>
      <c r="R323" s="107">
        <v>68985.395136716383</v>
      </c>
      <c r="S323" s="69">
        <v>535.11371973587677</v>
      </c>
      <c r="T323" s="107">
        <v>68985.395136716383</v>
      </c>
      <c r="U323" s="10" t="s">
        <v>22</v>
      </c>
      <c r="V323" s="104">
        <v>267.05796038151141</v>
      </c>
      <c r="W323" s="104">
        <v>267.05796038151141</v>
      </c>
      <c r="X323" s="99">
        <v>34428.380812993186</v>
      </c>
      <c r="Y323" s="69">
        <v>37.278063096111516</v>
      </c>
      <c r="Z323" s="99">
        <v>4630.995553202677</v>
      </c>
      <c r="AA323" s="98"/>
      <c r="AB323" s="98"/>
      <c r="AC323" s="69">
        <v>80.377109317681587</v>
      </c>
      <c r="AD323" s="111">
        <v>10361.996790073237</v>
      </c>
      <c r="AE323" s="644" t="s">
        <v>159</v>
      </c>
      <c r="AF323" s="645"/>
      <c r="AG323" s="273">
        <v>535.11371973587677</v>
      </c>
      <c r="AH323" s="107">
        <v>206956.18541014916</v>
      </c>
      <c r="AI323" s="111">
        <f t="shared" ref="AI323:AI340" si="76">AH323</f>
        <v>206956.18541014916</v>
      </c>
      <c r="AJ323" s="589">
        <v>45959</v>
      </c>
      <c r="AK323" s="591">
        <f>AI323+AI324+AI325</f>
        <v>955335.05671314523</v>
      </c>
      <c r="AL323" s="635">
        <f>AK323+AK326+AK329</f>
        <v>1930252.2729655113</v>
      </c>
    </row>
    <row r="324" spans="1:39" s="68" customFormat="1" ht="15" customHeight="1">
      <c r="A324" s="628"/>
      <c r="B324" s="573"/>
      <c r="C324" s="56"/>
      <c r="D324" s="17" t="s">
        <v>318</v>
      </c>
      <c r="E324" s="177" t="s">
        <v>51</v>
      </c>
      <c r="F324" s="10" t="s">
        <v>22</v>
      </c>
      <c r="G324" s="317">
        <v>7500000</v>
      </c>
      <c r="H324" s="53">
        <f t="shared" ref="H324:H325" si="77">G324/340.75</f>
        <v>22010.271460014672</v>
      </c>
      <c r="I324" s="177" t="s">
        <v>51</v>
      </c>
      <c r="J324" s="177" t="s">
        <v>51</v>
      </c>
      <c r="K324" s="10" t="s">
        <v>22</v>
      </c>
      <c r="L324" s="10" t="s">
        <v>22</v>
      </c>
      <c r="M324" s="601"/>
      <c r="N324" s="642"/>
      <c r="O324" s="38">
        <v>562.36243580337486</v>
      </c>
      <c r="P324" s="10">
        <v>0</v>
      </c>
      <c r="Q324" s="19"/>
      <c r="R324" s="9">
        <v>72498.224981206789</v>
      </c>
      <c r="S324" s="11">
        <v>562.36243580337486</v>
      </c>
      <c r="T324" s="9">
        <v>72498.224981206789</v>
      </c>
      <c r="U324" s="10" t="s">
        <v>22</v>
      </c>
      <c r="V324" s="38">
        <v>286.13352898019082</v>
      </c>
      <c r="W324" s="38">
        <v>286.13352898019082</v>
      </c>
      <c r="X324" s="50">
        <v>36887.550871064122</v>
      </c>
      <c r="Y324" s="11">
        <v>39.304475421863536</v>
      </c>
      <c r="Z324" s="50">
        <v>5067.0253211914114</v>
      </c>
      <c r="AA324" s="105"/>
      <c r="AB324" s="105"/>
      <c r="AC324" s="11">
        <v>82.652971386647096</v>
      </c>
      <c r="AD324" s="112">
        <v>10655.394694693854</v>
      </c>
      <c r="AE324" s="646"/>
      <c r="AF324" s="647"/>
      <c r="AG324" s="274">
        <v>562.36243580337486</v>
      </c>
      <c r="AH324" s="9">
        <v>217494.67494362037</v>
      </c>
      <c r="AI324" s="112">
        <f t="shared" si="76"/>
        <v>217494.67494362037</v>
      </c>
      <c r="AJ324" s="608"/>
      <c r="AK324" s="592"/>
      <c r="AL324" s="636"/>
    </row>
    <row r="325" spans="1:39" s="68" customFormat="1" ht="15.75" customHeight="1" thickBot="1">
      <c r="A325" s="628"/>
      <c r="B325" s="574"/>
      <c r="C325" s="394"/>
      <c r="D325" s="484" t="s">
        <v>319</v>
      </c>
      <c r="E325" s="178" t="s">
        <v>51</v>
      </c>
      <c r="F325" s="386" t="s">
        <v>22</v>
      </c>
      <c r="G325" s="368">
        <v>18944030</v>
      </c>
      <c r="H325" s="92">
        <f t="shared" si="77"/>
        <v>55595.09904622157</v>
      </c>
      <c r="I325" s="178" t="s">
        <v>51</v>
      </c>
      <c r="J325" s="178" t="s">
        <v>51</v>
      </c>
      <c r="K325" s="386" t="s">
        <v>22</v>
      </c>
      <c r="L325" s="386" t="s">
        <v>22</v>
      </c>
      <c r="M325" s="601"/>
      <c r="N325" s="642"/>
      <c r="O325" s="59">
        <v>1372.6742039618489</v>
      </c>
      <c r="P325" s="362">
        <v>0</v>
      </c>
      <c r="Q325" s="396"/>
      <c r="R325" s="108">
        <v>176961.39878645857</v>
      </c>
      <c r="S325" s="44">
        <v>1372.6742039618489</v>
      </c>
      <c r="T325" s="108">
        <v>176961.39878645857</v>
      </c>
      <c r="U325" s="362" t="s">
        <v>22</v>
      </c>
      <c r="V325" s="59">
        <v>722.73628760088047</v>
      </c>
      <c r="W325" s="59">
        <v>722.73628760088047</v>
      </c>
      <c r="X325" s="109">
        <v>93173.182710395413</v>
      </c>
      <c r="Y325" s="44">
        <v>96.519300807043294</v>
      </c>
      <c r="Z325" s="109">
        <v>12443.003905375359</v>
      </c>
      <c r="AA325" s="106"/>
      <c r="AB325" s="106"/>
      <c r="AC325" s="44">
        <v>194.98137490829055</v>
      </c>
      <c r="AD325" s="113">
        <v>25136.464822818929</v>
      </c>
      <c r="AE325" s="646"/>
      <c r="AF325" s="647"/>
      <c r="AG325" s="275">
        <v>1372.6742039618489</v>
      </c>
      <c r="AH325" s="108">
        <v>530884.19635937572</v>
      </c>
      <c r="AI325" s="113">
        <f t="shared" si="76"/>
        <v>530884.19635937572</v>
      </c>
      <c r="AJ325" s="608"/>
      <c r="AK325" s="593"/>
      <c r="AL325" s="636"/>
    </row>
    <row r="326" spans="1:39" s="68" customFormat="1" ht="15.75" customHeight="1">
      <c r="A326" s="628"/>
      <c r="B326" s="575" t="s">
        <v>260</v>
      </c>
      <c r="C326" s="56">
        <v>33742</v>
      </c>
      <c r="D326" s="149" t="s">
        <v>82</v>
      </c>
      <c r="E326" s="276" t="s">
        <v>51</v>
      </c>
      <c r="F326" s="385" t="s">
        <v>22</v>
      </c>
      <c r="G326" s="317">
        <v>7000000</v>
      </c>
      <c r="H326" s="100">
        <f>G326/340.75</f>
        <v>20542.920029347028</v>
      </c>
      <c r="I326" s="177" t="s">
        <v>51</v>
      </c>
      <c r="J326" s="177" t="s">
        <v>51</v>
      </c>
      <c r="K326" s="385" t="s">
        <v>22</v>
      </c>
      <c r="L326" s="385" t="s">
        <v>22</v>
      </c>
      <c r="M326" s="601"/>
      <c r="N326" s="642"/>
      <c r="O326" s="104">
        <v>515.65663976522376</v>
      </c>
      <c r="P326" s="389">
        <v>0</v>
      </c>
      <c r="Q326" s="395"/>
      <c r="R326" s="107">
        <v>66477.04167748391</v>
      </c>
      <c r="S326" s="69">
        <v>515.65663976522376</v>
      </c>
      <c r="T326" s="107">
        <v>66477.04167748391</v>
      </c>
      <c r="U326" s="389" t="s">
        <v>22</v>
      </c>
      <c r="V326" s="104">
        <v>267.05796038151141</v>
      </c>
      <c r="W326" s="104">
        <v>267.05796038151141</v>
      </c>
      <c r="X326" s="99">
        <v>34428.380812993186</v>
      </c>
      <c r="Y326" s="69">
        <v>35.922230374174617</v>
      </c>
      <c r="Z326" s="99">
        <v>4630.995553202677</v>
      </c>
      <c r="AA326" s="98"/>
      <c r="AB326" s="98"/>
      <c r="AC326" s="69">
        <v>74.539985326485692</v>
      </c>
      <c r="AD326" s="111">
        <v>9609.4907523035326</v>
      </c>
      <c r="AE326" s="646"/>
      <c r="AF326" s="647"/>
      <c r="AG326" s="273">
        <v>515.65663976522376</v>
      </c>
      <c r="AH326" s="107">
        <v>199431.12503245173</v>
      </c>
      <c r="AI326" s="111">
        <f t="shared" si="76"/>
        <v>199431.12503245173</v>
      </c>
      <c r="AJ326" s="608"/>
      <c r="AK326" s="591">
        <f>AI326+AI327+AI328</f>
        <v>946674.99477018462</v>
      </c>
      <c r="AL326" s="636"/>
    </row>
    <row r="327" spans="1:39" s="68" customFormat="1" ht="15" customHeight="1">
      <c r="A327" s="628"/>
      <c r="B327" s="576"/>
      <c r="C327" s="56"/>
      <c r="D327" s="17" t="s">
        <v>318</v>
      </c>
      <c r="E327" s="177" t="s">
        <v>51</v>
      </c>
      <c r="F327" s="10" t="s">
        <v>22</v>
      </c>
      <c r="G327" s="317">
        <v>7500000</v>
      </c>
      <c r="H327" s="53">
        <f t="shared" ref="H327:H328" si="78">G327/340.75</f>
        <v>22010.271460014672</v>
      </c>
      <c r="I327" s="177" t="s">
        <v>51</v>
      </c>
      <c r="J327" s="177" t="s">
        <v>51</v>
      </c>
      <c r="K327" s="10" t="s">
        <v>22</v>
      </c>
      <c r="L327" s="10" t="s">
        <v>22</v>
      </c>
      <c r="M327" s="601"/>
      <c r="N327" s="642"/>
      <c r="O327" s="38">
        <v>559.4277329420396</v>
      </c>
      <c r="P327" s="10">
        <v>0</v>
      </c>
      <c r="Q327" s="19"/>
      <c r="R327" s="9">
        <v>72119.891126119037</v>
      </c>
      <c r="S327" s="11">
        <v>559.4277329420396</v>
      </c>
      <c r="T327" s="9">
        <v>72119.891126119037</v>
      </c>
      <c r="U327" s="10" t="s">
        <v>22</v>
      </c>
      <c r="V327" s="38">
        <v>286.13352898019082</v>
      </c>
      <c r="W327" s="38">
        <v>286.13352898019082</v>
      </c>
      <c r="X327" s="50">
        <v>36887.550871064122</v>
      </c>
      <c r="Y327" s="11">
        <v>39.304475421863536</v>
      </c>
      <c r="Z327" s="50">
        <v>5067.0253211914114</v>
      </c>
      <c r="AA327" s="105"/>
      <c r="AB327" s="105"/>
      <c r="AC327" s="11">
        <v>81.772560528246515</v>
      </c>
      <c r="AD327" s="112">
        <v>10541.89453816752</v>
      </c>
      <c r="AE327" s="646"/>
      <c r="AF327" s="647"/>
      <c r="AG327" s="274">
        <v>559.4277329420396</v>
      </c>
      <c r="AH327" s="9">
        <v>216359.67337835711</v>
      </c>
      <c r="AI327" s="112">
        <f t="shared" si="76"/>
        <v>216359.67337835711</v>
      </c>
      <c r="AJ327" s="608"/>
      <c r="AK327" s="592"/>
      <c r="AL327" s="636"/>
      <c r="AM327" s="68" t="s">
        <v>97</v>
      </c>
    </row>
    <row r="328" spans="1:39" s="68" customFormat="1" ht="15.75" customHeight="1" thickBot="1">
      <c r="A328" s="628"/>
      <c r="B328" s="577"/>
      <c r="C328" s="394"/>
      <c r="D328" s="484" t="s">
        <v>319</v>
      </c>
      <c r="E328" s="178" t="s">
        <v>51</v>
      </c>
      <c r="F328" s="386" t="s">
        <v>22</v>
      </c>
      <c r="G328" s="368">
        <v>18944030</v>
      </c>
      <c r="H328" s="92">
        <f t="shared" si="78"/>
        <v>55595.09904622157</v>
      </c>
      <c r="I328" s="178" t="s">
        <v>51</v>
      </c>
      <c r="J328" s="178" t="s">
        <v>51</v>
      </c>
      <c r="K328" s="386" t="s">
        <v>22</v>
      </c>
      <c r="L328" s="386" t="s">
        <v>22</v>
      </c>
      <c r="M328" s="601"/>
      <c r="N328" s="642"/>
      <c r="O328" s="59">
        <v>1372.6742039618489</v>
      </c>
      <c r="P328" s="10">
        <v>0</v>
      </c>
      <c r="Q328" s="396"/>
      <c r="R328" s="108">
        <v>176961.39878645857</v>
      </c>
      <c r="S328" s="44">
        <v>1372.6742039618489</v>
      </c>
      <c r="T328" s="108">
        <v>176961.39878645857</v>
      </c>
      <c r="U328" s="362" t="s">
        <v>22</v>
      </c>
      <c r="V328" s="59">
        <v>722.73628760088047</v>
      </c>
      <c r="W328" s="59">
        <v>722.73628760088047</v>
      </c>
      <c r="X328" s="109">
        <v>93173.182710395413</v>
      </c>
      <c r="Y328" s="44">
        <v>96.519300807043294</v>
      </c>
      <c r="Z328" s="109">
        <v>12443.003905375359</v>
      </c>
      <c r="AA328" s="106"/>
      <c r="AB328" s="106"/>
      <c r="AC328" s="44">
        <v>194.98137490829055</v>
      </c>
      <c r="AD328" s="113">
        <v>25136.464822818929</v>
      </c>
      <c r="AE328" s="646"/>
      <c r="AF328" s="647"/>
      <c r="AG328" s="275">
        <v>1372.6742039618489</v>
      </c>
      <c r="AH328" s="108">
        <v>530884.19635937572</v>
      </c>
      <c r="AI328" s="113">
        <f t="shared" si="76"/>
        <v>530884.19635937572</v>
      </c>
      <c r="AJ328" s="608"/>
      <c r="AK328" s="593"/>
      <c r="AL328" s="636"/>
    </row>
    <row r="329" spans="1:39" s="68" customFormat="1" ht="15.75" customHeight="1">
      <c r="A329" s="628"/>
      <c r="B329" s="572" t="s">
        <v>260</v>
      </c>
      <c r="C329" s="56">
        <v>34009</v>
      </c>
      <c r="D329" s="149" t="s">
        <v>82</v>
      </c>
      <c r="E329" s="328" t="s">
        <v>95</v>
      </c>
      <c r="F329" s="385" t="s">
        <v>22</v>
      </c>
      <c r="G329" s="316">
        <v>100000</v>
      </c>
      <c r="H329" s="100">
        <f>G329/340.75</f>
        <v>293.47028613352899</v>
      </c>
      <c r="I329" s="316">
        <v>100000</v>
      </c>
      <c r="J329" s="100">
        <f>I329/340.75</f>
        <v>293.47028613352899</v>
      </c>
      <c r="K329" s="385" t="s">
        <v>22</v>
      </c>
      <c r="L329" s="385" t="s">
        <v>22</v>
      </c>
      <c r="M329" s="601"/>
      <c r="N329" s="642"/>
      <c r="O329" s="104">
        <v>24.240645634629495</v>
      </c>
      <c r="P329" s="69">
        <v>12.53</v>
      </c>
      <c r="Q329" s="395"/>
      <c r="R329" s="107">
        <v>1509.5520818004713</v>
      </c>
      <c r="S329" s="69">
        <v>11.709464416727807</v>
      </c>
      <c r="T329" s="107">
        <v>1509.5520818004713</v>
      </c>
      <c r="U329" s="389" t="s">
        <v>22</v>
      </c>
      <c r="V329" s="104">
        <v>3.82</v>
      </c>
      <c r="W329" s="104">
        <v>0</v>
      </c>
      <c r="X329" s="99"/>
      <c r="Y329" s="69">
        <v>0.99192956713132796</v>
      </c>
      <c r="Z329" s="99">
        <v>127.8768430196891</v>
      </c>
      <c r="AA329" s="98"/>
      <c r="AB329" s="98"/>
      <c r="AC329" s="69">
        <v>6.0880410858400591</v>
      </c>
      <c r="AD329" s="111">
        <v>784.853582379719</v>
      </c>
      <c r="AE329" s="646"/>
      <c r="AF329" s="647"/>
      <c r="AG329" s="273">
        <v>11.709464416727807</v>
      </c>
      <c r="AH329" s="107">
        <v>4528.6562454014138</v>
      </c>
      <c r="AI329" s="111">
        <f t="shared" si="76"/>
        <v>4528.6562454014138</v>
      </c>
      <c r="AJ329" s="608"/>
      <c r="AK329" s="591">
        <f>AI329+AI330+AI331</f>
        <v>28242.221482181558</v>
      </c>
      <c r="AL329" s="636"/>
    </row>
    <row r="330" spans="1:39" s="68" customFormat="1" ht="15" customHeight="1">
      <c r="A330" s="628"/>
      <c r="B330" s="573"/>
      <c r="C330" s="56"/>
      <c r="D330" s="149" t="s">
        <v>67</v>
      </c>
      <c r="E330" s="17" t="s">
        <v>67</v>
      </c>
      <c r="F330" s="10" t="s">
        <v>22</v>
      </c>
      <c r="G330" s="316">
        <v>100000</v>
      </c>
      <c r="H330" s="53">
        <f t="shared" ref="H330:H331" si="79">G330/340.75</f>
        <v>293.47028613352899</v>
      </c>
      <c r="I330" s="316">
        <v>100000</v>
      </c>
      <c r="J330" s="53">
        <f t="shared" ref="J330" si="80">I330/340.75</f>
        <v>293.47028613352899</v>
      </c>
      <c r="K330" s="10" t="s">
        <v>22</v>
      </c>
      <c r="L330" s="10" t="s">
        <v>22</v>
      </c>
      <c r="M330" s="601"/>
      <c r="N330" s="642"/>
      <c r="O330" s="38">
        <v>27.366104181951577</v>
      </c>
      <c r="P330" s="10">
        <v>0</v>
      </c>
      <c r="Q330" s="19"/>
      <c r="R330" s="9">
        <v>3527.9631986940863</v>
      </c>
      <c r="S330" s="11">
        <v>27.366104181951577</v>
      </c>
      <c r="T330" s="9">
        <v>3527.9631986940863</v>
      </c>
      <c r="U330" s="10" t="s">
        <v>22</v>
      </c>
      <c r="V330" s="38">
        <v>3.8151137197358773</v>
      </c>
      <c r="W330" s="38">
        <v>3.8151137197358773</v>
      </c>
      <c r="X330" s="50">
        <v>492</v>
      </c>
      <c r="Y330" s="11">
        <v>1.8429933969185619</v>
      </c>
      <c r="Z330" s="50">
        <v>237.5936609951618</v>
      </c>
      <c r="AA330" s="105"/>
      <c r="AB330" s="105"/>
      <c r="AC330" s="11">
        <v>6.8495964783565668</v>
      </c>
      <c r="AD330" s="112">
        <v>883.03121777501349</v>
      </c>
      <c r="AE330" s="646"/>
      <c r="AF330" s="647"/>
      <c r="AG330" s="274">
        <v>27.366104181951577</v>
      </c>
      <c r="AH330" s="9">
        <v>10583.889596082259</v>
      </c>
      <c r="AI330" s="112">
        <f t="shared" si="76"/>
        <v>10583.889596082259</v>
      </c>
      <c r="AJ330" s="608"/>
      <c r="AK330" s="592"/>
      <c r="AL330" s="636"/>
    </row>
    <row r="331" spans="1:39" s="68" customFormat="1" ht="15.75" customHeight="1" thickBot="1">
      <c r="A331" s="628"/>
      <c r="B331" s="574"/>
      <c r="C331" s="394"/>
      <c r="D331" s="484" t="s">
        <v>319</v>
      </c>
      <c r="E331" s="178" t="s">
        <v>51</v>
      </c>
      <c r="F331" s="386" t="s">
        <v>22</v>
      </c>
      <c r="G331" s="368">
        <v>270629</v>
      </c>
      <c r="H331" s="92">
        <f t="shared" si="79"/>
        <v>794.21570066030813</v>
      </c>
      <c r="I331" s="178" t="s">
        <v>51</v>
      </c>
      <c r="J331" s="178" t="s">
        <v>51</v>
      </c>
      <c r="K331" s="386" t="s">
        <v>22</v>
      </c>
      <c r="L331" s="386" t="s">
        <v>22</v>
      </c>
      <c r="M331" s="601"/>
      <c r="N331" s="642"/>
      <c r="O331" s="59">
        <v>30.052561995597944</v>
      </c>
      <c r="P331" s="10">
        <v>0</v>
      </c>
      <c r="Q331" s="397">
        <v>1509.5520818004713</v>
      </c>
      <c r="R331" s="108">
        <v>5381.7482473149275</v>
      </c>
      <c r="S331" s="44">
        <v>30.052561995597944</v>
      </c>
      <c r="T331" s="108">
        <v>3873.9636966914782</v>
      </c>
      <c r="U331" s="362" t="s">
        <v>22</v>
      </c>
      <c r="V331" s="59">
        <v>10.324804108584006</v>
      </c>
      <c r="W331" s="59">
        <v>10.324804108584006</v>
      </c>
      <c r="X331" s="109">
        <v>1330</v>
      </c>
      <c r="Y331" s="44">
        <v>1.9877770359501103</v>
      </c>
      <c r="Z331" s="109">
        <v>256.25877119426747</v>
      </c>
      <c r="AA331" s="106"/>
      <c r="AB331" s="106"/>
      <c r="AC331" s="44">
        <v>5.9183273661041822</v>
      </c>
      <c r="AD331" s="113">
        <v>762.9745544566822</v>
      </c>
      <c r="AE331" s="646"/>
      <c r="AF331" s="647"/>
      <c r="AG331" s="275">
        <v>30.052561995597944</v>
      </c>
      <c r="AH331" s="108">
        <v>13129.675640697884</v>
      </c>
      <c r="AI331" s="113">
        <f t="shared" si="76"/>
        <v>13129.675640697884</v>
      </c>
      <c r="AJ331" s="608"/>
      <c r="AK331" s="593"/>
      <c r="AL331" s="636"/>
    </row>
    <row r="332" spans="1:39" s="68" customFormat="1" ht="15.75" customHeight="1">
      <c r="A332" s="594" t="s">
        <v>158</v>
      </c>
      <c r="B332" s="611" t="s">
        <v>22</v>
      </c>
      <c r="C332" s="585">
        <v>38849</v>
      </c>
      <c r="D332" s="17" t="s">
        <v>318</v>
      </c>
      <c r="E332" s="276" t="s">
        <v>51</v>
      </c>
      <c r="F332" s="387" t="s">
        <v>51</v>
      </c>
      <c r="G332" s="167"/>
      <c r="H332" s="377"/>
      <c r="I332" s="167"/>
      <c r="J332" s="10"/>
      <c r="K332" s="167"/>
      <c r="L332" s="100"/>
      <c r="M332" s="587"/>
      <c r="N332" s="642"/>
      <c r="O332" s="104">
        <v>107.65</v>
      </c>
      <c r="P332" s="69">
        <v>32</v>
      </c>
      <c r="Q332" s="69">
        <v>75.650000000000006</v>
      </c>
      <c r="R332" s="107">
        <f t="shared" ref="R332:R340" si="81">Q332+Q332*0.584%</f>
        <v>76.091796000000002</v>
      </c>
      <c r="S332" s="69">
        <v>75.650000000000006</v>
      </c>
      <c r="T332" s="107">
        <f t="shared" ref="T332:T340" si="82">S332+S332*0.584%</f>
        <v>76.091796000000002</v>
      </c>
      <c r="U332" s="104"/>
      <c r="V332" s="104"/>
      <c r="W332" s="104"/>
      <c r="X332" s="99"/>
      <c r="Y332" s="69">
        <v>3.08</v>
      </c>
      <c r="Z332" s="99">
        <v>29.203105584788229</v>
      </c>
      <c r="AA332" s="98"/>
      <c r="AB332" s="98"/>
      <c r="AC332" s="69">
        <v>30.260000000000005</v>
      </c>
      <c r="AD332" s="384">
        <v>286.91103084275687</v>
      </c>
      <c r="AE332" s="646"/>
      <c r="AF332" s="647"/>
      <c r="AG332" s="273">
        <v>226.95000000000002</v>
      </c>
      <c r="AH332" s="107">
        <v>2151.8327313206787</v>
      </c>
      <c r="AI332" s="111">
        <f t="shared" si="76"/>
        <v>2151.8327313206787</v>
      </c>
      <c r="AJ332" s="608"/>
      <c r="AK332" s="609">
        <f>SUM(AI332:AI340)</f>
        <v>14546.830154769883</v>
      </c>
      <c r="AL332" s="398"/>
    </row>
    <row r="333" spans="1:39" s="68" customFormat="1" ht="15" customHeight="1">
      <c r="A333" s="595"/>
      <c r="B333" s="652"/>
      <c r="C333" s="615"/>
      <c r="D333" s="17" t="s">
        <v>319</v>
      </c>
      <c r="E333" s="177" t="s">
        <v>51</v>
      </c>
      <c r="F333" s="48" t="s">
        <v>51</v>
      </c>
      <c r="G333" s="168"/>
      <c r="H333" s="285"/>
      <c r="I333" s="168"/>
      <c r="J333" s="10"/>
      <c r="K333" s="168"/>
      <c r="L333" s="10"/>
      <c r="M333" s="601"/>
      <c r="N333" s="642"/>
      <c r="O333" s="38">
        <v>76.319999999999993</v>
      </c>
      <c r="P333" s="10">
        <v>0</v>
      </c>
      <c r="Q333" s="11">
        <v>76.319999999999993</v>
      </c>
      <c r="R333" s="9">
        <f t="shared" si="81"/>
        <v>76.765708799999999</v>
      </c>
      <c r="S333" s="11">
        <v>76.319999999999993</v>
      </c>
      <c r="T333" s="9">
        <f t="shared" si="82"/>
        <v>76.765708799999999</v>
      </c>
      <c r="U333" s="38"/>
      <c r="V333" s="38"/>
      <c r="W333" s="38"/>
      <c r="X333" s="50"/>
      <c r="Y333" s="11">
        <v>13.2</v>
      </c>
      <c r="Z333" s="50">
        <v>125.15616679194954</v>
      </c>
      <c r="AA333" s="105"/>
      <c r="AB333" s="105"/>
      <c r="AC333" s="11">
        <v>25.776</v>
      </c>
      <c r="AD333" s="381">
        <v>244.39586024464319</v>
      </c>
      <c r="AE333" s="646"/>
      <c r="AF333" s="647"/>
      <c r="AG333" s="274">
        <v>228.95999999999998</v>
      </c>
      <c r="AH333" s="9">
        <v>2170.8906021730886</v>
      </c>
      <c r="AI333" s="112">
        <f t="shared" si="76"/>
        <v>2170.8906021730886</v>
      </c>
      <c r="AJ333" s="608"/>
      <c r="AK333" s="632"/>
      <c r="AL333" s="399"/>
    </row>
    <row r="334" spans="1:39" s="68" customFormat="1" ht="15.75" customHeight="1">
      <c r="A334" s="595"/>
      <c r="B334" s="652"/>
      <c r="C334" s="615"/>
      <c r="D334" s="17" t="s">
        <v>320</v>
      </c>
      <c r="E334" s="177" t="s">
        <v>51</v>
      </c>
      <c r="F334" s="48" t="s">
        <v>51</v>
      </c>
      <c r="G334" s="168"/>
      <c r="H334" s="284">
        <v>1888.88</v>
      </c>
      <c r="I334" s="168"/>
      <c r="J334" s="177" t="s">
        <v>51</v>
      </c>
      <c r="K334" s="168"/>
      <c r="L334" s="380" t="s">
        <v>51</v>
      </c>
      <c r="M334" s="601"/>
      <c r="N334" s="642"/>
      <c r="O334" s="38">
        <v>82.022000000000006</v>
      </c>
      <c r="P334" s="10">
        <v>0</v>
      </c>
      <c r="Q334" s="11">
        <v>82.022000000000006</v>
      </c>
      <c r="R334" s="9">
        <f t="shared" si="81"/>
        <v>82.50100848000001</v>
      </c>
      <c r="S334" s="11">
        <v>82.022000000000006</v>
      </c>
      <c r="T334" s="9">
        <f t="shared" si="82"/>
        <v>82.50100848000001</v>
      </c>
      <c r="U334" s="380" t="s">
        <v>51</v>
      </c>
      <c r="V334" s="38">
        <v>24.56</v>
      </c>
      <c r="W334" s="38">
        <v>24.56</v>
      </c>
      <c r="X334" s="38">
        <v>232.86632245532434</v>
      </c>
      <c r="Y334" s="11">
        <v>4.7199840000000002</v>
      </c>
      <c r="Z334" s="50">
        <v>44.752659451464616</v>
      </c>
      <c r="AA334" s="105"/>
      <c r="AB334" s="105"/>
      <c r="AC334" s="11">
        <v>22.986624000000006</v>
      </c>
      <c r="AD334" s="112">
        <v>217.94831419150256</v>
      </c>
      <c r="AE334" s="646"/>
      <c r="AF334" s="647"/>
      <c r="AG334" s="274">
        <v>246.06600000000003</v>
      </c>
      <c r="AH334" s="9">
        <v>2333.0816165021083</v>
      </c>
      <c r="AI334" s="112">
        <f t="shared" si="76"/>
        <v>2333.0816165021083</v>
      </c>
      <c r="AJ334" s="608"/>
      <c r="AK334" s="632"/>
      <c r="AL334" s="399"/>
    </row>
    <row r="335" spans="1:39" s="68" customFormat="1" ht="15.75" customHeight="1">
      <c r="A335" s="595"/>
      <c r="B335" s="652"/>
      <c r="C335" s="615"/>
      <c r="D335" s="17" t="s">
        <v>321</v>
      </c>
      <c r="E335" s="177" t="s">
        <v>51</v>
      </c>
      <c r="F335" s="48" t="s">
        <v>51</v>
      </c>
      <c r="G335" s="168"/>
      <c r="H335" s="285"/>
      <c r="I335" s="168"/>
      <c r="J335" s="10"/>
      <c r="K335" s="168"/>
      <c r="L335" s="53"/>
      <c r="M335" s="601"/>
      <c r="N335" s="642"/>
      <c r="O335" s="38">
        <v>23.4</v>
      </c>
      <c r="P335" s="10">
        <v>0</v>
      </c>
      <c r="Q335" s="11">
        <v>23.4</v>
      </c>
      <c r="R335" s="9">
        <f t="shared" si="81"/>
        <v>23.536655999999997</v>
      </c>
      <c r="S335" s="11">
        <v>23.4</v>
      </c>
      <c r="T335" s="9">
        <f t="shared" si="82"/>
        <v>23.536655999999997</v>
      </c>
      <c r="U335" s="38"/>
      <c r="V335" s="38"/>
      <c r="W335" s="38"/>
      <c r="X335" s="38"/>
      <c r="Y335" s="11">
        <v>1.3200000000000003</v>
      </c>
      <c r="Z335" s="50">
        <v>12.515616679194954</v>
      </c>
      <c r="AA335" s="105"/>
      <c r="AB335" s="105"/>
      <c r="AC335" s="11">
        <v>9.36</v>
      </c>
      <c r="AD335" s="112">
        <v>88.747100088836902</v>
      </c>
      <c r="AE335" s="646"/>
      <c r="AF335" s="647"/>
      <c r="AG335" s="274">
        <v>70.199999999999989</v>
      </c>
      <c r="AH335" s="9">
        <v>665.60325066627615</v>
      </c>
      <c r="AI335" s="112">
        <f t="shared" si="76"/>
        <v>665.60325066627615</v>
      </c>
      <c r="AJ335" s="608"/>
      <c r="AK335" s="632"/>
      <c r="AL335" s="399"/>
    </row>
    <row r="336" spans="1:39" s="68" customFormat="1" ht="15" customHeight="1">
      <c r="A336" s="595"/>
      <c r="B336" s="652"/>
      <c r="C336" s="615"/>
      <c r="D336" s="17" t="s">
        <v>322</v>
      </c>
      <c r="E336" s="177" t="s">
        <v>51</v>
      </c>
      <c r="F336" s="48" t="s">
        <v>51</v>
      </c>
      <c r="G336" s="168"/>
      <c r="H336" s="285"/>
      <c r="I336" s="168"/>
      <c r="J336" s="10"/>
      <c r="K336" s="168"/>
      <c r="L336" s="10"/>
      <c r="M336" s="601"/>
      <c r="N336" s="642"/>
      <c r="O336" s="38">
        <v>61.52</v>
      </c>
      <c r="P336" s="10">
        <v>0</v>
      </c>
      <c r="Q336" s="11">
        <v>61.52</v>
      </c>
      <c r="R336" s="9">
        <f t="shared" si="81"/>
        <v>61.879276800000007</v>
      </c>
      <c r="S336" s="11">
        <v>61.52</v>
      </c>
      <c r="T336" s="9">
        <f t="shared" si="82"/>
        <v>61.879276800000007</v>
      </c>
      <c r="U336" s="10"/>
      <c r="V336" s="38"/>
      <c r="W336" s="38"/>
      <c r="X336" s="38"/>
      <c r="Y336" s="11">
        <v>13.2</v>
      </c>
      <c r="Z336" s="50">
        <v>125.15616679194954</v>
      </c>
      <c r="AA336" s="105"/>
      <c r="AB336" s="105"/>
      <c r="AC336" s="11">
        <v>19.856000000000002</v>
      </c>
      <c r="AD336" s="112">
        <v>188.26521574401121</v>
      </c>
      <c r="AE336" s="646"/>
      <c r="AF336" s="647"/>
      <c r="AG336" s="274">
        <v>184.56</v>
      </c>
      <c r="AH336" s="9">
        <v>1749.910768418348</v>
      </c>
      <c r="AI336" s="112">
        <f t="shared" si="76"/>
        <v>1749.910768418348</v>
      </c>
      <c r="AJ336" s="608"/>
      <c r="AK336" s="632"/>
      <c r="AL336" s="399"/>
    </row>
    <row r="337" spans="1:38" s="68" customFormat="1" ht="15.75" customHeight="1">
      <c r="A337" s="595"/>
      <c r="B337" s="652"/>
      <c r="C337" s="615"/>
      <c r="D337" s="17" t="s">
        <v>331</v>
      </c>
      <c r="E337" s="177" t="s">
        <v>51</v>
      </c>
      <c r="F337" s="48" t="s">
        <v>51</v>
      </c>
      <c r="G337" s="168"/>
      <c r="H337" s="284">
        <v>1888.88</v>
      </c>
      <c r="I337" s="168"/>
      <c r="J337" s="177" t="s">
        <v>51</v>
      </c>
      <c r="K337" s="168"/>
      <c r="L337" s="380" t="s">
        <v>51</v>
      </c>
      <c r="M337" s="601"/>
      <c r="N337" s="642"/>
      <c r="O337" s="38">
        <v>74.622</v>
      </c>
      <c r="P337" s="10">
        <v>0</v>
      </c>
      <c r="Q337" s="11">
        <v>74.622</v>
      </c>
      <c r="R337" s="9">
        <f t="shared" si="81"/>
        <v>75.057792480000003</v>
      </c>
      <c r="S337" s="11">
        <v>74.622</v>
      </c>
      <c r="T337" s="9">
        <f t="shared" si="82"/>
        <v>75.057792480000003</v>
      </c>
      <c r="U337" s="380" t="s">
        <v>51</v>
      </c>
      <c r="V337" s="38">
        <v>24.56</v>
      </c>
      <c r="W337" s="38">
        <v>24.56</v>
      </c>
      <c r="X337" s="38">
        <v>232.87</v>
      </c>
      <c r="Y337" s="11">
        <v>4.7199840000000002</v>
      </c>
      <c r="Z337" s="50">
        <v>44.752659451464616</v>
      </c>
      <c r="AA337" s="105"/>
      <c r="AB337" s="105"/>
      <c r="AC337" s="11">
        <v>20.026624000000005</v>
      </c>
      <c r="AD337" s="112">
        <v>189.88299194118633</v>
      </c>
      <c r="AE337" s="646"/>
      <c r="AF337" s="647"/>
      <c r="AG337" s="274">
        <v>223.86599999999999</v>
      </c>
      <c r="AH337" s="9">
        <v>2122.5916996247402</v>
      </c>
      <c r="AI337" s="112">
        <f t="shared" si="76"/>
        <v>2122.5916996247402</v>
      </c>
      <c r="AJ337" s="608"/>
      <c r="AK337" s="632"/>
      <c r="AL337" s="399"/>
    </row>
    <row r="338" spans="1:38" s="68" customFormat="1" ht="15.75" customHeight="1">
      <c r="A338" s="595"/>
      <c r="B338" s="652"/>
      <c r="C338" s="615"/>
      <c r="D338" s="17" t="s">
        <v>332</v>
      </c>
      <c r="E338" s="276" t="s">
        <v>51</v>
      </c>
      <c r="F338" s="388" t="s">
        <v>51</v>
      </c>
      <c r="G338" s="339"/>
      <c r="H338" s="377"/>
      <c r="I338" s="339"/>
      <c r="J338" s="389"/>
      <c r="K338" s="339"/>
      <c r="L338" s="379"/>
      <c r="M338" s="601"/>
      <c r="N338" s="642"/>
      <c r="O338" s="38">
        <v>23.4</v>
      </c>
      <c r="P338" s="10">
        <v>0</v>
      </c>
      <c r="Q338" s="11">
        <v>23.4</v>
      </c>
      <c r="R338" s="9">
        <f t="shared" si="81"/>
        <v>23.536655999999997</v>
      </c>
      <c r="S338" s="11">
        <v>23.4</v>
      </c>
      <c r="T338" s="9">
        <f t="shared" si="82"/>
        <v>23.536655999999997</v>
      </c>
      <c r="U338" s="38"/>
      <c r="V338" s="38"/>
      <c r="W338" s="38"/>
      <c r="X338" s="38"/>
      <c r="Y338" s="11">
        <v>1.3200000000000003</v>
      </c>
      <c r="Z338" s="50">
        <v>12.515616679194954</v>
      </c>
      <c r="AA338" s="105"/>
      <c r="AB338" s="105"/>
      <c r="AC338" s="11">
        <v>9.36</v>
      </c>
      <c r="AD338" s="112">
        <v>88.747100088836902</v>
      </c>
      <c r="AE338" s="646"/>
      <c r="AF338" s="647"/>
      <c r="AG338" s="274">
        <v>70.199999999999989</v>
      </c>
      <c r="AH338" s="9">
        <v>665.60325066627615</v>
      </c>
      <c r="AI338" s="112">
        <f t="shared" si="76"/>
        <v>665.60325066627615</v>
      </c>
      <c r="AJ338" s="608"/>
      <c r="AK338" s="632"/>
      <c r="AL338" s="399"/>
    </row>
    <row r="339" spans="1:38" s="68" customFormat="1" ht="15" customHeight="1">
      <c r="A339" s="595"/>
      <c r="B339" s="652"/>
      <c r="C339" s="615"/>
      <c r="D339" s="116" t="s">
        <v>271</v>
      </c>
      <c r="E339" s="17" t="s">
        <v>69</v>
      </c>
      <c r="F339" s="48" t="s">
        <v>51</v>
      </c>
      <c r="G339" s="168"/>
      <c r="H339" s="285"/>
      <c r="I339" s="168"/>
      <c r="J339" s="10"/>
      <c r="K339" s="168"/>
      <c r="L339" s="10"/>
      <c r="M339" s="601"/>
      <c r="N339" s="642"/>
      <c r="O339" s="38">
        <v>61.52</v>
      </c>
      <c r="P339" s="10">
        <v>0</v>
      </c>
      <c r="Q339" s="11">
        <v>61.52</v>
      </c>
      <c r="R339" s="9">
        <f t="shared" si="81"/>
        <v>61.879276800000007</v>
      </c>
      <c r="S339" s="11">
        <v>61.52</v>
      </c>
      <c r="T339" s="9">
        <f t="shared" si="82"/>
        <v>61.879276800000007</v>
      </c>
      <c r="U339" s="38"/>
      <c r="V339" s="38"/>
      <c r="W339" s="38"/>
      <c r="X339" s="38"/>
      <c r="Y339" s="11">
        <v>13.2</v>
      </c>
      <c r="Z339" s="50">
        <v>125.15616679194954</v>
      </c>
      <c r="AA339" s="105"/>
      <c r="AB339" s="105"/>
      <c r="AC339" s="11">
        <v>19.856000000000002</v>
      </c>
      <c r="AD339" s="112">
        <v>188.26521574401121</v>
      </c>
      <c r="AE339" s="646"/>
      <c r="AF339" s="647"/>
      <c r="AG339" s="274">
        <v>184.56</v>
      </c>
      <c r="AH339" s="9">
        <v>1749.910768418348</v>
      </c>
      <c r="AI339" s="112">
        <f t="shared" si="76"/>
        <v>1749.910768418348</v>
      </c>
      <c r="AJ339" s="608"/>
      <c r="AK339" s="632"/>
      <c r="AL339" s="399"/>
    </row>
    <row r="340" spans="1:38" s="68" customFormat="1" ht="15.75" customHeight="1" thickBot="1">
      <c r="A340" s="596"/>
      <c r="B340" s="612"/>
      <c r="C340" s="586"/>
      <c r="D340" s="484" t="s">
        <v>333</v>
      </c>
      <c r="E340" s="178" t="s">
        <v>51</v>
      </c>
      <c r="F340" s="400" t="s">
        <v>51</v>
      </c>
      <c r="G340" s="169"/>
      <c r="H340" s="286">
        <v>222.22</v>
      </c>
      <c r="I340" s="169"/>
      <c r="J340" s="178" t="s">
        <v>51</v>
      </c>
      <c r="K340" s="169"/>
      <c r="L340" s="376" t="s">
        <v>51</v>
      </c>
      <c r="M340" s="588"/>
      <c r="N340" s="643"/>
      <c r="O340" s="59">
        <v>32.955500000000001</v>
      </c>
      <c r="P340" s="362">
        <v>0</v>
      </c>
      <c r="Q340" s="44">
        <v>32.955500000000001</v>
      </c>
      <c r="R340" s="108">
        <f t="shared" si="81"/>
        <v>33.14796012</v>
      </c>
      <c r="S340" s="44">
        <v>32.955500000000001</v>
      </c>
      <c r="T340" s="108">
        <f t="shared" si="82"/>
        <v>33.14796012</v>
      </c>
      <c r="U340" s="376" t="s">
        <v>51</v>
      </c>
      <c r="V340" s="59">
        <v>2.89</v>
      </c>
      <c r="W340" s="59">
        <v>2.89</v>
      </c>
      <c r="X340" s="59">
        <v>27.4</v>
      </c>
      <c r="Y340" s="44">
        <v>1.7199960000000001</v>
      </c>
      <c r="Z340" s="109">
        <v>16.308189867991377</v>
      </c>
      <c r="AA340" s="106"/>
      <c r="AB340" s="106"/>
      <c r="AC340" s="44">
        <v>12.026656000000001</v>
      </c>
      <c r="AD340" s="113">
        <v>114.03107305192425</v>
      </c>
      <c r="AE340" s="648"/>
      <c r="AF340" s="649"/>
      <c r="AG340" s="275">
        <v>98.866500000000002</v>
      </c>
      <c r="AH340" s="108">
        <v>937.40546698002049</v>
      </c>
      <c r="AI340" s="113">
        <f t="shared" si="76"/>
        <v>937.40546698002049</v>
      </c>
      <c r="AJ340" s="590"/>
      <c r="AK340" s="610"/>
      <c r="AL340" s="399"/>
    </row>
    <row r="341" spans="1:38" s="68" customFormat="1">
      <c r="A341" s="61"/>
      <c r="B341" s="61"/>
      <c r="C341" s="62"/>
      <c r="D341" s="63"/>
      <c r="E341" s="63"/>
      <c r="F341" s="63"/>
      <c r="G341" s="64"/>
      <c r="H341" s="64"/>
      <c r="I341" s="64"/>
      <c r="J341" s="64"/>
      <c r="K341" s="64"/>
      <c r="L341" s="64"/>
      <c r="M341" s="65"/>
      <c r="N341" s="65"/>
      <c r="O341" s="66"/>
      <c r="P341" s="67"/>
      <c r="Q341" s="66"/>
      <c r="R341" s="66"/>
      <c r="S341" s="66"/>
      <c r="T341" s="66"/>
      <c r="U341" s="66"/>
      <c r="V341" s="66"/>
      <c r="W341" s="66"/>
      <c r="X341" s="67"/>
      <c r="Y341" s="67"/>
      <c r="Z341" s="67"/>
      <c r="AA341" s="67"/>
      <c r="AB341" s="67"/>
      <c r="AC341" s="67"/>
      <c r="AD341" s="67"/>
      <c r="AE341" s="67"/>
      <c r="AF341" s="67"/>
      <c r="AG341" s="67"/>
      <c r="AH341" s="67"/>
      <c r="AI341" s="67"/>
      <c r="AJ341" s="67"/>
    </row>
    <row r="342" spans="1:38" s="224" customFormat="1">
      <c r="A342" s="217"/>
      <c r="B342" s="217"/>
      <c r="C342" s="218"/>
      <c r="D342" s="219"/>
      <c r="E342" s="219"/>
      <c r="F342" s="219"/>
      <c r="G342" s="220"/>
      <c r="H342" s="220"/>
      <c r="I342" s="220"/>
      <c r="J342" s="220"/>
      <c r="K342" s="220"/>
      <c r="L342" s="220"/>
      <c r="M342" s="221"/>
      <c r="N342" s="221"/>
      <c r="O342" s="222"/>
      <c r="P342" s="222"/>
      <c r="Q342" s="222"/>
      <c r="R342" s="222"/>
      <c r="S342" s="222"/>
      <c r="T342" s="222"/>
      <c r="U342" s="222"/>
      <c r="V342" s="222"/>
      <c r="W342" s="222"/>
      <c r="X342" s="222"/>
      <c r="Y342" s="222"/>
      <c r="Z342" s="223"/>
      <c r="AA342" s="223"/>
      <c r="AB342" s="223"/>
      <c r="AC342" s="223"/>
      <c r="AD342" s="223"/>
      <c r="AE342" s="223"/>
      <c r="AF342" s="223"/>
      <c r="AG342" s="223"/>
      <c r="AH342" s="223"/>
      <c r="AI342" s="223"/>
      <c r="AJ342" s="223"/>
      <c r="AK342" s="223"/>
      <c r="AL342" s="223"/>
    </row>
    <row r="343" spans="1:38" s="68" customFormat="1" ht="13.5" thickBot="1">
      <c r="A343" s="61"/>
      <c r="B343" s="61"/>
      <c r="C343" s="86"/>
      <c r="D343" s="89"/>
      <c r="E343" s="87"/>
      <c r="F343" s="87"/>
      <c r="G343" s="88"/>
      <c r="H343" s="88"/>
      <c r="I343" s="88"/>
      <c r="J343" s="88"/>
      <c r="K343" s="88"/>
      <c r="L343" s="88"/>
      <c r="M343" s="89"/>
      <c r="N343" s="89"/>
      <c r="O343" s="90"/>
      <c r="P343" s="74"/>
      <c r="Q343" s="90"/>
      <c r="R343" s="90"/>
      <c r="S343" s="66"/>
      <c r="T343" s="66"/>
      <c r="U343" s="66"/>
      <c r="V343" s="66"/>
      <c r="W343" s="66"/>
      <c r="X343" s="67"/>
      <c r="Y343" s="67"/>
      <c r="Z343" s="67"/>
      <c r="AA343" s="67"/>
      <c r="AB343" s="67"/>
      <c r="AC343" s="67"/>
      <c r="AD343" s="67"/>
      <c r="AE343" s="74"/>
      <c r="AF343" s="74"/>
      <c r="AG343" s="67"/>
      <c r="AH343" s="67"/>
      <c r="AI343" s="67"/>
      <c r="AJ343" s="67"/>
    </row>
    <row r="344" spans="1:38" s="68" customFormat="1" ht="15.75" customHeight="1">
      <c r="A344" s="583" t="s">
        <v>160</v>
      </c>
      <c r="B344" s="572" t="s">
        <v>22</v>
      </c>
      <c r="C344" s="392">
        <v>38655</v>
      </c>
      <c r="D344" s="16" t="s">
        <v>317</v>
      </c>
      <c r="E344" s="276" t="s">
        <v>51</v>
      </c>
      <c r="F344" s="390" t="s">
        <v>51</v>
      </c>
      <c r="G344" s="339"/>
      <c r="H344" s="287">
        <v>66666.66</v>
      </c>
      <c r="I344" s="339"/>
      <c r="J344" s="276" t="s">
        <v>51</v>
      </c>
      <c r="K344" s="339"/>
      <c r="L344" s="390" t="s">
        <v>51</v>
      </c>
      <c r="M344" s="601"/>
      <c r="N344" s="601" t="s">
        <v>14</v>
      </c>
      <c r="O344" s="401">
        <v>1906.0865000000001</v>
      </c>
      <c r="P344" s="393">
        <v>0</v>
      </c>
      <c r="Q344" s="402"/>
      <c r="R344" s="402"/>
      <c r="S344" s="69">
        <v>1906.0865000000001</v>
      </c>
      <c r="T344" s="107">
        <v>19201.046641659133</v>
      </c>
      <c r="U344" s="390" t="s">
        <v>51</v>
      </c>
      <c r="V344" s="104">
        <v>866.66658000000007</v>
      </c>
      <c r="W344" s="104">
        <v>866.66658000000007</v>
      </c>
      <c r="X344" s="99">
        <v>8730.4041161548757</v>
      </c>
      <c r="Y344" s="69">
        <v>136.19998799999999</v>
      </c>
      <c r="Z344" s="99">
        <v>1372.0166016502496</v>
      </c>
      <c r="AA344" s="98"/>
      <c r="AB344" s="98"/>
      <c r="AC344" s="69">
        <v>412.983968</v>
      </c>
      <c r="AD344" s="111">
        <v>4160.212263097962</v>
      </c>
      <c r="AE344" s="604" t="s">
        <v>40</v>
      </c>
      <c r="AF344" s="605"/>
      <c r="AG344" s="273">
        <v>3812.1730000000002</v>
      </c>
      <c r="AH344" s="107">
        <v>38402.093283318267</v>
      </c>
      <c r="AI344" s="111">
        <f t="shared" ref="AI344:AI349" si="83">AH344</f>
        <v>38402.093283318267</v>
      </c>
      <c r="AJ344" s="589">
        <v>45960</v>
      </c>
      <c r="AK344" s="609">
        <f>AI344+AI345+AI346</f>
        <v>131869.35243030608</v>
      </c>
      <c r="AL344" s="637">
        <f>AK344+AK347</f>
        <v>136425.91868361726</v>
      </c>
    </row>
    <row r="345" spans="1:38" s="68" customFormat="1" ht="15" customHeight="1">
      <c r="A345" s="628"/>
      <c r="B345" s="573"/>
      <c r="C345" s="56"/>
      <c r="D345" s="16" t="s">
        <v>318</v>
      </c>
      <c r="E345" s="177" t="s">
        <v>51</v>
      </c>
      <c r="F345" s="48" t="s">
        <v>51</v>
      </c>
      <c r="G345" s="168"/>
      <c r="H345" s="284">
        <v>77777.77</v>
      </c>
      <c r="I345" s="168"/>
      <c r="J345" s="177" t="s">
        <v>51</v>
      </c>
      <c r="K345" s="168"/>
      <c r="L345" s="380" t="s">
        <v>51</v>
      </c>
      <c r="M345" s="601"/>
      <c r="N345" s="601"/>
      <c r="O345" s="38">
        <v>2043.8442500000001</v>
      </c>
      <c r="P345" s="10">
        <v>0</v>
      </c>
      <c r="Q345" s="105"/>
      <c r="R345" s="105"/>
      <c r="S345" s="11">
        <v>2043.8442500000001</v>
      </c>
      <c r="T345" s="9">
        <v>20588.755427698037</v>
      </c>
      <c r="U345" s="409" t="s">
        <v>51</v>
      </c>
      <c r="V345" s="38">
        <v>1011.1110100000002</v>
      </c>
      <c r="W345" s="38">
        <v>1011.1110100000002</v>
      </c>
      <c r="X345" s="50">
        <v>10185.47146884735</v>
      </c>
      <c r="Y345" s="11">
        <v>141.319986</v>
      </c>
      <c r="Z345" s="50">
        <v>1423.5931279008696</v>
      </c>
      <c r="AA345" s="105"/>
      <c r="AB345" s="105"/>
      <c r="AC345" s="11">
        <v>413.09329600000001</v>
      </c>
      <c r="AD345" s="112">
        <v>4161.3135835402591</v>
      </c>
      <c r="AE345" s="604"/>
      <c r="AF345" s="605"/>
      <c r="AG345" s="274">
        <v>4087.6885000000002</v>
      </c>
      <c r="AH345" s="9">
        <v>41177.510855396074</v>
      </c>
      <c r="AI345" s="112">
        <f t="shared" si="83"/>
        <v>41177.510855396074</v>
      </c>
      <c r="AJ345" s="608"/>
      <c r="AK345" s="632"/>
      <c r="AL345" s="638"/>
    </row>
    <row r="346" spans="1:38" s="68" customFormat="1" ht="15.75" customHeight="1" thickBot="1">
      <c r="A346" s="628"/>
      <c r="B346" s="574"/>
      <c r="C346" s="394"/>
      <c r="D346" s="484" t="s">
        <v>319</v>
      </c>
      <c r="E346" s="178" t="s">
        <v>51</v>
      </c>
      <c r="F346" s="391" t="s">
        <v>51</v>
      </c>
      <c r="G346" s="169"/>
      <c r="H346" s="286">
        <v>99999.99</v>
      </c>
      <c r="I346" s="169"/>
      <c r="J346" s="178" t="s">
        <v>51</v>
      </c>
      <c r="K346" s="169"/>
      <c r="L346" s="391" t="s">
        <v>51</v>
      </c>
      <c r="M346" s="601"/>
      <c r="N346" s="601"/>
      <c r="O346" s="59">
        <v>2595.3997500000005</v>
      </c>
      <c r="P346" s="362">
        <v>0</v>
      </c>
      <c r="Q346" s="106"/>
      <c r="R346" s="106"/>
      <c r="S346" s="44">
        <v>2595.3997500000005</v>
      </c>
      <c r="T346" s="108">
        <v>26144.874145795864</v>
      </c>
      <c r="U346" s="391" t="s">
        <v>51</v>
      </c>
      <c r="V346" s="59">
        <v>1299.9998700000001</v>
      </c>
      <c r="W346" s="59">
        <v>1299.9998700000001</v>
      </c>
      <c r="X346" s="109">
        <v>13095.606174232304</v>
      </c>
      <c r="Y346" s="44">
        <v>181.31998200000001</v>
      </c>
      <c r="Z346" s="109">
        <v>1826.5348563387874</v>
      </c>
      <c r="AA346" s="106"/>
      <c r="AB346" s="106"/>
      <c r="AC346" s="44">
        <v>518.15995200000009</v>
      </c>
      <c r="AD346" s="113">
        <v>5219.7071886254253</v>
      </c>
      <c r="AE346" s="604"/>
      <c r="AF346" s="605"/>
      <c r="AG346" s="275">
        <v>5190.799500000001</v>
      </c>
      <c r="AH346" s="108">
        <v>52289.748291591728</v>
      </c>
      <c r="AI346" s="113">
        <f t="shared" si="83"/>
        <v>52289.748291591728</v>
      </c>
      <c r="AJ346" s="608"/>
      <c r="AK346" s="610"/>
      <c r="AL346" s="638"/>
    </row>
    <row r="347" spans="1:38" s="68" customFormat="1" ht="15.75" customHeight="1">
      <c r="A347" s="628"/>
      <c r="B347" s="575" t="s">
        <v>22</v>
      </c>
      <c r="C347" s="392">
        <v>38849</v>
      </c>
      <c r="D347" s="16" t="s">
        <v>318</v>
      </c>
      <c r="E347" s="276" t="s">
        <v>51</v>
      </c>
      <c r="F347" s="390" t="s">
        <v>51</v>
      </c>
      <c r="G347" s="167"/>
      <c r="H347" s="377">
        <v>300</v>
      </c>
      <c r="I347" s="167"/>
      <c r="J347" s="276" t="s">
        <v>51</v>
      </c>
      <c r="K347" s="167"/>
      <c r="L347" s="390" t="s">
        <v>51</v>
      </c>
      <c r="M347" s="601"/>
      <c r="N347" s="601"/>
      <c r="O347" s="104">
        <v>137.32</v>
      </c>
      <c r="P347" s="393">
        <v>0</v>
      </c>
      <c r="Q347" s="98"/>
      <c r="R347" s="98"/>
      <c r="S347" s="69">
        <v>101.32</v>
      </c>
      <c r="T347" s="107">
        <v>960.66839540608578</v>
      </c>
      <c r="U347" s="390" t="s">
        <v>51</v>
      </c>
      <c r="V347" s="104">
        <v>3.9000000000000004</v>
      </c>
      <c r="W347" s="104">
        <v>3.9000000000000004</v>
      </c>
      <c r="X347" s="99">
        <v>36.97795837034873</v>
      </c>
      <c r="Y347" s="69">
        <v>10.48</v>
      </c>
      <c r="Z347" s="99">
        <v>99.366411210578192</v>
      </c>
      <c r="AA347" s="98"/>
      <c r="AB347" s="98"/>
      <c r="AC347" s="69">
        <v>37.384000000000007</v>
      </c>
      <c r="AD347" s="111">
        <v>354.45743479926119</v>
      </c>
      <c r="AE347" s="604"/>
      <c r="AF347" s="605"/>
      <c r="AG347" s="273">
        <v>202.64</v>
      </c>
      <c r="AH347" s="107">
        <v>1921.3367908121716</v>
      </c>
      <c r="AI347" s="111">
        <f t="shared" si="83"/>
        <v>1921.3367908121716</v>
      </c>
      <c r="AJ347" s="608"/>
      <c r="AK347" s="609">
        <f>AI347+AI348+AI349</f>
        <v>4556.5662533111818</v>
      </c>
      <c r="AL347" s="638"/>
    </row>
    <row r="348" spans="1:38" s="68" customFormat="1" ht="15" customHeight="1">
      <c r="A348" s="628"/>
      <c r="B348" s="576"/>
      <c r="C348" s="148"/>
      <c r="D348" s="17" t="s">
        <v>67</v>
      </c>
      <c r="E348" s="17" t="s">
        <v>67</v>
      </c>
      <c r="F348" s="17" t="s">
        <v>67</v>
      </c>
      <c r="G348" s="168"/>
      <c r="H348" s="285">
        <v>300</v>
      </c>
      <c r="I348" s="168"/>
      <c r="J348" s="285">
        <v>300</v>
      </c>
      <c r="K348" s="168"/>
      <c r="L348" s="285">
        <v>300</v>
      </c>
      <c r="M348" s="601"/>
      <c r="N348" s="601"/>
      <c r="O348" s="38">
        <v>66.900000000000006</v>
      </c>
      <c r="P348" s="242">
        <v>36</v>
      </c>
      <c r="Q348" s="105"/>
      <c r="R348" s="105"/>
      <c r="S348" s="11">
        <v>66.900000000000006</v>
      </c>
      <c r="T348" s="9">
        <v>634.31420896829036</v>
      </c>
      <c r="U348" s="11">
        <v>3.9</v>
      </c>
      <c r="V348" s="38">
        <v>3.9000000000000004</v>
      </c>
      <c r="W348" s="38">
        <v>3.9000000000000004</v>
      </c>
      <c r="X348" s="50">
        <v>36.97795837034873</v>
      </c>
      <c r="Y348" s="11">
        <v>1.86</v>
      </c>
      <c r="Z348" s="50">
        <v>17.635641684320138</v>
      </c>
      <c r="AA348" s="105"/>
      <c r="AB348" s="105"/>
      <c r="AC348" s="11">
        <v>25.200000000000003</v>
      </c>
      <c r="AD348" s="112">
        <v>238.9345002391764</v>
      </c>
      <c r="AE348" s="604"/>
      <c r="AF348" s="605"/>
      <c r="AG348" s="274">
        <v>133.80000000000001</v>
      </c>
      <c r="AH348" s="9">
        <v>1268.6284179365807</v>
      </c>
      <c r="AI348" s="112">
        <f t="shared" si="83"/>
        <v>1268.6284179365807</v>
      </c>
      <c r="AJ348" s="608"/>
      <c r="AK348" s="632"/>
      <c r="AL348" s="638"/>
    </row>
    <row r="349" spans="1:38" s="68" customFormat="1" ht="15.75" customHeight="1" thickBot="1">
      <c r="A349" s="584"/>
      <c r="B349" s="577"/>
      <c r="C349" s="118"/>
      <c r="D349" s="484" t="s">
        <v>319</v>
      </c>
      <c r="E349" s="178" t="s">
        <v>51</v>
      </c>
      <c r="F349" s="391" t="s">
        <v>51</v>
      </c>
      <c r="G349" s="169"/>
      <c r="H349" s="286">
        <v>666.66</v>
      </c>
      <c r="I349" s="169"/>
      <c r="J349" s="178" t="s">
        <v>51</v>
      </c>
      <c r="K349" s="169"/>
      <c r="L349" s="391" t="s">
        <v>51</v>
      </c>
      <c r="M349" s="588"/>
      <c r="N349" s="588"/>
      <c r="O349" s="59">
        <v>72.066499999999991</v>
      </c>
      <c r="P349" s="362">
        <v>0</v>
      </c>
      <c r="Q349" s="106"/>
      <c r="R349" s="106"/>
      <c r="S349" s="44">
        <v>72.066499999999991</v>
      </c>
      <c r="T349" s="108">
        <v>683.30052228121474</v>
      </c>
      <c r="U349" s="391" t="s">
        <v>51</v>
      </c>
      <c r="V349" s="59">
        <v>8.6665799999999997</v>
      </c>
      <c r="W349" s="59">
        <v>8.6665799999999997</v>
      </c>
      <c r="X349" s="109">
        <v>82.172419090588804</v>
      </c>
      <c r="Y349" s="44">
        <v>2.5199880000000001</v>
      </c>
      <c r="Z349" s="109">
        <v>23.893336245584216</v>
      </c>
      <c r="AA349" s="106"/>
      <c r="AB349" s="106"/>
      <c r="AC349" s="44">
        <v>25.359967999999999</v>
      </c>
      <c r="AD349" s="113">
        <v>240.4512412762503</v>
      </c>
      <c r="AE349" s="606"/>
      <c r="AF349" s="607"/>
      <c r="AG349" s="275">
        <v>144.13299999999998</v>
      </c>
      <c r="AH349" s="108">
        <v>1366.6010445624295</v>
      </c>
      <c r="AI349" s="113">
        <f t="shared" si="83"/>
        <v>1366.6010445624295</v>
      </c>
      <c r="AJ349" s="590"/>
      <c r="AK349" s="610"/>
      <c r="AL349" s="639"/>
    </row>
    <row r="350" spans="1:38" s="68" customFormat="1">
      <c r="A350" s="61"/>
      <c r="B350" s="61"/>
      <c r="C350" s="62"/>
      <c r="D350" s="63"/>
      <c r="E350" s="63"/>
      <c r="F350" s="63"/>
      <c r="G350" s="64"/>
      <c r="H350" s="64"/>
      <c r="I350" s="64"/>
      <c r="J350" s="64"/>
      <c r="K350" s="64"/>
      <c r="L350" s="64"/>
      <c r="M350" s="65"/>
      <c r="N350" s="65"/>
      <c r="O350" s="66"/>
      <c r="P350" s="67"/>
      <c r="Q350" s="66"/>
      <c r="R350" s="66"/>
      <c r="S350" s="66"/>
      <c r="T350" s="66"/>
      <c r="U350" s="66"/>
      <c r="V350" s="66"/>
      <c r="W350" s="66"/>
      <c r="X350" s="67"/>
      <c r="Y350" s="67"/>
      <c r="Z350" s="67"/>
      <c r="AA350" s="67"/>
      <c r="AB350" s="67"/>
      <c r="AC350" s="67"/>
      <c r="AD350" s="67"/>
      <c r="AE350" s="67"/>
      <c r="AF350" s="67"/>
      <c r="AG350" s="67"/>
      <c r="AH350" s="67"/>
      <c r="AI350" s="67"/>
      <c r="AJ350" s="67"/>
    </row>
    <row r="351" spans="1:38" s="224" customFormat="1">
      <c r="A351" s="217"/>
      <c r="B351" s="217"/>
      <c r="C351" s="218"/>
      <c r="D351" s="219"/>
      <c r="E351" s="219"/>
      <c r="F351" s="219"/>
      <c r="G351" s="220"/>
      <c r="H351" s="220"/>
      <c r="I351" s="220"/>
      <c r="J351" s="220"/>
      <c r="K351" s="220"/>
      <c r="L351" s="220"/>
      <c r="M351" s="221"/>
      <c r="N351" s="221"/>
      <c r="O351" s="222"/>
      <c r="P351" s="222"/>
      <c r="Q351" s="222"/>
      <c r="R351" s="222"/>
      <c r="S351" s="222"/>
      <c r="T351" s="222"/>
      <c r="U351" s="222"/>
      <c r="V351" s="222"/>
      <c r="W351" s="222"/>
      <c r="X351" s="222"/>
      <c r="Y351" s="222"/>
      <c r="Z351" s="223"/>
      <c r="AA351" s="223"/>
      <c r="AB351" s="223"/>
      <c r="AC351" s="223"/>
      <c r="AD351" s="223"/>
      <c r="AE351" s="223"/>
      <c r="AF351" s="223"/>
      <c r="AG351" s="223"/>
      <c r="AH351" s="223"/>
      <c r="AI351" s="223"/>
      <c r="AJ351" s="223"/>
    </row>
    <row r="352" spans="1:38" s="68" customFormat="1" ht="13.5" thickBot="1">
      <c r="A352" s="85"/>
      <c r="B352" s="85"/>
      <c r="C352" s="86"/>
      <c r="D352" s="87"/>
      <c r="E352" s="87"/>
      <c r="F352" s="87"/>
      <c r="G352" s="88"/>
      <c r="H352" s="88"/>
      <c r="I352" s="88"/>
      <c r="J352" s="88"/>
      <c r="K352" s="88"/>
      <c r="L352" s="88"/>
      <c r="M352" s="89"/>
      <c r="N352" s="89"/>
      <c r="O352" s="90"/>
      <c r="P352" s="74"/>
      <c r="Q352" s="90"/>
      <c r="R352" s="90"/>
      <c r="S352" s="90"/>
      <c r="T352" s="90"/>
      <c r="U352" s="90"/>
      <c r="V352" s="90"/>
      <c r="W352" s="90"/>
      <c r="X352" s="74"/>
      <c r="Y352" s="74"/>
      <c r="Z352" s="74"/>
      <c r="AA352" s="74"/>
      <c r="AB352" s="74"/>
      <c r="AC352" s="74"/>
      <c r="AD352" s="74"/>
      <c r="AE352" s="74"/>
      <c r="AF352" s="74"/>
      <c r="AG352" s="74"/>
      <c r="AH352" s="74"/>
      <c r="AI352" s="74"/>
      <c r="AJ352" s="67"/>
    </row>
    <row r="353" spans="1:39" s="68" customFormat="1" ht="15.75" customHeight="1">
      <c r="A353" s="583" t="s">
        <v>162</v>
      </c>
      <c r="B353" s="572" t="s">
        <v>260</v>
      </c>
      <c r="C353" s="585">
        <v>25455</v>
      </c>
      <c r="D353" s="328" t="s">
        <v>94</v>
      </c>
      <c r="E353" s="328" t="s">
        <v>95</v>
      </c>
      <c r="F353" s="405" t="s">
        <v>22</v>
      </c>
      <c r="G353" s="101">
        <v>109000</v>
      </c>
      <c r="H353" s="100">
        <f>G353/340.75</f>
        <v>319.88261188554657</v>
      </c>
      <c r="I353" s="101">
        <v>109000</v>
      </c>
      <c r="J353" s="100">
        <f>I353/340.75</f>
        <v>319.88261188554657</v>
      </c>
      <c r="K353" s="405" t="s">
        <v>22</v>
      </c>
      <c r="L353" s="405" t="s">
        <v>22</v>
      </c>
      <c r="M353" s="587"/>
      <c r="N353" s="587" t="s">
        <v>163</v>
      </c>
      <c r="O353" s="104">
        <v>19.800440205429201</v>
      </c>
      <c r="P353" s="10">
        <v>0</v>
      </c>
      <c r="Q353" s="69">
        <v>19.800440205429201</v>
      </c>
      <c r="R353" s="107">
        <v>181227.28541682591</v>
      </c>
      <c r="S353" s="69">
        <v>19.800440205429201</v>
      </c>
      <c r="T353" s="107">
        <v>181227.28541682591</v>
      </c>
      <c r="U353" s="10" t="s">
        <v>22</v>
      </c>
      <c r="V353" s="104">
        <v>4.1584739545121066</v>
      </c>
      <c r="W353" s="104">
        <v>4.1584739545121066</v>
      </c>
      <c r="X353" s="99">
        <v>38061.221792743781</v>
      </c>
      <c r="Y353" s="69">
        <v>1.1870873074101247</v>
      </c>
      <c r="Z353" s="99">
        <v>10865.041789107168</v>
      </c>
      <c r="AA353" s="98"/>
      <c r="AB353" s="98"/>
      <c r="AC353" s="69">
        <v>4.6925898752751287</v>
      </c>
      <c r="AD353" s="111">
        <v>42949.81908722462</v>
      </c>
      <c r="AE353" s="602" t="s">
        <v>40</v>
      </c>
      <c r="AF353" s="603"/>
      <c r="AG353" s="273">
        <v>59.401320616287599</v>
      </c>
      <c r="AH353" s="107">
        <v>543681.85625047667</v>
      </c>
      <c r="AI353" s="111">
        <f t="shared" ref="AI353:AI364" si="84">AH353</f>
        <v>543681.85625047667</v>
      </c>
      <c r="AJ353" s="589">
        <v>45962</v>
      </c>
      <c r="AK353" s="591">
        <f>AI353+AI354+AI355</f>
        <v>1472003.7585530996</v>
      </c>
      <c r="AL353" s="635">
        <f>AK353+AK356</f>
        <v>2111866.3965580147</v>
      </c>
    </row>
    <row r="354" spans="1:39" s="68" customFormat="1" ht="15" customHeight="1">
      <c r="A354" s="628"/>
      <c r="B354" s="573"/>
      <c r="C354" s="615"/>
      <c r="D354" s="17" t="s">
        <v>67</v>
      </c>
      <c r="E354" s="17" t="s">
        <v>67</v>
      </c>
      <c r="F354" s="10" t="s">
        <v>22</v>
      </c>
      <c r="G354" s="102">
        <v>109000</v>
      </c>
      <c r="H354" s="53">
        <f t="shared" ref="H354:H355" si="85">G354/340.75</f>
        <v>319.88261188554657</v>
      </c>
      <c r="I354" s="10">
        <v>0</v>
      </c>
      <c r="J354" s="10">
        <v>0</v>
      </c>
      <c r="K354" s="10" t="s">
        <v>22</v>
      </c>
      <c r="L354" s="10" t="s">
        <v>22</v>
      </c>
      <c r="M354" s="601"/>
      <c r="N354" s="601"/>
      <c r="O354" s="38">
        <v>17.863536316947908</v>
      </c>
      <c r="P354" s="10">
        <v>0</v>
      </c>
      <c r="Q354" s="11">
        <v>17.863536316947908</v>
      </c>
      <c r="R354" s="9">
        <v>163499.40511815934</v>
      </c>
      <c r="S354" s="11">
        <v>17.863536316947908</v>
      </c>
      <c r="T354" s="9">
        <v>163499.40511815934</v>
      </c>
      <c r="U354" s="10" t="s">
        <v>22</v>
      </c>
      <c r="V354" s="38">
        <v>4.1584739545121066</v>
      </c>
      <c r="W354" s="38">
        <v>4.1584739545121066</v>
      </c>
      <c r="X354" s="50">
        <v>38061.221792743781</v>
      </c>
      <c r="Y354" s="11">
        <v>1.099046221570066</v>
      </c>
      <c r="Z354" s="50">
        <v>10059.229048258678</v>
      </c>
      <c r="AA354" s="105"/>
      <c r="AB354" s="105"/>
      <c r="AC354" s="11">
        <v>4.0410858400586944</v>
      </c>
      <c r="AD354" s="112">
        <v>36986.804804945692</v>
      </c>
      <c r="AE354" s="604"/>
      <c r="AF354" s="605"/>
      <c r="AG354" s="274">
        <v>53.59060895084373</v>
      </c>
      <c r="AH354" s="9">
        <v>490498.21535447793</v>
      </c>
      <c r="AI354" s="112">
        <f t="shared" si="84"/>
        <v>490498.21535447793</v>
      </c>
      <c r="AJ354" s="608"/>
      <c r="AK354" s="592"/>
      <c r="AL354" s="636"/>
    </row>
    <row r="355" spans="1:39" s="68" customFormat="1" ht="15.75" customHeight="1" thickBot="1">
      <c r="A355" s="628"/>
      <c r="B355" s="574"/>
      <c r="C355" s="586"/>
      <c r="D355" s="484" t="s">
        <v>319</v>
      </c>
      <c r="E355" s="353" t="s">
        <v>51</v>
      </c>
      <c r="F355" s="404" t="s">
        <v>22</v>
      </c>
      <c r="G355" s="188">
        <v>166666</v>
      </c>
      <c r="H355" s="92">
        <f t="shared" si="85"/>
        <v>489.11518708730739</v>
      </c>
      <c r="I355" s="362">
        <v>0</v>
      </c>
      <c r="J355" s="362">
        <v>0</v>
      </c>
      <c r="K355" s="404" t="s">
        <v>22</v>
      </c>
      <c r="L355" s="404" t="s">
        <v>22</v>
      </c>
      <c r="M355" s="601"/>
      <c r="N355" s="601"/>
      <c r="O355" s="59">
        <v>15.945173881144536</v>
      </c>
      <c r="P355" s="362">
        <v>0</v>
      </c>
      <c r="Q355" s="44">
        <v>15.945173881144536</v>
      </c>
      <c r="R355" s="108">
        <v>145941.22898271479</v>
      </c>
      <c r="S355" s="44">
        <v>15.945173881144536</v>
      </c>
      <c r="T355" s="108">
        <v>145941.22898271479</v>
      </c>
      <c r="U355" s="362" t="s">
        <v>22</v>
      </c>
      <c r="V355" s="59">
        <v>6.358497432134997</v>
      </c>
      <c r="W355" s="59">
        <v>6.358497432134997</v>
      </c>
      <c r="X355" s="109">
        <v>58197.354048710338</v>
      </c>
      <c r="Y355" s="44">
        <v>1.1181188554658841</v>
      </c>
      <c r="Z355" s="109">
        <v>10233.794948351131</v>
      </c>
      <c r="AA355" s="106"/>
      <c r="AB355" s="106"/>
      <c r="AC355" s="44">
        <v>2.8760029347028611</v>
      </c>
      <c r="AD355" s="113">
        <v>26323.162480201318</v>
      </c>
      <c r="AE355" s="604"/>
      <c r="AF355" s="605"/>
      <c r="AG355" s="275">
        <v>47.835521643433609</v>
      </c>
      <c r="AH355" s="108">
        <v>437823.68694814504</v>
      </c>
      <c r="AI355" s="113">
        <f t="shared" si="84"/>
        <v>437823.68694814504</v>
      </c>
      <c r="AJ355" s="590"/>
      <c r="AK355" s="593"/>
      <c r="AL355" s="636"/>
    </row>
    <row r="356" spans="1:39" s="68" customFormat="1" ht="15.75" customHeight="1">
      <c r="A356" s="628"/>
      <c r="B356" s="575" t="s">
        <v>260</v>
      </c>
      <c r="C356" s="615">
        <v>29773</v>
      </c>
      <c r="D356" s="328" t="s">
        <v>94</v>
      </c>
      <c r="E356" s="328" t="s">
        <v>95</v>
      </c>
      <c r="F356" s="405" t="s">
        <v>22</v>
      </c>
      <c r="G356" s="101">
        <v>450000</v>
      </c>
      <c r="H356" s="100">
        <f>G356/340.75</f>
        <v>1320.6162876008805</v>
      </c>
      <c r="I356" s="101">
        <v>450000</v>
      </c>
      <c r="J356" s="100">
        <f>I356/340.75</f>
        <v>1320.6162876008805</v>
      </c>
      <c r="K356" s="405" t="s">
        <v>22</v>
      </c>
      <c r="L356" s="405" t="s">
        <v>22</v>
      </c>
      <c r="M356" s="601"/>
      <c r="N356" s="601"/>
      <c r="O356" s="104">
        <v>42.289068231841526</v>
      </c>
      <c r="P356" s="69">
        <v>28.78</v>
      </c>
      <c r="Q356" s="69">
        <v>13.51</v>
      </c>
      <c r="R356" s="107">
        <v>27298</v>
      </c>
      <c r="S356" s="69">
        <v>13.51</v>
      </c>
      <c r="T356" s="107">
        <v>27298</v>
      </c>
      <c r="U356" s="406" t="s">
        <v>22</v>
      </c>
      <c r="V356" s="104">
        <v>17.168011738811447</v>
      </c>
      <c r="W356" s="104">
        <v>2.76</v>
      </c>
      <c r="X356" s="99">
        <v>5577</v>
      </c>
      <c r="Y356" s="69">
        <v>1.46</v>
      </c>
      <c r="Z356" s="99">
        <v>2950</v>
      </c>
      <c r="AA356" s="98"/>
      <c r="AB356" s="98"/>
      <c r="AC356" s="69">
        <v>3.12</v>
      </c>
      <c r="AD356" s="111">
        <v>6304</v>
      </c>
      <c r="AE356" s="604"/>
      <c r="AF356" s="605"/>
      <c r="AG356" s="273">
        <v>55.79</v>
      </c>
      <c r="AH356" s="107">
        <v>60172</v>
      </c>
      <c r="AI356" s="111">
        <f t="shared" si="84"/>
        <v>60172</v>
      </c>
      <c r="AJ356" s="589">
        <v>45974</v>
      </c>
      <c r="AK356" s="591">
        <f>AI356+AI357+AI358</f>
        <v>639862.63800491486</v>
      </c>
      <c r="AL356" s="636"/>
    </row>
    <row r="357" spans="1:39" s="68" customFormat="1" ht="15" customHeight="1">
      <c r="A357" s="628"/>
      <c r="B357" s="576"/>
      <c r="C357" s="615"/>
      <c r="D357" s="17" t="s">
        <v>67</v>
      </c>
      <c r="E357" s="17" t="s">
        <v>67</v>
      </c>
      <c r="F357" s="10" t="s">
        <v>22</v>
      </c>
      <c r="G357" s="102">
        <v>450000</v>
      </c>
      <c r="H357" s="53">
        <f t="shared" ref="H357:H358" si="86">G357/340.75</f>
        <v>1320.6162876008805</v>
      </c>
      <c r="I357" s="102">
        <v>450000</v>
      </c>
      <c r="J357" s="53">
        <f t="shared" ref="J357" si="87">I357/340.75</f>
        <v>1320.6162876008805</v>
      </c>
      <c r="K357" s="10" t="s">
        <v>22</v>
      </c>
      <c r="L357" s="10" t="s">
        <v>22</v>
      </c>
      <c r="M357" s="601"/>
      <c r="N357" s="601"/>
      <c r="O357" s="38">
        <v>42.471019809244311</v>
      </c>
      <c r="P357" s="10">
        <v>0</v>
      </c>
      <c r="Q357" s="11">
        <v>42.471019809244311</v>
      </c>
      <c r="R357" s="9">
        <v>85814.662222898784</v>
      </c>
      <c r="S357" s="11">
        <v>42.471019809244311</v>
      </c>
      <c r="T357" s="9">
        <v>85814.662222898784</v>
      </c>
      <c r="U357" s="10" t="s">
        <v>22</v>
      </c>
      <c r="V357" s="38">
        <v>17.168011738811447</v>
      </c>
      <c r="W357" s="38">
        <v>17.168011738811447</v>
      </c>
      <c r="X357" s="50">
        <v>34688.762714480334</v>
      </c>
      <c r="Y357" s="11">
        <v>2.7234042553191489</v>
      </c>
      <c r="Z357" s="50">
        <v>5502.7644100919115</v>
      </c>
      <c r="AA357" s="105"/>
      <c r="AB357" s="105"/>
      <c r="AC357" s="11">
        <v>7.4834922964049886</v>
      </c>
      <c r="AD357" s="112">
        <v>15120.742721696559</v>
      </c>
      <c r="AE357" s="604"/>
      <c r="AF357" s="605"/>
      <c r="AG357" s="274">
        <v>127.41305942773295</v>
      </c>
      <c r="AH357" s="9">
        <v>257443.98666869706</v>
      </c>
      <c r="AI357" s="112">
        <f t="shared" si="84"/>
        <v>257443.98666869706</v>
      </c>
      <c r="AJ357" s="608"/>
      <c r="AK357" s="592"/>
      <c r="AL357" s="636"/>
      <c r="AM357" s="68" t="s">
        <v>97</v>
      </c>
    </row>
    <row r="358" spans="1:39" s="68" customFormat="1" ht="15.75" customHeight="1" thickBot="1">
      <c r="A358" s="584"/>
      <c r="B358" s="577"/>
      <c r="C358" s="586"/>
      <c r="D358" s="484" t="s">
        <v>319</v>
      </c>
      <c r="E358" s="353" t="s">
        <v>51</v>
      </c>
      <c r="F358" s="404" t="s">
        <v>22</v>
      </c>
      <c r="G358" s="103">
        <v>718036</v>
      </c>
      <c r="H358" s="92">
        <f t="shared" si="86"/>
        <v>2107.2223037417461</v>
      </c>
      <c r="I358" s="362">
        <v>0</v>
      </c>
      <c r="J358" s="362">
        <v>0</v>
      </c>
      <c r="K358" s="404" t="s">
        <v>22</v>
      </c>
      <c r="L358" s="404" t="s">
        <v>22</v>
      </c>
      <c r="M358" s="588"/>
      <c r="N358" s="601"/>
      <c r="O358" s="59">
        <v>53.161637564196631</v>
      </c>
      <c r="P358" s="362">
        <v>0</v>
      </c>
      <c r="Q358" s="44">
        <v>53.161637564196631</v>
      </c>
      <c r="R358" s="108">
        <v>107415.5504454059</v>
      </c>
      <c r="S358" s="44">
        <v>53.161637564196631</v>
      </c>
      <c r="T358" s="108">
        <v>107415.5504454059</v>
      </c>
      <c r="U358" s="10" t="s">
        <v>22</v>
      </c>
      <c r="V358" s="59">
        <v>27.393889948642702</v>
      </c>
      <c r="W358" s="59">
        <v>27.393889948642702</v>
      </c>
      <c r="X358" s="109">
        <v>55350.62316545457</v>
      </c>
      <c r="Y358" s="44">
        <v>3.5452795304475417</v>
      </c>
      <c r="Z358" s="109">
        <v>7163.4014619280106</v>
      </c>
      <c r="AA358" s="106"/>
      <c r="AB358" s="106"/>
      <c r="AC358" s="44">
        <v>7.7303242846661782</v>
      </c>
      <c r="AD358" s="113">
        <v>15619.478183985349</v>
      </c>
      <c r="AE358" s="604"/>
      <c r="AF358" s="605"/>
      <c r="AG358" s="275">
        <v>159.48491269258989</v>
      </c>
      <c r="AH358" s="108">
        <v>322246.65133621782</v>
      </c>
      <c r="AI358" s="113">
        <f t="shared" si="84"/>
        <v>322246.65133621782</v>
      </c>
      <c r="AJ358" s="590"/>
      <c r="AK358" s="593"/>
      <c r="AL358" s="640"/>
    </row>
    <row r="359" spans="1:39" s="68" customFormat="1" ht="15.75" customHeight="1">
      <c r="A359" s="583" t="s">
        <v>161</v>
      </c>
      <c r="B359" s="572" t="s">
        <v>22</v>
      </c>
      <c r="C359" s="408">
        <v>38849</v>
      </c>
      <c r="D359" s="17" t="s">
        <v>318</v>
      </c>
      <c r="E359" s="354" t="s">
        <v>51</v>
      </c>
      <c r="F359" s="405"/>
      <c r="G359" s="167"/>
      <c r="H359" s="100"/>
      <c r="I359" s="167"/>
      <c r="J359" s="10"/>
      <c r="K359" s="167"/>
      <c r="L359" s="10"/>
      <c r="M359" s="587"/>
      <c r="N359" s="601"/>
      <c r="O359" s="104">
        <v>97.78</v>
      </c>
      <c r="P359" s="10">
        <v>0</v>
      </c>
      <c r="Q359" s="69">
        <v>97.78</v>
      </c>
      <c r="R359" s="107">
        <v>932.51807315546193</v>
      </c>
      <c r="S359" s="69">
        <v>97.78</v>
      </c>
      <c r="T359" s="107">
        <v>932.51807315546193</v>
      </c>
      <c r="U359" s="407" t="s">
        <v>51</v>
      </c>
      <c r="V359" s="104">
        <v>0</v>
      </c>
      <c r="W359" s="104">
        <v>0</v>
      </c>
      <c r="X359" s="99"/>
      <c r="Y359" s="69">
        <v>5.5600000000000005</v>
      </c>
      <c r="Z359" s="99">
        <v>53.02516349707885</v>
      </c>
      <c r="AA359" s="98"/>
      <c r="AB359" s="98"/>
      <c r="AC359" s="69">
        <v>38.119999999999997</v>
      </c>
      <c r="AD359" s="111">
        <v>363.54662455191493</v>
      </c>
      <c r="AE359" s="604"/>
      <c r="AF359" s="605"/>
      <c r="AG359" s="273">
        <v>293.34000000000003</v>
      </c>
      <c r="AH359" s="107">
        <v>2797.5542194663831</v>
      </c>
      <c r="AI359" s="111">
        <f t="shared" si="84"/>
        <v>2797.5542194663831</v>
      </c>
      <c r="AJ359" s="589">
        <v>45962</v>
      </c>
      <c r="AK359" s="609">
        <f>AI359+AI360+AI361</f>
        <v>4927.7781731121122</v>
      </c>
      <c r="AL359" s="637">
        <f>AK359+AK362</f>
        <v>8118.5650023238541</v>
      </c>
    </row>
    <row r="360" spans="1:39" s="68" customFormat="1" ht="15" customHeight="1">
      <c r="A360" s="628"/>
      <c r="B360" s="573"/>
      <c r="C360" s="56"/>
      <c r="D360" s="17" t="s">
        <v>270</v>
      </c>
      <c r="E360" s="17" t="s">
        <v>69</v>
      </c>
      <c r="F360" s="48" t="s">
        <v>51</v>
      </c>
      <c r="G360" s="168"/>
      <c r="H360" s="53"/>
      <c r="I360" s="168"/>
      <c r="J360" s="177" t="s">
        <v>51</v>
      </c>
      <c r="K360" s="168"/>
      <c r="L360" s="380" t="s">
        <v>51</v>
      </c>
      <c r="M360" s="601"/>
      <c r="N360" s="601"/>
      <c r="O360" s="38">
        <v>50.5</v>
      </c>
      <c r="P360" s="10">
        <v>0</v>
      </c>
      <c r="Q360" s="11">
        <v>50.5</v>
      </c>
      <c r="R360" s="9">
        <v>481.61344543210066</v>
      </c>
      <c r="S360" s="11">
        <v>50.5</v>
      </c>
      <c r="T360" s="9">
        <v>481.61344543210066</v>
      </c>
      <c r="U360" s="409" t="s">
        <v>51</v>
      </c>
      <c r="V360" s="38">
        <v>0</v>
      </c>
      <c r="W360" s="38">
        <v>0</v>
      </c>
      <c r="X360" s="50"/>
      <c r="Y360" s="11">
        <v>3.3000000000000003</v>
      </c>
      <c r="Z360" s="50">
        <v>31.471769701503632</v>
      </c>
      <c r="AA360" s="105"/>
      <c r="AB360" s="105"/>
      <c r="AC360" s="11">
        <v>19.408000000000001</v>
      </c>
      <c r="AD360" s="112">
        <v>185.09215344447946</v>
      </c>
      <c r="AE360" s="604"/>
      <c r="AF360" s="605"/>
      <c r="AG360" s="274">
        <v>151.5</v>
      </c>
      <c r="AH360" s="9">
        <v>1444.8403362963018</v>
      </c>
      <c r="AI360" s="112">
        <f t="shared" si="84"/>
        <v>1444.8403362963018</v>
      </c>
      <c r="AJ360" s="608"/>
      <c r="AK360" s="632"/>
      <c r="AL360" s="638"/>
    </row>
    <row r="361" spans="1:39" s="68" customFormat="1" ht="15.75" customHeight="1" thickBot="1">
      <c r="A361" s="628"/>
      <c r="B361" s="574"/>
      <c r="C361" s="394"/>
      <c r="D361" s="484" t="s">
        <v>319</v>
      </c>
      <c r="E361" s="353" t="s">
        <v>51</v>
      </c>
      <c r="F361" s="403" t="s">
        <v>51</v>
      </c>
      <c r="G361" s="169"/>
      <c r="H361" s="189">
        <v>22.22</v>
      </c>
      <c r="I361" s="169"/>
      <c r="J361" s="178" t="s">
        <v>51</v>
      </c>
      <c r="K361" s="169"/>
      <c r="L361" s="403" t="s">
        <v>51</v>
      </c>
      <c r="M361" s="601"/>
      <c r="N361" s="601"/>
      <c r="O361" s="59">
        <v>23.955499999999997</v>
      </c>
      <c r="P361" s="362">
        <v>0</v>
      </c>
      <c r="Q361" s="44">
        <v>23.955499999999997</v>
      </c>
      <c r="R361" s="108">
        <v>228.46120578314228</v>
      </c>
      <c r="S361" s="44">
        <v>23.955499999999997</v>
      </c>
      <c r="T361" s="108">
        <v>228.46120578314228</v>
      </c>
      <c r="U361" s="403" t="s">
        <v>51</v>
      </c>
      <c r="V361" s="59">
        <v>0.28886000000000001</v>
      </c>
      <c r="W361" s="59">
        <v>0.28886000000000001</v>
      </c>
      <c r="X361" s="109">
        <v>3</v>
      </c>
      <c r="Y361" s="44">
        <v>1.3599960000000002</v>
      </c>
      <c r="Z361" s="109">
        <v>12.970145729383672</v>
      </c>
      <c r="AA361" s="106"/>
      <c r="AB361" s="106"/>
      <c r="AC361" s="44">
        <v>9.4666559999999986</v>
      </c>
      <c r="AD361" s="113">
        <v>90.282550750108413</v>
      </c>
      <c r="AE361" s="604"/>
      <c r="AF361" s="605"/>
      <c r="AG361" s="275">
        <v>71.866499999999988</v>
      </c>
      <c r="AH361" s="108">
        <v>685.38361734942703</v>
      </c>
      <c r="AI361" s="113">
        <f t="shared" si="84"/>
        <v>685.38361734942703</v>
      </c>
      <c r="AJ361" s="608"/>
      <c r="AK361" s="610"/>
      <c r="AL361" s="638"/>
    </row>
    <row r="362" spans="1:39" s="68" customFormat="1" ht="15.75" customHeight="1">
      <c r="A362" s="628"/>
      <c r="B362" s="575" t="s">
        <v>22</v>
      </c>
      <c r="C362" s="408">
        <v>38849</v>
      </c>
      <c r="D362" s="17" t="s">
        <v>318</v>
      </c>
      <c r="E362" s="354" t="s">
        <v>51</v>
      </c>
      <c r="F362" s="405"/>
      <c r="G362" s="167"/>
      <c r="H362" s="100"/>
      <c r="I362" s="167"/>
      <c r="J362" s="10"/>
      <c r="K362" s="167"/>
      <c r="L362" s="10"/>
      <c r="M362" s="601"/>
      <c r="N362" s="601"/>
      <c r="O362" s="104">
        <v>82.47999999999999</v>
      </c>
      <c r="P362" s="69">
        <v>32</v>
      </c>
      <c r="Q362" s="69">
        <v>50.47999999999999</v>
      </c>
      <c r="R362" s="107">
        <v>481.42270743391009</v>
      </c>
      <c r="S362" s="69">
        <v>50.47999999999999</v>
      </c>
      <c r="T362" s="107">
        <v>481.42270743391009</v>
      </c>
      <c r="U362" s="107"/>
      <c r="V362" s="104">
        <v>0</v>
      </c>
      <c r="W362" s="104">
        <v>0</v>
      </c>
      <c r="X362" s="99"/>
      <c r="Y362" s="69">
        <v>3.74</v>
      </c>
      <c r="Z362" s="99">
        <v>35.668005661704065</v>
      </c>
      <c r="AA362" s="98"/>
      <c r="AB362" s="98"/>
      <c r="AC362" s="69">
        <v>20.6</v>
      </c>
      <c r="AD362" s="111">
        <v>196.46013813665897</v>
      </c>
      <c r="AE362" s="604"/>
      <c r="AF362" s="605"/>
      <c r="AG362" s="273">
        <v>151.43999999999997</v>
      </c>
      <c r="AH362" s="107">
        <v>1444.2681223017291</v>
      </c>
      <c r="AI362" s="111">
        <f t="shared" si="84"/>
        <v>1444.2681223017291</v>
      </c>
      <c r="AJ362" s="608"/>
      <c r="AK362" s="609">
        <f>AI362+AI363+AI364</f>
        <v>3190.7868292117419</v>
      </c>
      <c r="AL362" s="638"/>
    </row>
    <row r="363" spans="1:39" s="68" customFormat="1" ht="15" customHeight="1">
      <c r="A363" s="628"/>
      <c r="B363" s="576"/>
      <c r="C363" s="148"/>
      <c r="D363" s="17" t="s">
        <v>269</v>
      </c>
      <c r="E363" s="17" t="s">
        <v>69</v>
      </c>
      <c r="F363" s="48" t="s">
        <v>51</v>
      </c>
      <c r="G363" s="168"/>
      <c r="H363" s="53"/>
      <c r="I363" s="168"/>
      <c r="J363" s="177" t="s">
        <v>51</v>
      </c>
      <c r="K363" s="168"/>
      <c r="L363" s="409" t="s">
        <v>51</v>
      </c>
      <c r="M363" s="601"/>
      <c r="N363" s="601"/>
      <c r="O363" s="38">
        <v>35.699999999999996</v>
      </c>
      <c r="P363" s="10">
        <v>0</v>
      </c>
      <c r="Q363" s="11">
        <v>35.699999999999996</v>
      </c>
      <c r="R363" s="9">
        <v>340.46732677081195</v>
      </c>
      <c r="S363" s="11">
        <v>35.699999999999996</v>
      </c>
      <c r="T363" s="9">
        <v>340.46732677081195</v>
      </c>
      <c r="U363" s="409" t="s">
        <v>51</v>
      </c>
      <c r="V363" s="38">
        <v>0</v>
      </c>
      <c r="W363" s="38">
        <v>0</v>
      </c>
      <c r="X363" s="50"/>
      <c r="Y363" s="11">
        <v>3.3000000000000003</v>
      </c>
      <c r="Z363" s="50">
        <v>31.471769701503632</v>
      </c>
      <c r="AA363" s="105"/>
      <c r="AB363" s="105"/>
      <c r="AC363" s="11">
        <v>13.488</v>
      </c>
      <c r="AD363" s="112">
        <v>128.63370597996391</v>
      </c>
      <c r="AE363" s="604"/>
      <c r="AF363" s="605"/>
      <c r="AG363" s="274">
        <v>107.1</v>
      </c>
      <c r="AH363" s="9">
        <v>1021.4019803124372</v>
      </c>
      <c r="AI363" s="112">
        <f t="shared" si="84"/>
        <v>1021.4019803124372</v>
      </c>
      <c r="AJ363" s="608"/>
      <c r="AK363" s="632"/>
      <c r="AL363" s="638"/>
    </row>
    <row r="364" spans="1:39" s="68" customFormat="1" ht="15.75" customHeight="1" thickBot="1">
      <c r="A364" s="584"/>
      <c r="B364" s="577"/>
      <c r="C364" s="118"/>
      <c r="D364" s="484" t="s">
        <v>319</v>
      </c>
      <c r="E364" s="353" t="s">
        <v>51</v>
      </c>
      <c r="F364" s="403" t="s">
        <v>51</v>
      </c>
      <c r="G364" s="169"/>
      <c r="H364" s="189">
        <v>77.77</v>
      </c>
      <c r="I364" s="169"/>
      <c r="J364" s="178" t="s">
        <v>51</v>
      </c>
      <c r="K364" s="169"/>
      <c r="L364" s="403" t="s">
        <v>51</v>
      </c>
      <c r="M364" s="588"/>
      <c r="N364" s="588"/>
      <c r="O364" s="59">
        <v>25.344249999999999</v>
      </c>
      <c r="P364" s="362">
        <v>0</v>
      </c>
      <c r="Q364" s="44">
        <v>25.344249999999999</v>
      </c>
      <c r="R364" s="108">
        <v>241.70557553252513</v>
      </c>
      <c r="S364" s="44">
        <v>25.344249999999999</v>
      </c>
      <c r="T364" s="108">
        <v>241.70557553252513</v>
      </c>
      <c r="U364" s="403" t="s">
        <v>51</v>
      </c>
      <c r="V364" s="59">
        <v>1.01</v>
      </c>
      <c r="W364" s="59">
        <v>1.01</v>
      </c>
      <c r="X364" s="109">
        <v>10</v>
      </c>
      <c r="Y364" s="44">
        <v>1.4599860000000002</v>
      </c>
      <c r="Z364" s="109">
        <v>13.923740351339237</v>
      </c>
      <c r="AA364" s="106"/>
      <c r="AB364" s="106"/>
      <c r="AC364" s="44">
        <v>9.7332960000000011</v>
      </c>
      <c r="AD364" s="113">
        <v>92.825469741989764</v>
      </c>
      <c r="AE364" s="606"/>
      <c r="AF364" s="607"/>
      <c r="AG364" s="275">
        <v>76.032749999999993</v>
      </c>
      <c r="AH364" s="108">
        <v>725.11672659757551</v>
      </c>
      <c r="AI364" s="113">
        <f t="shared" si="84"/>
        <v>725.11672659757551</v>
      </c>
      <c r="AJ364" s="590"/>
      <c r="AK364" s="610"/>
      <c r="AL364" s="639"/>
    </row>
    <row r="365" spans="1:39" s="68" customFormat="1">
      <c r="A365" s="61"/>
      <c r="B365" s="61"/>
      <c r="C365" s="62"/>
      <c r="D365" s="63"/>
      <c r="E365" s="63"/>
      <c r="F365" s="63"/>
      <c r="G365" s="64"/>
      <c r="H365" s="64"/>
      <c r="I365" s="64"/>
      <c r="J365" s="64"/>
      <c r="K365" s="64"/>
      <c r="L365" s="64"/>
      <c r="M365" s="65"/>
      <c r="N365" s="65"/>
      <c r="O365" s="66"/>
      <c r="P365" s="67"/>
      <c r="Q365" s="66"/>
      <c r="R365" s="66"/>
      <c r="S365" s="66"/>
      <c r="T365" s="66"/>
      <c r="U365" s="66"/>
      <c r="V365" s="66"/>
      <c r="W365" s="66"/>
      <c r="X365" s="67"/>
      <c r="Y365" s="67"/>
      <c r="Z365" s="67"/>
      <c r="AA365" s="67"/>
      <c r="AB365" s="67"/>
      <c r="AC365" s="67"/>
      <c r="AD365" s="67"/>
      <c r="AE365" s="67"/>
      <c r="AF365" s="67"/>
      <c r="AG365" s="67"/>
      <c r="AH365" s="67"/>
      <c r="AI365" s="67"/>
      <c r="AJ365" s="67"/>
    </row>
    <row r="366" spans="1:39" s="224" customFormat="1">
      <c r="A366" s="217"/>
      <c r="B366" s="217"/>
      <c r="C366" s="218"/>
      <c r="D366" s="219"/>
      <c r="E366" s="219"/>
      <c r="F366" s="219"/>
      <c r="G366" s="220"/>
      <c r="H366" s="220"/>
      <c r="I366" s="220"/>
      <c r="J366" s="220"/>
      <c r="K366" s="220"/>
      <c r="L366" s="220"/>
      <c r="M366" s="221"/>
      <c r="N366" s="221"/>
      <c r="O366" s="222"/>
      <c r="P366" s="222"/>
      <c r="Q366" s="222"/>
      <c r="R366" s="222"/>
      <c r="S366" s="222"/>
      <c r="T366" s="222"/>
      <c r="U366" s="222"/>
      <c r="V366" s="222"/>
      <c r="W366" s="222"/>
      <c r="X366" s="222"/>
      <c r="Y366" s="222"/>
      <c r="Z366" s="223"/>
      <c r="AA366" s="223"/>
      <c r="AB366" s="223"/>
      <c r="AC366" s="223"/>
      <c r="AD366" s="223"/>
      <c r="AE366" s="223"/>
      <c r="AF366" s="223"/>
      <c r="AG366" s="223"/>
      <c r="AH366" s="223"/>
      <c r="AI366" s="223"/>
      <c r="AJ366" s="223"/>
    </row>
    <row r="367" spans="1:39" s="68" customFormat="1" ht="13.5" thickBot="1">
      <c r="A367" s="61"/>
      <c r="B367" s="85"/>
      <c r="C367" s="86"/>
      <c r="D367" s="87"/>
      <c r="E367" s="87"/>
      <c r="F367" s="63"/>
      <c r="G367" s="64"/>
      <c r="H367" s="64"/>
      <c r="I367" s="88"/>
      <c r="J367" s="88"/>
      <c r="K367" s="64"/>
      <c r="L367" s="64"/>
      <c r="M367" s="65"/>
      <c r="N367" s="65"/>
      <c r="O367" s="66"/>
      <c r="P367" s="74"/>
      <c r="Q367" s="66"/>
      <c r="R367" s="66"/>
      <c r="S367" s="66"/>
      <c r="T367" s="66"/>
      <c r="U367" s="66"/>
      <c r="V367" s="66"/>
      <c r="W367" s="66"/>
      <c r="X367" s="67"/>
      <c r="Y367" s="67"/>
      <c r="Z367" s="67"/>
      <c r="AA367" s="67"/>
      <c r="AB367" s="67"/>
      <c r="AC367" s="67"/>
      <c r="AD367" s="67"/>
      <c r="AE367" s="67"/>
      <c r="AF367" s="67"/>
      <c r="AG367" s="67"/>
      <c r="AH367" s="67"/>
      <c r="AI367" s="67"/>
      <c r="AJ367" s="67"/>
    </row>
    <row r="368" spans="1:39" s="68" customFormat="1" ht="15.75" customHeight="1">
      <c r="A368" s="594" t="s">
        <v>164</v>
      </c>
      <c r="B368" s="572" t="s">
        <v>260</v>
      </c>
      <c r="C368" s="411">
        <v>31862</v>
      </c>
      <c r="D368" s="17" t="s">
        <v>318</v>
      </c>
      <c r="E368" s="213" t="s">
        <v>51</v>
      </c>
      <c r="F368" s="410" t="s">
        <v>22</v>
      </c>
      <c r="G368" s="420">
        <v>1100000</v>
      </c>
      <c r="H368" s="100">
        <f>G368/340.75</f>
        <v>3228.1731474688186</v>
      </c>
      <c r="I368" s="413">
        <v>0</v>
      </c>
      <c r="J368" s="413">
        <v>0</v>
      </c>
      <c r="K368" s="410" t="s">
        <v>22</v>
      </c>
      <c r="L368" s="425" t="s">
        <v>22</v>
      </c>
      <c r="M368" s="616"/>
      <c r="N368" s="616" t="s">
        <v>13</v>
      </c>
      <c r="O368" s="200">
        <v>97.989728539985322</v>
      </c>
      <c r="P368" s="413">
        <v>0</v>
      </c>
      <c r="Q368" s="98"/>
      <c r="R368" s="98"/>
      <c r="S368" s="69">
        <v>97.989728539985322</v>
      </c>
      <c r="T368" s="107">
        <v>60856.776630168752</v>
      </c>
      <c r="U368" s="410" t="s">
        <v>22</v>
      </c>
      <c r="V368" s="104">
        <v>41.966250917094648</v>
      </c>
      <c r="W368" s="104">
        <v>41.966250917094648</v>
      </c>
      <c r="X368" s="99">
        <v>26063.249649937497</v>
      </c>
      <c r="Y368" s="69">
        <v>6.4798239178283197</v>
      </c>
      <c r="Z368" s="99">
        <v>4024.3115543399936</v>
      </c>
      <c r="AA368" s="98"/>
      <c r="AB368" s="98"/>
      <c r="AC368" s="69">
        <v>16.719002201027145</v>
      </c>
      <c r="AD368" s="111">
        <v>10383.379947950629</v>
      </c>
      <c r="AE368" s="602" t="s">
        <v>40</v>
      </c>
      <c r="AF368" s="603"/>
      <c r="AG368" s="273">
        <v>195.97945707997064</v>
      </c>
      <c r="AH368" s="107">
        <v>121713.5532603375</v>
      </c>
      <c r="AI368" s="111">
        <f t="shared" ref="AI368:AI385" si="88">AH368</f>
        <v>121713.5532603375</v>
      </c>
      <c r="AJ368" s="589">
        <v>45964</v>
      </c>
      <c r="AK368" s="591">
        <f>AI368+AI369+AI370</f>
        <v>456396.44069054187</v>
      </c>
      <c r="AL368" s="635">
        <f>AK368+AK371+AK374+AK377+AK380+AK383+AK386</f>
        <v>1132678.6383915113</v>
      </c>
    </row>
    <row r="369" spans="1:39" s="68" customFormat="1" ht="15" customHeight="1">
      <c r="A369" s="595"/>
      <c r="B369" s="573"/>
      <c r="C369" s="411"/>
      <c r="D369" s="17" t="s">
        <v>319</v>
      </c>
      <c r="E369" s="177" t="s">
        <v>51</v>
      </c>
      <c r="F369" s="10" t="s">
        <v>22</v>
      </c>
      <c r="G369" s="421">
        <v>1100000</v>
      </c>
      <c r="H369" s="53">
        <f t="shared" ref="H369:H376" si="89">G369/340.75</f>
        <v>3228.1731474688186</v>
      </c>
      <c r="I369" s="10">
        <v>0</v>
      </c>
      <c r="J369" s="10">
        <v>0</v>
      </c>
      <c r="K369" s="10" t="s">
        <v>22</v>
      </c>
      <c r="L369" s="426" t="s">
        <v>22</v>
      </c>
      <c r="M369" s="621"/>
      <c r="N369" s="621"/>
      <c r="O369" s="202">
        <v>99.662509170946436</v>
      </c>
      <c r="P369" s="10">
        <v>0</v>
      </c>
      <c r="Q369" s="105"/>
      <c r="R369" s="105"/>
      <c r="S369" s="11">
        <v>99.662509170946436</v>
      </c>
      <c r="T369" s="9">
        <v>61895.661406424995</v>
      </c>
      <c r="U369" s="10" t="s">
        <v>22</v>
      </c>
      <c r="V369" s="38">
        <v>41.966250917094648</v>
      </c>
      <c r="W369" s="38">
        <v>41.966250917094648</v>
      </c>
      <c r="X369" s="50">
        <v>26063.249649937497</v>
      </c>
      <c r="Y369" s="11">
        <v>7.0080704328686725</v>
      </c>
      <c r="Z369" s="50">
        <v>4352.3804310525102</v>
      </c>
      <c r="AA369" s="105"/>
      <c r="AB369" s="105"/>
      <c r="AC369" s="11">
        <v>17.062362435803376</v>
      </c>
      <c r="AD369" s="112">
        <v>10596.624717813744</v>
      </c>
      <c r="AE369" s="604"/>
      <c r="AF369" s="605"/>
      <c r="AG369" s="274">
        <v>199.32501834189287</v>
      </c>
      <c r="AH369" s="9">
        <v>123791.32281284999</v>
      </c>
      <c r="AI369" s="112">
        <f t="shared" si="88"/>
        <v>123791.32281284999</v>
      </c>
      <c r="AJ369" s="608"/>
      <c r="AK369" s="592"/>
      <c r="AL369" s="636"/>
    </row>
    <row r="370" spans="1:39" s="68" customFormat="1" ht="15" customHeight="1" thickBot="1">
      <c r="A370" s="595"/>
      <c r="B370" s="574"/>
      <c r="C370" s="56"/>
      <c r="D370" s="17" t="s">
        <v>320</v>
      </c>
      <c r="E370" s="177" t="s">
        <v>51</v>
      </c>
      <c r="F370" s="10" t="s">
        <v>22</v>
      </c>
      <c r="G370" s="422">
        <v>2222222</v>
      </c>
      <c r="H370" s="53">
        <f t="shared" si="89"/>
        <v>6521.5612619222302</v>
      </c>
      <c r="I370" s="10">
        <v>0</v>
      </c>
      <c r="J370" s="10">
        <v>0</v>
      </c>
      <c r="K370" s="10" t="s">
        <v>22</v>
      </c>
      <c r="L370" s="426" t="s">
        <v>22</v>
      </c>
      <c r="M370" s="621"/>
      <c r="N370" s="621"/>
      <c r="O370" s="202">
        <v>169.78558767424798</v>
      </c>
      <c r="P370" s="10">
        <v>0</v>
      </c>
      <c r="Q370" s="105"/>
      <c r="R370" s="105"/>
      <c r="S370" s="11">
        <v>169.78558767424798</v>
      </c>
      <c r="T370" s="9">
        <v>105445.78230867718</v>
      </c>
      <c r="U370" s="10" t="s">
        <v>22</v>
      </c>
      <c r="V370" s="38">
        <v>84.780296404989002</v>
      </c>
      <c r="W370" s="38">
        <v>84.780296404989002</v>
      </c>
      <c r="X370" s="50">
        <v>52653.024330530308</v>
      </c>
      <c r="Y370" s="11">
        <v>12.160918415260454</v>
      </c>
      <c r="Z370" s="50">
        <v>7552.5701177263672</v>
      </c>
      <c r="AA370" s="105"/>
      <c r="AB370" s="105"/>
      <c r="AC370" s="11">
        <v>25.413546294937639</v>
      </c>
      <c r="AD370" s="112">
        <v>15783.149247325231</v>
      </c>
      <c r="AE370" s="604"/>
      <c r="AF370" s="605"/>
      <c r="AG370" s="274">
        <v>339.57117534849596</v>
      </c>
      <c r="AH370" s="9">
        <v>210891.56461735436</v>
      </c>
      <c r="AI370" s="112">
        <f t="shared" si="88"/>
        <v>210891.56461735436</v>
      </c>
      <c r="AJ370" s="608"/>
      <c r="AK370" s="592"/>
      <c r="AL370" s="636"/>
    </row>
    <row r="371" spans="1:39" s="68" customFormat="1" ht="15.75" customHeight="1">
      <c r="A371" s="595"/>
      <c r="B371" s="575" t="s">
        <v>260</v>
      </c>
      <c r="C371" s="411">
        <v>33414</v>
      </c>
      <c r="D371" s="17" t="s">
        <v>321</v>
      </c>
      <c r="E371" s="177" t="s">
        <v>51</v>
      </c>
      <c r="F371" s="10" t="s">
        <v>22</v>
      </c>
      <c r="G371" s="421">
        <v>600000</v>
      </c>
      <c r="H371" s="53">
        <f t="shared" si="89"/>
        <v>1760.8217168011738</v>
      </c>
      <c r="I371" s="10">
        <v>0</v>
      </c>
      <c r="J371" s="10">
        <v>0</v>
      </c>
      <c r="K371" s="10" t="s">
        <v>22</v>
      </c>
      <c r="L371" s="426" t="s">
        <v>22</v>
      </c>
      <c r="M371" s="621"/>
      <c r="N371" s="621"/>
      <c r="O371" s="202">
        <v>62.03961848862803</v>
      </c>
      <c r="P371" s="10">
        <v>0</v>
      </c>
      <c r="Q371" s="105"/>
      <c r="R371" s="105"/>
      <c r="S371" s="11">
        <v>62.03961848862803</v>
      </c>
      <c r="T371" s="112">
        <v>14463.501187009226</v>
      </c>
      <c r="U371" s="10" t="s">
        <v>22</v>
      </c>
      <c r="V371" s="38">
        <v>22.890682318415262</v>
      </c>
      <c r="W371" s="38">
        <v>22.890682318415262</v>
      </c>
      <c r="X371" s="50">
        <v>5336.5803812049162</v>
      </c>
      <c r="Y371" s="11">
        <v>3.9486426999266326</v>
      </c>
      <c r="Z371" s="50">
        <v>920.56011575785021</v>
      </c>
      <c r="AA371" s="105"/>
      <c r="AB371" s="105"/>
      <c r="AC371" s="11">
        <v>11.656639765223771</v>
      </c>
      <c r="AD371" s="112">
        <v>2717.5509325828102</v>
      </c>
      <c r="AE371" s="604"/>
      <c r="AF371" s="605"/>
      <c r="AG371" s="274">
        <v>124.07923697725606</v>
      </c>
      <c r="AH371" s="9">
        <v>28927.002374018452</v>
      </c>
      <c r="AI371" s="112">
        <f t="shared" si="88"/>
        <v>28927.002374018452</v>
      </c>
      <c r="AJ371" s="608"/>
      <c r="AK371" s="591">
        <f>AI371+AI372+AI373</f>
        <v>104274.64464823762</v>
      </c>
      <c r="AL371" s="636"/>
    </row>
    <row r="372" spans="1:39" s="68" customFormat="1" ht="15.75" customHeight="1">
      <c r="A372" s="595"/>
      <c r="B372" s="576"/>
      <c r="C372" s="411"/>
      <c r="D372" s="17" t="s">
        <v>322</v>
      </c>
      <c r="E372" s="177" t="s">
        <v>51</v>
      </c>
      <c r="F372" s="10" t="s">
        <v>22</v>
      </c>
      <c r="G372" s="421">
        <v>600000</v>
      </c>
      <c r="H372" s="53">
        <f t="shared" si="89"/>
        <v>1760.8217168011738</v>
      </c>
      <c r="I372" s="10">
        <v>0</v>
      </c>
      <c r="J372" s="10">
        <v>0</v>
      </c>
      <c r="K372" s="10" t="s">
        <v>22</v>
      </c>
      <c r="L372" s="426" t="s">
        <v>22</v>
      </c>
      <c r="M372" s="621"/>
      <c r="N372" s="621"/>
      <c r="O372" s="202">
        <v>63.712399119589143</v>
      </c>
      <c r="P372" s="10">
        <v>0</v>
      </c>
      <c r="Q372" s="105"/>
      <c r="R372" s="105"/>
      <c r="S372" s="11">
        <v>63.712399119589143</v>
      </c>
      <c r="T372" s="112">
        <v>14853.482061020359</v>
      </c>
      <c r="U372" s="10" t="s">
        <v>22</v>
      </c>
      <c r="V372" s="38">
        <v>22.890682318415262</v>
      </c>
      <c r="W372" s="38">
        <v>22.890682318415262</v>
      </c>
      <c r="X372" s="50">
        <v>5336.5803812049162</v>
      </c>
      <c r="Y372" s="11">
        <v>4.4768892149669846</v>
      </c>
      <c r="Z372" s="50">
        <v>1043.7119707087311</v>
      </c>
      <c r="AA372" s="105"/>
      <c r="AB372" s="105"/>
      <c r="AC372" s="11">
        <v>12</v>
      </c>
      <c r="AD372" s="112">
        <v>2797.5996383008878</v>
      </c>
      <c r="AE372" s="604"/>
      <c r="AF372" s="605"/>
      <c r="AG372" s="274">
        <v>127.42479823917829</v>
      </c>
      <c r="AH372" s="9">
        <v>29706.964122040717</v>
      </c>
      <c r="AI372" s="112">
        <f t="shared" si="88"/>
        <v>29706.964122040717</v>
      </c>
      <c r="AJ372" s="608"/>
      <c r="AK372" s="592"/>
      <c r="AL372" s="636"/>
    </row>
    <row r="373" spans="1:39" s="68" customFormat="1" ht="15" customHeight="1" thickBot="1">
      <c r="A373" s="595"/>
      <c r="B373" s="577"/>
      <c r="C373" s="56"/>
      <c r="D373" s="17" t="s">
        <v>331</v>
      </c>
      <c r="E373" s="177" t="s">
        <v>51</v>
      </c>
      <c r="F373" s="10" t="s">
        <v>22</v>
      </c>
      <c r="G373" s="422">
        <v>1222222</v>
      </c>
      <c r="H373" s="53">
        <f t="shared" si="89"/>
        <v>3586.8584005869407</v>
      </c>
      <c r="I373" s="10">
        <v>0</v>
      </c>
      <c r="J373" s="10">
        <v>0</v>
      </c>
      <c r="K373" s="10" t="s">
        <v>22</v>
      </c>
      <c r="L373" s="426" t="s">
        <v>22</v>
      </c>
      <c r="M373" s="621"/>
      <c r="N373" s="621"/>
      <c r="O373" s="202">
        <v>97.885367571533379</v>
      </c>
      <c r="P373" s="10">
        <v>0</v>
      </c>
      <c r="Q373" s="105"/>
      <c r="R373" s="105"/>
      <c r="S373" s="11">
        <v>97.885367571533379</v>
      </c>
      <c r="T373" s="112">
        <v>22820.339076089229</v>
      </c>
      <c r="U373" s="10" t="s">
        <v>22</v>
      </c>
      <c r="V373" s="38">
        <v>46.629159207630231</v>
      </c>
      <c r="W373" s="38">
        <v>46.629159207630231</v>
      </c>
      <c r="X373" s="50">
        <v>10870.809911128399</v>
      </c>
      <c r="Y373" s="11">
        <v>7.0985559794570801</v>
      </c>
      <c r="Z373" s="50">
        <v>1654.9098033823107</v>
      </c>
      <c r="AA373" s="105"/>
      <c r="AB373" s="105"/>
      <c r="AC373" s="11">
        <v>15.288821423330887</v>
      </c>
      <c r="AD373" s="112">
        <v>3564.3334403297772</v>
      </c>
      <c r="AE373" s="604"/>
      <c r="AF373" s="605"/>
      <c r="AG373" s="274">
        <v>195.77073514306676</v>
      </c>
      <c r="AH373" s="9">
        <v>45640.678152178458</v>
      </c>
      <c r="AI373" s="112">
        <f t="shared" si="88"/>
        <v>45640.678152178458</v>
      </c>
      <c r="AJ373" s="608"/>
      <c r="AK373" s="592"/>
      <c r="AL373" s="636"/>
    </row>
    <row r="374" spans="1:39" s="68" customFormat="1" ht="15.75" customHeight="1">
      <c r="A374" s="595"/>
      <c r="B374" s="572" t="s">
        <v>260</v>
      </c>
      <c r="C374" s="411">
        <v>33591</v>
      </c>
      <c r="D374" s="17" t="s">
        <v>332</v>
      </c>
      <c r="E374" s="177" t="s">
        <v>51</v>
      </c>
      <c r="F374" s="10" t="s">
        <v>22</v>
      </c>
      <c r="G374" s="421">
        <v>700000</v>
      </c>
      <c r="H374" s="53">
        <f t="shared" si="89"/>
        <v>2054.2920029347029</v>
      </c>
      <c r="I374" s="10">
        <v>0</v>
      </c>
      <c r="J374" s="10">
        <v>0</v>
      </c>
      <c r="K374" s="10" t="s">
        <v>22</v>
      </c>
      <c r="L374" s="426" t="s">
        <v>22</v>
      </c>
      <c r="M374" s="621"/>
      <c r="N374" s="621"/>
      <c r="O374" s="202">
        <v>69.229640498899485</v>
      </c>
      <c r="P374" s="10">
        <v>0</v>
      </c>
      <c r="Q374" s="105"/>
      <c r="R374" s="105"/>
      <c r="S374" s="11">
        <v>69.229640498899485</v>
      </c>
      <c r="T374" s="112">
        <v>13651.405863588576</v>
      </c>
      <c r="U374" s="10" t="s">
        <v>22</v>
      </c>
      <c r="V374" s="38">
        <v>26.705796038151139</v>
      </c>
      <c r="W374" s="38">
        <v>26.705796038151139</v>
      </c>
      <c r="X374" s="50">
        <v>5266.1209562804661</v>
      </c>
      <c r="Y374" s="11">
        <v>4.4548789435069702</v>
      </c>
      <c r="Z374" s="50">
        <v>878.45841886085009</v>
      </c>
      <c r="AA374" s="105"/>
      <c r="AB374" s="105"/>
      <c r="AC374" s="11">
        <v>12.669112252384446</v>
      </c>
      <c r="AD374" s="112">
        <v>2498.2246338750274</v>
      </c>
      <c r="AE374" s="604"/>
      <c r="AF374" s="605"/>
      <c r="AG374" s="274">
        <v>138.45928099779897</v>
      </c>
      <c r="AH374" s="9">
        <v>27302.811727177152</v>
      </c>
      <c r="AI374" s="112">
        <f t="shared" si="88"/>
        <v>27302.811727177152</v>
      </c>
      <c r="AJ374" s="608"/>
      <c r="AK374" s="591">
        <f>AI374+AI375+AI376</f>
        <v>100170.73850073863</v>
      </c>
      <c r="AL374" s="636"/>
    </row>
    <row r="375" spans="1:39" s="68" customFormat="1" ht="15" customHeight="1">
      <c r="A375" s="595"/>
      <c r="B375" s="573"/>
      <c r="C375" s="411"/>
      <c r="D375" s="17" t="s">
        <v>333</v>
      </c>
      <c r="E375" s="418" t="s">
        <v>51</v>
      </c>
      <c r="F375" s="412" t="s">
        <v>22</v>
      </c>
      <c r="G375" s="421">
        <v>700000</v>
      </c>
      <c r="H375" s="419">
        <f t="shared" si="89"/>
        <v>2054.2920029347029</v>
      </c>
      <c r="I375" s="412">
        <v>0</v>
      </c>
      <c r="J375" s="412">
        <v>0</v>
      </c>
      <c r="K375" s="412" t="s">
        <v>22</v>
      </c>
      <c r="L375" s="427" t="s">
        <v>22</v>
      </c>
      <c r="M375" s="621"/>
      <c r="N375" s="621"/>
      <c r="O375" s="202">
        <v>70.902421129860599</v>
      </c>
      <c r="P375" s="10">
        <v>0</v>
      </c>
      <c r="Q375" s="105"/>
      <c r="R375" s="105"/>
      <c r="S375" s="11">
        <v>70.902421129860599</v>
      </c>
      <c r="T375" s="112">
        <v>13981.261791619308</v>
      </c>
      <c r="U375" s="10" t="s">
        <v>22</v>
      </c>
      <c r="V375" s="38">
        <v>26.705796038151139</v>
      </c>
      <c r="W375" s="38">
        <v>26.705796038151139</v>
      </c>
      <c r="X375" s="50">
        <v>5266.1209562804661</v>
      </c>
      <c r="Y375" s="11">
        <v>4.9831254585473221</v>
      </c>
      <c r="Z375" s="50">
        <v>982.62344876529937</v>
      </c>
      <c r="AA375" s="105"/>
      <c r="AB375" s="105"/>
      <c r="AC375" s="11">
        <v>13.012472487160675</v>
      </c>
      <c r="AD375" s="112">
        <v>2565.9319033129204</v>
      </c>
      <c r="AE375" s="604"/>
      <c r="AF375" s="605"/>
      <c r="AG375" s="274">
        <v>141.8048422597212</v>
      </c>
      <c r="AH375" s="9">
        <v>27962.523583238617</v>
      </c>
      <c r="AI375" s="112">
        <f t="shared" si="88"/>
        <v>27962.523583238617</v>
      </c>
      <c r="AJ375" s="608"/>
      <c r="AK375" s="592"/>
      <c r="AL375" s="636"/>
    </row>
    <row r="376" spans="1:39" s="68" customFormat="1" ht="15.75" customHeight="1" thickBot="1">
      <c r="A376" s="595"/>
      <c r="B376" s="574"/>
      <c r="C376" s="56"/>
      <c r="D376" s="17" t="s">
        <v>334</v>
      </c>
      <c r="E376" s="177" t="s">
        <v>51</v>
      </c>
      <c r="F376" s="10" t="s">
        <v>22</v>
      </c>
      <c r="G376" s="422">
        <v>1444444</v>
      </c>
      <c r="H376" s="53">
        <f t="shared" si="89"/>
        <v>4239.0139398385918</v>
      </c>
      <c r="I376" s="10">
        <v>0</v>
      </c>
      <c r="J376" s="10">
        <v>0</v>
      </c>
      <c r="K376" s="10" t="s">
        <v>22</v>
      </c>
      <c r="L376" s="426" t="s">
        <v>22</v>
      </c>
      <c r="M376" s="621"/>
      <c r="N376" s="621"/>
      <c r="O376" s="202">
        <v>113.86317828319883</v>
      </c>
      <c r="P376" s="10">
        <v>0</v>
      </c>
      <c r="Q376" s="105"/>
      <c r="R376" s="105"/>
      <c r="S376" s="11">
        <v>113.86317828319883</v>
      </c>
      <c r="T376" s="112">
        <v>22452.701595161427</v>
      </c>
      <c r="U376" s="10" t="s">
        <v>22</v>
      </c>
      <c r="V376" s="38">
        <v>55.10718121790169</v>
      </c>
      <c r="W376" s="38">
        <v>55.10718121790169</v>
      </c>
      <c r="X376" s="50">
        <v>10866.595455105113</v>
      </c>
      <c r="Y376" s="11">
        <v>8.223524284666178</v>
      </c>
      <c r="Z376" s="50">
        <v>1621.5983042818132</v>
      </c>
      <c r="AA376" s="105"/>
      <c r="AB376" s="105"/>
      <c r="AC376" s="11">
        <v>17.538758033749083</v>
      </c>
      <c r="AD376" s="112">
        <v>3458.4710036994879</v>
      </c>
      <c r="AE376" s="604"/>
      <c r="AF376" s="605"/>
      <c r="AG376" s="274">
        <v>227.72635656639767</v>
      </c>
      <c r="AH376" s="9">
        <v>44905.403190322853</v>
      </c>
      <c r="AI376" s="112">
        <f t="shared" si="88"/>
        <v>44905.403190322853</v>
      </c>
      <c r="AJ376" s="608"/>
      <c r="AK376" s="592"/>
      <c r="AL376" s="636"/>
      <c r="AM376" s="68" t="s">
        <v>97</v>
      </c>
    </row>
    <row r="377" spans="1:39" s="68" customFormat="1" ht="15.75" customHeight="1">
      <c r="A377" s="595"/>
      <c r="B377" s="575" t="s">
        <v>260</v>
      </c>
      <c r="C377" s="411">
        <v>33777</v>
      </c>
      <c r="D377" s="17" t="s">
        <v>335</v>
      </c>
      <c r="E377" s="177" t="s">
        <v>51</v>
      </c>
      <c r="F377" s="10" t="s">
        <v>22</v>
      </c>
      <c r="G377" s="421">
        <v>1300000</v>
      </c>
      <c r="H377" s="53">
        <f>G377/340.75</f>
        <v>3815.1137197358767</v>
      </c>
      <c r="I377" s="10">
        <v>0</v>
      </c>
      <c r="J377" s="10">
        <v>0</v>
      </c>
      <c r="K377" s="10" t="s">
        <v>22</v>
      </c>
      <c r="L377" s="426" t="s">
        <v>22</v>
      </c>
      <c r="M377" s="621"/>
      <c r="N377" s="621"/>
      <c r="O377" s="202">
        <v>112.36977256052825</v>
      </c>
      <c r="P377" s="10">
        <v>0</v>
      </c>
      <c r="Q377" s="105"/>
      <c r="R377" s="105"/>
      <c r="S377" s="11">
        <v>112.36977256052825</v>
      </c>
      <c r="T377" s="112">
        <v>26300.54647116279</v>
      </c>
      <c r="U377" s="10" t="s">
        <v>22</v>
      </c>
      <c r="V377" s="38">
        <v>49.596478356566401</v>
      </c>
      <c r="W377" s="38">
        <v>49.596478356566401</v>
      </c>
      <c r="X377" s="50">
        <v>12524.069748172757</v>
      </c>
      <c r="Y377" s="11">
        <v>7.492296404988994</v>
      </c>
      <c r="Z377" s="50">
        <v>1791.9053639693327</v>
      </c>
      <c r="AA377" s="105"/>
      <c r="AB377" s="105"/>
      <c r="AC377" s="11">
        <v>18.743947175348495</v>
      </c>
      <c r="AD377" s="112">
        <v>4120.3770606279359</v>
      </c>
      <c r="AE377" s="604"/>
      <c r="AF377" s="605"/>
      <c r="AG377" s="274">
        <v>224.73954512105649</v>
      </c>
      <c r="AH377" s="9">
        <v>37483.987549576006</v>
      </c>
      <c r="AI377" s="112">
        <f t="shared" si="88"/>
        <v>37483.987549576006</v>
      </c>
      <c r="AJ377" s="608"/>
      <c r="AK377" s="591">
        <f>AI377+AI378+AI379</f>
        <v>142822.23238428676</v>
      </c>
      <c r="AL377" s="636"/>
    </row>
    <row r="378" spans="1:39" s="68" customFormat="1" ht="15" customHeight="1">
      <c r="A378" s="595"/>
      <c r="B378" s="576"/>
      <c r="C378" s="411"/>
      <c r="D378" s="17" t="s">
        <v>336</v>
      </c>
      <c r="E378" s="213" t="s">
        <v>51</v>
      </c>
      <c r="F378" s="413" t="s">
        <v>22</v>
      </c>
      <c r="G378" s="421">
        <v>1300000</v>
      </c>
      <c r="H378" s="52">
        <f t="shared" ref="H378:H385" si="90">G378/340.75</f>
        <v>3815.1137197358767</v>
      </c>
      <c r="I378" s="10">
        <v>0</v>
      </c>
      <c r="J378" s="10">
        <v>0</v>
      </c>
      <c r="K378" s="10" t="s">
        <v>22</v>
      </c>
      <c r="L378" s="426" t="s">
        <v>22</v>
      </c>
      <c r="M378" s="621"/>
      <c r="N378" s="621"/>
      <c r="O378" s="202">
        <v>114.04255319148936</v>
      </c>
      <c r="P378" s="10">
        <v>0</v>
      </c>
      <c r="Q378" s="105"/>
      <c r="R378" s="105"/>
      <c r="S378" s="11">
        <v>114.04255319148936</v>
      </c>
      <c r="T378" s="112">
        <v>26539.299640275145</v>
      </c>
      <c r="U378" s="10" t="s">
        <v>22</v>
      </c>
      <c r="V378" s="38">
        <v>49.596478356566401</v>
      </c>
      <c r="W378" s="38">
        <v>49.596478356566401</v>
      </c>
      <c r="X378" s="50">
        <v>12524.069748172757</v>
      </c>
      <c r="Y378" s="11">
        <v>8.0205429200293459</v>
      </c>
      <c r="Z378" s="50">
        <v>1867.3011015837528</v>
      </c>
      <c r="AA378" s="105"/>
      <c r="AB378" s="105"/>
      <c r="AC378" s="11">
        <v>19.087307410124726</v>
      </c>
      <c r="AD378" s="112">
        <v>4169.3842900773107</v>
      </c>
      <c r="AE378" s="604"/>
      <c r="AF378" s="605"/>
      <c r="AG378" s="274">
        <v>228.08510638297872</v>
      </c>
      <c r="AH378" s="9">
        <v>38041.988931222819</v>
      </c>
      <c r="AI378" s="112">
        <f t="shared" si="88"/>
        <v>38041.988931222819</v>
      </c>
      <c r="AJ378" s="608"/>
      <c r="AK378" s="592"/>
      <c r="AL378" s="636"/>
    </row>
    <row r="379" spans="1:39" s="68" customFormat="1" ht="15" customHeight="1" thickBot="1">
      <c r="A379" s="595"/>
      <c r="B379" s="577"/>
      <c r="C379" s="56"/>
      <c r="D379" s="17" t="s">
        <v>337</v>
      </c>
      <c r="E379" s="177" t="s">
        <v>51</v>
      </c>
      <c r="F379" s="10" t="s">
        <v>22</v>
      </c>
      <c r="G379" s="422">
        <v>2666666</v>
      </c>
      <c r="H379" s="53">
        <f t="shared" si="90"/>
        <v>7825.8723404255315</v>
      </c>
      <c r="I379" s="10">
        <v>0</v>
      </c>
      <c r="J379" s="10">
        <v>0</v>
      </c>
      <c r="K379" s="10" t="s">
        <v>22</v>
      </c>
      <c r="L379" s="426" t="s">
        <v>22</v>
      </c>
      <c r="M379" s="621"/>
      <c r="N379" s="621"/>
      <c r="O379" s="202">
        <v>201.74120909757889</v>
      </c>
      <c r="P379" s="10">
        <v>0</v>
      </c>
      <c r="Q379" s="105"/>
      <c r="R379" s="105"/>
      <c r="S379" s="11">
        <v>201.74120909757889</v>
      </c>
      <c r="T379" s="112">
        <v>49318.579079906849</v>
      </c>
      <c r="U379" s="10" t="s">
        <v>22</v>
      </c>
      <c r="V379" s="38">
        <v>101.73634042553192</v>
      </c>
      <c r="W379" s="38">
        <v>101.73634042553192</v>
      </c>
      <c r="X379" s="50">
        <v>25411.152380620159</v>
      </c>
      <c r="Y379" s="11">
        <v>14.41085502567865</v>
      </c>
      <c r="Z379" s="50">
        <v>3501.9220978902372</v>
      </c>
      <c r="AA379" s="105"/>
      <c r="AB379" s="105"/>
      <c r="AC379" s="11">
        <v>29.913419515774027</v>
      </c>
      <c r="AD379" s="112">
        <v>7159.6620535169459</v>
      </c>
      <c r="AE379" s="604"/>
      <c r="AF379" s="605"/>
      <c r="AG379" s="274">
        <v>403.48241819515778</v>
      </c>
      <c r="AH379" s="9">
        <v>67296.255903487938</v>
      </c>
      <c r="AI379" s="112">
        <f t="shared" si="88"/>
        <v>67296.255903487938</v>
      </c>
      <c r="AJ379" s="608"/>
      <c r="AK379" s="592"/>
      <c r="AL379" s="636"/>
    </row>
    <row r="380" spans="1:39" s="68" customFormat="1" ht="15.75" customHeight="1">
      <c r="A380" s="595"/>
      <c r="B380" s="572" t="s">
        <v>260</v>
      </c>
      <c r="C380" s="411">
        <v>33918</v>
      </c>
      <c r="D380" s="17" t="s">
        <v>338</v>
      </c>
      <c r="E380" s="177" t="s">
        <v>51</v>
      </c>
      <c r="F380" s="10" t="s">
        <v>22</v>
      </c>
      <c r="G380" s="421">
        <v>2300000</v>
      </c>
      <c r="H380" s="53">
        <f t="shared" si="90"/>
        <v>6749.8165810711662</v>
      </c>
      <c r="I380" s="10">
        <v>0</v>
      </c>
      <c r="J380" s="10">
        <v>0</v>
      </c>
      <c r="K380" s="10" t="s">
        <v>22</v>
      </c>
      <c r="L380" s="426" t="s">
        <v>22</v>
      </c>
      <c r="M380" s="621"/>
      <c r="N380" s="621"/>
      <c r="O380" s="202">
        <v>184.26999266324285</v>
      </c>
      <c r="P380" s="10">
        <v>0</v>
      </c>
      <c r="Q380" s="105"/>
      <c r="R380" s="105"/>
      <c r="S380" s="11">
        <v>184.26999266324285</v>
      </c>
      <c r="T380" s="112">
        <v>26300.54647116279</v>
      </c>
      <c r="U380" s="10" t="s">
        <v>22</v>
      </c>
      <c r="V380" s="38">
        <v>87.747615553925172</v>
      </c>
      <c r="W380" s="38">
        <v>87.747615553925172</v>
      </c>
      <c r="X380" s="50">
        <v>12524.069748172757</v>
      </c>
      <c r="Y380" s="11">
        <v>12.554658840792369</v>
      </c>
      <c r="Z380" s="50">
        <v>1791.9053639693327</v>
      </c>
      <c r="AA380" s="105"/>
      <c r="AB380" s="105"/>
      <c r="AC380" s="11">
        <v>28.868672046955247</v>
      </c>
      <c r="AD380" s="112">
        <v>4120.3770606279359</v>
      </c>
      <c r="AE380" s="604"/>
      <c r="AF380" s="605"/>
      <c r="AG380" s="274">
        <v>368.53998532648569</v>
      </c>
      <c r="AH380" s="9">
        <v>52601.09294232558</v>
      </c>
      <c r="AI380" s="112">
        <f t="shared" si="88"/>
        <v>52601.09294232558</v>
      </c>
      <c r="AJ380" s="608"/>
      <c r="AK380" s="591">
        <f>AI380+AI381+AI382</f>
        <v>204316.85038268956</v>
      </c>
      <c r="AL380" s="636"/>
    </row>
    <row r="381" spans="1:39" s="68" customFormat="1" ht="15.75" customHeight="1">
      <c r="A381" s="595"/>
      <c r="B381" s="573"/>
      <c r="C381" s="411"/>
      <c r="D381" s="17" t="s">
        <v>339</v>
      </c>
      <c r="E381" s="177" t="s">
        <v>51</v>
      </c>
      <c r="F381" s="10" t="s">
        <v>22</v>
      </c>
      <c r="G381" s="421">
        <v>2300000</v>
      </c>
      <c r="H381" s="53">
        <f t="shared" si="90"/>
        <v>6749.8165810711662</v>
      </c>
      <c r="I381" s="10">
        <v>0</v>
      </c>
      <c r="J381" s="10">
        <v>0</v>
      </c>
      <c r="K381" s="10" t="s">
        <v>22</v>
      </c>
      <c r="L381" s="426" t="s">
        <v>22</v>
      </c>
      <c r="M381" s="621"/>
      <c r="N381" s="621"/>
      <c r="O381" s="202">
        <v>185.94277329420396</v>
      </c>
      <c r="P381" s="10">
        <v>0</v>
      </c>
      <c r="Q381" s="105"/>
      <c r="R381" s="105"/>
      <c r="S381" s="11">
        <v>185.94277329420396</v>
      </c>
      <c r="T381" s="112">
        <v>26539.299640275145</v>
      </c>
      <c r="U381" s="10" t="s">
        <v>22</v>
      </c>
      <c r="V381" s="38">
        <v>87.747615553925172</v>
      </c>
      <c r="W381" s="38">
        <v>87.747615553925172</v>
      </c>
      <c r="X381" s="50">
        <v>12524.069748172757</v>
      </c>
      <c r="Y381" s="11">
        <v>13.082905355832722</v>
      </c>
      <c r="Z381" s="50">
        <v>1867.3011015837528</v>
      </c>
      <c r="AA381" s="105"/>
      <c r="AB381" s="105"/>
      <c r="AC381" s="11">
        <v>29.212032281731474</v>
      </c>
      <c r="AD381" s="112">
        <v>4169.3842900773107</v>
      </c>
      <c r="AE381" s="604"/>
      <c r="AF381" s="605"/>
      <c r="AG381" s="274">
        <v>371.88554658840792</v>
      </c>
      <c r="AH381" s="9">
        <v>53078.59928055029</v>
      </c>
      <c r="AI381" s="112">
        <f t="shared" si="88"/>
        <v>53078.59928055029</v>
      </c>
      <c r="AJ381" s="608"/>
      <c r="AK381" s="592"/>
      <c r="AL381" s="636"/>
    </row>
    <row r="382" spans="1:39" s="68" customFormat="1" ht="15" customHeight="1" thickBot="1">
      <c r="A382" s="595"/>
      <c r="B382" s="574"/>
      <c r="C382" s="56"/>
      <c r="D382" s="17" t="s">
        <v>340</v>
      </c>
      <c r="E382" s="177" t="s">
        <v>51</v>
      </c>
      <c r="F382" s="10" t="s">
        <v>22</v>
      </c>
      <c r="G382" s="422">
        <v>4666666</v>
      </c>
      <c r="H382" s="53">
        <f t="shared" si="90"/>
        <v>13695.278063096112</v>
      </c>
      <c r="I382" s="10">
        <v>0</v>
      </c>
      <c r="J382" s="10">
        <v>0</v>
      </c>
      <c r="K382" s="10" t="s">
        <v>22</v>
      </c>
      <c r="L382" s="426" t="s">
        <v>22</v>
      </c>
      <c r="M382" s="621"/>
      <c r="N382" s="621"/>
      <c r="O382" s="202">
        <v>345.54164930300811</v>
      </c>
      <c r="P382" s="10">
        <v>0</v>
      </c>
      <c r="Q382" s="105"/>
      <c r="R382" s="105"/>
      <c r="S382" s="11">
        <v>345.54164930300811</v>
      </c>
      <c r="T382" s="112">
        <v>49318.579079906849</v>
      </c>
      <c r="U382" s="10" t="s">
        <v>22</v>
      </c>
      <c r="V382" s="38">
        <v>178.03861482024945</v>
      </c>
      <c r="W382" s="38">
        <v>178.03861482024945</v>
      </c>
      <c r="X382" s="50">
        <v>25411.152380620159</v>
      </c>
      <c r="Y382" s="11">
        <v>24.535579897285398</v>
      </c>
      <c r="Z382" s="50">
        <v>3501.9220978902372</v>
      </c>
      <c r="AA382" s="105"/>
      <c r="AB382" s="105"/>
      <c r="AC382" s="11">
        <v>50.162869258987527</v>
      </c>
      <c r="AD382" s="112">
        <v>7159.6620535169459</v>
      </c>
      <c r="AE382" s="604"/>
      <c r="AF382" s="605"/>
      <c r="AG382" s="274">
        <v>691.08329860601623</v>
      </c>
      <c r="AH382" s="9">
        <v>98637.158159813698</v>
      </c>
      <c r="AI382" s="112">
        <f t="shared" si="88"/>
        <v>98637.158159813698</v>
      </c>
      <c r="AJ382" s="608"/>
      <c r="AK382" s="592"/>
      <c r="AL382" s="636"/>
    </row>
    <row r="383" spans="1:39" s="68" customFormat="1" ht="15.75" customHeight="1">
      <c r="A383" s="595"/>
      <c r="B383" s="575" t="s">
        <v>260</v>
      </c>
      <c r="C383" s="411">
        <v>33903</v>
      </c>
      <c r="D383" s="17" t="s">
        <v>341</v>
      </c>
      <c r="E383" s="177" t="s">
        <v>51</v>
      </c>
      <c r="F383" s="10" t="s">
        <v>22</v>
      </c>
      <c r="G383" s="421">
        <v>900000</v>
      </c>
      <c r="H383" s="53">
        <f t="shared" si="90"/>
        <v>2641.2325752017609</v>
      </c>
      <c r="I383" s="10">
        <v>0</v>
      </c>
      <c r="J383" s="10">
        <v>0</v>
      </c>
      <c r="K383" s="10" t="s">
        <v>22</v>
      </c>
      <c r="L383" s="426" t="s">
        <v>22</v>
      </c>
      <c r="M383" s="621"/>
      <c r="N383" s="621"/>
      <c r="O383" s="202">
        <v>83.609684519442411</v>
      </c>
      <c r="P383" s="10">
        <v>0</v>
      </c>
      <c r="Q383" s="105"/>
      <c r="R383" s="105"/>
      <c r="S383" s="11">
        <v>83.609684519442411</v>
      </c>
      <c r="T383" s="9">
        <v>12321.307572141088</v>
      </c>
      <c r="U383" s="10" t="s">
        <v>22</v>
      </c>
      <c r="V383" s="38">
        <v>34.336023477622895</v>
      </c>
      <c r="W383" s="38">
        <v>34.336023477622895</v>
      </c>
      <c r="X383" s="50">
        <v>5059.9964406476265</v>
      </c>
      <c r="Y383" s="11">
        <v>5.4673514306676445</v>
      </c>
      <c r="Z383" s="50">
        <v>805.707125549274</v>
      </c>
      <c r="AA383" s="105"/>
      <c r="AB383" s="105"/>
      <c r="AC383" s="11">
        <v>14.694057226705796</v>
      </c>
      <c r="AD383" s="112">
        <v>2165.4189896002254</v>
      </c>
      <c r="AE383" s="604"/>
      <c r="AF383" s="605"/>
      <c r="AG383" s="274">
        <v>167.21936903888482</v>
      </c>
      <c r="AH383" s="9">
        <v>24642.615144282176</v>
      </c>
      <c r="AI383" s="112">
        <f t="shared" si="88"/>
        <v>24642.615144282176</v>
      </c>
      <c r="AJ383" s="608"/>
      <c r="AK383" s="591">
        <f>AI383+AI384+AI385</f>
        <v>92756.01088257067</v>
      </c>
      <c r="AL383" s="636"/>
    </row>
    <row r="384" spans="1:39" s="68" customFormat="1" ht="15" customHeight="1">
      <c r="A384" s="595"/>
      <c r="B384" s="576"/>
      <c r="C384" s="411"/>
      <c r="D384" s="17" t="s">
        <v>342</v>
      </c>
      <c r="E384" s="177" t="s">
        <v>51</v>
      </c>
      <c r="F384" s="10" t="s">
        <v>22</v>
      </c>
      <c r="G384" s="421">
        <v>900000</v>
      </c>
      <c r="H384" s="53">
        <f t="shared" si="90"/>
        <v>2641.2325752017609</v>
      </c>
      <c r="I384" s="10">
        <v>0</v>
      </c>
      <c r="J384" s="10">
        <v>0</v>
      </c>
      <c r="K384" s="10" t="s">
        <v>22</v>
      </c>
      <c r="L384" s="426" t="s">
        <v>22</v>
      </c>
      <c r="M384" s="621"/>
      <c r="N384" s="621"/>
      <c r="O384" s="202">
        <v>85.282465150403524</v>
      </c>
      <c r="P384" s="10">
        <v>0</v>
      </c>
      <c r="Q384" s="105"/>
      <c r="R384" s="105"/>
      <c r="S384" s="11">
        <v>85.282465150403524</v>
      </c>
      <c r="T384" s="9">
        <v>12567.820219249563</v>
      </c>
      <c r="U384" s="10" t="s">
        <v>22</v>
      </c>
      <c r="V384" s="38">
        <v>34.336023477622895</v>
      </c>
      <c r="W384" s="38">
        <v>34.336023477622895</v>
      </c>
      <c r="X384" s="50">
        <v>5059.9964406476265</v>
      </c>
      <c r="Y384" s="11">
        <v>5.9955979457079964</v>
      </c>
      <c r="Z384" s="50">
        <v>883.55322463616096</v>
      </c>
      <c r="AA384" s="105"/>
      <c r="AB384" s="105"/>
      <c r="AC384" s="11">
        <v>15.037417461482026</v>
      </c>
      <c r="AD384" s="112">
        <v>2216.0189540067063</v>
      </c>
      <c r="AE384" s="604"/>
      <c r="AF384" s="605"/>
      <c r="AG384" s="274">
        <v>170.56493030080705</v>
      </c>
      <c r="AH384" s="9">
        <v>25135.640438499126</v>
      </c>
      <c r="AI384" s="112">
        <f t="shared" si="88"/>
        <v>25135.640438499126</v>
      </c>
      <c r="AJ384" s="608"/>
      <c r="AK384" s="592"/>
      <c r="AL384" s="636"/>
    </row>
    <row r="385" spans="1:38" s="68" customFormat="1" ht="15.75" customHeight="1" thickBot="1">
      <c r="A385" s="595"/>
      <c r="B385" s="577"/>
      <c r="C385" s="56"/>
      <c r="D385" s="17" t="s">
        <v>343</v>
      </c>
      <c r="E385" s="177" t="s">
        <v>51</v>
      </c>
      <c r="F385" s="10" t="s">
        <v>22</v>
      </c>
      <c r="G385" s="422">
        <v>1888888</v>
      </c>
      <c r="H385" s="53">
        <f t="shared" si="90"/>
        <v>5543.3250183418932</v>
      </c>
      <c r="I385" s="10">
        <v>0</v>
      </c>
      <c r="J385" s="10">
        <v>0</v>
      </c>
      <c r="K385" s="10" t="s">
        <v>22</v>
      </c>
      <c r="L385" s="426" t="s">
        <v>22</v>
      </c>
      <c r="M385" s="621"/>
      <c r="N385" s="621"/>
      <c r="O385" s="202">
        <v>145.81879970652972</v>
      </c>
      <c r="P385" s="10">
        <v>0</v>
      </c>
      <c r="Q385" s="105"/>
      <c r="R385" s="105"/>
      <c r="S385" s="11">
        <v>145.81879970652972</v>
      </c>
      <c r="T385" s="9">
        <v>21488.877649894686</v>
      </c>
      <c r="U385" s="10" t="s">
        <v>22</v>
      </c>
      <c r="V385" s="38">
        <v>72.063225238444616</v>
      </c>
      <c r="W385" s="38">
        <v>72.063225238444616</v>
      </c>
      <c r="X385" s="50">
        <v>10619.74061864666</v>
      </c>
      <c r="Y385" s="11">
        <v>10.47346089508437</v>
      </c>
      <c r="Z385" s="50">
        <v>1543.4424107068394</v>
      </c>
      <c r="AA385" s="105"/>
      <c r="AB385" s="105"/>
      <c r="AC385" s="11">
        <v>22.038631254585471</v>
      </c>
      <c r="AD385" s="112">
        <v>3247.766759526578</v>
      </c>
      <c r="AE385" s="604"/>
      <c r="AF385" s="605"/>
      <c r="AG385" s="274">
        <v>291.63759941305943</v>
      </c>
      <c r="AH385" s="9">
        <v>42977.755299789373</v>
      </c>
      <c r="AI385" s="112">
        <f t="shared" si="88"/>
        <v>42977.755299789373</v>
      </c>
      <c r="AJ385" s="608"/>
      <c r="AK385" s="592"/>
      <c r="AL385" s="636"/>
    </row>
    <row r="386" spans="1:38" s="68" customFormat="1" ht="15.75" customHeight="1">
      <c r="A386" s="595"/>
      <c r="B386" s="572" t="s">
        <v>260</v>
      </c>
      <c r="C386" s="411">
        <v>33995</v>
      </c>
      <c r="D386" s="116" t="s">
        <v>130</v>
      </c>
      <c r="E386" s="17" t="s">
        <v>165</v>
      </c>
      <c r="F386" s="10" t="s">
        <v>22</v>
      </c>
      <c r="G386" s="423">
        <v>200000</v>
      </c>
      <c r="H386" s="53">
        <f>G386/340.75</f>
        <v>586.94057226705797</v>
      </c>
      <c r="I386" s="423">
        <v>200000</v>
      </c>
      <c r="J386" s="53">
        <f>I386/340.75</f>
        <v>586.94057226705797</v>
      </c>
      <c r="K386" s="10" t="s">
        <v>22</v>
      </c>
      <c r="L386" s="426" t="s">
        <v>22</v>
      </c>
      <c r="M386" s="621"/>
      <c r="N386" s="621"/>
      <c r="O386" s="202">
        <v>43.844460748349228</v>
      </c>
      <c r="P386" s="11">
        <v>8.86</v>
      </c>
      <c r="Q386" s="105"/>
      <c r="R386" s="105"/>
      <c r="S386" s="11">
        <v>34.981658107116651</v>
      </c>
      <c r="T386" s="9">
        <v>4992.8732909103364</v>
      </c>
      <c r="U386" s="10" t="s">
        <v>22</v>
      </c>
      <c r="V386" s="38">
        <v>7.6302274394717546</v>
      </c>
      <c r="W386" s="38">
        <v>7.6302274394717546</v>
      </c>
      <c r="X386" s="38">
        <v>1089.0495433193701</v>
      </c>
      <c r="Y386" s="11">
        <v>2.9537784299339691</v>
      </c>
      <c r="Z386" s="50">
        <v>421.58783282728677</v>
      </c>
      <c r="AA386" s="105"/>
      <c r="AB386" s="105"/>
      <c r="AC386" s="11">
        <v>8.1173881144534121</v>
      </c>
      <c r="AD386" s="112">
        <v>1158.5811680082199</v>
      </c>
      <c r="AE386" s="604"/>
      <c r="AF386" s="605"/>
      <c r="AG386" s="274">
        <v>69.963316214233302</v>
      </c>
      <c r="AH386" s="9">
        <v>9985.7465818206729</v>
      </c>
      <c r="AI386" s="112">
        <f t="shared" ref="AI386:AI388" si="91">AH386</f>
        <v>9985.7465818206729</v>
      </c>
      <c r="AJ386" s="608"/>
      <c r="AK386" s="591">
        <f>AI386+AI387+AI388</f>
        <v>31941.720902446101</v>
      </c>
      <c r="AL386" s="636"/>
    </row>
    <row r="387" spans="1:38" s="68" customFormat="1" ht="15" customHeight="1">
      <c r="A387" s="595"/>
      <c r="B387" s="573"/>
      <c r="C387" s="411"/>
      <c r="D387" s="116" t="s">
        <v>131</v>
      </c>
      <c r="E387" s="17"/>
      <c r="F387" s="10" t="s">
        <v>22</v>
      </c>
      <c r="G387" s="421">
        <v>200000</v>
      </c>
      <c r="H387" s="53">
        <f t="shared" ref="H387:H388" si="92">G387/340.75</f>
        <v>586.94057226705797</v>
      </c>
      <c r="I387" s="421">
        <v>200000</v>
      </c>
      <c r="J387" s="53">
        <f t="shared" ref="J387" si="93">I387/340.75</f>
        <v>586.94057226705797</v>
      </c>
      <c r="K387" s="10" t="s">
        <v>22</v>
      </c>
      <c r="L387" s="426" t="s">
        <v>22</v>
      </c>
      <c r="M387" s="621"/>
      <c r="N387" s="621"/>
      <c r="O387" s="202">
        <v>34.9523110785033</v>
      </c>
      <c r="P387" s="10">
        <v>0</v>
      </c>
      <c r="Q387" s="105"/>
      <c r="R387" s="105"/>
      <c r="S387" s="11">
        <v>34.9523110785033</v>
      </c>
      <c r="T387" s="9">
        <v>4988.6846388206468</v>
      </c>
      <c r="U387" s="10" t="s">
        <v>22</v>
      </c>
      <c r="V387" s="38">
        <v>7.6302274394717546</v>
      </c>
      <c r="W387" s="38">
        <v>7.6302274394717546</v>
      </c>
      <c r="X387" s="38">
        <v>1089.0495433193701</v>
      </c>
      <c r="Y387" s="11">
        <v>2.4519442406456347</v>
      </c>
      <c r="Z387" s="50">
        <v>349.96188209358968</v>
      </c>
      <c r="AA387" s="105"/>
      <c r="AB387" s="105"/>
      <c r="AC387" s="11">
        <v>7.9501100513573002</v>
      </c>
      <c r="AD387" s="112">
        <v>1134.7058510969898</v>
      </c>
      <c r="AE387" s="604"/>
      <c r="AF387" s="605"/>
      <c r="AG387" s="274">
        <v>69.9046221570066</v>
      </c>
      <c r="AH387" s="9">
        <v>9977.3692776412936</v>
      </c>
      <c r="AI387" s="112">
        <f t="shared" si="91"/>
        <v>9977.3692776412936</v>
      </c>
      <c r="AJ387" s="608"/>
      <c r="AK387" s="592"/>
      <c r="AL387" s="636"/>
    </row>
    <row r="388" spans="1:38" s="68" customFormat="1" ht="15" customHeight="1" thickBot="1">
      <c r="A388" s="596"/>
      <c r="B388" s="574"/>
      <c r="C388" s="394"/>
      <c r="D388" s="484" t="s">
        <v>344</v>
      </c>
      <c r="E388" s="283" t="s">
        <v>51</v>
      </c>
      <c r="F388" s="362" t="s">
        <v>22</v>
      </c>
      <c r="G388" s="424">
        <v>444444</v>
      </c>
      <c r="H388" s="91">
        <f t="shared" si="92"/>
        <v>1304.3110785033016</v>
      </c>
      <c r="I388" s="362">
        <v>0</v>
      </c>
      <c r="J388" s="362">
        <v>0</v>
      </c>
      <c r="K388" s="362" t="s">
        <v>22</v>
      </c>
      <c r="L388" s="428" t="s">
        <v>22</v>
      </c>
      <c r="M388" s="617"/>
      <c r="N388" s="621"/>
      <c r="O388" s="429">
        <v>41.962958180484229</v>
      </c>
      <c r="P388" s="362">
        <v>0</v>
      </c>
      <c r="Q388" s="293"/>
      <c r="R388" s="293"/>
      <c r="S388" s="15">
        <v>41.962958180484229</v>
      </c>
      <c r="T388" s="41">
        <v>5989.3025214920672</v>
      </c>
      <c r="U388" s="362" t="s">
        <v>22</v>
      </c>
      <c r="V388" s="73">
        <v>16.956044020542922</v>
      </c>
      <c r="W388" s="73">
        <v>16.956044020542922</v>
      </c>
      <c r="X388" s="73">
        <v>2420.1076761551672</v>
      </c>
      <c r="Y388" s="15">
        <v>3.1611618488628026</v>
      </c>
      <c r="Z388" s="294">
        <v>451.18731979776823</v>
      </c>
      <c r="AA388" s="293"/>
      <c r="AB388" s="293"/>
      <c r="AC388" s="15">
        <v>7.4140331621423332</v>
      </c>
      <c r="AD388" s="430">
        <v>1058.1924973319974</v>
      </c>
      <c r="AE388" s="606"/>
      <c r="AF388" s="607"/>
      <c r="AG388" s="382">
        <v>83.925916360968458</v>
      </c>
      <c r="AH388" s="41">
        <v>11978.605042984134</v>
      </c>
      <c r="AI388" s="430">
        <f t="shared" si="91"/>
        <v>11978.605042984134</v>
      </c>
      <c r="AJ388" s="590"/>
      <c r="AK388" s="593"/>
      <c r="AL388" s="640"/>
    </row>
    <row r="389" spans="1:38" s="68" customFormat="1" ht="15.75" customHeight="1">
      <c r="A389" s="594" t="s">
        <v>166</v>
      </c>
      <c r="B389" s="570" t="s">
        <v>22</v>
      </c>
      <c r="C389" s="698">
        <v>40064</v>
      </c>
      <c r="D389" s="17" t="s">
        <v>318</v>
      </c>
      <c r="E389" s="213" t="s">
        <v>51</v>
      </c>
      <c r="F389" s="417" t="s">
        <v>51</v>
      </c>
      <c r="G389" s="433"/>
      <c r="H389" s="420"/>
      <c r="I389" s="146"/>
      <c r="J389" s="416"/>
      <c r="K389" s="237"/>
      <c r="L389" s="425"/>
      <c r="M389" s="616"/>
      <c r="N389" s="621"/>
      <c r="O389" s="200">
        <v>37</v>
      </c>
      <c r="P389" s="416">
        <v>0</v>
      </c>
      <c r="Q389" s="98"/>
      <c r="R389" s="98"/>
      <c r="S389" s="69">
        <v>37</v>
      </c>
      <c r="T389" s="107">
        <v>244.42221683899558</v>
      </c>
      <c r="U389" s="425"/>
      <c r="V389" s="104">
        <v>0</v>
      </c>
      <c r="W389" s="104">
        <v>0</v>
      </c>
      <c r="X389" s="99"/>
      <c r="Y389" s="69">
        <v>2.7</v>
      </c>
      <c r="Z389" s="99">
        <v>17.836215823386187</v>
      </c>
      <c r="AA389" s="98"/>
      <c r="AB389" s="98"/>
      <c r="AC389" s="69">
        <v>12.6</v>
      </c>
      <c r="AD389" s="111">
        <v>83.235673842468898</v>
      </c>
      <c r="AE389" s="602" t="s">
        <v>40</v>
      </c>
      <c r="AF389" s="603"/>
      <c r="AG389" s="273">
        <v>74</v>
      </c>
      <c r="AH389" s="107">
        <v>488.84443367799116</v>
      </c>
      <c r="AI389" s="111">
        <f t="shared" ref="AI389:AI409" si="94">AH389</f>
        <v>488.84443367799116</v>
      </c>
      <c r="AJ389" s="589">
        <v>45965</v>
      </c>
      <c r="AK389" s="609">
        <f>SUM(AI389:AI409)</f>
        <v>16447.593226990622</v>
      </c>
    </row>
    <row r="390" spans="1:38" s="68" customFormat="1" ht="15" customHeight="1">
      <c r="A390" s="595"/>
      <c r="B390" s="579"/>
      <c r="C390" s="699"/>
      <c r="D390" s="17" t="s">
        <v>319</v>
      </c>
      <c r="E390" s="177" t="s">
        <v>51</v>
      </c>
      <c r="F390" s="48" t="s">
        <v>51</v>
      </c>
      <c r="G390" s="434"/>
      <c r="H390" s="421"/>
      <c r="I390" s="151"/>
      <c r="J390" s="10"/>
      <c r="K390" s="151"/>
      <c r="L390" s="426"/>
      <c r="M390" s="621"/>
      <c r="N390" s="621"/>
      <c r="O390" s="202">
        <v>71.16</v>
      </c>
      <c r="P390" s="10">
        <v>0</v>
      </c>
      <c r="Q390" s="105"/>
      <c r="R390" s="105"/>
      <c r="S390" s="11">
        <v>71.16</v>
      </c>
      <c r="T390" s="9">
        <v>470.08337703413343</v>
      </c>
      <c r="U390" s="426"/>
      <c r="V390" s="38">
        <v>0</v>
      </c>
      <c r="W390" s="38">
        <v>0</v>
      </c>
      <c r="X390" s="50"/>
      <c r="Y390" s="11">
        <v>6.66</v>
      </c>
      <c r="Z390" s="50">
        <v>43.995999031019188</v>
      </c>
      <c r="AA390" s="105"/>
      <c r="AB390" s="105"/>
      <c r="AC390" s="11">
        <v>23.169999999999998</v>
      </c>
      <c r="AD390" s="112">
        <v>153.0611557880955</v>
      </c>
      <c r="AE390" s="604"/>
      <c r="AF390" s="605"/>
      <c r="AG390" s="274">
        <v>142.32</v>
      </c>
      <c r="AH390" s="9">
        <v>940.16675406826687</v>
      </c>
      <c r="AI390" s="112">
        <f t="shared" si="94"/>
        <v>940.16675406826687</v>
      </c>
      <c r="AJ390" s="608"/>
      <c r="AK390" s="632"/>
    </row>
    <row r="391" spans="1:38" s="68" customFormat="1" ht="15" customHeight="1">
      <c r="A391" s="595"/>
      <c r="B391" s="579"/>
      <c r="C391" s="699"/>
      <c r="D391" s="17" t="s">
        <v>320</v>
      </c>
      <c r="E391" s="177" t="s">
        <v>51</v>
      </c>
      <c r="F391" s="48" t="s">
        <v>51</v>
      </c>
      <c r="G391" s="434"/>
      <c r="H391" s="438">
        <v>222.22</v>
      </c>
      <c r="I391" s="151"/>
      <c r="J391" s="177" t="s">
        <v>51</v>
      </c>
      <c r="K391" s="151"/>
      <c r="L391" s="409" t="s">
        <v>51</v>
      </c>
      <c r="M391" s="621"/>
      <c r="N391" s="621"/>
      <c r="O391" s="202">
        <v>52.111060000000002</v>
      </c>
      <c r="P391" s="10">
        <v>0</v>
      </c>
      <c r="Q391" s="105"/>
      <c r="R391" s="105"/>
      <c r="S391" s="11">
        <v>52.111060000000002</v>
      </c>
      <c r="T391" s="9">
        <v>344.23896539135347</v>
      </c>
      <c r="U391" s="409" t="s">
        <v>51</v>
      </c>
      <c r="V391" s="38">
        <v>2.8888600000000002</v>
      </c>
      <c r="W391" s="38">
        <v>2.8888600000000002</v>
      </c>
      <c r="X391" s="50">
        <v>19.083826090202731</v>
      </c>
      <c r="Y391" s="11">
        <v>3.0333299999999999</v>
      </c>
      <c r="Z391" s="50">
        <v>20.038195756871097</v>
      </c>
      <c r="AA391" s="105"/>
      <c r="AB391" s="105"/>
      <c r="AC391" s="11">
        <v>16.877769999999998</v>
      </c>
      <c r="AD391" s="112">
        <v>111.50937892546615</v>
      </c>
      <c r="AE391" s="604"/>
      <c r="AF391" s="605"/>
      <c r="AG391" s="274">
        <v>104.22212</v>
      </c>
      <c r="AH391" s="9">
        <v>688.49193551513054</v>
      </c>
      <c r="AI391" s="112">
        <f t="shared" si="94"/>
        <v>688.49193551513054</v>
      </c>
      <c r="AJ391" s="608"/>
      <c r="AK391" s="632"/>
    </row>
    <row r="392" spans="1:38" s="68" customFormat="1" ht="15.75" customHeight="1">
      <c r="A392" s="595"/>
      <c r="B392" s="579"/>
      <c r="C392" s="699"/>
      <c r="D392" s="17" t="s">
        <v>321</v>
      </c>
      <c r="E392" s="177" t="s">
        <v>51</v>
      </c>
      <c r="F392" s="48" t="s">
        <v>51</v>
      </c>
      <c r="G392" s="434"/>
      <c r="H392" s="421"/>
      <c r="I392" s="151"/>
      <c r="J392" s="10"/>
      <c r="K392" s="151"/>
      <c r="L392" s="426"/>
      <c r="M392" s="621"/>
      <c r="N392" s="621"/>
      <c r="O392" s="202">
        <v>37</v>
      </c>
      <c r="P392" s="10">
        <v>0</v>
      </c>
      <c r="Q392" s="105"/>
      <c r="R392" s="105"/>
      <c r="S392" s="11">
        <v>37</v>
      </c>
      <c r="T392" s="112">
        <v>244.42221683899558</v>
      </c>
      <c r="U392" s="426"/>
      <c r="V392" s="38">
        <v>0</v>
      </c>
      <c r="W392" s="38">
        <v>0</v>
      </c>
      <c r="X392" s="50"/>
      <c r="Y392" s="11">
        <v>2.7</v>
      </c>
      <c r="Z392" s="50">
        <v>17.836215823386187</v>
      </c>
      <c r="AA392" s="105"/>
      <c r="AB392" s="105"/>
      <c r="AC392" s="11">
        <v>12.6</v>
      </c>
      <c r="AD392" s="112">
        <v>83.235673842468898</v>
      </c>
      <c r="AE392" s="604"/>
      <c r="AF392" s="605"/>
      <c r="AG392" s="274">
        <v>74</v>
      </c>
      <c r="AH392" s="9">
        <v>488.84443367799116</v>
      </c>
      <c r="AI392" s="112">
        <f t="shared" si="94"/>
        <v>488.84443367799116</v>
      </c>
      <c r="AJ392" s="608"/>
      <c r="AK392" s="632"/>
    </row>
    <row r="393" spans="1:38" s="68" customFormat="1" ht="15.75" customHeight="1">
      <c r="A393" s="595"/>
      <c r="B393" s="579"/>
      <c r="C393" s="699"/>
      <c r="D393" s="17" t="s">
        <v>322</v>
      </c>
      <c r="E393" s="177" t="s">
        <v>51</v>
      </c>
      <c r="F393" s="48" t="s">
        <v>51</v>
      </c>
      <c r="G393" s="434"/>
      <c r="H393" s="421"/>
      <c r="I393" s="151"/>
      <c r="J393" s="10"/>
      <c r="K393" s="151"/>
      <c r="L393" s="426"/>
      <c r="M393" s="621"/>
      <c r="N393" s="621"/>
      <c r="O393" s="202">
        <v>71.16</v>
      </c>
      <c r="P393" s="10">
        <v>0</v>
      </c>
      <c r="Q393" s="105"/>
      <c r="R393" s="105"/>
      <c r="S393" s="11">
        <v>71.16</v>
      </c>
      <c r="T393" s="112">
        <v>470.08337703413343</v>
      </c>
      <c r="U393" s="426"/>
      <c r="V393" s="38">
        <v>0</v>
      </c>
      <c r="W393" s="38">
        <v>0</v>
      </c>
      <c r="X393" s="50"/>
      <c r="Y393" s="11">
        <v>6.66</v>
      </c>
      <c r="Z393" s="50">
        <v>43.995999031019188</v>
      </c>
      <c r="AA393" s="105"/>
      <c r="AB393" s="105"/>
      <c r="AC393" s="11">
        <v>23.169999999999998</v>
      </c>
      <c r="AD393" s="112">
        <v>153.0611557880955</v>
      </c>
      <c r="AE393" s="604"/>
      <c r="AF393" s="605"/>
      <c r="AG393" s="274">
        <v>142.32</v>
      </c>
      <c r="AH393" s="9">
        <v>940.16675406826687</v>
      </c>
      <c r="AI393" s="112">
        <f t="shared" si="94"/>
        <v>940.16675406826687</v>
      </c>
      <c r="AJ393" s="608"/>
      <c r="AK393" s="632"/>
    </row>
    <row r="394" spans="1:38" s="68" customFormat="1" ht="15" customHeight="1">
      <c r="A394" s="595"/>
      <c r="B394" s="579"/>
      <c r="C394" s="699"/>
      <c r="D394" s="17" t="s">
        <v>331</v>
      </c>
      <c r="E394" s="177" t="s">
        <v>51</v>
      </c>
      <c r="F394" s="48" t="s">
        <v>51</v>
      </c>
      <c r="G394" s="434"/>
      <c r="H394" s="438">
        <v>122.22</v>
      </c>
      <c r="I394" s="151"/>
      <c r="J394" s="177" t="s">
        <v>51</v>
      </c>
      <c r="K394" s="151"/>
      <c r="L394" s="409" t="s">
        <v>51</v>
      </c>
      <c r="M394" s="621"/>
      <c r="N394" s="621"/>
      <c r="O394" s="202">
        <v>49.811059999999998</v>
      </c>
      <c r="P394" s="10">
        <v>0</v>
      </c>
      <c r="Q394" s="105"/>
      <c r="R394" s="105"/>
      <c r="S394" s="11">
        <v>49.811059999999998</v>
      </c>
      <c r="T394" s="112">
        <v>329.04515191217246</v>
      </c>
      <c r="U394" s="409" t="s">
        <v>51</v>
      </c>
      <c r="V394" s="38">
        <v>1.5888600000000002</v>
      </c>
      <c r="W394" s="38">
        <v>1.5888600000000002</v>
      </c>
      <c r="X394" s="50">
        <v>11</v>
      </c>
      <c r="Y394" s="11">
        <v>2.8833300000000004</v>
      </c>
      <c r="Z394" s="50">
        <v>19.047294877794123</v>
      </c>
      <c r="AA394" s="105"/>
      <c r="AB394" s="105"/>
      <c r="AC394" s="11">
        <v>16.52777</v>
      </c>
      <c r="AD394" s="112">
        <v>109.19727687428643</v>
      </c>
      <c r="AE394" s="604"/>
      <c r="AF394" s="605"/>
      <c r="AG394" s="274">
        <v>99.622119999999995</v>
      </c>
      <c r="AH394" s="9">
        <v>658.10430855676816</v>
      </c>
      <c r="AI394" s="112">
        <f t="shared" si="94"/>
        <v>658.10430855676816</v>
      </c>
      <c r="AJ394" s="608"/>
      <c r="AK394" s="632"/>
    </row>
    <row r="395" spans="1:38" s="68" customFormat="1" ht="15.75" customHeight="1">
      <c r="A395" s="595"/>
      <c r="B395" s="579"/>
      <c r="C395" s="699"/>
      <c r="D395" s="17" t="s">
        <v>332</v>
      </c>
      <c r="E395" s="177" t="s">
        <v>51</v>
      </c>
      <c r="F395" s="48" t="s">
        <v>51</v>
      </c>
      <c r="G395" s="434"/>
      <c r="H395" s="421"/>
      <c r="I395" s="151"/>
      <c r="J395" s="10"/>
      <c r="K395" s="151"/>
      <c r="L395" s="426"/>
      <c r="M395" s="621"/>
      <c r="N395" s="621"/>
      <c r="O395" s="202">
        <v>37</v>
      </c>
      <c r="P395" s="10">
        <v>0</v>
      </c>
      <c r="Q395" s="105"/>
      <c r="R395" s="105"/>
      <c r="S395" s="11">
        <v>37</v>
      </c>
      <c r="T395" s="112">
        <v>244.42221683899558</v>
      </c>
      <c r="U395" s="426"/>
      <c r="V395" s="38">
        <v>0</v>
      </c>
      <c r="W395" s="38">
        <v>0</v>
      </c>
      <c r="X395" s="50"/>
      <c r="Y395" s="11">
        <v>2.7</v>
      </c>
      <c r="Z395" s="50">
        <v>17.836215823386187</v>
      </c>
      <c r="AA395" s="105"/>
      <c r="AB395" s="105"/>
      <c r="AC395" s="11">
        <v>12.6</v>
      </c>
      <c r="AD395" s="112">
        <v>83.235673842468898</v>
      </c>
      <c r="AE395" s="604"/>
      <c r="AF395" s="605"/>
      <c r="AG395" s="274">
        <v>74</v>
      </c>
      <c r="AH395" s="9">
        <v>488.84443367799116</v>
      </c>
      <c r="AI395" s="112">
        <f t="shared" si="94"/>
        <v>488.84443367799116</v>
      </c>
      <c r="AJ395" s="608"/>
      <c r="AK395" s="632"/>
    </row>
    <row r="396" spans="1:38" s="68" customFormat="1" ht="15" customHeight="1">
      <c r="A396" s="595"/>
      <c r="B396" s="579"/>
      <c r="C396" s="699"/>
      <c r="D396" s="17" t="s">
        <v>333</v>
      </c>
      <c r="E396" s="418" t="s">
        <v>51</v>
      </c>
      <c r="F396" s="48" t="s">
        <v>51</v>
      </c>
      <c r="G396" s="434"/>
      <c r="H396" s="421"/>
      <c r="I396" s="437"/>
      <c r="J396" s="415"/>
      <c r="K396" s="437"/>
      <c r="L396" s="427"/>
      <c r="M396" s="621"/>
      <c r="N396" s="621"/>
      <c r="O396" s="202">
        <v>71.16</v>
      </c>
      <c r="P396" s="10">
        <v>0</v>
      </c>
      <c r="Q396" s="105"/>
      <c r="R396" s="105"/>
      <c r="S396" s="11">
        <v>71.16</v>
      </c>
      <c r="T396" s="112">
        <v>470.08337703413343</v>
      </c>
      <c r="U396" s="427"/>
      <c r="V396" s="38">
        <v>0</v>
      </c>
      <c r="W396" s="38">
        <v>0</v>
      </c>
      <c r="X396" s="50"/>
      <c r="Y396" s="11">
        <v>6.66</v>
      </c>
      <c r="Z396" s="50">
        <v>43.995999031019188</v>
      </c>
      <c r="AA396" s="105"/>
      <c r="AB396" s="105"/>
      <c r="AC396" s="11">
        <v>23.169999999999998</v>
      </c>
      <c r="AD396" s="112">
        <v>153.0611557880955</v>
      </c>
      <c r="AE396" s="604"/>
      <c r="AF396" s="605"/>
      <c r="AG396" s="274">
        <v>142.32</v>
      </c>
      <c r="AH396" s="9">
        <v>940.16675406826687</v>
      </c>
      <c r="AI396" s="112">
        <f t="shared" si="94"/>
        <v>940.16675406826687</v>
      </c>
      <c r="AJ396" s="608"/>
      <c r="AK396" s="632"/>
    </row>
    <row r="397" spans="1:38" s="68" customFormat="1" ht="15.75" customHeight="1">
      <c r="A397" s="595"/>
      <c r="B397" s="579"/>
      <c r="C397" s="699"/>
      <c r="D397" s="17" t="s">
        <v>334</v>
      </c>
      <c r="E397" s="177" t="s">
        <v>51</v>
      </c>
      <c r="F397" s="48" t="s">
        <v>51</v>
      </c>
      <c r="G397" s="434"/>
      <c r="H397" s="438">
        <v>144.44</v>
      </c>
      <c r="I397" s="151"/>
      <c r="J397" s="177" t="s">
        <v>51</v>
      </c>
      <c r="K397" s="151"/>
      <c r="L397" s="409" t="s">
        <v>51</v>
      </c>
      <c r="M397" s="621"/>
      <c r="N397" s="621"/>
      <c r="O397" s="202">
        <v>50.322120000000005</v>
      </c>
      <c r="P397" s="10">
        <v>0</v>
      </c>
      <c r="Q397" s="105"/>
      <c r="R397" s="105"/>
      <c r="S397" s="11">
        <v>50.322120000000005</v>
      </c>
      <c r="T397" s="112">
        <v>332.41421490103414</v>
      </c>
      <c r="U397" s="409" t="s">
        <v>51</v>
      </c>
      <c r="V397" s="38">
        <v>1.8777200000000001</v>
      </c>
      <c r="W397" s="38">
        <v>1.8777200000000001</v>
      </c>
      <c r="X397" s="50">
        <v>12</v>
      </c>
      <c r="Y397" s="11">
        <v>2.9166599999999998</v>
      </c>
      <c r="Z397" s="50">
        <v>19.267473053124988</v>
      </c>
      <c r="AA397" s="105"/>
      <c r="AB397" s="105"/>
      <c r="AC397" s="11">
        <v>16.605540000000001</v>
      </c>
      <c r="AD397" s="112">
        <v>109.72575734312743</v>
      </c>
      <c r="AE397" s="604"/>
      <c r="AF397" s="605"/>
      <c r="AG397" s="274">
        <v>100.64424000000001</v>
      </c>
      <c r="AH397" s="9">
        <v>664.8564392669166</v>
      </c>
      <c r="AI397" s="112">
        <f t="shared" si="94"/>
        <v>664.8564392669166</v>
      </c>
      <c r="AJ397" s="608"/>
      <c r="AK397" s="632"/>
    </row>
    <row r="398" spans="1:38" s="68" customFormat="1" ht="15.75" customHeight="1">
      <c r="A398" s="595"/>
      <c r="B398" s="579"/>
      <c r="C398" s="699"/>
      <c r="D398" s="17" t="s">
        <v>335</v>
      </c>
      <c r="E398" s="177" t="s">
        <v>51</v>
      </c>
      <c r="F398" s="48" t="s">
        <v>51</v>
      </c>
      <c r="G398" s="434"/>
      <c r="H398" s="421"/>
      <c r="I398" s="151"/>
      <c r="J398" s="10"/>
      <c r="K398" s="151"/>
      <c r="L398" s="426"/>
      <c r="M398" s="621"/>
      <c r="N398" s="621"/>
      <c r="O398" s="202">
        <v>37</v>
      </c>
      <c r="P398" s="10">
        <v>0</v>
      </c>
      <c r="Q398" s="105"/>
      <c r="R398" s="105"/>
      <c r="S398" s="11">
        <v>37</v>
      </c>
      <c r="T398" s="112">
        <v>244.42221683899558</v>
      </c>
      <c r="U398" s="426"/>
      <c r="V398" s="38">
        <v>0</v>
      </c>
      <c r="W398" s="38">
        <v>0</v>
      </c>
      <c r="X398" s="50"/>
      <c r="Y398" s="11">
        <v>2.7</v>
      </c>
      <c r="Z398" s="50">
        <v>17.836215823386187</v>
      </c>
      <c r="AA398" s="105"/>
      <c r="AB398" s="105"/>
      <c r="AC398" s="11">
        <v>12.6</v>
      </c>
      <c r="AD398" s="112">
        <v>83.235673842468898</v>
      </c>
      <c r="AE398" s="604"/>
      <c r="AF398" s="605"/>
      <c r="AG398" s="274">
        <v>74</v>
      </c>
      <c r="AH398" s="9">
        <v>488.84443367799116</v>
      </c>
      <c r="AI398" s="112">
        <f t="shared" si="94"/>
        <v>488.84443367799116</v>
      </c>
      <c r="AJ398" s="608"/>
      <c r="AK398" s="632"/>
    </row>
    <row r="399" spans="1:38" s="68" customFormat="1" ht="15" customHeight="1">
      <c r="A399" s="595"/>
      <c r="B399" s="579"/>
      <c r="C399" s="699"/>
      <c r="D399" s="17" t="s">
        <v>336</v>
      </c>
      <c r="E399" s="213" t="s">
        <v>51</v>
      </c>
      <c r="F399" s="48" t="s">
        <v>51</v>
      </c>
      <c r="G399" s="434"/>
      <c r="H399" s="421"/>
      <c r="I399" s="151"/>
      <c r="J399" s="10"/>
      <c r="K399" s="151"/>
      <c r="L399" s="426"/>
      <c r="M399" s="621"/>
      <c r="N399" s="621"/>
      <c r="O399" s="202">
        <v>71.16</v>
      </c>
      <c r="P399" s="10">
        <v>0</v>
      </c>
      <c r="Q399" s="105"/>
      <c r="R399" s="105"/>
      <c r="S399" s="11">
        <v>71.16</v>
      </c>
      <c r="T399" s="112">
        <v>470.08337703413343</v>
      </c>
      <c r="U399" s="426"/>
      <c r="V399" s="38">
        <v>0</v>
      </c>
      <c r="W399" s="38">
        <v>0</v>
      </c>
      <c r="X399" s="50"/>
      <c r="Y399" s="11">
        <v>6.66</v>
      </c>
      <c r="Z399" s="50">
        <v>43.995999031019188</v>
      </c>
      <c r="AA399" s="105"/>
      <c r="AB399" s="105"/>
      <c r="AC399" s="11">
        <v>23.169999999999998</v>
      </c>
      <c r="AD399" s="112">
        <v>153.0611557880955</v>
      </c>
      <c r="AE399" s="604"/>
      <c r="AF399" s="605"/>
      <c r="AG399" s="274">
        <v>142.32</v>
      </c>
      <c r="AH399" s="9">
        <v>940.16675406826687</v>
      </c>
      <c r="AI399" s="112">
        <f t="shared" si="94"/>
        <v>940.16675406826687</v>
      </c>
      <c r="AJ399" s="608"/>
      <c r="AK399" s="632"/>
    </row>
    <row r="400" spans="1:38" s="68" customFormat="1" ht="15" customHeight="1">
      <c r="A400" s="595"/>
      <c r="B400" s="579"/>
      <c r="C400" s="699"/>
      <c r="D400" s="17" t="s">
        <v>337</v>
      </c>
      <c r="E400" s="177" t="s">
        <v>51</v>
      </c>
      <c r="F400" s="48" t="s">
        <v>51</v>
      </c>
      <c r="G400" s="434"/>
      <c r="H400" s="438">
        <v>266.66000000000003</v>
      </c>
      <c r="I400" s="151"/>
      <c r="J400" s="177" t="s">
        <v>51</v>
      </c>
      <c r="K400" s="151"/>
      <c r="L400" s="409" t="s">
        <v>51</v>
      </c>
      <c r="M400" s="621"/>
      <c r="N400" s="621"/>
      <c r="O400" s="202">
        <v>53.133179999999996</v>
      </c>
      <c r="P400" s="10">
        <v>0</v>
      </c>
      <c r="Q400" s="105"/>
      <c r="R400" s="105"/>
      <c r="S400" s="11">
        <v>53.133179999999996</v>
      </c>
      <c r="T400" s="112">
        <v>350.97709136907662</v>
      </c>
      <c r="U400" s="409" t="s">
        <v>51</v>
      </c>
      <c r="V400" s="38">
        <v>3.4665800000000004</v>
      </c>
      <c r="W400" s="38">
        <v>3.4665800000000004</v>
      </c>
      <c r="X400" s="50">
        <v>23</v>
      </c>
      <c r="Y400" s="11">
        <v>3.09999</v>
      </c>
      <c r="Z400" s="50">
        <v>20.478552107532931</v>
      </c>
      <c r="AA400" s="105"/>
      <c r="AB400" s="105"/>
      <c r="AC400" s="11">
        <v>17.033309999999997</v>
      </c>
      <c r="AD400" s="112">
        <v>117.12448390690255</v>
      </c>
      <c r="AE400" s="604"/>
      <c r="AF400" s="605"/>
      <c r="AG400" s="274">
        <v>106.26635999999999</v>
      </c>
      <c r="AH400" s="9">
        <v>701.99619693542661</v>
      </c>
      <c r="AI400" s="112">
        <f t="shared" si="94"/>
        <v>701.99619693542661</v>
      </c>
      <c r="AJ400" s="608"/>
      <c r="AK400" s="632"/>
    </row>
    <row r="401" spans="1:39" s="68" customFormat="1" ht="15.75" customHeight="1">
      <c r="A401" s="595"/>
      <c r="B401" s="579"/>
      <c r="C401" s="699"/>
      <c r="D401" s="17" t="s">
        <v>338</v>
      </c>
      <c r="E401" s="177" t="s">
        <v>51</v>
      </c>
      <c r="F401" s="48" t="s">
        <v>51</v>
      </c>
      <c r="G401" s="434"/>
      <c r="H401" s="421"/>
      <c r="I401" s="151"/>
      <c r="J401" s="10"/>
      <c r="K401" s="151"/>
      <c r="L401" s="426"/>
      <c r="M401" s="621"/>
      <c r="N401" s="621"/>
      <c r="O401" s="202">
        <v>37</v>
      </c>
      <c r="P401" s="10">
        <v>0</v>
      </c>
      <c r="Q401" s="105"/>
      <c r="R401" s="105"/>
      <c r="S401" s="11">
        <v>37</v>
      </c>
      <c r="T401" s="112">
        <v>244.42221683899558</v>
      </c>
      <c r="U401" s="426"/>
      <c r="V401" s="38">
        <v>0</v>
      </c>
      <c r="W401" s="38">
        <v>0</v>
      </c>
      <c r="X401" s="50"/>
      <c r="Y401" s="11">
        <v>2.7</v>
      </c>
      <c r="Z401" s="50">
        <v>17.836215823386187</v>
      </c>
      <c r="AA401" s="105"/>
      <c r="AB401" s="105"/>
      <c r="AC401" s="11">
        <v>12.6</v>
      </c>
      <c r="AD401" s="112">
        <v>83.235673842468898</v>
      </c>
      <c r="AE401" s="604"/>
      <c r="AF401" s="605"/>
      <c r="AG401" s="274">
        <v>74</v>
      </c>
      <c r="AH401" s="9">
        <v>488.84443367799116</v>
      </c>
      <c r="AI401" s="112">
        <f t="shared" si="94"/>
        <v>488.84443367799116</v>
      </c>
      <c r="AJ401" s="608"/>
      <c r="AK401" s="632"/>
    </row>
    <row r="402" spans="1:39" s="68" customFormat="1" ht="15.75" customHeight="1">
      <c r="A402" s="595"/>
      <c r="B402" s="579"/>
      <c r="C402" s="699"/>
      <c r="D402" s="17" t="s">
        <v>339</v>
      </c>
      <c r="E402" s="177" t="s">
        <v>51</v>
      </c>
      <c r="F402" s="48" t="s">
        <v>51</v>
      </c>
      <c r="G402" s="434"/>
      <c r="H402" s="421"/>
      <c r="I402" s="151"/>
      <c r="J402" s="10"/>
      <c r="K402" s="151"/>
      <c r="L402" s="426"/>
      <c r="M402" s="621"/>
      <c r="N402" s="621"/>
      <c r="O402" s="202">
        <v>71.16</v>
      </c>
      <c r="P402" s="10">
        <v>0</v>
      </c>
      <c r="Q402" s="105"/>
      <c r="R402" s="105"/>
      <c r="S402" s="11">
        <v>71.16</v>
      </c>
      <c r="T402" s="112">
        <v>470.08337703413343</v>
      </c>
      <c r="U402" s="426"/>
      <c r="V402" s="38">
        <v>0</v>
      </c>
      <c r="W402" s="38">
        <v>0</v>
      </c>
      <c r="X402" s="50"/>
      <c r="Y402" s="11">
        <v>6.66</v>
      </c>
      <c r="Z402" s="50">
        <v>43.995999031019188</v>
      </c>
      <c r="AA402" s="105"/>
      <c r="AB402" s="105"/>
      <c r="AC402" s="11">
        <v>23.169999999999998</v>
      </c>
      <c r="AD402" s="112">
        <v>153.0611557880955</v>
      </c>
      <c r="AE402" s="604"/>
      <c r="AF402" s="605"/>
      <c r="AG402" s="274">
        <v>142.32</v>
      </c>
      <c r="AH402" s="9">
        <v>940.16675406826687</v>
      </c>
      <c r="AI402" s="112">
        <f t="shared" si="94"/>
        <v>940.16675406826687</v>
      </c>
      <c r="AJ402" s="608"/>
      <c r="AK402" s="632"/>
    </row>
    <row r="403" spans="1:39" s="68" customFormat="1" ht="15" customHeight="1">
      <c r="A403" s="595"/>
      <c r="B403" s="579"/>
      <c r="C403" s="699"/>
      <c r="D403" s="17" t="s">
        <v>340</v>
      </c>
      <c r="E403" s="177" t="s">
        <v>51</v>
      </c>
      <c r="F403" s="48" t="s">
        <v>51</v>
      </c>
      <c r="G403" s="434"/>
      <c r="H403" s="438">
        <v>466.66</v>
      </c>
      <c r="I403" s="151"/>
      <c r="J403" s="177" t="s">
        <v>51</v>
      </c>
      <c r="K403" s="151"/>
      <c r="L403" s="409" t="s">
        <v>51</v>
      </c>
      <c r="M403" s="621"/>
      <c r="N403" s="621"/>
      <c r="O403" s="202">
        <v>57.733180000000004</v>
      </c>
      <c r="P403" s="10">
        <v>0</v>
      </c>
      <c r="Q403" s="105"/>
      <c r="R403" s="105"/>
      <c r="S403" s="11">
        <v>57.733180000000004</v>
      </c>
      <c r="T403" s="112">
        <v>381.3647183274386</v>
      </c>
      <c r="U403" s="409" t="s">
        <v>51</v>
      </c>
      <c r="V403" s="38">
        <v>6.066580000000001</v>
      </c>
      <c r="W403" s="38">
        <v>6.066580000000001</v>
      </c>
      <c r="X403" s="50">
        <v>40</v>
      </c>
      <c r="Y403" s="11">
        <v>3.3999900000000003</v>
      </c>
      <c r="Z403" s="50">
        <v>22.460353865686955</v>
      </c>
      <c r="AA403" s="105"/>
      <c r="AB403" s="105"/>
      <c r="AC403" s="11">
        <v>17.733309999999999</v>
      </c>
      <c r="AD403" s="112">
        <v>117.12448390690255</v>
      </c>
      <c r="AE403" s="604"/>
      <c r="AF403" s="605"/>
      <c r="AG403" s="274">
        <v>115.46636000000001</v>
      </c>
      <c r="AH403" s="9">
        <v>762.77145085215</v>
      </c>
      <c r="AI403" s="112">
        <f t="shared" si="94"/>
        <v>762.77145085215</v>
      </c>
      <c r="AJ403" s="608"/>
      <c r="AK403" s="632"/>
    </row>
    <row r="404" spans="1:39" s="68" customFormat="1" ht="15.75" customHeight="1">
      <c r="A404" s="595"/>
      <c r="B404" s="579"/>
      <c r="C404" s="699"/>
      <c r="D404" s="17" t="s">
        <v>341</v>
      </c>
      <c r="E404" s="177" t="s">
        <v>51</v>
      </c>
      <c r="F404" s="48" t="s">
        <v>51</v>
      </c>
      <c r="G404" s="434"/>
      <c r="H404" s="421"/>
      <c r="I404" s="151"/>
      <c r="J404" s="10"/>
      <c r="K404" s="151"/>
      <c r="L404" s="426"/>
      <c r="M404" s="621"/>
      <c r="N404" s="621"/>
      <c r="O404" s="202">
        <v>37</v>
      </c>
      <c r="P404" s="10">
        <v>0</v>
      </c>
      <c r="Q404" s="105"/>
      <c r="R404" s="105"/>
      <c r="S404" s="11">
        <v>37</v>
      </c>
      <c r="T404" s="9">
        <v>244.42221683899558</v>
      </c>
      <c r="U404" s="426"/>
      <c r="V404" s="38">
        <v>0</v>
      </c>
      <c r="W404" s="38">
        <v>0</v>
      </c>
      <c r="X404" s="50"/>
      <c r="Y404" s="11">
        <v>2.7</v>
      </c>
      <c r="Z404" s="50">
        <v>17.836215823386187</v>
      </c>
      <c r="AA404" s="105"/>
      <c r="AB404" s="105"/>
      <c r="AC404" s="11">
        <v>12.6</v>
      </c>
      <c r="AD404" s="112">
        <v>83.235673842468898</v>
      </c>
      <c r="AE404" s="604"/>
      <c r="AF404" s="605"/>
      <c r="AG404" s="274">
        <v>74</v>
      </c>
      <c r="AH404" s="9">
        <v>488.84443367799116</v>
      </c>
      <c r="AI404" s="112">
        <f t="shared" si="94"/>
        <v>488.84443367799116</v>
      </c>
      <c r="AJ404" s="608"/>
      <c r="AK404" s="632"/>
    </row>
    <row r="405" spans="1:39" s="68" customFormat="1" ht="15" customHeight="1">
      <c r="A405" s="595"/>
      <c r="B405" s="579"/>
      <c r="C405" s="699"/>
      <c r="D405" s="17" t="s">
        <v>342</v>
      </c>
      <c r="E405" s="177" t="s">
        <v>51</v>
      </c>
      <c r="F405" s="48" t="s">
        <v>51</v>
      </c>
      <c r="G405" s="434"/>
      <c r="H405" s="421"/>
      <c r="I405" s="151"/>
      <c r="J405" s="10"/>
      <c r="K405" s="151"/>
      <c r="L405" s="426"/>
      <c r="M405" s="621"/>
      <c r="N405" s="621"/>
      <c r="O405" s="202">
        <v>71.16</v>
      </c>
      <c r="P405" s="10">
        <v>0</v>
      </c>
      <c r="Q405" s="105"/>
      <c r="R405" s="105"/>
      <c r="S405" s="11">
        <v>71.16</v>
      </c>
      <c r="T405" s="9">
        <v>470.08337703413343</v>
      </c>
      <c r="U405" s="426"/>
      <c r="V405" s="38">
        <v>0</v>
      </c>
      <c r="W405" s="38">
        <v>0</v>
      </c>
      <c r="X405" s="50"/>
      <c r="Y405" s="11">
        <v>6.66</v>
      </c>
      <c r="Z405" s="50">
        <v>43.995999031019188</v>
      </c>
      <c r="AA405" s="105"/>
      <c r="AB405" s="105"/>
      <c r="AC405" s="11">
        <v>23.169999999999998</v>
      </c>
      <c r="AD405" s="112">
        <v>153.0611557880955</v>
      </c>
      <c r="AE405" s="604"/>
      <c r="AF405" s="605"/>
      <c r="AG405" s="274">
        <v>142.32</v>
      </c>
      <c r="AH405" s="9">
        <v>940.16675406826687</v>
      </c>
      <c r="AI405" s="112">
        <f t="shared" si="94"/>
        <v>940.16675406826687</v>
      </c>
      <c r="AJ405" s="608"/>
      <c r="AK405" s="632"/>
    </row>
    <row r="406" spans="1:39" s="68" customFormat="1" ht="15.75" customHeight="1">
      <c r="A406" s="595"/>
      <c r="B406" s="579"/>
      <c r="C406" s="699"/>
      <c r="D406" s="17" t="s">
        <v>343</v>
      </c>
      <c r="E406" s="177" t="s">
        <v>51</v>
      </c>
      <c r="F406" s="48" t="s">
        <v>51</v>
      </c>
      <c r="G406" s="434"/>
      <c r="H406" s="438">
        <v>188.88</v>
      </c>
      <c r="I406" s="151"/>
      <c r="J406" s="177" t="s">
        <v>51</v>
      </c>
      <c r="K406" s="151"/>
      <c r="L406" s="409" t="s">
        <v>51</v>
      </c>
      <c r="M406" s="621"/>
      <c r="N406" s="621"/>
      <c r="O406" s="202">
        <v>51.344239999999999</v>
      </c>
      <c r="P406" s="10">
        <v>0</v>
      </c>
      <c r="Q406" s="105"/>
      <c r="R406" s="105"/>
      <c r="S406" s="11">
        <v>51.344239999999999</v>
      </c>
      <c r="T406" s="9">
        <v>339.15234087875797</v>
      </c>
      <c r="U406" s="409" t="s">
        <v>51</v>
      </c>
      <c r="V406" s="38">
        <v>2.4554400000000003</v>
      </c>
      <c r="W406" s="38">
        <v>2.4554400000000003</v>
      </c>
      <c r="X406" s="50">
        <v>16</v>
      </c>
      <c r="Y406" s="11">
        <v>2.9833200000000004</v>
      </c>
      <c r="Z406" s="50">
        <v>19.707829403786825</v>
      </c>
      <c r="AA406" s="105"/>
      <c r="AB406" s="105"/>
      <c r="AC406" s="11">
        <v>16.761079999999996</v>
      </c>
      <c r="AD406" s="112">
        <v>110.71665822220459</v>
      </c>
      <c r="AE406" s="604"/>
      <c r="AF406" s="605"/>
      <c r="AG406" s="274">
        <v>102.68848</v>
      </c>
      <c r="AH406" s="9">
        <v>678.36070068721256</v>
      </c>
      <c r="AI406" s="112">
        <f t="shared" si="94"/>
        <v>678.36070068721256</v>
      </c>
      <c r="AJ406" s="608"/>
      <c r="AK406" s="632"/>
    </row>
    <row r="407" spans="1:39" s="68" customFormat="1" ht="15.75" customHeight="1">
      <c r="A407" s="595"/>
      <c r="B407" s="579"/>
      <c r="C407" s="699"/>
      <c r="D407" s="17" t="s">
        <v>344</v>
      </c>
      <c r="E407" s="177" t="s">
        <v>51</v>
      </c>
      <c r="F407" s="48" t="s">
        <v>51</v>
      </c>
      <c r="G407" s="435"/>
      <c r="H407" s="423"/>
      <c r="I407" s="435"/>
      <c r="J407" s="10"/>
      <c r="K407" s="151"/>
      <c r="L407" s="426"/>
      <c r="M407" s="621"/>
      <c r="N407" s="621"/>
      <c r="O407" s="202">
        <v>158.30000000000001</v>
      </c>
      <c r="P407" s="11">
        <v>26</v>
      </c>
      <c r="Q407" s="105"/>
      <c r="R407" s="105"/>
      <c r="S407" s="11">
        <v>132.30000000000001</v>
      </c>
      <c r="T407" s="9">
        <v>873.97457534592297</v>
      </c>
      <c r="U407" s="426"/>
      <c r="V407" s="38">
        <v>0</v>
      </c>
      <c r="W407" s="38">
        <v>0</v>
      </c>
      <c r="X407" s="38"/>
      <c r="Y407" s="11">
        <v>3.7</v>
      </c>
      <c r="Z407" s="50">
        <v>24.442221683899586</v>
      </c>
      <c r="AA407" s="105"/>
      <c r="AB407" s="105"/>
      <c r="AC407" s="11">
        <v>45.605000000000004</v>
      </c>
      <c r="AD407" s="112">
        <v>301.26689726871399</v>
      </c>
      <c r="AE407" s="604"/>
      <c r="AF407" s="605"/>
      <c r="AG407" s="274">
        <v>264.60000000000002</v>
      </c>
      <c r="AH407" s="9">
        <v>1747.9491506918459</v>
      </c>
      <c r="AI407" s="112">
        <f t="shared" si="94"/>
        <v>1747.9491506918459</v>
      </c>
      <c r="AJ407" s="608"/>
      <c r="AK407" s="632"/>
    </row>
    <row r="408" spans="1:39" s="68" customFormat="1" ht="15" customHeight="1">
      <c r="A408" s="595"/>
      <c r="B408" s="579"/>
      <c r="C408" s="699"/>
      <c r="D408" s="116" t="s">
        <v>268</v>
      </c>
      <c r="E408" s="116" t="s">
        <v>69</v>
      </c>
      <c r="F408" s="116" t="s">
        <v>69</v>
      </c>
      <c r="G408" s="434"/>
      <c r="H408" s="421"/>
      <c r="I408" s="434"/>
      <c r="J408" s="10"/>
      <c r="K408" s="151"/>
      <c r="L408" s="426"/>
      <c r="M408" s="621"/>
      <c r="N408" s="621"/>
      <c r="O408" s="202">
        <v>91.16</v>
      </c>
      <c r="P408" s="10">
        <v>0</v>
      </c>
      <c r="Q408" s="105"/>
      <c r="R408" s="105"/>
      <c r="S408" s="11">
        <v>91.16</v>
      </c>
      <c r="T408" s="9">
        <v>602.20349424440155</v>
      </c>
      <c r="U408" s="426"/>
      <c r="V408" s="38">
        <v>0</v>
      </c>
      <c r="W408" s="38">
        <v>0</v>
      </c>
      <c r="X408" s="38"/>
      <c r="Y408" s="11">
        <v>6.66</v>
      </c>
      <c r="Z408" s="50">
        <v>43.995999031019188</v>
      </c>
      <c r="AA408" s="105"/>
      <c r="AB408" s="105"/>
      <c r="AC408" s="11">
        <v>30.169999999999998</v>
      </c>
      <c r="AD408" s="112">
        <v>199.30319681168928</v>
      </c>
      <c r="AE408" s="604"/>
      <c r="AF408" s="605"/>
      <c r="AG408" s="274">
        <v>182.32</v>
      </c>
      <c r="AH408" s="9">
        <v>1204.4069884888031</v>
      </c>
      <c r="AI408" s="112">
        <f t="shared" si="94"/>
        <v>1204.4069884888031</v>
      </c>
      <c r="AJ408" s="608"/>
      <c r="AK408" s="632"/>
    </row>
    <row r="409" spans="1:39" s="68" customFormat="1" ht="15" customHeight="1" thickBot="1">
      <c r="A409" s="596"/>
      <c r="B409" s="571"/>
      <c r="C409" s="700"/>
      <c r="D409" s="484" t="s">
        <v>345</v>
      </c>
      <c r="E409" s="283" t="s">
        <v>51</v>
      </c>
      <c r="F409" s="414" t="s">
        <v>51</v>
      </c>
      <c r="G409" s="436"/>
      <c r="H409" s="439">
        <v>44.44</v>
      </c>
      <c r="I409" s="241"/>
      <c r="J409" s="283" t="s">
        <v>51</v>
      </c>
      <c r="K409" s="241"/>
      <c r="L409" s="440" t="s">
        <v>51</v>
      </c>
      <c r="M409" s="617"/>
      <c r="N409" s="617"/>
      <c r="O409" s="429">
        <v>58.022120000000001</v>
      </c>
      <c r="P409" s="362">
        <v>0</v>
      </c>
      <c r="Q409" s="293"/>
      <c r="R409" s="293"/>
      <c r="S409" s="15">
        <v>58.022120000000001</v>
      </c>
      <c r="T409" s="41">
        <v>383.2804600269871</v>
      </c>
      <c r="U409" s="440" t="s">
        <v>51</v>
      </c>
      <c r="V409" s="73">
        <v>0.57772000000000001</v>
      </c>
      <c r="W409" s="73">
        <v>0.57772000000000001</v>
      </c>
      <c r="X409" s="294">
        <v>4</v>
      </c>
      <c r="Y409" s="15">
        <v>2.7666600000000003</v>
      </c>
      <c r="Z409" s="294">
        <v>18.276572174047995</v>
      </c>
      <c r="AA409" s="293"/>
      <c r="AB409" s="293"/>
      <c r="AC409" s="15">
        <v>19.75554</v>
      </c>
      <c r="AD409" s="430">
        <v>130.53467580374482</v>
      </c>
      <c r="AE409" s="606"/>
      <c r="AF409" s="607"/>
      <c r="AG409" s="382">
        <v>116.04424</v>
      </c>
      <c r="AH409" s="41">
        <v>766.58892951882319</v>
      </c>
      <c r="AI409" s="430">
        <f t="shared" si="94"/>
        <v>766.58892951882319</v>
      </c>
      <c r="AJ409" s="590"/>
      <c r="AK409" s="610"/>
    </row>
    <row r="410" spans="1:39" s="68" customFormat="1">
      <c r="A410" s="61"/>
      <c r="B410" s="61"/>
      <c r="C410" s="62"/>
      <c r="D410" s="63"/>
      <c r="E410" s="63"/>
      <c r="F410" s="63"/>
      <c r="G410" s="64"/>
      <c r="H410" s="64"/>
      <c r="I410" s="64"/>
      <c r="J410" s="64"/>
      <c r="K410" s="64"/>
      <c r="L410" s="64"/>
      <c r="M410" s="65"/>
      <c r="N410" s="65"/>
      <c r="O410" s="66"/>
      <c r="P410" s="66"/>
      <c r="Q410" s="66"/>
      <c r="R410" s="66"/>
      <c r="S410" s="66"/>
      <c r="T410" s="66"/>
      <c r="U410" s="66"/>
      <c r="V410" s="66"/>
      <c r="W410" s="66"/>
      <c r="X410" s="66"/>
      <c r="Y410" s="66"/>
      <c r="Z410" s="67"/>
      <c r="AA410" s="67"/>
      <c r="AB410" s="67"/>
      <c r="AC410" s="67"/>
      <c r="AD410" s="67"/>
      <c r="AE410" s="67"/>
      <c r="AF410" s="67"/>
      <c r="AG410" s="67"/>
      <c r="AH410" s="67"/>
      <c r="AI410" s="67"/>
      <c r="AJ410" s="67"/>
    </row>
    <row r="411" spans="1:39" s="224" customFormat="1">
      <c r="A411" s="217"/>
      <c r="B411" s="217"/>
      <c r="C411" s="218"/>
      <c r="D411" s="219"/>
      <c r="E411" s="219"/>
      <c r="F411" s="219"/>
      <c r="G411" s="220"/>
      <c r="H411" s="220"/>
      <c r="I411" s="220"/>
      <c r="J411" s="220"/>
      <c r="K411" s="220"/>
      <c r="L411" s="220"/>
      <c r="M411" s="221"/>
      <c r="N411" s="221"/>
      <c r="O411" s="222"/>
      <c r="P411" s="222"/>
      <c r="Q411" s="222"/>
      <c r="R411" s="222"/>
      <c r="S411" s="222"/>
      <c r="T411" s="222"/>
      <c r="U411" s="222"/>
      <c r="V411" s="222"/>
      <c r="W411" s="222"/>
      <c r="X411" s="222"/>
      <c r="Y411" s="222"/>
      <c r="Z411" s="223"/>
      <c r="AA411" s="223"/>
      <c r="AB411" s="223"/>
      <c r="AC411" s="223"/>
      <c r="AD411" s="223"/>
      <c r="AE411" s="223"/>
      <c r="AF411" s="223"/>
      <c r="AG411" s="223"/>
      <c r="AH411" s="223"/>
      <c r="AI411" s="223"/>
      <c r="AJ411" s="223"/>
    </row>
    <row r="412" spans="1:39" s="68" customFormat="1" ht="13.5" thickBot="1">
      <c r="A412" s="85"/>
      <c r="B412" s="85"/>
      <c r="C412" s="86"/>
      <c r="D412" s="87"/>
      <c r="E412" s="87"/>
      <c r="F412" s="87"/>
      <c r="G412" s="88"/>
      <c r="H412" s="88"/>
      <c r="I412" s="88"/>
      <c r="J412" s="88"/>
      <c r="K412" s="88"/>
      <c r="L412" s="88"/>
      <c r="M412" s="89"/>
      <c r="N412" s="89"/>
      <c r="O412" s="90"/>
      <c r="P412" s="74"/>
      <c r="Q412" s="90"/>
      <c r="R412" s="90"/>
      <c r="S412" s="90"/>
      <c r="T412" s="90"/>
      <c r="U412" s="90"/>
      <c r="V412" s="90"/>
      <c r="W412" s="90"/>
      <c r="X412" s="74"/>
      <c r="Y412" s="74"/>
      <c r="Z412" s="74"/>
      <c r="AA412" s="74"/>
      <c r="AB412" s="74"/>
      <c r="AC412" s="74"/>
      <c r="AD412" s="74"/>
      <c r="AE412" s="74"/>
      <c r="AF412" s="74"/>
      <c r="AG412" s="74"/>
      <c r="AH412" s="74"/>
      <c r="AI412" s="74"/>
      <c r="AJ412" s="67"/>
    </row>
    <row r="413" spans="1:39" s="68" customFormat="1" ht="15.75" customHeight="1">
      <c r="A413" s="583" t="s">
        <v>169</v>
      </c>
      <c r="B413" s="572" t="s">
        <v>22</v>
      </c>
      <c r="C413" s="585" t="s">
        <v>22</v>
      </c>
      <c r="D413" s="328" t="s">
        <v>267</v>
      </c>
      <c r="E413" s="328" t="s">
        <v>170</v>
      </c>
      <c r="F413" s="442" t="s">
        <v>171</v>
      </c>
      <c r="G413" s="445"/>
      <c r="H413" s="100">
        <v>5869.41</v>
      </c>
      <c r="I413" s="445"/>
      <c r="J413" s="177" t="s">
        <v>51</v>
      </c>
      <c r="K413" s="445"/>
      <c r="L413" s="442" t="s">
        <v>171</v>
      </c>
      <c r="M413" s="587"/>
      <c r="N413" s="587" t="s">
        <v>172</v>
      </c>
      <c r="O413" s="104">
        <v>362.47937099999996</v>
      </c>
      <c r="P413" s="69">
        <v>38.28</v>
      </c>
      <c r="Q413" s="98"/>
      <c r="R413" s="98"/>
      <c r="S413" s="69">
        <v>324.19937099999993</v>
      </c>
      <c r="T413" s="107">
        <v>8260.2106189441038</v>
      </c>
      <c r="U413" s="442" t="s">
        <v>171</v>
      </c>
      <c r="V413" s="104">
        <v>76.302329999999998</v>
      </c>
      <c r="W413" s="104">
        <v>76.302329999999998</v>
      </c>
      <c r="X413" s="99">
        <v>7242.2106189441038</v>
      </c>
      <c r="Y413" s="69">
        <v>20.984115000000003</v>
      </c>
      <c r="Z413" s="99">
        <v>86.228486716244419</v>
      </c>
      <c r="AA413" s="69">
        <v>34.447055999999996</v>
      </c>
      <c r="AB413" s="99">
        <v>141.55076402839609</v>
      </c>
      <c r="AC413" s="69">
        <v>56.054465999999991</v>
      </c>
      <c r="AD413" s="107">
        <v>230.340511232767</v>
      </c>
      <c r="AE413" s="622" t="s">
        <v>40</v>
      </c>
      <c r="AF413" s="623"/>
      <c r="AG413" s="69">
        <v>648.39874199999986</v>
      </c>
      <c r="AH413" s="452">
        <v>16520</v>
      </c>
      <c r="AI413" s="111">
        <f>AH413</f>
        <v>16520</v>
      </c>
      <c r="AJ413" s="589">
        <v>45967</v>
      </c>
      <c r="AK413" s="609">
        <f>AI413+AI414+AI415</f>
        <v>32372</v>
      </c>
    </row>
    <row r="414" spans="1:39" s="68" customFormat="1" ht="15" customHeight="1">
      <c r="A414" s="628"/>
      <c r="B414" s="573"/>
      <c r="C414" s="615"/>
      <c r="D414" s="17" t="s">
        <v>318</v>
      </c>
      <c r="E414" s="177" t="s">
        <v>51</v>
      </c>
      <c r="F414" s="443" t="s">
        <v>171</v>
      </c>
      <c r="G414" s="450"/>
      <c r="H414" s="53">
        <v>5869.41</v>
      </c>
      <c r="I414" s="448"/>
      <c r="J414" s="177" t="s">
        <v>51</v>
      </c>
      <c r="K414" s="446"/>
      <c r="L414" s="443" t="s">
        <v>171</v>
      </c>
      <c r="M414" s="601"/>
      <c r="N414" s="601"/>
      <c r="O414" s="38">
        <v>186.08337099999997</v>
      </c>
      <c r="P414" s="10">
        <v>0</v>
      </c>
      <c r="Q414" s="105"/>
      <c r="R414" s="105"/>
      <c r="S414" s="11">
        <v>186.08337099999997</v>
      </c>
      <c r="T414" s="9">
        <v>7692.2106189441038</v>
      </c>
      <c r="U414" s="443" t="s">
        <v>171</v>
      </c>
      <c r="V414" s="38">
        <v>76.302329999999998</v>
      </c>
      <c r="W414" s="38">
        <v>76.302329999999998</v>
      </c>
      <c r="X414" s="50">
        <v>7242.2106189441038</v>
      </c>
      <c r="Y414" s="11">
        <v>11.504115000000001</v>
      </c>
      <c r="Z414" s="50">
        <v>47.273017111259996</v>
      </c>
      <c r="AA414" s="11">
        <v>16.591056000000002</v>
      </c>
      <c r="AB414" s="50">
        <v>68.176411152172321</v>
      </c>
      <c r="AC414" s="11">
        <v>26.960466</v>
      </c>
      <c r="AD414" s="9">
        <v>110.7866681222801</v>
      </c>
      <c r="AE414" s="624"/>
      <c r="AF414" s="625"/>
      <c r="AG414" s="11">
        <v>372.16674199999994</v>
      </c>
      <c r="AH414" s="452">
        <v>15384</v>
      </c>
      <c r="AI414" s="112">
        <f>AH414</f>
        <v>15384</v>
      </c>
      <c r="AJ414" s="608"/>
      <c r="AK414" s="632"/>
      <c r="AM414" s="68" t="s">
        <v>173</v>
      </c>
    </row>
    <row r="415" spans="1:39" s="68" customFormat="1" ht="15.75" customHeight="1" thickBot="1">
      <c r="A415" s="584"/>
      <c r="B415" s="574"/>
      <c r="C415" s="586"/>
      <c r="D415" s="484" t="s">
        <v>319</v>
      </c>
      <c r="E415" s="283" t="s">
        <v>51</v>
      </c>
      <c r="F415" s="444" t="s">
        <v>171</v>
      </c>
      <c r="G415" s="451"/>
      <c r="H415" s="92">
        <v>276.43</v>
      </c>
      <c r="I415" s="449"/>
      <c r="J415" s="178" t="s">
        <v>51</v>
      </c>
      <c r="K415" s="447"/>
      <c r="L415" s="444" t="s">
        <v>171</v>
      </c>
      <c r="M415" s="588"/>
      <c r="N415" s="588"/>
      <c r="O415" s="59">
        <v>56.885532999999995</v>
      </c>
      <c r="P415" s="362">
        <v>0</v>
      </c>
      <c r="Q415" s="106"/>
      <c r="R415" s="106"/>
      <c r="S415" s="44">
        <v>56.885532999999995</v>
      </c>
      <c r="T415" s="108">
        <v>233.75555398152258</v>
      </c>
      <c r="U415" s="444" t="s">
        <v>171</v>
      </c>
      <c r="V415" s="59">
        <v>3.5935900000000003</v>
      </c>
      <c r="W415" s="59">
        <v>3.5935900000000003</v>
      </c>
      <c r="X415" s="109">
        <v>15</v>
      </c>
      <c r="Y415" s="44">
        <v>3.1146449999999999</v>
      </c>
      <c r="Z415" s="109">
        <v>12.798782555676864</v>
      </c>
      <c r="AA415" s="44">
        <v>7.6422879999999989</v>
      </c>
      <c r="AB415" s="109">
        <v>31.403894292883621</v>
      </c>
      <c r="AC415" s="44">
        <v>12.418718</v>
      </c>
      <c r="AD415" s="108">
        <v>51.031328225935873</v>
      </c>
      <c r="AE415" s="626"/>
      <c r="AF415" s="627"/>
      <c r="AG415" s="44">
        <v>113.77106599999999</v>
      </c>
      <c r="AH415" s="108">
        <v>468</v>
      </c>
      <c r="AI415" s="113">
        <f>AH415</f>
        <v>468</v>
      </c>
      <c r="AJ415" s="590"/>
      <c r="AK415" s="610"/>
    </row>
    <row r="416" spans="1:39" s="68" customFormat="1">
      <c r="A416" s="61"/>
      <c r="B416" s="61"/>
      <c r="C416" s="62"/>
      <c r="D416" s="63"/>
      <c r="E416" s="63"/>
      <c r="F416" s="63"/>
      <c r="G416" s="64"/>
      <c r="H416" s="64"/>
      <c r="I416" s="64"/>
      <c r="J416" s="64"/>
      <c r="K416" s="64"/>
      <c r="L416" s="64"/>
      <c r="M416" s="65"/>
      <c r="N416" s="65"/>
      <c r="O416" s="66"/>
      <c r="P416" s="67"/>
      <c r="Q416" s="66"/>
      <c r="R416" s="66"/>
      <c r="S416" s="66"/>
      <c r="T416" s="66"/>
      <c r="U416" s="66"/>
      <c r="V416" s="66"/>
      <c r="W416" s="66"/>
      <c r="X416" s="67"/>
      <c r="Y416" s="67"/>
      <c r="Z416" s="67"/>
      <c r="AA416" s="67"/>
      <c r="AB416" s="67"/>
      <c r="AC416" s="67"/>
      <c r="AD416" s="67"/>
      <c r="AE416" s="67"/>
      <c r="AF416" s="67"/>
      <c r="AG416" s="67"/>
      <c r="AH416" s="67"/>
      <c r="AI416" s="67"/>
      <c r="AJ416" s="67"/>
    </row>
    <row r="417" spans="1:39" s="68" customFormat="1" ht="13.5" thickBot="1">
      <c r="A417" s="85"/>
      <c r="B417" s="85"/>
      <c r="C417" s="86"/>
      <c r="D417" s="87"/>
      <c r="E417" s="87"/>
      <c r="F417" s="87"/>
      <c r="G417" s="88"/>
      <c r="H417" s="88"/>
      <c r="I417" s="88"/>
      <c r="J417" s="88"/>
      <c r="K417" s="88"/>
      <c r="L417" s="88"/>
      <c r="M417" s="89"/>
      <c r="N417" s="89"/>
      <c r="O417" s="90"/>
      <c r="P417" s="74"/>
      <c r="Q417" s="90"/>
      <c r="R417" s="90"/>
      <c r="S417" s="90"/>
      <c r="T417" s="90"/>
      <c r="U417" s="90"/>
      <c r="V417" s="90"/>
      <c r="W417" s="90"/>
      <c r="X417" s="74"/>
      <c r="Y417" s="74"/>
      <c r="Z417" s="74"/>
      <c r="AA417" s="74"/>
      <c r="AB417" s="74"/>
      <c r="AC417" s="74"/>
      <c r="AD417" s="74"/>
      <c r="AE417" s="74"/>
      <c r="AF417" s="74"/>
      <c r="AG417" s="74"/>
      <c r="AH417" s="74"/>
      <c r="AI417" s="74"/>
      <c r="AJ417" s="67"/>
    </row>
    <row r="418" spans="1:39" s="68" customFormat="1" ht="15.75" customHeight="1">
      <c r="A418" s="583" t="s">
        <v>174</v>
      </c>
      <c r="B418" s="572" t="s">
        <v>22</v>
      </c>
      <c r="C418" s="585" t="s">
        <v>22</v>
      </c>
      <c r="D418" s="328" t="s">
        <v>266</v>
      </c>
      <c r="E418" s="328" t="s">
        <v>175</v>
      </c>
      <c r="F418" s="442" t="s">
        <v>171</v>
      </c>
      <c r="G418" s="445"/>
      <c r="H418" s="100">
        <v>13420.4</v>
      </c>
      <c r="I418" s="445"/>
      <c r="J418" s="177" t="s">
        <v>51</v>
      </c>
      <c r="K418" s="445"/>
      <c r="L418" s="442" t="s">
        <v>171</v>
      </c>
      <c r="M418" s="587"/>
      <c r="N418" s="587" t="s">
        <v>176</v>
      </c>
      <c r="O418" s="104">
        <v>527.16723999999999</v>
      </c>
      <c r="P418" s="69">
        <v>27.84</v>
      </c>
      <c r="Q418" s="98"/>
      <c r="R418" s="98"/>
      <c r="S418" s="69">
        <v>499.32724000000002</v>
      </c>
      <c r="T418" s="107">
        <v>59391</v>
      </c>
      <c r="U418" s="442" t="s">
        <v>171</v>
      </c>
      <c r="V418" s="104">
        <v>174.46520000000001</v>
      </c>
      <c r="W418" s="104">
        <v>174.46520000000001</v>
      </c>
      <c r="X418" s="99">
        <v>58024</v>
      </c>
      <c r="Y418" s="69">
        <v>29.430599999999998</v>
      </c>
      <c r="Z418" s="99">
        <v>123.9051294153944</v>
      </c>
      <c r="AA418" s="69">
        <v>46.848640000000003</v>
      </c>
      <c r="AB418" s="99">
        <v>197.23644105574564</v>
      </c>
      <c r="AC418" s="69">
        <v>76.337040000000016</v>
      </c>
      <c r="AD418" s="107">
        <v>321.38491299491523</v>
      </c>
      <c r="AE418" s="622" t="s">
        <v>40</v>
      </c>
      <c r="AF418" s="623"/>
      <c r="AG418" s="69">
        <v>998.65448000000004</v>
      </c>
      <c r="AH418" s="107">
        <v>120884</v>
      </c>
      <c r="AI418" s="111">
        <f>AH418</f>
        <v>120884</v>
      </c>
      <c r="AJ418" s="589">
        <v>45967</v>
      </c>
      <c r="AK418" s="609">
        <f>AI418+AI419+AI420</f>
        <v>240339.99251596202</v>
      </c>
    </row>
    <row r="419" spans="1:39" s="68" customFormat="1" ht="15" customHeight="1">
      <c r="A419" s="628"/>
      <c r="B419" s="573"/>
      <c r="C419" s="615"/>
      <c r="D419" s="17" t="s">
        <v>318</v>
      </c>
      <c r="E419" s="177" t="s">
        <v>51</v>
      </c>
      <c r="F419" s="443" t="s">
        <v>171</v>
      </c>
      <c r="G419" s="450"/>
      <c r="H419" s="53">
        <v>13420.4</v>
      </c>
      <c r="I419" s="448"/>
      <c r="J419" s="177" t="s">
        <v>51</v>
      </c>
      <c r="K419" s="446"/>
      <c r="L419" s="443" t="s">
        <v>171</v>
      </c>
      <c r="M419" s="601"/>
      <c r="N419" s="601"/>
      <c r="O419" s="38">
        <v>354.71124000000009</v>
      </c>
      <c r="P419" s="10">
        <v>0</v>
      </c>
      <c r="Q419" s="105"/>
      <c r="R419" s="105"/>
      <c r="S419" s="11">
        <v>354.71124000000009</v>
      </c>
      <c r="T419" s="9">
        <v>58782</v>
      </c>
      <c r="U419" s="443" t="s">
        <v>171</v>
      </c>
      <c r="V419" s="38">
        <v>174.46520000000001</v>
      </c>
      <c r="W419" s="38">
        <v>174.46520000000001</v>
      </c>
      <c r="X419" s="50">
        <v>58024</v>
      </c>
      <c r="Y419" s="11">
        <v>22.8306</v>
      </c>
      <c r="Z419" s="50">
        <v>96.118612859782246</v>
      </c>
      <c r="AA419" s="11">
        <v>27.872640000000004</v>
      </c>
      <c r="AB419" s="50">
        <v>117.34599588009435</v>
      </c>
      <c r="AC419" s="11">
        <v>45.293040000000005</v>
      </c>
      <c r="AD419" s="9">
        <v>190.68724330515315</v>
      </c>
      <c r="AE419" s="624"/>
      <c r="AF419" s="625"/>
      <c r="AG419" s="11">
        <v>709.42248000000018</v>
      </c>
      <c r="AH419" s="9">
        <v>119058</v>
      </c>
      <c r="AI419" s="112">
        <f>AH419</f>
        <v>119058</v>
      </c>
      <c r="AJ419" s="608"/>
      <c r="AK419" s="632"/>
      <c r="AM419" s="68" t="s">
        <v>173</v>
      </c>
    </row>
    <row r="420" spans="1:39" s="68" customFormat="1" ht="15.75" customHeight="1" thickBot="1">
      <c r="A420" s="584"/>
      <c r="B420" s="574"/>
      <c r="C420" s="586"/>
      <c r="D420" s="484" t="s">
        <v>319</v>
      </c>
      <c r="E420" s="283" t="s">
        <v>51</v>
      </c>
      <c r="F420" s="444" t="s">
        <v>171</v>
      </c>
      <c r="G420" s="451"/>
      <c r="H420" s="189">
        <v>111.11</v>
      </c>
      <c r="I420" s="449"/>
      <c r="J420" s="178" t="s">
        <v>51</v>
      </c>
      <c r="K420" s="447"/>
      <c r="L420" s="444" t="s">
        <v>171</v>
      </c>
      <c r="M420" s="588"/>
      <c r="N420" s="588"/>
      <c r="O420" s="59">
        <v>47.266641</v>
      </c>
      <c r="P420" s="362">
        <v>0</v>
      </c>
      <c r="Q420" s="106"/>
      <c r="R420" s="106"/>
      <c r="S420" s="44">
        <v>47.266641</v>
      </c>
      <c r="T420" s="108">
        <v>199</v>
      </c>
      <c r="U420" s="444" t="s">
        <v>171</v>
      </c>
      <c r="V420" s="59">
        <v>1.4444300000000001</v>
      </c>
      <c r="W420" s="59">
        <v>1.4444300000000001</v>
      </c>
      <c r="X420" s="109">
        <v>6</v>
      </c>
      <c r="Y420" s="44">
        <v>2.8666649999999998</v>
      </c>
      <c r="Z420" s="109">
        <v>12.06888401240823</v>
      </c>
      <c r="AA420" s="44">
        <v>6.5777760000000001</v>
      </c>
      <c r="AB420" s="109">
        <v>27.692951776228711</v>
      </c>
      <c r="AC420" s="44">
        <v>10.688886</v>
      </c>
      <c r="AD420" s="108">
        <v>45.001046636371619</v>
      </c>
      <c r="AE420" s="626"/>
      <c r="AF420" s="627"/>
      <c r="AG420" s="44">
        <v>94.533282</v>
      </c>
      <c r="AH420" s="108">
        <v>397.99251596202549</v>
      </c>
      <c r="AI420" s="113">
        <f>AH420</f>
        <v>397.99251596202549</v>
      </c>
      <c r="AJ420" s="590"/>
      <c r="AK420" s="610"/>
    </row>
    <row r="421" spans="1:39" s="68" customFormat="1">
      <c r="A421" s="61"/>
      <c r="B421" s="61"/>
      <c r="C421" s="62"/>
      <c r="D421" s="63"/>
      <c r="E421" s="63"/>
      <c r="F421" s="63"/>
      <c r="G421" s="64"/>
      <c r="H421" s="64"/>
      <c r="I421" s="64"/>
      <c r="J421" s="64"/>
      <c r="K421" s="64"/>
      <c r="L421" s="64"/>
      <c r="M421" s="65"/>
      <c r="N421" s="65"/>
      <c r="O421" s="66"/>
      <c r="P421" s="67"/>
      <c r="Q421" s="66"/>
      <c r="R421" s="66"/>
      <c r="S421" s="66"/>
      <c r="T421" s="66"/>
      <c r="U421" s="66"/>
      <c r="V421" s="66"/>
      <c r="W421" s="66"/>
      <c r="X421" s="67"/>
      <c r="Y421" s="67"/>
      <c r="Z421" s="67"/>
      <c r="AA421" s="67"/>
      <c r="AB421" s="67"/>
      <c r="AC421" s="67"/>
      <c r="AD421" s="67"/>
      <c r="AE421" s="67"/>
      <c r="AF421" s="67"/>
      <c r="AG421" s="67"/>
      <c r="AH421" s="67"/>
      <c r="AI421" s="67"/>
      <c r="AJ421" s="67"/>
    </row>
    <row r="422" spans="1:39" s="224" customFormat="1">
      <c r="A422" s="217"/>
      <c r="B422" s="217"/>
      <c r="C422" s="218"/>
      <c r="D422" s="219"/>
      <c r="E422" s="219"/>
      <c r="F422" s="219"/>
      <c r="G422" s="220"/>
      <c r="H422" s="220"/>
      <c r="I422" s="220"/>
      <c r="J422" s="220"/>
      <c r="K422" s="220"/>
      <c r="L422" s="220"/>
      <c r="M422" s="221"/>
      <c r="N422" s="221"/>
      <c r="O422" s="222"/>
      <c r="P422" s="222"/>
      <c r="Q422" s="222"/>
      <c r="R422" s="222"/>
      <c r="S422" s="222"/>
      <c r="T422" s="222"/>
      <c r="U422" s="222"/>
      <c r="V422" s="222"/>
      <c r="W422" s="222"/>
      <c r="X422" s="222"/>
      <c r="Y422" s="222"/>
      <c r="Z422" s="223"/>
      <c r="AA422" s="223"/>
      <c r="AB422" s="223"/>
      <c r="AC422" s="223"/>
      <c r="AD422" s="223"/>
      <c r="AE422" s="223"/>
      <c r="AF422" s="223"/>
      <c r="AG422" s="223"/>
      <c r="AH422" s="223"/>
      <c r="AI422" s="223"/>
      <c r="AJ422" s="223"/>
    </row>
    <row r="423" spans="1:39" s="68" customFormat="1" ht="13.5" thickBot="1">
      <c r="A423" s="85"/>
      <c r="B423" s="85"/>
      <c r="C423" s="86"/>
      <c r="D423" s="87"/>
      <c r="E423" s="87"/>
      <c r="F423" s="87"/>
      <c r="G423" s="88"/>
      <c r="H423" s="88"/>
      <c r="I423" s="88"/>
      <c r="J423" s="88"/>
      <c r="K423" s="88"/>
      <c r="L423" s="88"/>
      <c r="M423" s="89"/>
      <c r="N423" s="89"/>
      <c r="O423" s="90"/>
      <c r="P423" s="74"/>
      <c r="Q423" s="90"/>
      <c r="R423" s="90"/>
      <c r="S423" s="90"/>
      <c r="T423" s="90"/>
      <c r="U423" s="90"/>
      <c r="V423" s="90"/>
      <c r="W423" s="90"/>
      <c r="X423" s="74"/>
      <c r="Y423" s="74"/>
      <c r="Z423" s="74"/>
      <c r="AA423" s="74"/>
      <c r="AB423" s="74"/>
      <c r="AC423" s="74"/>
      <c r="AD423" s="74"/>
      <c r="AE423" s="74"/>
      <c r="AF423" s="74"/>
      <c r="AG423" s="74"/>
      <c r="AH423" s="74"/>
      <c r="AI423" s="74"/>
      <c r="AJ423" s="67"/>
    </row>
    <row r="424" spans="1:39" s="68" customFormat="1" ht="15.75" customHeight="1">
      <c r="A424" s="583" t="s">
        <v>178</v>
      </c>
      <c r="B424" s="572" t="s">
        <v>22</v>
      </c>
      <c r="C424" s="585" t="s">
        <v>22</v>
      </c>
      <c r="D424" s="328" t="s">
        <v>265</v>
      </c>
      <c r="E424" s="328" t="s">
        <v>179</v>
      </c>
      <c r="F424" s="445"/>
      <c r="G424" s="445"/>
      <c r="H424" s="100">
        <v>6456.35</v>
      </c>
      <c r="I424" s="445"/>
      <c r="J424" s="177" t="s">
        <v>51</v>
      </c>
      <c r="K424" s="445"/>
      <c r="L424" s="445"/>
      <c r="M424" s="587"/>
      <c r="N424" s="587" t="s">
        <v>14</v>
      </c>
      <c r="O424" s="104">
        <v>349.50354200000004</v>
      </c>
      <c r="P424" s="69">
        <v>57.04</v>
      </c>
      <c r="Q424" s="98"/>
      <c r="R424" s="98"/>
      <c r="S424" s="69">
        <v>292.46354200000002</v>
      </c>
      <c r="T424" s="107">
        <v>8965</v>
      </c>
      <c r="U424" s="98"/>
      <c r="V424" s="104">
        <v>83.932550000000006</v>
      </c>
      <c r="W424" s="104">
        <v>83.932550000000006</v>
      </c>
      <c r="X424" s="99">
        <v>7966</v>
      </c>
      <c r="Y424" s="69">
        <v>2</v>
      </c>
      <c r="Z424" s="99">
        <v>6.83469321654675</v>
      </c>
      <c r="AA424" s="69">
        <v>39.780192</v>
      </c>
      <c r="AB424" s="99">
        <v>135.94270420766364</v>
      </c>
      <c r="AC424" s="69">
        <v>75.037859999999995</v>
      </c>
      <c r="AD424" s="107">
        <v>256.43037636309236</v>
      </c>
      <c r="AE424" s="622" t="s">
        <v>40</v>
      </c>
      <c r="AF424" s="623"/>
      <c r="AG424" s="69">
        <v>584.92708400000004</v>
      </c>
      <c r="AH424" s="107">
        <v>17931</v>
      </c>
      <c r="AI424" s="111">
        <f>AH424</f>
        <v>17931</v>
      </c>
      <c r="AJ424" s="589">
        <v>45969</v>
      </c>
      <c r="AK424" s="609">
        <f>AI424+AI425+AI426</f>
        <v>35659</v>
      </c>
      <c r="AM424" s="68" t="s">
        <v>181</v>
      </c>
    </row>
    <row r="425" spans="1:39" s="68" customFormat="1" ht="15" customHeight="1">
      <c r="A425" s="628"/>
      <c r="B425" s="573"/>
      <c r="C425" s="615"/>
      <c r="D425" s="17" t="s">
        <v>318</v>
      </c>
      <c r="E425" s="177" t="s">
        <v>51</v>
      </c>
      <c r="F425" s="450"/>
      <c r="G425" s="450"/>
      <c r="H425" s="53">
        <v>6456.35</v>
      </c>
      <c r="I425" s="448"/>
      <c r="J425" s="177" t="s">
        <v>51</v>
      </c>
      <c r="K425" s="446"/>
      <c r="L425" s="446"/>
      <c r="M425" s="601"/>
      <c r="N425" s="601"/>
      <c r="O425" s="38">
        <v>204.27954199999999</v>
      </c>
      <c r="P425" s="177" t="s">
        <v>51</v>
      </c>
      <c r="Q425" s="105"/>
      <c r="R425" s="105"/>
      <c r="S425" s="11">
        <v>204.27954199999999</v>
      </c>
      <c r="T425" s="9">
        <v>8664</v>
      </c>
      <c r="U425" s="105"/>
      <c r="V425" s="38">
        <v>83.932550000000006</v>
      </c>
      <c r="W425" s="38">
        <v>83.932550000000006</v>
      </c>
      <c r="X425" s="50">
        <v>7966</v>
      </c>
      <c r="Y425" s="11">
        <v>0.5</v>
      </c>
      <c r="Z425" s="50">
        <v>1.7086733041366875</v>
      </c>
      <c r="AA425" s="11">
        <v>23.196192</v>
      </c>
      <c r="AB425" s="50">
        <v>79.269428056058018</v>
      </c>
      <c r="AC425" s="11">
        <v>43.49286</v>
      </c>
      <c r="AD425" s="9">
        <v>148.63017760510877</v>
      </c>
      <c r="AE425" s="624"/>
      <c r="AF425" s="625"/>
      <c r="AG425" s="11">
        <v>408.55908399999998</v>
      </c>
      <c r="AH425" s="9">
        <v>17328</v>
      </c>
      <c r="AI425" s="112">
        <f>AH425</f>
        <v>17328</v>
      </c>
      <c r="AJ425" s="608"/>
      <c r="AK425" s="632"/>
      <c r="AM425" s="68" t="s">
        <v>180</v>
      </c>
    </row>
    <row r="426" spans="1:39" s="68" customFormat="1" ht="15.75" customHeight="1" thickBot="1">
      <c r="A426" s="584"/>
      <c r="B426" s="574"/>
      <c r="C426" s="586"/>
      <c r="D426" s="484" t="s">
        <v>319</v>
      </c>
      <c r="E426" s="283" t="s">
        <v>51</v>
      </c>
      <c r="F426" s="451"/>
      <c r="G426" s="451"/>
      <c r="H426" s="189">
        <v>222.22</v>
      </c>
      <c r="I426" s="449"/>
      <c r="J426" s="178" t="s">
        <v>51</v>
      </c>
      <c r="K426" s="447"/>
      <c r="L426" s="447"/>
      <c r="M426" s="588"/>
      <c r="N426" s="588"/>
      <c r="O426" s="59">
        <v>58.5</v>
      </c>
      <c r="P426" s="283" t="s">
        <v>51</v>
      </c>
      <c r="Q426" s="106"/>
      <c r="R426" s="106"/>
      <c r="S426" s="44">
        <v>58.5</v>
      </c>
      <c r="T426" s="108">
        <v>200</v>
      </c>
      <c r="U426" s="106"/>
      <c r="V426" s="59"/>
      <c r="W426" s="59"/>
      <c r="X426" s="109"/>
      <c r="Y426" s="44">
        <v>0.5</v>
      </c>
      <c r="Z426" s="109">
        <v>1.7086733041366875</v>
      </c>
      <c r="AA426" s="44">
        <v>11.2266624</v>
      </c>
      <c r="AB426" s="109">
        <v>38.36539667487024</v>
      </c>
      <c r="AC426" s="44">
        <v>21.049992</v>
      </c>
      <c r="AD426" s="108">
        <v>71.935118765381688</v>
      </c>
      <c r="AE426" s="626"/>
      <c r="AF426" s="627"/>
      <c r="AG426" s="44">
        <v>117.01</v>
      </c>
      <c r="AH426" s="108">
        <v>400</v>
      </c>
      <c r="AI426" s="113">
        <f>AH426</f>
        <v>400</v>
      </c>
      <c r="AJ426" s="590"/>
      <c r="AK426" s="610"/>
    </row>
    <row r="427" spans="1:39" s="68" customFormat="1">
      <c r="A427" s="61"/>
      <c r="B427" s="61"/>
      <c r="C427" s="62"/>
      <c r="D427" s="63"/>
      <c r="E427" s="63"/>
      <c r="F427" s="63"/>
      <c r="G427" s="64"/>
      <c r="H427" s="64"/>
      <c r="I427" s="64"/>
      <c r="J427" s="64"/>
      <c r="K427" s="64"/>
      <c r="L427" s="64"/>
      <c r="M427" s="65"/>
      <c r="N427" s="65"/>
      <c r="O427" s="66"/>
      <c r="P427" s="67"/>
      <c r="Q427" s="66"/>
      <c r="R427" s="66"/>
      <c r="S427" s="66"/>
      <c r="T427" s="66"/>
      <c r="U427" s="66"/>
      <c r="V427" s="66"/>
      <c r="W427" s="66"/>
      <c r="X427" s="67"/>
      <c r="Y427" s="67"/>
      <c r="Z427" s="67"/>
      <c r="AA427" s="67"/>
      <c r="AB427" s="67"/>
      <c r="AC427" s="67"/>
      <c r="AD427" s="67"/>
      <c r="AE427" s="67"/>
      <c r="AF427" s="67"/>
      <c r="AG427" s="67"/>
      <c r="AH427" s="67"/>
      <c r="AI427" s="67"/>
      <c r="AJ427" s="67"/>
    </row>
    <row r="428" spans="1:39" s="224" customFormat="1">
      <c r="A428" s="217"/>
      <c r="B428" s="217"/>
      <c r="C428" s="218"/>
      <c r="D428" s="219"/>
      <c r="E428" s="219"/>
      <c r="F428" s="219"/>
      <c r="G428" s="220"/>
      <c r="H428" s="220"/>
      <c r="I428" s="220"/>
      <c r="J428" s="220"/>
      <c r="K428" s="220"/>
      <c r="L428" s="220"/>
      <c r="M428" s="221"/>
      <c r="N428" s="221"/>
      <c r="O428" s="222"/>
      <c r="P428" s="222"/>
      <c r="Q428" s="222"/>
      <c r="R428" s="222"/>
      <c r="S428" s="222"/>
      <c r="T428" s="222"/>
      <c r="U428" s="222"/>
      <c r="V428" s="222"/>
      <c r="W428" s="222"/>
      <c r="X428" s="222"/>
      <c r="Y428" s="222"/>
      <c r="Z428" s="223"/>
      <c r="AA428" s="223"/>
      <c r="AB428" s="223"/>
      <c r="AC428" s="223"/>
      <c r="AD428" s="223"/>
      <c r="AE428" s="223"/>
      <c r="AF428" s="223"/>
      <c r="AG428" s="223"/>
      <c r="AH428" s="223"/>
      <c r="AI428" s="223"/>
      <c r="AJ428" s="223"/>
    </row>
    <row r="429" spans="1:39" s="68" customFormat="1" ht="13.5" thickBot="1">
      <c r="A429" s="85"/>
      <c r="B429" s="85"/>
      <c r="C429" s="86"/>
      <c r="D429" s="87"/>
      <c r="E429" s="87"/>
      <c r="F429" s="87"/>
      <c r="G429" s="88"/>
      <c r="H429" s="88"/>
      <c r="I429" s="88"/>
      <c r="J429" s="88"/>
      <c r="K429" s="88"/>
      <c r="L429" s="88"/>
      <c r="M429" s="89"/>
      <c r="N429" s="89"/>
      <c r="O429" s="90"/>
      <c r="P429" s="74"/>
      <c r="Q429" s="90"/>
      <c r="R429" s="90"/>
      <c r="S429" s="90"/>
      <c r="T429" s="90"/>
      <c r="U429" s="90"/>
      <c r="V429" s="90"/>
      <c r="W429" s="90"/>
      <c r="X429" s="74"/>
      <c r="Y429" s="74"/>
      <c r="Z429" s="74"/>
      <c r="AA429" s="74"/>
      <c r="AB429" s="74"/>
      <c r="AC429" s="74"/>
      <c r="AD429" s="74"/>
      <c r="AE429" s="74"/>
      <c r="AF429" s="74"/>
      <c r="AG429" s="74"/>
      <c r="AH429" s="74"/>
      <c r="AI429" s="74"/>
      <c r="AJ429" s="67"/>
    </row>
    <row r="430" spans="1:39" s="68" customFormat="1" ht="15.75" customHeight="1">
      <c r="A430" s="583" t="s">
        <v>182</v>
      </c>
      <c r="B430" s="572" t="s">
        <v>22</v>
      </c>
      <c r="C430" s="585" t="s">
        <v>22</v>
      </c>
      <c r="D430" s="328" t="s">
        <v>264</v>
      </c>
      <c r="E430" s="328" t="s">
        <v>179</v>
      </c>
      <c r="F430" s="445"/>
      <c r="G430" s="445"/>
      <c r="H430" s="100">
        <v>6456.35</v>
      </c>
      <c r="I430" s="445"/>
      <c r="J430" s="177" t="s">
        <v>51</v>
      </c>
      <c r="K430" s="445"/>
      <c r="L430" s="445"/>
      <c r="M430" s="587"/>
      <c r="N430" s="587" t="s">
        <v>112</v>
      </c>
      <c r="O430" s="104">
        <v>354.46354199999996</v>
      </c>
      <c r="P430" s="69">
        <v>56.54</v>
      </c>
      <c r="Q430" s="98"/>
      <c r="R430" s="98"/>
      <c r="S430" s="69">
        <v>297.92354199999994</v>
      </c>
      <c r="T430" s="107">
        <v>21164</v>
      </c>
      <c r="U430" s="98"/>
      <c r="V430" s="104">
        <v>83.932550000000006</v>
      </c>
      <c r="W430" s="104">
        <v>83.932550000000006</v>
      </c>
      <c r="X430" s="99">
        <v>21152</v>
      </c>
      <c r="Y430" s="69">
        <v>2</v>
      </c>
      <c r="Z430" s="99">
        <v>6.7950103560673165</v>
      </c>
      <c r="AA430" s="69">
        <v>40.740191999999993</v>
      </c>
      <c r="AB430" s="99">
        <v>138.4150132740854</v>
      </c>
      <c r="AC430" s="69">
        <v>77.062860000000001</v>
      </c>
      <c r="AD430" s="107">
        <v>261.82146588408295</v>
      </c>
      <c r="AE430" s="622" t="s">
        <v>40</v>
      </c>
      <c r="AF430" s="623"/>
      <c r="AG430" s="69">
        <v>595.84708399999988</v>
      </c>
      <c r="AH430" s="107">
        <v>44328</v>
      </c>
      <c r="AI430" s="111">
        <f>AH430</f>
        <v>44328</v>
      </c>
      <c r="AJ430" s="589">
        <v>45969</v>
      </c>
      <c r="AK430" s="609">
        <f>AI430+AI431+AI432</f>
        <v>88403</v>
      </c>
      <c r="AM430" s="68" t="s">
        <v>183</v>
      </c>
    </row>
    <row r="431" spans="1:39" s="68" customFormat="1" ht="15" customHeight="1">
      <c r="A431" s="628"/>
      <c r="B431" s="573"/>
      <c r="C431" s="615"/>
      <c r="D431" s="17" t="s">
        <v>318</v>
      </c>
      <c r="E431" s="177" t="s">
        <v>51</v>
      </c>
      <c r="F431" s="450"/>
      <c r="G431" s="450"/>
      <c r="H431" s="53">
        <v>6456.35</v>
      </c>
      <c r="I431" s="448"/>
      <c r="J431" s="177" t="s">
        <v>51</v>
      </c>
      <c r="K431" s="446"/>
      <c r="L431" s="446"/>
      <c r="M431" s="601"/>
      <c r="N431" s="601"/>
      <c r="O431" s="38">
        <v>204.27954199999999</v>
      </c>
      <c r="P431" s="177" t="s">
        <v>51</v>
      </c>
      <c r="Q431" s="105"/>
      <c r="R431" s="105"/>
      <c r="S431" s="11">
        <v>204.27954199999999</v>
      </c>
      <c r="T431" s="9">
        <v>21846</v>
      </c>
      <c r="U431" s="105"/>
      <c r="V431" s="38">
        <v>83.932550000000006</v>
      </c>
      <c r="W431" s="38">
        <v>83.932550000000006</v>
      </c>
      <c r="X431" s="50">
        <v>21152</v>
      </c>
      <c r="Y431" s="11">
        <v>0.5</v>
      </c>
      <c r="Z431" s="50">
        <v>1.6987525890168291</v>
      </c>
      <c r="AA431" s="11">
        <v>23.196192</v>
      </c>
      <c r="AB431" s="50">
        <v>78.809182430662943</v>
      </c>
      <c r="AC431" s="11">
        <v>43.49286</v>
      </c>
      <c r="AD431" s="9">
        <v>147.76721705749301</v>
      </c>
      <c r="AE431" s="624"/>
      <c r="AF431" s="625"/>
      <c r="AG431" s="11">
        <v>408.55908399999998</v>
      </c>
      <c r="AH431" s="9">
        <v>43692</v>
      </c>
      <c r="AI431" s="112">
        <f>AH431</f>
        <v>43692</v>
      </c>
      <c r="AJ431" s="608"/>
      <c r="AK431" s="632"/>
      <c r="AM431" s="68" t="s">
        <v>184</v>
      </c>
    </row>
    <row r="432" spans="1:39" s="68" customFormat="1" ht="15.75" customHeight="1" thickBot="1">
      <c r="A432" s="584"/>
      <c r="B432" s="574"/>
      <c r="C432" s="586"/>
      <c r="D432" s="484" t="s">
        <v>319</v>
      </c>
      <c r="E432" s="283" t="s">
        <v>51</v>
      </c>
      <c r="F432" s="451"/>
      <c r="G432" s="451"/>
      <c r="H432" s="92">
        <v>1.1599999999999999</v>
      </c>
      <c r="I432" s="449"/>
      <c r="J432" s="178" t="s">
        <v>51</v>
      </c>
      <c r="K432" s="447"/>
      <c r="L432" s="447"/>
      <c r="M432" s="588"/>
      <c r="N432" s="588"/>
      <c r="O432" s="59">
        <v>56.311507200000001</v>
      </c>
      <c r="P432" s="283" t="s">
        <v>51</v>
      </c>
      <c r="Q432" s="106"/>
      <c r="R432" s="106"/>
      <c r="S432" s="44">
        <v>56.311507200000001</v>
      </c>
      <c r="T432" s="108">
        <v>191</v>
      </c>
      <c r="U432" s="106"/>
      <c r="V432" s="59"/>
      <c r="W432" s="59"/>
      <c r="X432" s="109"/>
      <c r="Y432" s="44">
        <v>0.5</v>
      </c>
      <c r="Z432" s="109">
        <v>1.6987525890168291</v>
      </c>
      <c r="AA432" s="44">
        <v>10.802227200000001</v>
      </c>
      <c r="AB432" s="109">
        <v>36.700622846296049</v>
      </c>
      <c r="AC432" s="44">
        <v>20.254176000000001</v>
      </c>
      <c r="AD432" s="108">
        <v>68.813667836805095</v>
      </c>
      <c r="AE432" s="626"/>
      <c r="AF432" s="627"/>
      <c r="AG432" s="44">
        <v>112.6230144</v>
      </c>
      <c r="AH432" s="108">
        <v>383</v>
      </c>
      <c r="AI432" s="113">
        <f>AH432</f>
        <v>383</v>
      </c>
      <c r="AJ432" s="590"/>
      <c r="AK432" s="610"/>
    </row>
    <row r="433" spans="1:41" s="68" customFormat="1">
      <c r="A433" s="61"/>
      <c r="B433" s="61"/>
      <c r="C433" s="62"/>
      <c r="D433" s="63"/>
      <c r="E433" s="63"/>
      <c r="F433" s="63"/>
      <c r="G433" s="64"/>
      <c r="H433" s="64"/>
      <c r="I433" s="64"/>
      <c r="J433" s="64"/>
      <c r="K433" s="64"/>
      <c r="L433" s="64"/>
      <c r="M433" s="65"/>
      <c r="N433" s="65"/>
      <c r="O433" s="66"/>
      <c r="P433" s="67"/>
      <c r="Q433" s="66"/>
      <c r="R433" s="66"/>
      <c r="S433" s="66"/>
      <c r="T433" s="66"/>
      <c r="U433" s="66"/>
      <c r="V433" s="66"/>
      <c r="W433" s="66"/>
      <c r="X433" s="67"/>
      <c r="Y433" s="67"/>
      <c r="Z433" s="67"/>
      <c r="AA433" s="67"/>
      <c r="AB433" s="67"/>
      <c r="AC433" s="67"/>
      <c r="AD433" s="67"/>
      <c r="AE433" s="67"/>
      <c r="AF433" s="67"/>
      <c r="AG433" s="67"/>
      <c r="AH433" s="67"/>
      <c r="AI433" s="67"/>
      <c r="AJ433" s="67"/>
    </row>
    <row r="434" spans="1:41" s="224" customFormat="1">
      <c r="A434" s="217"/>
      <c r="B434" s="217"/>
      <c r="C434" s="218"/>
      <c r="D434" s="219"/>
      <c r="E434" s="219"/>
      <c r="F434" s="219"/>
      <c r="G434" s="220"/>
      <c r="H434" s="220"/>
      <c r="I434" s="220"/>
      <c r="J434" s="220"/>
      <c r="K434" s="220"/>
      <c r="L434" s="220"/>
      <c r="M434" s="221"/>
      <c r="N434" s="221"/>
      <c r="O434" s="222"/>
      <c r="P434" s="222"/>
      <c r="Q434" s="222"/>
      <c r="R434" s="222"/>
      <c r="S434" s="222"/>
      <c r="T434" s="222"/>
      <c r="U434" s="222"/>
      <c r="V434" s="222"/>
      <c r="W434" s="222"/>
      <c r="X434" s="222"/>
      <c r="Y434" s="222"/>
      <c r="Z434" s="223"/>
      <c r="AA434" s="223"/>
      <c r="AB434" s="223"/>
      <c r="AC434" s="223"/>
      <c r="AD434" s="223"/>
      <c r="AE434" s="223"/>
      <c r="AF434" s="223"/>
      <c r="AG434" s="223"/>
      <c r="AH434" s="223"/>
      <c r="AI434" s="223"/>
      <c r="AJ434" s="223"/>
    </row>
    <row r="435" spans="1:41" s="68" customFormat="1" ht="13.5" thickBot="1">
      <c r="A435" s="61"/>
      <c r="B435" s="61"/>
      <c r="C435" s="62"/>
      <c r="D435" s="87"/>
      <c r="E435" s="87"/>
      <c r="F435" s="87"/>
      <c r="G435" s="88"/>
      <c r="H435" s="88"/>
      <c r="I435" s="88"/>
      <c r="J435" s="88"/>
      <c r="K435" s="88"/>
      <c r="L435" s="88"/>
      <c r="M435" s="89"/>
      <c r="N435" s="89"/>
      <c r="O435" s="90"/>
      <c r="P435" s="90"/>
      <c r="Q435" s="90"/>
      <c r="R435" s="90"/>
      <c r="S435" s="90"/>
      <c r="T435" s="90"/>
      <c r="U435" s="90"/>
      <c r="V435" s="90"/>
      <c r="W435" s="90"/>
      <c r="X435" s="90"/>
      <c r="Y435" s="90"/>
      <c r="Z435" s="74"/>
      <c r="AA435" s="74"/>
      <c r="AB435" s="74"/>
      <c r="AC435" s="74"/>
      <c r="AD435" s="74"/>
      <c r="AE435" s="74"/>
      <c r="AF435" s="74"/>
      <c r="AG435" s="74"/>
      <c r="AH435" s="74"/>
      <c r="AI435" s="74"/>
      <c r="AJ435" s="74"/>
    </row>
    <row r="436" spans="1:41" s="68" customFormat="1" ht="15.75" customHeight="1">
      <c r="A436" s="594" t="s">
        <v>185</v>
      </c>
      <c r="B436" s="618" t="s">
        <v>22</v>
      </c>
      <c r="C436" s="585">
        <v>37772</v>
      </c>
      <c r="D436" s="116" t="s">
        <v>186</v>
      </c>
      <c r="E436" s="17" t="s">
        <v>69</v>
      </c>
      <c r="F436" s="17" t="s">
        <v>188</v>
      </c>
      <c r="G436" s="339"/>
      <c r="H436" s="285">
        <v>11738.81</v>
      </c>
      <c r="I436" s="339"/>
      <c r="J436" s="10">
        <v>0</v>
      </c>
      <c r="K436" s="339"/>
      <c r="L436" s="466">
        <v>2177.5500000000002</v>
      </c>
      <c r="M436" s="616"/>
      <c r="N436" s="616" t="s">
        <v>12</v>
      </c>
      <c r="O436" s="401">
        <v>361.99621000000002</v>
      </c>
      <c r="P436" s="397">
        <v>29.35</v>
      </c>
      <c r="Q436" s="402"/>
      <c r="R436" s="462"/>
      <c r="S436" s="397">
        <v>332.64621</v>
      </c>
      <c r="T436" s="458">
        <v>11112</v>
      </c>
      <c r="U436" s="466">
        <v>28.31</v>
      </c>
      <c r="V436" s="401">
        <v>152.60453000000001</v>
      </c>
      <c r="W436" s="401">
        <v>152.60453000000001</v>
      </c>
      <c r="X436" s="459">
        <v>8792</v>
      </c>
      <c r="Y436" s="397">
        <v>31.794751999999995</v>
      </c>
      <c r="Z436" s="459">
        <v>410</v>
      </c>
      <c r="AA436" s="402"/>
      <c r="AB436" s="402"/>
      <c r="AC436" s="397">
        <v>68.848671999999993</v>
      </c>
      <c r="AD436" s="461">
        <v>887</v>
      </c>
      <c r="AE436" s="602" t="s">
        <v>40</v>
      </c>
      <c r="AF436" s="603"/>
      <c r="AG436" s="460">
        <v>665.29241999999999</v>
      </c>
      <c r="AH436" s="458">
        <v>22224</v>
      </c>
      <c r="AI436" s="461">
        <f t="shared" ref="AI436:AI443" si="95">AH436</f>
        <v>22224</v>
      </c>
      <c r="AJ436" s="589">
        <v>45971</v>
      </c>
      <c r="AK436" s="609">
        <f>AI436+AI437+AI438+AI439</f>
        <v>66942</v>
      </c>
      <c r="AL436" s="637">
        <f>AK436+AK440</f>
        <v>83076</v>
      </c>
      <c r="AM436" s="68" t="s">
        <v>190</v>
      </c>
    </row>
    <row r="437" spans="1:41" s="68" customFormat="1" ht="15" customHeight="1">
      <c r="A437" s="595"/>
      <c r="B437" s="619"/>
      <c r="C437" s="615"/>
      <c r="D437" s="17" t="s">
        <v>346</v>
      </c>
      <c r="E437" s="177" t="s">
        <v>51</v>
      </c>
      <c r="F437" s="48" t="s">
        <v>51</v>
      </c>
      <c r="G437" s="168"/>
      <c r="H437" s="285">
        <v>11738.11</v>
      </c>
      <c r="I437" s="168"/>
      <c r="J437" s="177" t="s">
        <v>51</v>
      </c>
      <c r="K437" s="168"/>
      <c r="L437" s="467" t="s">
        <v>51</v>
      </c>
      <c r="M437" s="621"/>
      <c r="N437" s="621"/>
      <c r="O437" s="38">
        <v>306.48871000000003</v>
      </c>
      <c r="P437" s="177" t="s">
        <v>51</v>
      </c>
      <c r="Q437" s="105"/>
      <c r="R437" s="463"/>
      <c r="S437" s="11">
        <v>306.48871000000003</v>
      </c>
      <c r="T437" s="9">
        <v>10775</v>
      </c>
      <c r="U437" s="467" t="s">
        <v>51</v>
      </c>
      <c r="V437" s="38">
        <v>152.59543000000002</v>
      </c>
      <c r="W437" s="38">
        <v>152.59543000000002</v>
      </c>
      <c r="X437" s="50">
        <v>8792</v>
      </c>
      <c r="Y437" s="11">
        <v>22.952292000000003</v>
      </c>
      <c r="Z437" s="50">
        <v>296</v>
      </c>
      <c r="AA437" s="105"/>
      <c r="AB437" s="105"/>
      <c r="AC437" s="11">
        <v>61.357312000000015</v>
      </c>
      <c r="AD437" s="112">
        <v>791</v>
      </c>
      <c r="AE437" s="604"/>
      <c r="AF437" s="605"/>
      <c r="AG437" s="274">
        <v>612.97742000000005</v>
      </c>
      <c r="AH437" s="9">
        <v>21550</v>
      </c>
      <c r="AI437" s="112">
        <f t="shared" si="95"/>
        <v>21550</v>
      </c>
      <c r="AJ437" s="696"/>
      <c r="AK437" s="632"/>
      <c r="AL437" s="638"/>
      <c r="AM437" s="68" t="s">
        <v>191</v>
      </c>
    </row>
    <row r="438" spans="1:41" s="68" customFormat="1" ht="15.75" customHeight="1">
      <c r="A438" s="595"/>
      <c r="B438" s="619"/>
      <c r="C438" s="615"/>
      <c r="D438" s="17" t="s">
        <v>329</v>
      </c>
      <c r="E438" s="177" t="s">
        <v>51</v>
      </c>
      <c r="F438" s="48" t="s">
        <v>51</v>
      </c>
      <c r="G438" s="168"/>
      <c r="H438" s="284">
        <v>12222.22</v>
      </c>
      <c r="I438" s="168"/>
      <c r="J438" s="177" t="s">
        <v>51</v>
      </c>
      <c r="K438" s="168"/>
      <c r="L438" s="467" t="s">
        <v>51</v>
      </c>
      <c r="M438" s="621"/>
      <c r="N438" s="621"/>
      <c r="O438" s="38">
        <v>318.59146000000004</v>
      </c>
      <c r="P438" s="177" t="s">
        <v>51</v>
      </c>
      <c r="Q438" s="105"/>
      <c r="R438" s="463"/>
      <c r="S438" s="11">
        <v>318.59146000000004</v>
      </c>
      <c r="T438" s="9">
        <v>11201</v>
      </c>
      <c r="U438" s="467" t="s">
        <v>51</v>
      </c>
      <c r="V438" s="38">
        <v>158.88885999999999</v>
      </c>
      <c r="W438" s="38">
        <v>158.88885999999999</v>
      </c>
      <c r="X438" s="50">
        <v>9143</v>
      </c>
      <c r="Y438" s="11">
        <v>23.823690000000003</v>
      </c>
      <c r="Z438" s="50">
        <v>307</v>
      </c>
      <c r="AA438" s="105"/>
      <c r="AB438" s="105"/>
      <c r="AC438" s="11">
        <v>63.68104000000001</v>
      </c>
      <c r="AD438" s="112">
        <v>821</v>
      </c>
      <c r="AE438" s="604"/>
      <c r="AF438" s="605"/>
      <c r="AG438" s="274">
        <v>637.18292000000008</v>
      </c>
      <c r="AH438" s="9">
        <v>22402</v>
      </c>
      <c r="AI438" s="112">
        <f t="shared" si="95"/>
        <v>22402</v>
      </c>
      <c r="AJ438" s="696"/>
      <c r="AK438" s="632"/>
      <c r="AL438" s="638"/>
      <c r="AM438" s="68" t="s">
        <v>192</v>
      </c>
    </row>
    <row r="439" spans="1:41" s="68" customFormat="1" ht="15.75" customHeight="1" thickBot="1">
      <c r="A439" s="595"/>
      <c r="B439" s="620"/>
      <c r="C439" s="615"/>
      <c r="D439" s="484" t="s">
        <v>330</v>
      </c>
      <c r="E439" s="283" t="s">
        <v>51</v>
      </c>
      <c r="F439" s="49" t="s">
        <v>51</v>
      </c>
      <c r="G439" s="288"/>
      <c r="H439" s="286">
        <v>666.66</v>
      </c>
      <c r="I439" s="288"/>
      <c r="J439" s="178" t="s">
        <v>51</v>
      </c>
      <c r="K439" s="288"/>
      <c r="L439" s="468" t="s">
        <v>51</v>
      </c>
      <c r="M439" s="621"/>
      <c r="N439" s="621"/>
      <c r="O439" s="73">
        <v>29.702459999999999</v>
      </c>
      <c r="P439" s="283" t="s">
        <v>51</v>
      </c>
      <c r="Q439" s="293"/>
      <c r="R439" s="470"/>
      <c r="S439" s="15">
        <v>29.702459999999999</v>
      </c>
      <c r="T439" s="41">
        <v>383</v>
      </c>
      <c r="U439" s="468" t="s">
        <v>51</v>
      </c>
      <c r="V439" s="73">
        <v>8.6665799999999997</v>
      </c>
      <c r="W439" s="73">
        <v>8.6665799999999997</v>
      </c>
      <c r="X439" s="294">
        <v>112</v>
      </c>
      <c r="Y439" s="15">
        <v>3.023682</v>
      </c>
      <c r="Z439" s="294">
        <v>39</v>
      </c>
      <c r="AA439" s="293"/>
      <c r="AB439" s="293"/>
      <c r="AC439" s="15">
        <v>8.2143519999999999</v>
      </c>
      <c r="AD439" s="297">
        <v>106</v>
      </c>
      <c r="AE439" s="604"/>
      <c r="AF439" s="605"/>
      <c r="AG439" s="471">
        <v>59.404919999999997</v>
      </c>
      <c r="AH439" s="41">
        <v>766</v>
      </c>
      <c r="AI439" s="297">
        <f t="shared" si="95"/>
        <v>766</v>
      </c>
      <c r="AJ439" s="696"/>
      <c r="AK439" s="632"/>
      <c r="AL439" s="638"/>
    </row>
    <row r="440" spans="1:41" s="68" customFormat="1" ht="15.75" customHeight="1">
      <c r="A440" s="595"/>
      <c r="B440" s="701" t="s">
        <v>22</v>
      </c>
      <c r="C440" s="615"/>
      <c r="D440" s="116" t="s">
        <v>187</v>
      </c>
      <c r="E440" s="17" t="s">
        <v>69</v>
      </c>
      <c r="F440" s="17" t="s">
        <v>189</v>
      </c>
      <c r="G440" s="159"/>
      <c r="H440" s="285">
        <v>4787.97</v>
      </c>
      <c r="I440" s="159"/>
      <c r="J440" s="10">
        <v>0</v>
      </c>
      <c r="K440" s="159"/>
      <c r="L440" s="466">
        <v>4787.97</v>
      </c>
      <c r="M440" s="621"/>
      <c r="N440" s="621"/>
      <c r="O440" s="39">
        <v>188.72520999999998</v>
      </c>
      <c r="P440" s="457">
        <v>29.35</v>
      </c>
      <c r="Q440" s="290"/>
      <c r="R440" s="469"/>
      <c r="S440" s="8">
        <v>159.37520999999998</v>
      </c>
      <c r="T440" s="291">
        <v>3100</v>
      </c>
      <c r="U440" s="466">
        <v>62.24</v>
      </c>
      <c r="V440" s="39">
        <v>62.243610000000011</v>
      </c>
      <c r="W440" s="39">
        <v>62.243610000000011</v>
      </c>
      <c r="X440" s="292">
        <v>1848</v>
      </c>
      <c r="Y440" s="8">
        <v>19.783239999999999</v>
      </c>
      <c r="Z440" s="292">
        <v>255</v>
      </c>
      <c r="AA440" s="290"/>
      <c r="AB440" s="290"/>
      <c r="AC440" s="8">
        <v>35.484639999999999</v>
      </c>
      <c r="AD440" s="296">
        <v>457</v>
      </c>
      <c r="AE440" s="604"/>
      <c r="AF440" s="605"/>
      <c r="AG440" s="383">
        <v>318.75041999999996</v>
      </c>
      <c r="AH440" s="291">
        <v>6200</v>
      </c>
      <c r="AI440" s="296">
        <f t="shared" si="95"/>
        <v>6200</v>
      </c>
      <c r="AJ440" s="696"/>
      <c r="AK440" s="609">
        <f>AI440+AI441+AI442+AI443</f>
        <v>16134</v>
      </c>
      <c r="AL440" s="638"/>
      <c r="AM440" s="68" t="s">
        <v>193</v>
      </c>
    </row>
    <row r="441" spans="1:41" s="68" customFormat="1" ht="15.75" customHeight="1">
      <c r="A441" s="595"/>
      <c r="B441" s="702"/>
      <c r="C441" s="615"/>
      <c r="D441" s="17" t="s">
        <v>346</v>
      </c>
      <c r="E441" s="177" t="s">
        <v>51</v>
      </c>
      <c r="F441" s="456" t="s">
        <v>51</v>
      </c>
      <c r="G441" s="339"/>
      <c r="H441" s="285">
        <v>4787.97</v>
      </c>
      <c r="I441" s="339"/>
      <c r="J441" s="177" t="s">
        <v>51</v>
      </c>
      <c r="K441" s="339"/>
      <c r="L441" s="467" t="s">
        <v>51</v>
      </c>
      <c r="M441" s="621"/>
      <c r="N441" s="621"/>
      <c r="O441" s="38">
        <v>132.73521</v>
      </c>
      <c r="P441" s="177" t="s">
        <v>51</v>
      </c>
      <c r="Q441" s="105"/>
      <c r="R441" s="463"/>
      <c r="S441" s="11">
        <v>132.73521</v>
      </c>
      <c r="T441" s="9">
        <v>2757</v>
      </c>
      <c r="U441" s="467" t="s">
        <v>51</v>
      </c>
      <c r="V441" s="38">
        <v>62.243610000000011</v>
      </c>
      <c r="W441" s="38">
        <v>62.243610000000011</v>
      </c>
      <c r="X441" s="50">
        <v>1848</v>
      </c>
      <c r="Y441" s="11">
        <v>10.44204</v>
      </c>
      <c r="Z441" s="50">
        <v>135</v>
      </c>
      <c r="AA441" s="105"/>
      <c r="AB441" s="105"/>
      <c r="AC441" s="11">
        <v>27.996640000000003</v>
      </c>
      <c r="AD441" s="112">
        <v>361</v>
      </c>
      <c r="AE441" s="604"/>
      <c r="AF441" s="605"/>
      <c r="AG441" s="274">
        <v>265.47041999999999</v>
      </c>
      <c r="AH441" s="9">
        <v>5513</v>
      </c>
      <c r="AI441" s="112">
        <f t="shared" si="95"/>
        <v>5513</v>
      </c>
      <c r="AJ441" s="696"/>
      <c r="AK441" s="632"/>
      <c r="AL441" s="638"/>
      <c r="AM441" s="68" t="s">
        <v>194</v>
      </c>
      <c r="AN441" s="472"/>
      <c r="AO441" s="472"/>
    </row>
    <row r="442" spans="1:41" s="68" customFormat="1" ht="15" customHeight="1">
      <c r="A442" s="595"/>
      <c r="B442" s="702"/>
      <c r="C442" s="615"/>
      <c r="D442" s="17" t="s">
        <v>329</v>
      </c>
      <c r="E442" s="177" t="s">
        <v>51</v>
      </c>
      <c r="F442" s="48" t="s">
        <v>51</v>
      </c>
      <c r="G442" s="168"/>
      <c r="H442" s="284">
        <v>3333.33</v>
      </c>
      <c r="I442" s="168"/>
      <c r="J442" s="177" t="s">
        <v>51</v>
      </c>
      <c r="K442" s="168"/>
      <c r="L442" s="467" t="s">
        <v>51</v>
      </c>
      <c r="M442" s="621"/>
      <c r="N442" s="621"/>
      <c r="O442" s="38">
        <v>96.36921000000001</v>
      </c>
      <c r="P442" s="177" t="s">
        <v>51</v>
      </c>
      <c r="Q442" s="105"/>
      <c r="R442" s="463"/>
      <c r="S442" s="11">
        <v>96.36921000000001</v>
      </c>
      <c r="T442" s="9">
        <v>1971</v>
      </c>
      <c r="U442" s="467" t="s">
        <v>51</v>
      </c>
      <c r="V442" s="38">
        <v>43.333290000000005</v>
      </c>
      <c r="W442" s="38">
        <v>43.333290000000005</v>
      </c>
      <c r="X442" s="50">
        <v>1287</v>
      </c>
      <c r="Y442" s="11">
        <v>7.8236879999999998</v>
      </c>
      <c r="Z442" s="50">
        <v>101</v>
      </c>
      <c r="AA442" s="105"/>
      <c r="AB442" s="105"/>
      <c r="AC442" s="11">
        <v>21.014368000000001</v>
      </c>
      <c r="AD442" s="112">
        <v>271</v>
      </c>
      <c r="AE442" s="604"/>
      <c r="AF442" s="605"/>
      <c r="AG442" s="274">
        <v>192.73842000000002</v>
      </c>
      <c r="AH442" s="9">
        <v>3942</v>
      </c>
      <c r="AI442" s="112">
        <f t="shared" si="95"/>
        <v>3942</v>
      </c>
      <c r="AJ442" s="696"/>
      <c r="AK442" s="632"/>
      <c r="AL442" s="638"/>
      <c r="AM442" s="68" t="s">
        <v>195</v>
      </c>
      <c r="AN442" s="472"/>
      <c r="AO442" s="472"/>
    </row>
    <row r="443" spans="1:41" s="68" customFormat="1" ht="15.75" customHeight="1" thickBot="1">
      <c r="A443" s="596"/>
      <c r="B443" s="703"/>
      <c r="C443" s="586"/>
      <c r="D443" s="484" t="s">
        <v>330</v>
      </c>
      <c r="E443" s="178" t="s">
        <v>51</v>
      </c>
      <c r="F443" s="400" t="s">
        <v>51</v>
      </c>
      <c r="G443" s="169"/>
      <c r="H443" s="286">
        <v>222.22</v>
      </c>
      <c r="I443" s="169"/>
      <c r="J443" s="178" t="s">
        <v>51</v>
      </c>
      <c r="K443" s="169"/>
      <c r="L443" s="468" t="s">
        <v>51</v>
      </c>
      <c r="M443" s="617"/>
      <c r="N443" s="617"/>
      <c r="O443" s="59">
        <v>18.591460000000001</v>
      </c>
      <c r="P443" s="283" t="s">
        <v>51</v>
      </c>
      <c r="Q443" s="106"/>
      <c r="R443" s="464"/>
      <c r="S443" s="44">
        <v>18.591460000000001</v>
      </c>
      <c r="T443" s="108">
        <v>240</v>
      </c>
      <c r="U443" s="468" t="s">
        <v>51</v>
      </c>
      <c r="V443" s="59">
        <v>2.8888600000000002</v>
      </c>
      <c r="W443" s="59">
        <v>2.8888600000000002</v>
      </c>
      <c r="X443" s="109">
        <v>37</v>
      </c>
      <c r="Y443" s="44">
        <v>2.2236900000000004</v>
      </c>
      <c r="Z443" s="109">
        <v>29</v>
      </c>
      <c r="AA443" s="106"/>
      <c r="AB443" s="106"/>
      <c r="AC443" s="44">
        <v>6.0810400000000007</v>
      </c>
      <c r="AD443" s="113">
        <v>78</v>
      </c>
      <c r="AE443" s="606"/>
      <c r="AF443" s="607"/>
      <c r="AG443" s="275">
        <v>37.182920000000003</v>
      </c>
      <c r="AH443" s="108">
        <v>479</v>
      </c>
      <c r="AI443" s="113">
        <f t="shared" si="95"/>
        <v>479</v>
      </c>
      <c r="AJ443" s="697"/>
      <c r="AK443" s="610"/>
      <c r="AL443" s="639"/>
      <c r="AN443" s="472"/>
      <c r="AO443" s="472"/>
    </row>
    <row r="444" spans="1:41" s="68" customFormat="1">
      <c r="A444" s="61"/>
      <c r="B444" s="61"/>
      <c r="C444" s="62"/>
      <c r="D444" s="63"/>
      <c r="E444" s="63"/>
      <c r="F444" s="63"/>
      <c r="G444" s="64"/>
      <c r="H444" s="64"/>
      <c r="I444" s="64"/>
      <c r="J444" s="64"/>
      <c r="K444" s="64"/>
      <c r="L444" s="64"/>
      <c r="M444" s="65"/>
      <c r="N444" s="65"/>
      <c r="O444" s="66"/>
      <c r="P444" s="67"/>
      <c r="Q444" s="66"/>
      <c r="R444" s="66"/>
      <c r="S444" s="66"/>
      <c r="T444" s="66"/>
      <c r="U444" s="66"/>
      <c r="V444" s="66"/>
      <c r="W444" s="66"/>
      <c r="X444" s="67"/>
      <c r="Y444" s="67"/>
      <c r="Z444" s="67"/>
      <c r="AA444" s="67"/>
      <c r="AB444" s="67"/>
      <c r="AC444" s="67"/>
      <c r="AD444" s="67"/>
      <c r="AE444" s="67"/>
      <c r="AF444" s="67"/>
      <c r="AG444" s="67"/>
      <c r="AH444" s="67"/>
      <c r="AI444" s="67"/>
      <c r="AJ444" s="67"/>
    </row>
    <row r="445" spans="1:41" s="224" customFormat="1">
      <c r="A445" s="217"/>
      <c r="B445" s="217"/>
      <c r="C445" s="218"/>
      <c r="D445" s="219"/>
      <c r="E445" s="219"/>
      <c r="F445" s="219"/>
      <c r="G445" s="220"/>
      <c r="H445" s="220"/>
      <c r="I445" s="220"/>
      <c r="J445" s="220"/>
      <c r="K445" s="220"/>
      <c r="L445" s="220"/>
      <c r="M445" s="221"/>
      <c r="N445" s="221"/>
      <c r="O445" s="222"/>
      <c r="P445" s="222"/>
      <c r="Q445" s="222"/>
      <c r="R445" s="222"/>
      <c r="S445" s="222"/>
      <c r="T445" s="222"/>
      <c r="U445" s="222"/>
      <c r="V445" s="222"/>
      <c r="W445" s="222"/>
      <c r="X445" s="222"/>
      <c r="Y445" s="222"/>
      <c r="Z445" s="223"/>
      <c r="AA445" s="223"/>
      <c r="AB445" s="223"/>
      <c r="AC445" s="223"/>
      <c r="AD445" s="223"/>
      <c r="AE445" s="223"/>
      <c r="AF445" s="223"/>
      <c r="AG445" s="223"/>
      <c r="AH445" s="223"/>
      <c r="AI445" s="223"/>
      <c r="AJ445" s="223"/>
    </row>
    <row r="446" spans="1:41" s="68" customFormat="1" ht="13.5" thickBot="1">
      <c r="A446" s="61"/>
      <c r="B446" s="61"/>
      <c r="C446" s="62"/>
      <c r="D446" s="87"/>
      <c r="E446" s="87"/>
      <c r="F446" s="87"/>
      <c r="G446" s="88"/>
      <c r="H446" s="88"/>
      <c r="I446" s="88"/>
      <c r="J446" s="88"/>
      <c r="K446" s="88"/>
      <c r="L446" s="88"/>
      <c r="M446" s="89"/>
      <c r="N446" s="89"/>
      <c r="O446" s="90"/>
      <c r="P446" s="90"/>
      <c r="Q446" s="90"/>
      <c r="R446" s="90"/>
      <c r="S446" s="90"/>
      <c r="T446" s="90"/>
      <c r="U446" s="90"/>
      <c r="V446" s="90"/>
      <c r="W446" s="90"/>
      <c r="X446" s="90"/>
      <c r="Y446" s="90"/>
      <c r="Z446" s="74"/>
      <c r="AA446" s="74"/>
      <c r="AB446" s="74"/>
      <c r="AC446" s="74"/>
      <c r="AD446" s="74"/>
      <c r="AE446" s="74"/>
      <c r="AF446" s="74"/>
      <c r="AG446" s="74"/>
      <c r="AH446" s="74"/>
      <c r="AI446" s="74"/>
      <c r="AJ446" s="74"/>
    </row>
    <row r="447" spans="1:41" s="68" customFormat="1" ht="15.75" customHeight="1">
      <c r="A447" s="594" t="s">
        <v>196</v>
      </c>
      <c r="B447" s="618" t="s">
        <v>22</v>
      </c>
      <c r="C447" s="585">
        <v>37772</v>
      </c>
      <c r="D447" s="149" t="s">
        <v>197</v>
      </c>
      <c r="E447" s="17" t="s">
        <v>69</v>
      </c>
      <c r="F447" s="17" t="s">
        <v>198</v>
      </c>
      <c r="G447" s="339"/>
      <c r="H447" s="285">
        <v>8000</v>
      </c>
      <c r="I447" s="339"/>
      <c r="J447" s="285">
        <v>8000</v>
      </c>
      <c r="K447" s="339"/>
      <c r="L447" s="466">
        <v>8000</v>
      </c>
      <c r="M447" s="616"/>
      <c r="N447" s="616" t="s">
        <v>12</v>
      </c>
      <c r="O447" s="401">
        <v>265.00595999999996</v>
      </c>
      <c r="P447" s="397">
        <v>270.79000000000002</v>
      </c>
      <c r="Q447" s="402"/>
      <c r="R447" s="462"/>
      <c r="S447" s="397"/>
      <c r="T447" s="458"/>
      <c r="U447" s="466">
        <v>104</v>
      </c>
      <c r="V447" s="401">
        <v>104.00000000000001</v>
      </c>
      <c r="W447" s="401"/>
      <c r="X447" s="459"/>
      <c r="Y447" s="397">
        <v>24.354293999999996</v>
      </c>
      <c r="Z447" s="459">
        <v>306.16577934320873</v>
      </c>
      <c r="AA447" s="402"/>
      <c r="AB447" s="402"/>
      <c r="AC447" s="475">
        <v>-5.4816160000000256</v>
      </c>
      <c r="AD447" s="476">
        <v>-34.742607074655155</v>
      </c>
      <c r="AE447" s="602" t="s">
        <v>40</v>
      </c>
      <c r="AF447" s="603"/>
      <c r="AG447" s="477">
        <v>-5.7840400000000614</v>
      </c>
      <c r="AH447" s="478">
        <v>-72.713054804721992</v>
      </c>
      <c r="AI447" s="476">
        <f t="shared" ref="AI447:AI454" si="96">AH447</f>
        <v>-72.713054804721992</v>
      </c>
      <c r="AJ447" s="589">
        <v>45973</v>
      </c>
      <c r="AK447" s="609">
        <f>SUM(AI447:AI454)</f>
        <v>4410895.5781360408</v>
      </c>
    </row>
    <row r="448" spans="1:41" s="68" customFormat="1" ht="15" customHeight="1">
      <c r="A448" s="595"/>
      <c r="B448" s="619"/>
      <c r="C448" s="615"/>
      <c r="D448" s="17" t="s">
        <v>346</v>
      </c>
      <c r="E448" s="177" t="s">
        <v>51</v>
      </c>
      <c r="F448" s="48" t="s">
        <v>51</v>
      </c>
      <c r="G448" s="168"/>
      <c r="H448" s="285">
        <v>8000</v>
      </c>
      <c r="I448" s="168"/>
      <c r="J448" s="177" t="s">
        <v>51</v>
      </c>
      <c r="K448" s="168"/>
      <c r="L448" s="467" t="s">
        <v>51</v>
      </c>
      <c r="M448" s="621"/>
      <c r="N448" s="621"/>
      <c r="O448" s="38">
        <v>215.97596000000001</v>
      </c>
      <c r="P448" s="177" t="s">
        <v>51</v>
      </c>
      <c r="Q448" s="105"/>
      <c r="R448" s="463"/>
      <c r="S448" s="11">
        <v>215.97596000000001</v>
      </c>
      <c r="T448" s="9">
        <v>122022.84821094057</v>
      </c>
      <c r="U448" s="467" t="s">
        <v>51</v>
      </c>
      <c r="V448" s="38">
        <v>104.00000000000001</v>
      </c>
      <c r="W448" s="38">
        <v>104.00000000000001</v>
      </c>
      <c r="X448" s="50">
        <v>120614.84821094057</v>
      </c>
      <c r="Y448" s="11">
        <v>16.223693999999998</v>
      </c>
      <c r="Z448" s="50">
        <v>203.9533528393697</v>
      </c>
      <c r="AA448" s="105"/>
      <c r="AB448" s="105"/>
      <c r="AC448" s="11">
        <v>44.590384</v>
      </c>
      <c r="AD448" s="112">
        <v>560.56027198213724</v>
      </c>
      <c r="AE448" s="604"/>
      <c r="AF448" s="605"/>
      <c r="AG448" s="274">
        <v>431.95192000000003</v>
      </c>
      <c r="AH448" s="9">
        <v>244045.69642188115</v>
      </c>
      <c r="AI448" s="112">
        <f t="shared" si="96"/>
        <v>244045.69642188115</v>
      </c>
      <c r="AJ448" s="696"/>
      <c r="AK448" s="632"/>
      <c r="AL448" s="455"/>
      <c r="AM448" s="68" t="s">
        <v>200</v>
      </c>
    </row>
    <row r="449" spans="1:41" s="68" customFormat="1" ht="15.75" customHeight="1">
      <c r="A449" s="595"/>
      <c r="B449" s="619"/>
      <c r="C449" s="615"/>
      <c r="D449" s="17" t="s">
        <v>329</v>
      </c>
      <c r="E449" s="177" t="s">
        <v>51</v>
      </c>
      <c r="F449" s="48" t="s">
        <v>51</v>
      </c>
      <c r="G449" s="168"/>
      <c r="H449" s="284">
        <v>16666</v>
      </c>
      <c r="I449" s="168"/>
      <c r="J449" s="177" t="s">
        <v>51</v>
      </c>
      <c r="K449" s="168"/>
      <c r="L449" s="467" t="s">
        <v>51</v>
      </c>
      <c r="M449" s="621"/>
      <c r="N449" s="621"/>
      <c r="O449" s="38">
        <v>432.62596000000002</v>
      </c>
      <c r="P449" s="177" t="s">
        <v>51</v>
      </c>
      <c r="Q449" s="105"/>
      <c r="R449" s="463"/>
      <c r="S449" s="11">
        <v>432.62596000000002</v>
      </c>
      <c r="T449" s="9">
        <v>253985.88253544187</v>
      </c>
      <c r="U449" s="467" t="s">
        <v>51</v>
      </c>
      <c r="V449" s="38">
        <v>216.65800000000002</v>
      </c>
      <c r="W449" s="38">
        <v>216.65800000000002</v>
      </c>
      <c r="X449" s="50">
        <v>251270.88253544187</v>
      </c>
      <c r="Y449" s="11">
        <v>31.822493999999999</v>
      </c>
      <c r="Z449" s="50">
        <v>400.05095923349643</v>
      </c>
      <c r="AA449" s="105"/>
      <c r="AB449" s="105"/>
      <c r="AC449" s="11">
        <v>86.187184000000002</v>
      </c>
      <c r="AD449" s="112">
        <v>1083.4872223664759</v>
      </c>
      <c r="AE449" s="604"/>
      <c r="AF449" s="605"/>
      <c r="AG449" s="274">
        <v>865.25192000000004</v>
      </c>
      <c r="AH449" s="9">
        <v>507970.76507088373</v>
      </c>
      <c r="AI449" s="112">
        <f t="shared" si="96"/>
        <v>507970.76507088373</v>
      </c>
      <c r="AJ449" s="696"/>
      <c r="AK449" s="632"/>
      <c r="AL449" s="455"/>
      <c r="AM449" s="68" t="s">
        <v>201</v>
      </c>
    </row>
    <row r="450" spans="1:41" s="68" customFormat="1" ht="15.75" customHeight="1">
      <c r="A450" s="595"/>
      <c r="B450" s="619"/>
      <c r="C450" s="615"/>
      <c r="D450" s="17" t="s">
        <v>330</v>
      </c>
      <c r="E450" s="177" t="s">
        <v>51</v>
      </c>
      <c r="F450" s="48" t="s">
        <v>51</v>
      </c>
      <c r="G450" s="168"/>
      <c r="H450" s="284">
        <v>1666.66</v>
      </c>
      <c r="I450" s="168"/>
      <c r="J450" s="177" t="s">
        <v>51</v>
      </c>
      <c r="K450" s="168"/>
      <c r="L450" s="467" t="s">
        <v>51</v>
      </c>
      <c r="M450" s="621"/>
      <c r="N450" s="621"/>
      <c r="O450" s="38">
        <v>57.642460000000007</v>
      </c>
      <c r="P450" s="177" t="s">
        <v>51</v>
      </c>
      <c r="Q450" s="105"/>
      <c r="R450" s="463"/>
      <c r="S450" s="11">
        <v>57.642460000000007</v>
      </c>
      <c r="T450" s="9">
        <v>725</v>
      </c>
      <c r="U450" s="380" t="s">
        <v>51</v>
      </c>
      <c r="V450" s="38">
        <v>21.666580000000003</v>
      </c>
      <c r="W450" s="38">
        <v>21.666580000000003</v>
      </c>
      <c r="X450" s="50">
        <v>272</v>
      </c>
      <c r="Y450" s="11">
        <v>4.8236819999999998</v>
      </c>
      <c r="Z450" s="50">
        <v>60.640080916893211</v>
      </c>
      <c r="AA450" s="105"/>
      <c r="AB450" s="105"/>
      <c r="AC450" s="11">
        <v>14.190352000000003</v>
      </c>
      <c r="AD450" s="112">
        <v>178.3915468555345</v>
      </c>
      <c r="AE450" s="604"/>
      <c r="AF450" s="605"/>
      <c r="AG450" s="274">
        <v>115.28492000000001</v>
      </c>
      <c r="AH450" s="9">
        <v>1449.2843593954922</v>
      </c>
      <c r="AI450" s="112">
        <f t="shared" si="96"/>
        <v>1449.2843593954922</v>
      </c>
      <c r="AJ450" s="696"/>
      <c r="AK450" s="632"/>
      <c r="AL450" s="455"/>
    </row>
    <row r="451" spans="1:41" s="68" customFormat="1" ht="15.75" customHeight="1">
      <c r="A451" s="595"/>
      <c r="B451" s="619"/>
      <c r="C451" s="615"/>
      <c r="D451" s="16" t="s">
        <v>347</v>
      </c>
      <c r="E451" s="177" t="s">
        <v>51</v>
      </c>
      <c r="F451" s="474" t="s">
        <v>199</v>
      </c>
      <c r="G451" s="168"/>
      <c r="H451" s="285">
        <v>32009.73</v>
      </c>
      <c r="I451" s="168"/>
      <c r="J451" s="177" t="s">
        <v>51</v>
      </c>
      <c r="K451" s="168"/>
      <c r="L451" s="473">
        <v>32009.73</v>
      </c>
      <c r="M451" s="621"/>
      <c r="N451" s="621"/>
      <c r="O451" s="38">
        <v>834.12920999999994</v>
      </c>
      <c r="P451" s="177" t="s">
        <v>51</v>
      </c>
      <c r="Q451" s="105"/>
      <c r="R451" s="463"/>
      <c r="S451" s="11">
        <v>834.12920999999994</v>
      </c>
      <c r="T451" s="9">
        <v>487861.09065289755</v>
      </c>
      <c r="U451" s="53">
        <v>416.13</v>
      </c>
      <c r="V451" s="38">
        <v>416.12649000000005</v>
      </c>
      <c r="W451" s="38">
        <v>416.12649000000005</v>
      </c>
      <c r="X451" s="50">
        <v>482606.09065289755</v>
      </c>
      <c r="Y451" s="11">
        <v>67.361208000000005</v>
      </c>
      <c r="Z451" s="50">
        <v>846.81973309593604</v>
      </c>
      <c r="AA451" s="105"/>
      <c r="AB451" s="105"/>
      <c r="AC451" s="11">
        <v>163.833088</v>
      </c>
      <c r="AD451" s="112">
        <v>2059.5992258993233</v>
      </c>
      <c r="AE451" s="604"/>
      <c r="AF451" s="605"/>
      <c r="AG451" s="274">
        <v>1668.2584199999999</v>
      </c>
      <c r="AH451" s="9">
        <v>975722.18130579509</v>
      </c>
      <c r="AI451" s="112">
        <f t="shared" si="96"/>
        <v>975722.18130579509</v>
      </c>
      <c r="AJ451" s="696"/>
      <c r="AK451" s="632"/>
      <c r="AL451" s="455"/>
      <c r="AM451" s="68" t="s">
        <v>202</v>
      </c>
    </row>
    <row r="452" spans="1:41" s="68" customFormat="1" ht="15.75" customHeight="1">
      <c r="A452" s="595"/>
      <c r="B452" s="619"/>
      <c r="C452" s="615"/>
      <c r="D452" s="17" t="s">
        <v>348</v>
      </c>
      <c r="E452" s="177" t="s">
        <v>51</v>
      </c>
      <c r="F452" s="48" t="s">
        <v>51</v>
      </c>
      <c r="G452" s="339"/>
      <c r="H452" s="285">
        <v>32009.73</v>
      </c>
      <c r="I452" s="339"/>
      <c r="J452" s="177" t="s">
        <v>51</v>
      </c>
      <c r="K452" s="339"/>
      <c r="L452" s="467" t="s">
        <v>51</v>
      </c>
      <c r="M452" s="621"/>
      <c r="N452" s="621"/>
      <c r="O452" s="38">
        <v>816.21920999999998</v>
      </c>
      <c r="P452" s="177" t="s">
        <v>51</v>
      </c>
      <c r="Q452" s="105"/>
      <c r="R452" s="463"/>
      <c r="S452" s="11">
        <v>816.21920999999998</v>
      </c>
      <c r="T452" s="9">
        <v>497897.09065289755</v>
      </c>
      <c r="U452" s="467" t="s">
        <v>51</v>
      </c>
      <c r="V452" s="38">
        <v>416.12649000000005</v>
      </c>
      <c r="W452" s="38">
        <v>416.12649000000005</v>
      </c>
      <c r="X452" s="50">
        <v>482606.09065289755</v>
      </c>
      <c r="Y452" s="11">
        <v>59.44120800000001</v>
      </c>
      <c r="Z452" s="50">
        <v>747.25482793390677</v>
      </c>
      <c r="AA452" s="105"/>
      <c r="AB452" s="105"/>
      <c r="AC452" s="11">
        <v>159.83708800000002</v>
      </c>
      <c r="AD452" s="112">
        <v>2009.3642055675675</v>
      </c>
      <c r="AE452" s="604"/>
      <c r="AF452" s="605"/>
      <c r="AG452" s="274">
        <v>1632.43842</v>
      </c>
      <c r="AH452" s="9">
        <v>985533.18130579509</v>
      </c>
      <c r="AI452" s="112">
        <f t="shared" si="96"/>
        <v>985533.18130579509</v>
      </c>
      <c r="AJ452" s="696"/>
      <c r="AK452" s="632"/>
      <c r="AL452" s="455"/>
      <c r="AM452" s="68" t="s">
        <v>203</v>
      </c>
      <c r="AN452" s="472"/>
      <c r="AO452" s="472"/>
    </row>
    <row r="453" spans="1:41" s="68" customFormat="1" ht="15" customHeight="1">
      <c r="A453" s="595"/>
      <c r="B453" s="619"/>
      <c r="C453" s="615"/>
      <c r="D453" s="17" t="s">
        <v>349</v>
      </c>
      <c r="E453" s="177" t="s">
        <v>51</v>
      </c>
      <c r="F453" s="48" t="s">
        <v>51</v>
      </c>
      <c r="G453" s="168"/>
      <c r="H453" s="284">
        <v>55555</v>
      </c>
      <c r="I453" s="168"/>
      <c r="J453" s="177" t="s">
        <v>51</v>
      </c>
      <c r="K453" s="168"/>
      <c r="L453" s="467" t="s">
        <v>51</v>
      </c>
      <c r="M453" s="621"/>
      <c r="N453" s="621"/>
      <c r="O453" s="38">
        <v>1404.85096</v>
      </c>
      <c r="P453" s="177" t="s">
        <v>51</v>
      </c>
      <c r="Q453" s="105"/>
      <c r="R453" s="463"/>
      <c r="S453" s="11">
        <v>1404.85096</v>
      </c>
      <c r="T453" s="9">
        <v>846176.73654484877</v>
      </c>
      <c r="U453" s="467" t="s">
        <v>51</v>
      </c>
      <c r="V453" s="38">
        <v>722.21500000000003</v>
      </c>
      <c r="W453" s="38">
        <v>722.21500000000003</v>
      </c>
      <c r="X453" s="50">
        <v>837594.73654484877</v>
      </c>
      <c r="Y453" s="11">
        <v>101.82269400000001</v>
      </c>
      <c r="Z453" s="50">
        <v>1280.0463221530908</v>
      </c>
      <c r="AA453" s="105"/>
      <c r="AB453" s="105"/>
      <c r="AC453" s="11">
        <v>272.85438400000004</v>
      </c>
      <c r="AD453" s="112">
        <v>3430.1415234853966</v>
      </c>
      <c r="AE453" s="604"/>
      <c r="AF453" s="605"/>
      <c r="AG453" s="274">
        <v>2809.70192</v>
      </c>
      <c r="AH453" s="9">
        <v>1692353.4730896975</v>
      </c>
      <c r="AI453" s="112">
        <f t="shared" si="96"/>
        <v>1692353.4730896975</v>
      </c>
      <c r="AJ453" s="696"/>
      <c r="AK453" s="632"/>
      <c r="AL453" s="455"/>
      <c r="AM453" s="68" t="s">
        <v>204</v>
      </c>
      <c r="AN453" s="472"/>
      <c r="AO453" s="472"/>
    </row>
    <row r="454" spans="1:41" s="68" customFormat="1" ht="15.75" customHeight="1" thickBot="1">
      <c r="A454" s="596"/>
      <c r="B454" s="620"/>
      <c r="C454" s="586"/>
      <c r="D454" s="329" t="s">
        <v>350</v>
      </c>
      <c r="E454" s="178" t="s">
        <v>51</v>
      </c>
      <c r="F454" s="400" t="s">
        <v>51</v>
      </c>
      <c r="G454" s="169"/>
      <c r="H454" s="286">
        <v>5555.55</v>
      </c>
      <c r="I454" s="169"/>
      <c r="J454" s="178" t="s">
        <v>51</v>
      </c>
      <c r="K454" s="169"/>
      <c r="L454" s="468" t="s">
        <v>51</v>
      </c>
      <c r="M454" s="617"/>
      <c r="N454" s="617"/>
      <c r="O454" s="59">
        <v>154.86471</v>
      </c>
      <c r="P454" s="283" t="s">
        <v>51</v>
      </c>
      <c r="Q454" s="106"/>
      <c r="R454" s="464"/>
      <c r="S454" s="44">
        <v>154.86471</v>
      </c>
      <c r="T454" s="108">
        <v>1946.8548186989101</v>
      </c>
      <c r="U454" s="468" t="s">
        <v>51</v>
      </c>
      <c r="V454" s="59">
        <v>72.222150000000013</v>
      </c>
      <c r="W454" s="59">
        <v>72.222150000000013</v>
      </c>
      <c r="X454" s="109">
        <v>908</v>
      </c>
      <c r="Y454" s="44">
        <v>11.823684</v>
      </c>
      <c r="Z454" s="109">
        <v>148.63939092497731</v>
      </c>
      <c r="AA454" s="106"/>
      <c r="AB454" s="106"/>
      <c r="AC454" s="44">
        <v>32.857024000000003</v>
      </c>
      <c r="AD454" s="113">
        <v>413.05637354375858</v>
      </c>
      <c r="AE454" s="606"/>
      <c r="AF454" s="607"/>
      <c r="AG454" s="275">
        <v>309.72942</v>
      </c>
      <c r="AH454" s="108">
        <v>3893.7096373978202</v>
      </c>
      <c r="AI454" s="113">
        <f t="shared" si="96"/>
        <v>3893.7096373978202</v>
      </c>
      <c r="AJ454" s="697"/>
      <c r="AK454" s="610"/>
      <c r="AN454" s="472"/>
      <c r="AO454" s="472"/>
    </row>
    <row r="455" spans="1:41" s="68" customFormat="1">
      <c r="A455" s="61"/>
      <c r="B455" s="61"/>
      <c r="C455" s="62"/>
      <c r="D455" s="63"/>
      <c r="E455" s="63"/>
      <c r="F455" s="63"/>
      <c r="G455" s="64"/>
      <c r="H455" s="64"/>
      <c r="I455" s="64"/>
      <c r="J455" s="64"/>
      <c r="K455" s="64"/>
      <c r="L455" s="64"/>
      <c r="M455" s="65"/>
      <c r="N455" s="65"/>
      <c r="O455" s="66"/>
      <c r="P455" s="67"/>
      <c r="Q455" s="66"/>
      <c r="R455" s="66"/>
      <c r="S455" s="66"/>
      <c r="T455" s="66"/>
      <c r="U455" s="66"/>
      <c r="V455" s="66"/>
      <c r="W455" s="66"/>
      <c r="X455" s="67"/>
      <c r="Y455" s="67"/>
      <c r="Z455" s="67"/>
      <c r="AA455" s="67"/>
      <c r="AB455" s="67"/>
      <c r="AC455" s="67"/>
      <c r="AD455" s="67"/>
      <c r="AE455" s="67"/>
      <c r="AF455" s="67"/>
      <c r="AG455" s="67"/>
      <c r="AH455" s="67"/>
      <c r="AI455" s="67"/>
      <c r="AJ455" s="67"/>
    </row>
    <row r="456" spans="1:41" s="224" customFormat="1">
      <c r="A456" s="217"/>
      <c r="B456" s="217"/>
      <c r="C456" s="218"/>
      <c r="D456" s="219"/>
      <c r="E456" s="219"/>
      <c r="F456" s="219"/>
      <c r="G456" s="220"/>
      <c r="H456" s="220"/>
      <c r="I456" s="220"/>
      <c r="J456" s="220"/>
      <c r="K456" s="220"/>
      <c r="L456" s="220"/>
      <c r="M456" s="221"/>
      <c r="N456" s="221"/>
      <c r="O456" s="222"/>
      <c r="P456" s="222"/>
      <c r="Q456" s="222"/>
      <c r="R456" s="222"/>
      <c r="S456" s="222"/>
      <c r="T456" s="222"/>
      <c r="U456" s="222"/>
      <c r="V456" s="222"/>
      <c r="W456" s="222"/>
      <c r="X456" s="222"/>
      <c r="Y456" s="222"/>
      <c r="Z456" s="223"/>
      <c r="AA456" s="223"/>
      <c r="AB456" s="223"/>
      <c r="AC456" s="223"/>
      <c r="AD456" s="223"/>
      <c r="AE456" s="223"/>
      <c r="AF456" s="223"/>
      <c r="AG456" s="223"/>
      <c r="AH456" s="223"/>
      <c r="AI456" s="223"/>
      <c r="AJ456" s="223"/>
    </row>
    <row r="457" spans="1:41" s="68" customFormat="1" ht="13.5" thickBot="1">
      <c r="A457" s="85"/>
      <c r="B457" s="85"/>
      <c r="C457" s="86"/>
      <c r="D457" s="87"/>
      <c r="E457" s="87"/>
      <c r="F457" s="87"/>
      <c r="G457" s="88"/>
      <c r="H457" s="88"/>
      <c r="I457" s="88"/>
      <c r="J457" s="88"/>
      <c r="K457" s="88"/>
      <c r="L457" s="88"/>
      <c r="M457" s="89"/>
      <c r="N457" s="89"/>
      <c r="O457" s="90"/>
      <c r="P457" s="74"/>
      <c r="Q457" s="90"/>
      <c r="R457" s="90"/>
      <c r="S457" s="90"/>
      <c r="T457" s="90"/>
      <c r="U457" s="90"/>
      <c r="V457" s="90"/>
      <c r="W457" s="90"/>
      <c r="X457" s="74"/>
      <c r="Y457" s="74"/>
      <c r="Z457" s="74"/>
      <c r="AA457" s="74"/>
      <c r="AB457" s="74"/>
      <c r="AC457" s="74"/>
      <c r="AD457" s="74"/>
      <c r="AE457" s="74"/>
      <c r="AF457" s="74"/>
      <c r="AG457" s="74"/>
      <c r="AH457" s="74"/>
      <c r="AI457" s="74"/>
      <c r="AJ457" s="67"/>
    </row>
    <row r="458" spans="1:41" s="68" customFormat="1" ht="15.75" customHeight="1">
      <c r="A458" s="583" t="s">
        <v>206</v>
      </c>
      <c r="B458" s="629" t="s">
        <v>260</v>
      </c>
      <c r="C458" s="585">
        <v>32604</v>
      </c>
      <c r="D458" s="328" t="s">
        <v>131</v>
      </c>
      <c r="E458" s="328" t="s">
        <v>131</v>
      </c>
      <c r="F458" s="485" t="s">
        <v>22</v>
      </c>
      <c r="G458" s="101">
        <v>77000</v>
      </c>
      <c r="H458" s="100">
        <f t="shared" ref="H458:J463" si="97">G458/340.75</f>
        <v>225.97212032281732</v>
      </c>
      <c r="I458" s="101">
        <v>77000</v>
      </c>
      <c r="J458" s="100">
        <f t="shared" si="97"/>
        <v>225.97212032281732</v>
      </c>
      <c r="K458" s="485" t="s">
        <v>22</v>
      </c>
      <c r="L458" s="485" t="s">
        <v>22</v>
      </c>
      <c r="M458" s="587"/>
      <c r="N458" s="587" t="s">
        <v>144</v>
      </c>
      <c r="O458" s="104">
        <v>47.033015407190028</v>
      </c>
      <c r="P458" s="69">
        <v>11.43</v>
      </c>
      <c r="Q458" s="98"/>
      <c r="R458" s="98"/>
      <c r="S458" s="69">
        <v>35.599413059427739</v>
      </c>
      <c r="T458" s="107">
        <v>14328.831686082367</v>
      </c>
      <c r="U458" s="10" t="s">
        <v>22</v>
      </c>
      <c r="V458" s="104">
        <v>1001.0000000000001</v>
      </c>
      <c r="W458" s="104"/>
      <c r="X458" s="99"/>
      <c r="Y458" s="69">
        <v>1.691342626559061</v>
      </c>
      <c r="Z458" s="99">
        <v>680.76863455598993</v>
      </c>
      <c r="AA458" s="98"/>
      <c r="AB458" s="98"/>
      <c r="AC458" s="69">
        <v>12.768158473954513</v>
      </c>
      <c r="AD458" s="111">
        <v>5139.2081495587991</v>
      </c>
      <c r="AE458" s="602" t="s">
        <v>40</v>
      </c>
      <c r="AF458" s="603"/>
      <c r="AG458" s="273">
        <v>71.198826118855479</v>
      </c>
      <c r="AH458" s="107">
        <v>28657.663372164734</v>
      </c>
      <c r="AI458" s="111">
        <f t="shared" ref="AI458:AI469" si="98">AH458</f>
        <v>28657.663372164734</v>
      </c>
      <c r="AJ458" s="589">
        <v>45975</v>
      </c>
      <c r="AK458" s="591">
        <f>SUM(AI458:AI463)</f>
        <v>1272649.2603631464</v>
      </c>
    </row>
    <row r="459" spans="1:41" s="68" customFormat="1" ht="15" customHeight="1">
      <c r="A459" s="628"/>
      <c r="B459" s="630"/>
      <c r="C459" s="615"/>
      <c r="D459" s="17" t="s">
        <v>318</v>
      </c>
      <c r="E459" s="354" t="s">
        <v>51</v>
      </c>
      <c r="F459" s="10" t="s">
        <v>22</v>
      </c>
      <c r="G459" s="102">
        <v>77000</v>
      </c>
      <c r="H459" s="53">
        <f t="shared" si="97"/>
        <v>225.97212032281732</v>
      </c>
      <c r="I459" s="177" t="s">
        <v>51</v>
      </c>
      <c r="J459" s="177" t="s">
        <v>51</v>
      </c>
      <c r="K459" s="10" t="s">
        <v>22</v>
      </c>
      <c r="L459" s="10" t="s">
        <v>22</v>
      </c>
      <c r="M459" s="601"/>
      <c r="N459" s="601"/>
      <c r="O459" s="38">
        <v>15.543653705062363</v>
      </c>
      <c r="P459" s="177" t="s">
        <v>51</v>
      </c>
      <c r="Q459" s="105"/>
      <c r="R459" s="105"/>
      <c r="S459" s="11">
        <v>15.543653705062363</v>
      </c>
      <c r="T459" s="9">
        <v>6256.3502761910304</v>
      </c>
      <c r="U459" s="10" t="s">
        <v>22</v>
      </c>
      <c r="V459" s="38">
        <v>1001.0000000000001</v>
      </c>
      <c r="W459" s="38">
        <v>1001.0000000000001</v>
      </c>
      <c r="X459" s="50">
        <v>1182.4047250952949</v>
      </c>
      <c r="Y459" s="11">
        <v>1.3010271460014673</v>
      </c>
      <c r="Z459" s="50">
        <v>523.66590884402694</v>
      </c>
      <c r="AA459" s="105"/>
      <c r="AB459" s="105"/>
      <c r="AC459" s="11">
        <v>3.6937637564196621</v>
      </c>
      <c r="AD459" s="112">
        <v>1486.7469602809128</v>
      </c>
      <c r="AE459" s="604"/>
      <c r="AF459" s="605"/>
      <c r="AG459" s="274">
        <v>31.087307410124726</v>
      </c>
      <c r="AH459" s="9">
        <v>12512.700552382061</v>
      </c>
      <c r="AI459" s="112">
        <f t="shared" si="98"/>
        <v>12512.700552382061</v>
      </c>
      <c r="AJ459" s="608"/>
      <c r="AK459" s="592"/>
    </row>
    <row r="460" spans="1:41" s="68" customFormat="1" ht="15.75" customHeight="1">
      <c r="A460" s="628"/>
      <c r="B460" s="630"/>
      <c r="C460" s="615"/>
      <c r="D460" s="17" t="s">
        <v>319</v>
      </c>
      <c r="E460" s="354" t="s">
        <v>51</v>
      </c>
      <c r="F460" s="10" t="s">
        <v>22</v>
      </c>
      <c r="G460" s="338">
        <v>64646</v>
      </c>
      <c r="H460" s="84">
        <f t="shared" si="97"/>
        <v>189.71680117388115</v>
      </c>
      <c r="I460" s="177" t="s">
        <v>51</v>
      </c>
      <c r="J460" s="177" t="s">
        <v>51</v>
      </c>
      <c r="K460" s="10" t="s">
        <v>22</v>
      </c>
      <c r="L460" s="10" t="s">
        <v>22</v>
      </c>
      <c r="M460" s="601"/>
      <c r="N460" s="601"/>
      <c r="O460" s="38">
        <v>14.655398385913427</v>
      </c>
      <c r="P460" s="177" t="s">
        <v>51</v>
      </c>
      <c r="Q460" s="105"/>
      <c r="R460" s="105"/>
      <c r="S460" s="11">
        <v>14.655398385913427</v>
      </c>
      <c r="T460" s="9">
        <v>5898.825815293163</v>
      </c>
      <c r="U460" s="10" t="s">
        <v>22</v>
      </c>
      <c r="V460" s="38">
        <v>840.39800000000002</v>
      </c>
      <c r="W460" s="38">
        <v>840.39800000000002</v>
      </c>
      <c r="X460" s="50">
        <v>992.69786829234204</v>
      </c>
      <c r="Y460" s="11">
        <v>1.2384867204695527</v>
      </c>
      <c r="Z460" s="50">
        <v>498.49326822978912</v>
      </c>
      <c r="AA460" s="105"/>
      <c r="AB460" s="105"/>
      <c r="AC460" s="11">
        <v>3.5686829053558329</v>
      </c>
      <c r="AD460" s="112">
        <v>1436.4016790524358</v>
      </c>
      <c r="AE460" s="604"/>
      <c r="AF460" s="605"/>
      <c r="AG460" s="274">
        <v>29.310796771826855</v>
      </c>
      <c r="AH460" s="9">
        <v>11797.651630586326</v>
      </c>
      <c r="AI460" s="112">
        <f t="shared" si="98"/>
        <v>11797.651630586326</v>
      </c>
      <c r="AJ460" s="608"/>
      <c r="AK460" s="592"/>
      <c r="AL460" s="68" t="s">
        <v>97</v>
      </c>
    </row>
    <row r="461" spans="1:41" s="68" customFormat="1" ht="15.75" customHeight="1">
      <c r="A461" s="628"/>
      <c r="B461" s="630"/>
      <c r="C461" s="615"/>
      <c r="D461" s="17" t="s">
        <v>320</v>
      </c>
      <c r="E461" s="354" t="s">
        <v>51</v>
      </c>
      <c r="F461" s="10" t="s">
        <v>22</v>
      </c>
      <c r="G461" s="102">
        <v>7623000</v>
      </c>
      <c r="H461" s="53">
        <f t="shared" si="97"/>
        <v>22371.239911958914</v>
      </c>
      <c r="I461" s="177" t="s">
        <v>51</v>
      </c>
      <c r="J461" s="177" t="s">
        <v>51</v>
      </c>
      <c r="K461" s="10" t="s">
        <v>22</v>
      </c>
      <c r="L461" s="10" t="s">
        <v>22</v>
      </c>
      <c r="M461" s="601"/>
      <c r="N461" s="601"/>
      <c r="O461" s="38">
        <v>569.2545854732208</v>
      </c>
      <c r="P461" s="177" t="s">
        <v>51</v>
      </c>
      <c r="Q461" s="105"/>
      <c r="R461" s="105"/>
      <c r="S461" s="11">
        <v>569.2545854732208</v>
      </c>
      <c r="T461" s="9">
        <v>229126.05688638575</v>
      </c>
      <c r="U461" s="10" t="s">
        <v>22</v>
      </c>
      <c r="V461" s="38">
        <v>99099.000000000015</v>
      </c>
      <c r="W461" s="38">
        <v>99099.000000000015</v>
      </c>
      <c r="X461" s="50">
        <v>117058.0677844342</v>
      </c>
      <c r="Y461" s="11">
        <v>40.029860601614089</v>
      </c>
      <c r="Z461" s="50">
        <v>16112.095275850856</v>
      </c>
      <c r="AA461" s="105"/>
      <c r="AB461" s="105"/>
      <c r="AC461" s="11">
        <v>83.28202494497431</v>
      </c>
      <c r="AD461" s="112">
        <v>33521.173956451559</v>
      </c>
      <c r="AE461" s="604"/>
      <c r="AF461" s="605"/>
      <c r="AG461" s="274">
        <v>1138.5091709464416</v>
      </c>
      <c r="AH461" s="9">
        <v>458252.1137727715</v>
      </c>
      <c r="AI461" s="112">
        <f t="shared" si="98"/>
        <v>458252.1137727715</v>
      </c>
      <c r="AJ461" s="608"/>
      <c r="AK461" s="592"/>
    </row>
    <row r="462" spans="1:41" s="68" customFormat="1" ht="15" customHeight="1">
      <c r="A462" s="628"/>
      <c r="B462" s="630"/>
      <c r="C462" s="615"/>
      <c r="D462" s="17" t="s">
        <v>321</v>
      </c>
      <c r="E462" s="354" t="s">
        <v>51</v>
      </c>
      <c r="F462" s="10" t="s">
        <v>22</v>
      </c>
      <c r="G462" s="102">
        <v>7000000</v>
      </c>
      <c r="H462" s="53">
        <f t="shared" si="97"/>
        <v>20542.920029347028</v>
      </c>
      <c r="I462" s="177" t="s">
        <v>51</v>
      </c>
      <c r="J462" s="177" t="s">
        <v>51</v>
      </c>
      <c r="K462" s="10" t="s">
        <v>22</v>
      </c>
      <c r="L462" s="10" t="s">
        <v>22</v>
      </c>
      <c r="M462" s="601"/>
      <c r="N462" s="601"/>
      <c r="O462" s="38">
        <v>513.30887747615554</v>
      </c>
      <c r="P462" s="177" t="s">
        <v>51</v>
      </c>
      <c r="Q462" s="105"/>
      <c r="R462" s="105"/>
      <c r="S462" s="11">
        <v>513.30887747615554</v>
      </c>
      <c r="T462" s="9">
        <v>206607.80266375421</v>
      </c>
      <c r="U462" s="10" t="s">
        <v>22</v>
      </c>
      <c r="V462" s="38">
        <v>91000.000000000015</v>
      </c>
      <c r="W462" s="38">
        <v>91000.000000000015</v>
      </c>
      <c r="X462" s="50">
        <v>107491.33864502671</v>
      </c>
      <c r="Y462" s="11">
        <v>36.347762289068228</v>
      </c>
      <c r="Z462" s="50">
        <v>14630.043678988784</v>
      </c>
      <c r="AA462" s="105"/>
      <c r="AB462" s="105"/>
      <c r="AC462" s="11">
        <v>73.787234042553195</v>
      </c>
      <c r="AD462" s="112">
        <v>29699.50250057039</v>
      </c>
      <c r="AE462" s="604"/>
      <c r="AF462" s="605"/>
      <c r="AG462" s="274">
        <v>1026.6177549523111</v>
      </c>
      <c r="AH462" s="9">
        <v>413215.60532750841</v>
      </c>
      <c r="AI462" s="112">
        <f t="shared" si="98"/>
        <v>413215.60532750841</v>
      </c>
      <c r="AJ462" s="608"/>
      <c r="AK462" s="592"/>
    </row>
    <row r="463" spans="1:41" s="68" customFormat="1" ht="15.75" customHeight="1" thickBot="1">
      <c r="A463" s="584"/>
      <c r="B463" s="631"/>
      <c r="C463" s="586"/>
      <c r="D463" s="17" t="s">
        <v>322</v>
      </c>
      <c r="E463" s="353" t="s">
        <v>51</v>
      </c>
      <c r="F463" s="486" t="s">
        <v>22</v>
      </c>
      <c r="G463" s="103">
        <v>5876950</v>
      </c>
      <c r="H463" s="92">
        <f t="shared" si="97"/>
        <v>17247.101980924432</v>
      </c>
      <c r="I463" s="178" t="s">
        <v>51</v>
      </c>
      <c r="J463" s="178" t="s">
        <v>51</v>
      </c>
      <c r="K463" s="486" t="s">
        <v>22</v>
      </c>
      <c r="L463" s="486" t="s">
        <v>22</v>
      </c>
      <c r="M463" s="588"/>
      <c r="N463" s="601"/>
      <c r="O463" s="59">
        <v>432.56133528980189</v>
      </c>
      <c r="P463" s="283" t="s">
        <v>51</v>
      </c>
      <c r="Q463" s="106"/>
      <c r="R463" s="106"/>
      <c r="S463" s="44">
        <v>432.56133528980189</v>
      </c>
      <c r="T463" s="108">
        <v>174106.76285386665</v>
      </c>
      <c r="U463" s="10" t="s">
        <v>22</v>
      </c>
      <c r="V463" s="59">
        <v>76400.350000000006</v>
      </c>
      <c r="W463" s="59">
        <v>76400.350000000006</v>
      </c>
      <c r="X463" s="109">
        <v>90245.888949984321</v>
      </c>
      <c r="Y463" s="44">
        <v>30.662476155539249</v>
      </c>
      <c r="Z463" s="109">
        <v>12341.705161761985</v>
      </c>
      <c r="AA463" s="106"/>
      <c r="AB463" s="106"/>
      <c r="AC463" s="44">
        <v>62.416661775495236</v>
      </c>
      <c r="AD463" s="113">
        <v>25122.825466116828</v>
      </c>
      <c r="AE463" s="604"/>
      <c r="AF463" s="605"/>
      <c r="AG463" s="275">
        <v>865.12267057960378</v>
      </c>
      <c r="AH463" s="108">
        <v>348213.52570773329</v>
      </c>
      <c r="AI463" s="113">
        <f t="shared" si="98"/>
        <v>348213.52570773329</v>
      </c>
      <c r="AJ463" s="590"/>
      <c r="AK463" s="593"/>
    </row>
    <row r="464" spans="1:41" s="68" customFormat="1" ht="15.75" customHeight="1">
      <c r="A464" s="583" t="s">
        <v>207</v>
      </c>
      <c r="B464" s="575" t="s">
        <v>22</v>
      </c>
      <c r="C464" s="585">
        <v>36977</v>
      </c>
      <c r="D464" s="328" t="s">
        <v>263</v>
      </c>
      <c r="E464" s="17" t="s">
        <v>69</v>
      </c>
      <c r="F464" s="17" t="s">
        <v>69</v>
      </c>
      <c r="G464" s="101"/>
      <c r="H464" s="100"/>
      <c r="I464" s="10">
        <v>0</v>
      </c>
      <c r="J464" s="10">
        <v>0</v>
      </c>
      <c r="K464" s="48" t="s">
        <v>51</v>
      </c>
      <c r="L464" s="48" t="s">
        <v>51</v>
      </c>
      <c r="M464" s="587"/>
      <c r="N464" s="601"/>
      <c r="O464" s="104">
        <v>114.96698459280998</v>
      </c>
      <c r="P464" s="69">
        <v>13.07</v>
      </c>
      <c r="Q464" s="98"/>
      <c r="R464" s="98"/>
      <c r="S464" s="69">
        <v>101.90168745414526</v>
      </c>
      <c r="T464" s="107">
        <v>2413.0618495589842</v>
      </c>
      <c r="U464" s="107"/>
      <c r="V464" s="104">
        <v>0</v>
      </c>
      <c r="W464" s="104">
        <v>0</v>
      </c>
      <c r="X464" s="99"/>
      <c r="Y464" s="69">
        <v>5.6991929567131328</v>
      </c>
      <c r="Z464" s="99">
        <v>134.9585609493289</v>
      </c>
      <c r="AA464" s="98"/>
      <c r="AB464" s="98"/>
      <c r="AC464" s="69">
        <v>29.073807776962582</v>
      </c>
      <c r="AD464" s="111">
        <v>688.47629632796486</v>
      </c>
      <c r="AE464" s="604"/>
      <c r="AF464" s="605"/>
      <c r="AG464" s="273">
        <v>203.80337490829052</v>
      </c>
      <c r="AH464" s="107">
        <v>4826.1236991179685</v>
      </c>
      <c r="AI464" s="111">
        <f t="shared" si="98"/>
        <v>4826.1236991179685</v>
      </c>
      <c r="AJ464" s="589">
        <v>45975</v>
      </c>
      <c r="AK464" s="609">
        <f>SUM(AI464:AI469)</f>
        <v>12606.272362274052</v>
      </c>
    </row>
    <row r="465" spans="1:39" s="68" customFormat="1" ht="15" customHeight="1">
      <c r="A465" s="628"/>
      <c r="B465" s="576"/>
      <c r="C465" s="615"/>
      <c r="D465" s="17" t="s">
        <v>262</v>
      </c>
      <c r="E465" s="17" t="s">
        <v>208</v>
      </c>
      <c r="F465" s="17" t="s">
        <v>208</v>
      </c>
      <c r="G465" s="102"/>
      <c r="H465" s="53"/>
      <c r="I465" s="10">
        <v>0</v>
      </c>
      <c r="J465" s="10">
        <v>0</v>
      </c>
      <c r="K465" s="48" t="s">
        <v>51</v>
      </c>
      <c r="L465" s="48" t="s">
        <v>51</v>
      </c>
      <c r="M465" s="601"/>
      <c r="N465" s="601"/>
      <c r="O465" s="38">
        <v>26.705796038151139</v>
      </c>
      <c r="P465" s="177" t="s">
        <v>51</v>
      </c>
      <c r="Q465" s="105"/>
      <c r="R465" s="105"/>
      <c r="S465" s="11">
        <v>26.705796038151139</v>
      </c>
      <c r="T465" s="9">
        <v>632.40108374814326</v>
      </c>
      <c r="U465" s="9"/>
      <c r="V465" s="38">
        <v>0</v>
      </c>
      <c r="W465" s="38">
        <v>0</v>
      </c>
      <c r="X465" s="50"/>
      <c r="Y465" s="11">
        <v>1.2619222303741746</v>
      </c>
      <c r="Z465" s="50">
        <v>29.882688572714443</v>
      </c>
      <c r="AA465" s="105"/>
      <c r="AB465" s="105"/>
      <c r="AC465" s="11">
        <v>7.9236977256052823</v>
      </c>
      <c r="AD465" s="112">
        <v>187.63548638681166</v>
      </c>
      <c r="AE465" s="604"/>
      <c r="AF465" s="605"/>
      <c r="AG465" s="274">
        <v>53.411592076302277</v>
      </c>
      <c r="AH465" s="9">
        <v>1264.8021674962865</v>
      </c>
      <c r="AI465" s="112">
        <f t="shared" si="98"/>
        <v>1264.8021674962865</v>
      </c>
      <c r="AJ465" s="608"/>
      <c r="AK465" s="632"/>
    </row>
    <row r="466" spans="1:39" s="68" customFormat="1" ht="15.75" customHeight="1">
      <c r="A466" s="628"/>
      <c r="B466" s="576"/>
      <c r="C466" s="615"/>
      <c r="D466" s="17" t="s">
        <v>319</v>
      </c>
      <c r="E466" s="354" t="s">
        <v>51</v>
      </c>
      <c r="F466" s="48" t="s">
        <v>51</v>
      </c>
      <c r="G466" s="338">
        <v>6</v>
      </c>
      <c r="H466" s="84">
        <f t="shared" ref="H466" si="99">G466/340.75</f>
        <v>1.7608217168011739E-2</v>
      </c>
      <c r="I466" s="177" t="s">
        <v>51</v>
      </c>
      <c r="J466" s="177" t="s">
        <v>51</v>
      </c>
      <c r="K466" s="48" t="s">
        <v>51</v>
      </c>
      <c r="L466" s="48" t="s">
        <v>51</v>
      </c>
      <c r="M466" s="601"/>
      <c r="N466" s="601"/>
      <c r="O466" s="38">
        <v>31.401549523110784</v>
      </c>
      <c r="P466" s="177" t="s">
        <v>51</v>
      </c>
      <c r="Q466" s="105"/>
      <c r="R466" s="105"/>
      <c r="S466" s="11">
        <v>31.401549523110784</v>
      </c>
      <c r="T466" s="9">
        <v>743.59790366919492</v>
      </c>
      <c r="U466" s="48" t="s">
        <v>51</v>
      </c>
      <c r="V466" s="38">
        <v>1E-3</v>
      </c>
      <c r="W466" s="38">
        <v>1E-3</v>
      </c>
      <c r="X466" s="50">
        <v>0.01</v>
      </c>
      <c r="Y466" s="11">
        <v>2.2010271460014672</v>
      </c>
      <c r="Z466" s="50">
        <v>52.120968440781049</v>
      </c>
      <c r="AA466" s="105"/>
      <c r="AB466" s="105"/>
      <c r="AC466" s="11">
        <v>9.3323550990462216</v>
      </c>
      <c r="AD466" s="112">
        <v>220.99290618891166</v>
      </c>
      <c r="AE466" s="604"/>
      <c r="AF466" s="605"/>
      <c r="AG466" s="274">
        <v>62.803099046221568</v>
      </c>
      <c r="AH466" s="9">
        <v>1487.1958073383898</v>
      </c>
      <c r="AI466" s="112">
        <f t="shared" si="98"/>
        <v>1487.1958073383898</v>
      </c>
      <c r="AJ466" s="608"/>
      <c r="AK466" s="632"/>
    </row>
    <row r="467" spans="1:39" s="68" customFormat="1" ht="15.75" customHeight="1">
      <c r="A467" s="628"/>
      <c r="B467" s="576"/>
      <c r="C467" s="615"/>
      <c r="D467" s="17" t="s">
        <v>320</v>
      </c>
      <c r="E467" s="354" t="s">
        <v>51</v>
      </c>
      <c r="F467" s="48" t="s">
        <v>51</v>
      </c>
      <c r="G467" s="102"/>
      <c r="H467" s="53"/>
      <c r="I467" s="177" t="s">
        <v>51</v>
      </c>
      <c r="J467" s="177" t="s">
        <v>51</v>
      </c>
      <c r="K467" s="48" t="s">
        <v>51</v>
      </c>
      <c r="L467" s="48" t="s">
        <v>51</v>
      </c>
      <c r="M467" s="601"/>
      <c r="N467" s="601"/>
      <c r="O467" s="38">
        <v>47.835656639765226</v>
      </c>
      <c r="P467" s="177" t="s">
        <v>51</v>
      </c>
      <c r="Q467" s="105"/>
      <c r="R467" s="105"/>
      <c r="S467" s="11">
        <v>47.835656639765226</v>
      </c>
      <c r="T467" s="9">
        <v>1132.7623807796426</v>
      </c>
      <c r="U467" s="9"/>
      <c r="V467" s="38">
        <v>0</v>
      </c>
      <c r="W467" s="38">
        <v>0</v>
      </c>
      <c r="X467" s="50"/>
      <c r="Y467" s="11">
        <v>5.957446808510638</v>
      </c>
      <c r="Z467" s="50">
        <v>141.07408791304724</v>
      </c>
      <c r="AA467" s="105"/>
      <c r="AB467" s="105"/>
      <c r="AC467" s="11">
        <v>12.85399853264857</v>
      </c>
      <c r="AD467" s="112">
        <v>304.3864556941607</v>
      </c>
      <c r="AE467" s="604"/>
      <c r="AF467" s="605"/>
      <c r="AG467" s="274">
        <v>95.671313279530452</v>
      </c>
      <c r="AH467" s="9">
        <v>2265.5247615592853</v>
      </c>
      <c r="AI467" s="112">
        <f t="shared" si="98"/>
        <v>2265.5247615592853</v>
      </c>
      <c r="AJ467" s="608"/>
      <c r="AK467" s="632"/>
    </row>
    <row r="468" spans="1:39" s="68" customFormat="1" ht="15" customHeight="1">
      <c r="A468" s="628"/>
      <c r="B468" s="576"/>
      <c r="C468" s="615"/>
      <c r="D468" s="17" t="s">
        <v>321</v>
      </c>
      <c r="E468" s="354" t="s">
        <v>51</v>
      </c>
      <c r="F468" s="48" t="s">
        <v>51</v>
      </c>
      <c r="G468" s="102"/>
      <c r="H468" s="53"/>
      <c r="I468" s="177" t="s">
        <v>51</v>
      </c>
      <c r="J468" s="177" t="s">
        <v>51</v>
      </c>
      <c r="K468" s="48" t="s">
        <v>51</v>
      </c>
      <c r="L468" s="48" t="s">
        <v>51</v>
      </c>
      <c r="M468" s="601"/>
      <c r="N468" s="601"/>
      <c r="O468" s="38">
        <v>26.705796038151139</v>
      </c>
      <c r="P468" s="177" t="s">
        <v>51</v>
      </c>
      <c r="Q468" s="105"/>
      <c r="R468" s="105"/>
      <c r="S468" s="11">
        <v>26.705796038151139</v>
      </c>
      <c r="T468" s="9">
        <v>632.40108374814326</v>
      </c>
      <c r="U468" s="9"/>
      <c r="V468" s="38">
        <v>0</v>
      </c>
      <c r="W468" s="38">
        <v>0</v>
      </c>
      <c r="X468" s="50"/>
      <c r="Y468" s="11">
        <v>1.2619222303741746</v>
      </c>
      <c r="Z468" s="50">
        <v>29.882688572714443</v>
      </c>
      <c r="AA468" s="105"/>
      <c r="AB468" s="105"/>
      <c r="AC468" s="11">
        <v>7.9236977256052823</v>
      </c>
      <c r="AD468" s="112">
        <v>187.63548638681166</v>
      </c>
      <c r="AE468" s="604"/>
      <c r="AF468" s="605"/>
      <c r="AG468" s="274">
        <v>53.411592076302277</v>
      </c>
      <c r="AH468" s="9">
        <v>1264.8021674962865</v>
      </c>
      <c r="AI468" s="112">
        <f t="shared" si="98"/>
        <v>1264.8021674962865</v>
      </c>
      <c r="AJ468" s="608"/>
      <c r="AK468" s="632"/>
    </row>
    <row r="469" spans="1:39" s="68" customFormat="1" ht="15.75" customHeight="1" thickBot="1">
      <c r="A469" s="584"/>
      <c r="B469" s="577"/>
      <c r="C469" s="586"/>
      <c r="D469" s="484" t="s">
        <v>322</v>
      </c>
      <c r="E469" s="353" t="s">
        <v>51</v>
      </c>
      <c r="F469" s="487" t="s">
        <v>51</v>
      </c>
      <c r="G469" s="490">
        <v>5888</v>
      </c>
      <c r="H469" s="493">
        <f t="shared" ref="H469" si="100">G469/340.75</f>
        <v>17.279530447542186</v>
      </c>
      <c r="I469" s="178" t="s">
        <v>51</v>
      </c>
      <c r="J469" s="178" t="s">
        <v>51</v>
      </c>
      <c r="K469" s="487" t="s">
        <v>51</v>
      </c>
      <c r="L469" s="487" t="s">
        <v>51</v>
      </c>
      <c r="M469" s="588"/>
      <c r="N469" s="588"/>
      <c r="O469" s="59">
        <v>31.62595451210565</v>
      </c>
      <c r="P469" s="283" t="s">
        <v>51</v>
      </c>
      <c r="Q469" s="106"/>
      <c r="R469" s="106"/>
      <c r="S469" s="44">
        <v>31.62595451210565</v>
      </c>
      <c r="T469" s="108">
        <v>748.91187963291839</v>
      </c>
      <c r="U469" s="487" t="s">
        <v>51</v>
      </c>
      <c r="V469" s="59">
        <v>0.22</v>
      </c>
      <c r="W469" s="59">
        <v>0.22</v>
      </c>
      <c r="X469" s="109">
        <v>5</v>
      </c>
      <c r="Y469" s="44">
        <v>2.2010271460014672</v>
      </c>
      <c r="Z469" s="109">
        <v>52.120968440781049</v>
      </c>
      <c r="AA469" s="106"/>
      <c r="AB469" s="106"/>
      <c r="AC469" s="44">
        <v>9.3323550990462216</v>
      </c>
      <c r="AD469" s="113">
        <v>220.99290618891166</v>
      </c>
      <c r="AE469" s="606"/>
      <c r="AF469" s="607"/>
      <c r="AG469" s="275">
        <v>63.251909024211301</v>
      </c>
      <c r="AH469" s="108">
        <v>1497.8237592658368</v>
      </c>
      <c r="AI469" s="113">
        <f t="shared" si="98"/>
        <v>1497.8237592658368</v>
      </c>
      <c r="AJ469" s="590"/>
      <c r="AK469" s="610"/>
    </row>
    <row r="470" spans="1:39" s="68" customFormat="1">
      <c r="A470" s="61"/>
      <c r="B470" s="61"/>
      <c r="C470" s="62"/>
      <c r="D470" s="63"/>
      <c r="E470" s="63"/>
      <c r="F470" s="63"/>
      <c r="G470" s="64"/>
      <c r="H470" s="64"/>
      <c r="I470" s="64"/>
      <c r="J470" s="64"/>
      <c r="K470" s="64"/>
      <c r="L470" s="64"/>
      <c r="M470" s="65"/>
      <c r="N470" s="65"/>
      <c r="O470" s="66"/>
      <c r="P470" s="67"/>
      <c r="Q470" s="66"/>
      <c r="R470" s="66"/>
      <c r="S470" s="66"/>
      <c r="T470" s="66"/>
      <c r="U470" s="66"/>
      <c r="V470" s="66"/>
      <c r="W470" s="66"/>
      <c r="X470" s="67"/>
      <c r="Y470" s="67"/>
      <c r="Z470" s="67"/>
      <c r="AA470" s="67"/>
      <c r="AB470" s="67"/>
      <c r="AC470" s="67"/>
      <c r="AD470" s="67"/>
      <c r="AE470" s="67"/>
      <c r="AF470" s="67"/>
      <c r="AG470" s="67"/>
      <c r="AH470" s="67"/>
      <c r="AI470" s="67"/>
      <c r="AJ470" s="67"/>
    </row>
    <row r="471" spans="1:39" s="224" customFormat="1">
      <c r="A471" s="217"/>
      <c r="B471" s="217"/>
      <c r="C471" s="218"/>
      <c r="D471" s="219"/>
      <c r="E471" s="219"/>
      <c r="F471" s="219"/>
      <c r="G471" s="220"/>
      <c r="H471" s="220"/>
      <c r="I471" s="220"/>
      <c r="J471" s="220"/>
      <c r="K471" s="220"/>
      <c r="L471" s="220"/>
      <c r="M471" s="221"/>
      <c r="N471" s="221"/>
      <c r="O471" s="222"/>
      <c r="P471" s="222"/>
      <c r="Q471" s="222"/>
      <c r="R471" s="222"/>
      <c r="S471" s="222"/>
      <c r="T471" s="222"/>
      <c r="U471" s="222"/>
      <c r="V471" s="222"/>
      <c r="W471" s="222"/>
      <c r="X471" s="222"/>
      <c r="Y471" s="222"/>
      <c r="Z471" s="223"/>
      <c r="AA471" s="223"/>
      <c r="AB471" s="223"/>
      <c r="AC471" s="223"/>
      <c r="AD471" s="223"/>
      <c r="AE471" s="223"/>
      <c r="AF471" s="223"/>
      <c r="AG471" s="223"/>
      <c r="AH471" s="223"/>
      <c r="AI471" s="223"/>
      <c r="AJ471" s="223"/>
    </row>
    <row r="472" spans="1:39" s="68" customFormat="1" ht="13.5" thickBot="1">
      <c r="A472" s="85"/>
      <c r="B472" s="85"/>
      <c r="C472" s="86"/>
      <c r="D472" s="87"/>
      <c r="E472" s="87"/>
      <c r="F472" s="87"/>
      <c r="G472" s="88"/>
      <c r="H472" s="88"/>
      <c r="I472" s="88"/>
      <c r="J472" s="88"/>
      <c r="K472" s="88"/>
      <c r="L472" s="88"/>
      <c r="M472" s="89"/>
      <c r="N472" s="89"/>
      <c r="O472" s="90"/>
      <c r="P472" s="74"/>
      <c r="Q472" s="90"/>
      <c r="R472" s="90"/>
      <c r="S472" s="90"/>
      <c r="T472" s="90"/>
      <c r="U472" s="90"/>
      <c r="V472" s="90"/>
      <c r="W472" s="90"/>
      <c r="X472" s="74"/>
      <c r="Y472" s="74"/>
      <c r="Z472" s="74"/>
      <c r="AA472" s="74"/>
      <c r="AB472" s="74"/>
      <c r="AC472" s="74"/>
      <c r="AD472" s="74"/>
      <c r="AE472" s="74"/>
      <c r="AF472" s="74"/>
      <c r="AG472" s="74"/>
      <c r="AH472" s="74"/>
      <c r="AI472" s="74"/>
      <c r="AJ472" s="67"/>
    </row>
    <row r="473" spans="1:39" s="68" customFormat="1" ht="15.75" customHeight="1">
      <c r="A473" s="583" t="s">
        <v>209</v>
      </c>
      <c r="B473" s="633" t="s">
        <v>260</v>
      </c>
      <c r="C473" s="585">
        <v>34044</v>
      </c>
      <c r="D473" s="328" t="s">
        <v>210</v>
      </c>
      <c r="E473" s="72" t="s">
        <v>95</v>
      </c>
      <c r="F473" s="488" t="s">
        <v>22</v>
      </c>
      <c r="G473" s="101">
        <v>2200000</v>
      </c>
      <c r="H473" s="100">
        <f t="shared" ref="H473:H477" si="101">G473/340.75</f>
        <v>6456.3462949376371</v>
      </c>
      <c r="I473" s="101">
        <v>2200000</v>
      </c>
      <c r="J473" s="100">
        <f t="shared" ref="J473:J476" si="102">I473/340.75</f>
        <v>6456.3462949376371</v>
      </c>
      <c r="K473" s="488" t="s">
        <v>22</v>
      </c>
      <c r="L473" s="488" t="s">
        <v>22</v>
      </c>
      <c r="M473" s="587"/>
      <c r="N473" s="587" t="s">
        <v>176</v>
      </c>
      <c r="O473" s="104">
        <v>166.1041819515774</v>
      </c>
      <c r="P473" s="69">
        <v>48.13</v>
      </c>
      <c r="Q473" s="98"/>
      <c r="R473" s="98"/>
      <c r="S473" s="69">
        <v>117.96918561995598</v>
      </c>
      <c r="T473" s="107">
        <v>14815.676679075437</v>
      </c>
      <c r="U473" s="10" t="s">
        <v>22</v>
      </c>
      <c r="V473" s="104">
        <v>83.93</v>
      </c>
      <c r="W473" s="104">
        <v>83.93</v>
      </c>
      <c r="X473" s="99">
        <v>10540.643754130691</v>
      </c>
      <c r="Y473" s="69">
        <v>2.3668378576669098</v>
      </c>
      <c r="Z473" s="99">
        <v>297.64477180137959</v>
      </c>
      <c r="AA473" s="98"/>
      <c r="AB473" s="98"/>
      <c r="AC473" s="69">
        <v>10.211005135730007</v>
      </c>
      <c r="AD473" s="111">
        <v>1282.2587004607956</v>
      </c>
      <c r="AE473" s="602" t="s">
        <v>40</v>
      </c>
      <c r="AF473" s="603"/>
      <c r="AG473" s="273">
        <v>235.93837123991196</v>
      </c>
      <c r="AH473" s="107">
        <v>29631</v>
      </c>
      <c r="AI473" s="111">
        <f t="shared" ref="AI473:AI477" si="103">AH473</f>
        <v>29631</v>
      </c>
      <c r="AJ473" s="589">
        <v>45977</v>
      </c>
      <c r="AK473" s="591">
        <f>AI473+AI474</f>
        <v>67785</v>
      </c>
      <c r="AL473" s="591">
        <f>AK473+AK475</f>
        <v>444962.72186313849</v>
      </c>
    </row>
    <row r="474" spans="1:39" s="68" customFormat="1" ht="15" customHeight="1" thickBot="1">
      <c r="A474" s="628"/>
      <c r="B474" s="634"/>
      <c r="C474" s="586"/>
      <c r="D474" s="484" t="s">
        <v>131</v>
      </c>
      <c r="E474" s="329" t="s">
        <v>131</v>
      </c>
      <c r="F474" s="362" t="s">
        <v>22</v>
      </c>
      <c r="G474" s="141">
        <v>2200000</v>
      </c>
      <c r="H474" s="91">
        <f t="shared" si="101"/>
        <v>6456.3462949376371</v>
      </c>
      <c r="I474" s="141">
        <v>2200000</v>
      </c>
      <c r="J474" s="91">
        <f t="shared" si="102"/>
        <v>6456.3462949376371</v>
      </c>
      <c r="K474" s="362" t="s">
        <v>22</v>
      </c>
      <c r="L474" s="362" t="s">
        <v>22</v>
      </c>
      <c r="M474" s="601"/>
      <c r="N474" s="601"/>
      <c r="O474" s="73">
        <v>151.9002201027146</v>
      </c>
      <c r="P474" s="283" t="s">
        <v>51</v>
      </c>
      <c r="Q474" s="293"/>
      <c r="R474" s="293"/>
      <c r="S474" s="15">
        <v>151.9002201027146</v>
      </c>
      <c r="T474" s="41">
        <v>19076.894867776195</v>
      </c>
      <c r="U474" s="362" t="s">
        <v>22</v>
      </c>
      <c r="V474" s="73">
        <v>83.93</v>
      </c>
      <c r="W474" s="73">
        <v>83.93</v>
      </c>
      <c r="X474" s="294">
        <v>10540.643754130691</v>
      </c>
      <c r="Y474" s="15">
        <v>8.3800440205429183</v>
      </c>
      <c r="Z474" s="294">
        <v>1052.4317247660581</v>
      </c>
      <c r="AA474" s="293"/>
      <c r="AB474" s="293"/>
      <c r="AC474" s="15">
        <v>20.390315480557593</v>
      </c>
      <c r="AD474" s="430">
        <v>2560.7497455823309</v>
      </c>
      <c r="AE474" s="604"/>
      <c r="AF474" s="605"/>
      <c r="AG474" s="382">
        <v>303.8004402054292</v>
      </c>
      <c r="AH474" s="41">
        <v>38154</v>
      </c>
      <c r="AI474" s="297">
        <f t="shared" si="103"/>
        <v>38154</v>
      </c>
      <c r="AJ474" s="590"/>
      <c r="AK474" s="593"/>
      <c r="AL474" s="592"/>
    </row>
    <row r="475" spans="1:39" s="68" customFormat="1" ht="15.75" customHeight="1">
      <c r="A475" s="628"/>
      <c r="B475" s="575" t="s">
        <v>260</v>
      </c>
      <c r="C475" s="585">
        <v>34613</v>
      </c>
      <c r="D475" s="16" t="s">
        <v>131</v>
      </c>
      <c r="E475" s="72" t="s">
        <v>131</v>
      </c>
      <c r="F475" s="457" t="s">
        <v>22</v>
      </c>
      <c r="G475" s="117">
        <v>12000000</v>
      </c>
      <c r="H475" s="52">
        <f t="shared" si="101"/>
        <v>35216.434336023478</v>
      </c>
      <c r="I475" s="117">
        <v>12000000</v>
      </c>
      <c r="J475" s="52">
        <f t="shared" si="102"/>
        <v>35216.434336023478</v>
      </c>
      <c r="K475" s="457" t="s">
        <v>22</v>
      </c>
      <c r="L475" s="457" t="s">
        <v>22</v>
      </c>
      <c r="M475" s="601"/>
      <c r="N475" s="601"/>
      <c r="O475" s="39">
        <v>964.22597212032281</v>
      </c>
      <c r="P475" s="69">
        <v>62</v>
      </c>
      <c r="Q475" s="290"/>
      <c r="R475" s="290"/>
      <c r="S475" s="8">
        <v>24.575201760821717</v>
      </c>
      <c r="T475" s="291">
        <v>1792.5820790966159</v>
      </c>
      <c r="U475" s="457" t="s">
        <v>22</v>
      </c>
      <c r="V475" s="39"/>
      <c r="W475" s="39"/>
      <c r="X475" s="292"/>
      <c r="Y475" s="8">
        <v>7.7358767424798129</v>
      </c>
      <c r="Z475" s="292">
        <v>564.27589688305136</v>
      </c>
      <c r="AA475" s="290"/>
      <c r="AB475" s="290"/>
      <c r="AC475" s="8">
        <v>26.086573734409384</v>
      </c>
      <c r="AD475" s="296">
        <v>1902.8256628958445</v>
      </c>
      <c r="AE475" s="604"/>
      <c r="AF475" s="605"/>
      <c r="AG475" s="383">
        <v>49.150403521643433</v>
      </c>
      <c r="AH475" s="291">
        <v>3585.1641581932317</v>
      </c>
      <c r="AI475" s="296">
        <f t="shared" si="103"/>
        <v>3585.1641581932317</v>
      </c>
      <c r="AJ475" s="589">
        <v>45979</v>
      </c>
      <c r="AK475" s="591">
        <f>AI475+AI476+AI477</f>
        <v>377177.72186313849</v>
      </c>
      <c r="AL475" s="592"/>
      <c r="AM475" s="68" t="s">
        <v>97</v>
      </c>
    </row>
    <row r="476" spans="1:39" s="68" customFormat="1" ht="15.75" customHeight="1">
      <c r="A476" s="628"/>
      <c r="B476" s="576"/>
      <c r="C476" s="615"/>
      <c r="D476" s="17" t="s">
        <v>130</v>
      </c>
      <c r="E476" s="260" t="s">
        <v>95</v>
      </c>
      <c r="F476" s="10" t="s">
        <v>22</v>
      </c>
      <c r="G476" s="102">
        <v>12000000</v>
      </c>
      <c r="H476" s="53">
        <f t="shared" si="101"/>
        <v>35216.434336023478</v>
      </c>
      <c r="I476" s="102">
        <v>12000000</v>
      </c>
      <c r="J476" s="53">
        <f t="shared" si="102"/>
        <v>35216.434336023478</v>
      </c>
      <c r="K476" s="10" t="s">
        <v>22</v>
      </c>
      <c r="L476" s="10" t="s">
        <v>22</v>
      </c>
      <c r="M476" s="601"/>
      <c r="N476" s="601"/>
      <c r="O476" s="38">
        <v>903.53631694790897</v>
      </c>
      <c r="P476" s="177" t="s">
        <v>51</v>
      </c>
      <c r="Q476" s="105"/>
      <c r="R476" s="105"/>
      <c r="S476" s="11">
        <v>903.53631694790897</v>
      </c>
      <c r="T476" s="9">
        <v>65906.397242926396</v>
      </c>
      <c r="U476" s="10" t="s">
        <v>22</v>
      </c>
      <c r="V476" s="38">
        <v>457.81364636830523</v>
      </c>
      <c r="W476" s="38">
        <v>457.81364636830523</v>
      </c>
      <c r="X476" s="50">
        <v>33394.172956660128</v>
      </c>
      <c r="Y476" s="11">
        <v>65.209097578870129</v>
      </c>
      <c r="Z476" s="50">
        <v>4756.5289942114623</v>
      </c>
      <c r="AA476" s="105"/>
      <c r="AB476" s="105"/>
      <c r="AC476" s="11">
        <v>133.71680117388115</v>
      </c>
      <c r="AD476" s="112">
        <v>9753.667285879872</v>
      </c>
      <c r="AE476" s="604"/>
      <c r="AF476" s="605"/>
      <c r="AG476" s="274">
        <v>1807.0726338958179</v>
      </c>
      <c r="AH476" s="9">
        <v>131812.79448585279</v>
      </c>
      <c r="AI476" s="112">
        <f t="shared" si="103"/>
        <v>131812.79448585279</v>
      </c>
      <c r="AJ476" s="608"/>
      <c r="AK476" s="592"/>
      <c r="AL476" s="592"/>
    </row>
    <row r="477" spans="1:39" s="68" customFormat="1" ht="15.75" customHeight="1" thickBot="1">
      <c r="A477" s="584"/>
      <c r="B477" s="577"/>
      <c r="C477" s="586"/>
      <c r="D477" s="17" t="s">
        <v>319</v>
      </c>
      <c r="E477" s="353" t="s">
        <v>51</v>
      </c>
      <c r="F477" s="489" t="s">
        <v>22</v>
      </c>
      <c r="G477" s="103">
        <v>22274156</v>
      </c>
      <c r="H477" s="92">
        <f t="shared" si="101"/>
        <v>65368.029347028612</v>
      </c>
      <c r="I477" s="178" t="s">
        <v>51</v>
      </c>
      <c r="J477" s="178" t="s">
        <v>51</v>
      </c>
      <c r="K477" s="489" t="s">
        <v>22</v>
      </c>
      <c r="L477" s="489" t="s">
        <v>22</v>
      </c>
      <c r="M477" s="588"/>
      <c r="N477" s="601"/>
      <c r="O477" s="59">
        <v>1657.3261922230374</v>
      </c>
      <c r="P477" s="283" t="s">
        <v>51</v>
      </c>
      <c r="Q477" s="106"/>
      <c r="R477" s="106"/>
      <c r="S477" s="44">
        <v>1657.3261922230374</v>
      </c>
      <c r="T477" s="108">
        <v>120889.88160954625</v>
      </c>
      <c r="U477" s="362" t="s">
        <v>22</v>
      </c>
      <c r="V477" s="59">
        <v>849.78438151137209</v>
      </c>
      <c r="W477" s="59">
        <v>849.78438151137209</v>
      </c>
      <c r="X477" s="109">
        <v>61985.58482730238</v>
      </c>
      <c r="Y477" s="44">
        <v>119.4819685986794</v>
      </c>
      <c r="Z477" s="109">
        <v>8715.3398686080891</v>
      </c>
      <c r="AA477" s="106"/>
      <c r="AB477" s="106"/>
      <c r="AC477" s="44">
        <v>242.26254321349967</v>
      </c>
      <c r="AD477" s="113">
        <v>17671.289034673115</v>
      </c>
      <c r="AE477" s="604"/>
      <c r="AF477" s="605"/>
      <c r="AG477" s="275">
        <v>3314.6523844460748</v>
      </c>
      <c r="AH477" s="108">
        <v>241779.76321909251</v>
      </c>
      <c r="AI477" s="113">
        <f t="shared" si="103"/>
        <v>241779.76321909251</v>
      </c>
      <c r="AJ477" s="590"/>
      <c r="AK477" s="593"/>
      <c r="AL477" s="593"/>
    </row>
    <row r="478" spans="1:39" s="68" customFormat="1" ht="15.75" customHeight="1">
      <c r="A478" s="583" t="s">
        <v>211</v>
      </c>
      <c r="B478" s="572" t="s">
        <v>22</v>
      </c>
      <c r="C478" s="585">
        <v>36649</v>
      </c>
      <c r="D478" s="328" t="s">
        <v>263</v>
      </c>
      <c r="E478" s="17" t="s">
        <v>69</v>
      </c>
      <c r="F478" s="17" t="s">
        <v>69</v>
      </c>
      <c r="G478" s="167"/>
      <c r="H478" s="100"/>
      <c r="I478" s="167"/>
      <c r="J478" s="100"/>
      <c r="K478" s="167"/>
      <c r="L478" s="100"/>
      <c r="M478" s="587"/>
      <c r="N478" s="601"/>
      <c r="O478" s="104">
        <v>100.51357300073367</v>
      </c>
      <c r="P478" s="69">
        <v>18.93</v>
      </c>
      <c r="Q478" s="98"/>
      <c r="R478" s="98"/>
      <c r="S478" s="69">
        <v>81.57887013939839</v>
      </c>
      <c r="T478" s="107">
        <v>1530.071112245922</v>
      </c>
      <c r="U478" s="107"/>
      <c r="V478" s="104"/>
      <c r="W478" s="104"/>
      <c r="X478" s="99"/>
      <c r="Y478" s="69">
        <v>4.6955245781364638</v>
      </c>
      <c r="Z478" s="99">
        <v>88</v>
      </c>
      <c r="AA478" s="98"/>
      <c r="AB478" s="98"/>
      <c r="AC478" s="69">
        <v>23.215553925165075</v>
      </c>
      <c r="AD478" s="111">
        <v>435.5019762975042</v>
      </c>
      <c r="AE478" s="604"/>
      <c r="AF478" s="605"/>
      <c r="AG478" s="273">
        <v>163.15774027879678</v>
      </c>
      <c r="AH478" s="107">
        <v>3060</v>
      </c>
      <c r="AI478" s="111">
        <f t="shared" ref="AI478:AI479" si="104">AH478</f>
        <v>3060</v>
      </c>
      <c r="AJ478" s="589">
        <v>45979</v>
      </c>
      <c r="AK478" s="609">
        <f>SUM(AI478:AI479)</f>
        <v>3291</v>
      </c>
    </row>
    <row r="479" spans="1:39" s="68" customFormat="1" ht="15" customHeight="1" thickBot="1">
      <c r="A479" s="584"/>
      <c r="B479" s="574"/>
      <c r="C479" s="586"/>
      <c r="D479" s="484" t="s">
        <v>262</v>
      </c>
      <c r="E479" s="484" t="s">
        <v>208</v>
      </c>
      <c r="F479" s="484" t="s">
        <v>208</v>
      </c>
      <c r="G479" s="288"/>
      <c r="H479" s="91"/>
      <c r="I479" s="288"/>
      <c r="J479" s="91"/>
      <c r="K479" s="288"/>
      <c r="L479" s="91"/>
      <c r="M479" s="588"/>
      <c r="N479" s="588"/>
      <c r="O479" s="73">
        <v>6.1628760088041084</v>
      </c>
      <c r="P479" s="283"/>
      <c r="Q479" s="293"/>
      <c r="R479" s="293"/>
      <c r="S479" s="15">
        <v>6.1628760088041084</v>
      </c>
      <c r="T479" s="41">
        <v>115.53368535713267</v>
      </c>
      <c r="U479" s="41"/>
      <c r="V479" s="73"/>
      <c r="W479" s="73"/>
      <c r="X479" s="294"/>
      <c r="Y479" s="15">
        <v>0.6162876008804109</v>
      </c>
      <c r="Z479" s="294">
        <v>12</v>
      </c>
      <c r="AA479" s="293"/>
      <c r="AB479" s="293"/>
      <c r="AC479" s="15">
        <v>1.7608217168011739</v>
      </c>
      <c r="AD479" s="430">
        <v>33.009624387752169</v>
      </c>
      <c r="AE479" s="606"/>
      <c r="AF479" s="607"/>
      <c r="AG479" s="274">
        <v>12.325752017608217</v>
      </c>
      <c r="AH479" s="9">
        <v>231</v>
      </c>
      <c r="AI479" s="112">
        <f t="shared" si="104"/>
        <v>231</v>
      </c>
      <c r="AJ479" s="590"/>
      <c r="AK479" s="610"/>
    </row>
    <row r="480" spans="1:39" s="68" customFormat="1">
      <c r="A480" s="61"/>
      <c r="B480" s="61"/>
      <c r="C480" s="62"/>
      <c r="D480" s="63"/>
      <c r="E480" s="63"/>
      <c r="F480" s="63"/>
      <c r="G480" s="64"/>
      <c r="H480" s="64"/>
      <c r="I480" s="64"/>
      <c r="J480" s="64"/>
      <c r="K480" s="64"/>
      <c r="L480" s="64"/>
      <c r="M480" s="65"/>
      <c r="N480" s="65"/>
      <c r="O480" s="66"/>
      <c r="P480" s="67"/>
      <c r="Q480" s="66"/>
      <c r="R480" s="66"/>
      <c r="S480" s="66"/>
      <c r="T480" s="66"/>
      <c r="U480" s="66"/>
      <c r="V480" s="66"/>
      <c r="W480" s="66"/>
      <c r="X480" s="67"/>
      <c r="Y480" s="67"/>
      <c r="Z480" s="67"/>
      <c r="AA480" s="67"/>
      <c r="AB480" s="67"/>
      <c r="AC480" s="67"/>
      <c r="AD480" s="67"/>
      <c r="AE480" s="67"/>
      <c r="AF480" s="67"/>
      <c r="AG480" s="67"/>
      <c r="AH480" s="67"/>
      <c r="AI480" s="67"/>
      <c r="AJ480" s="67"/>
    </row>
    <row r="481" spans="1:39" s="224" customFormat="1">
      <c r="A481" s="217"/>
      <c r="B481" s="217"/>
      <c r="C481" s="218"/>
      <c r="D481" s="219"/>
      <c r="E481" s="219"/>
      <c r="F481" s="219"/>
      <c r="G481" s="220"/>
      <c r="H481" s="220"/>
      <c r="I481" s="220"/>
      <c r="J481" s="220"/>
      <c r="K481" s="220"/>
      <c r="L481" s="220"/>
      <c r="M481" s="221"/>
      <c r="N481" s="221"/>
      <c r="O481" s="222"/>
      <c r="P481" s="222"/>
      <c r="Q481" s="222"/>
      <c r="R481" s="222"/>
      <c r="S481" s="222"/>
      <c r="T481" s="222"/>
      <c r="U481" s="222"/>
      <c r="V481" s="222"/>
      <c r="W481" s="222"/>
      <c r="X481" s="222"/>
      <c r="Y481" s="222"/>
      <c r="Z481" s="223"/>
      <c r="AA481" s="223"/>
      <c r="AB481" s="223"/>
      <c r="AC481" s="223"/>
      <c r="AD481" s="223"/>
      <c r="AE481" s="223"/>
      <c r="AF481" s="223"/>
      <c r="AG481" s="223"/>
      <c r="AH481" s="223"/>
      <c r="AI481" s="223"/>
      <c r="AJ481" s="223"/>
    </row>
    <row r="482" spans="1:39" s="68" customFormat="1" ht="13.5" thickBot="1">
      <c r="A482" s="61"/>
      <c r="B482" s="61"/>
      <c r="C482" s="62"/>
      <c r="D482" s="63"/>
      <c r="E482" s="87"/>
      <c r="F482" s="87"/>
      <c r="G482" s="64"/>
      <c r="H482" s="88"/>
      <c r="I482" s="88"/>
      <c r="J482" s="88"/>
      <c r="K482" s="88"/>
      <c r="L482" s="88"/>
      <c r="M482" s="65"/>
      <c r="N482" s="65"/>
      <c r="O482" s="66"/>
      <c r="P482" s="66"/>
      <c r="Q482" s="66"/>
      <c r="R482" s="66"/>
      <c r="S482" s="66"/>
      <c r="T482" s="66"/>
      <c r="U482" s="90"/>
      <c r="V482" s="66"/>
      <c r="W482" s="66"/>
      <c r="X482" s="66"/>
      <c r="Y482" s="66"/>
      <c r="Z482" s="67"/>
      <c r="AA482" s="67"/>
      <c r="AB482" s="67"/>
      <c r="AC482" s="67"/>
      <c r="AD482" s="67"/>
      <c r="AE482" s="67"/>
      <c r="AF482" s="67"/>
      <c r="AG482" s="67"/>
      <c r="AH482" s="67"/>
      <c r="AI482" s="67"/>
      <c r="AJ482" s="67"/>
    </row>
    <row r="483" spans="1:39" s="68" customFormat="1" ht="15.75" customHeight="1">
      <c r="A483" s="583" t="s">
        <v>212</v>
      </c>
      <c r="B483" s="572" t="s">
        <v>22</v>
      </c>
      <c r="C483" s="585">
        <v>36174</v>
      </c>
      <c r="D483" s="328" t="s">
        <v>213</v>
      </c>
      <c r="E483" s="16" t="s">
        <v>214</v>
      </c>
      <c r="F483" s="16" t="s">
        <v>214</v>
      </c>
      <c r="G483" s="101">
        <v>3500000</v>
      </c>
      <c r="H483" s="180">
        <f>G483/340.75</f>
        <v>10271.460014673514</v>
      </c>
      <c r="I483" s="503" t="s">
        <v>51</v>
      </c>
      <c r="J483" s="503" t="s">
        <v>51</v>
      </c>
      <c r="K483" s="60" t="s">
        <v>51</v>
      </c>
      <c r="L483" s="60" t="s">
        <v>51</v>
      </c>
      <c r="M483" s="613"/>
      <c r="N483" s="616" t="s">
        <v>176</v>
      </c>
      <c r="O483" s="104">
        <v>246.08950843727072</v>
      </c>
      <c r="P483" s="69">
        <v>9.4499999999999993</v>
      </c>
      <c r="Q483" s="98"/>
      <c r="R483" s="98"/>
      <c r="S483" s="69">
        <v>236.63976522377109</v>
      </c>
      <c r="T483" s="107">
        <v>5702</v>
      </c>
      <c r="U483" s="60" t="s">
        <v>51</v>
      </c>
      <c r="V483" s="104">
        <v>133.5289801907557</v>
      </c>
      <c r="W483" s="104">
        <v>133.5289801907557</v>
      </c>
      <c r="X483" s="99">
        <v>3217</v>
      </c>
      <c r="Y483" s="69">
        <v>9.6052824651504043</v>
      </c>
      <c r="Z483" s="99">
        <v>232</v>
      </c>
      <c r="AA483" s="98"/>
      <c r="AB483" s="98"/>
      <c r="AC483" s="69">
        <v>30.933235509904623</v>
      </c>
      <c r="AD483" s="111">
        <v>745</v>
      </c>
      <c r="AE483" s="622" t="s">
        <v>40</v>
      </c>
      <c r="AF483" s="623"/>
      <c r="AG483" s="273">
        <v>473.27953044754219</v>
      </c>
      <c r="AH483" s="107">
        <v>11404</v>
      </c>
      <c r="AI483" s="111">
        <f t="shared" ref="AI483:AI485" si="105">AH483</f>
        <v>11404</v>
      </c>
      <c r="AJ483" s="589">
        <v>45980</v>
      </c>
      <c r="AK483" s="609">
        <f>AI483+AI484</f>
        <v>14539</v>
      </c>
      <c r="AL483" s="637">
        <f>AK483+AK485</f>
        <v>15011</v>
      </c>
    </row>
    <row r="484" spans="1:39" s="68" customFormat="1" ht="15" customHeight="1" thickBot="1">
      <c r="A484" s="628"/>
      <c r="B484" s="574"/>
      <c r="C484" s="586"/>
      <c r="D484" s="484" t="s">
        <v>318</v>
      </c>
      <c r="E484" s="353" t="s">
        <v>51</v>
      </c>
      <c r="F484" s="492" t="s">
        <v>51</v>
      </c>
      <c r="G484" s="141">
        <v>1054754</v>
      </c>
      <c r="H484" s="92">
        <f>G484/340.75</f>
        <v>3095.3895818048422</v>
      </c>
      <c r="I484" s="178" t="s">
        <v>51</v>
      </c>
      <c r="J484" s="178" t="s">
        <v>51</v>
      </c>
      <c r="K484" s="498" t="s">
        <v>51</v>
      </c>
      <c r="L484" s="498" t="s">
        <v>51</v>
      </c>
      <c r="M484" s="689"/>
      <c r="N484" s="621"/>
      <c r="O484" s="73">
        <v>65.058987527512841</v>
      </c>
      <c r="P484" s="283" t="s">
        <v>51</v>
      </c>
      <c r="Q484" s="293"/>
      <c r="R484" s="293"/>
      <c r="S484" s="15">
        <v>65.058987527512841</v>
      </c>
      <c r="T484" s="41">
        <v>1568</v>
      </c>
      <c r="U484" s="492" t="s">
        <v>51</v>
      </c>
      <c r="V484" s="73">
        <v>40.240064563462951</v>
      </c>
      <c r="W484" s="73">
        <v>40.240064563462951</v>
      </c>
      <c r="X484" s="294">
        <v>970</v>
      </c>
      <c r="Y484" s="15">
        <v>1.7482165810711665</v>
      </c>
      <c r="Z484" s="294">
        <v>42</v>
      </c>
      <c r="AA484" s="293"/>
      <c r="AB484" s="293"/>
      <c r="AC484" s="15">
        <v>7.3576358033749072</v>
      </c>
      <c r="AD484" s="41">
        <v>177</v>
      </c>
      <c r="AE484" s="624"/>
      <c r="AF484" s="625"/>
      <c r="AG484" s="15">
        <v>130.11797505502568</v>
      </c>
      <c r="AH484" s="41">
        <v>3135</v>
      </c>
      <c r="AI484" s="297">
        <f t="shared" si="105"/>
        <v>3135</v>
      </c>
      <c r="AJ484" s="608"/>
      <c r="AK484" s="610"/>
      <c r="AL484" s="638"/>
      <c r="AM484" s="68" t="s">
        <v>220</v>
      </c>
    </row>
    <row r="485" spans="1:39" s="68" customFormat="1" ht="15.75" customHeight="1" thickBot="1">
      <c r="A485" s="584"/>
      <c r="B485" s="562" t="s">
        <v>22</v>
      </c>
      <c r="C485" s="365">
        <v>36208</v>
      </c>
      <c r="D485" s="329" t="s">
        <v>261</v>
      </c>
      <c r="E485" s="181" t="s">
        <v>215</v>
      </c>
      <c r="F485" s="181" t="s">
        <v>215</v>
      </c>
      <c r="G485" s="494"/>
      <c r="H485" s="97"/>
      <c r="I485" s="178"/>
      <c r="J485" s="178"/>
      <c r="K485" s="491"/>
      <c r="L485" s="491"/>
      <c r="M485" s="614"/>
      <c r="N485" s="617"/>
      <c r="O485" s="59">
        <v>23.052090975788701</v>
      </c>
      <c r="P485" s="183">
        <v>13.08</v>
      </c>
      <c r="Q485" s="106"/>
      <c r="R485" s="106"/>
      <c r="S485" s="44">
        <v>9.9750550256786497</v>
      </c>
      <c r="T485" s="108">
        <v>236</v>
      </c>
      <c r="U485" s="491"/>
      <c r="V485" s="59"/>
      <c r="W485" s="59"/>
      <c r="X485" s="109"/>
      <c r="Y485" s="44">
        <v>0.30520909757887016</v>
      </c>
      <c r="Z485" s="109">
        <v>7</v>
      </c>
      <c r="AA485" s="106"/>
      <c r="AB485" s="106"/>
      <c r="AC485" s="44">
        <v>2.9925165077035949</v>
      </c>
      <c r="AD485" s="113">
        <v>71</v>
      </c>
      <c r="AE485" s="626"/>
      <c r="AF485" s="627"/>
      <c r="AG485" s="275">
        <v>19.950110051357299</v>
      </c>
      <c r="AH485" s="108">
        <v>472</v>
      </c>
      <c r="AI485" s="113">
        <f t="shared" si="105"/>
        <v>472</v>
      </c>
      <c r="AJ485" s="590"/>
      <c r="AK485" s="495">
        <f>AI485</f>
        <v>472</v>
      </c>
      <c r="AL485" s="639"/>
    </row>
    <row r="486" spans="1:39" s="68" customFormat="1">
      <c r="A486" s="61"/>
      <c r="B486" s="61"/>
      <c r="C486" s="62"/>
      <c r="D486" s="63"/>
      <c r="E486" s="63"/>
      <c r="F486" s="63"/>
      <c r="G486" s="64"/>
      <c r="H486" s="64"/>
      <c r="I486" s="64"/>
      <c r="J486" s="64"/>
      <c r="K486" s="64"/>
      <c r="L486" s="64"/>
      <c r="M486" s="65"/>
      <c r="N486" s="65"/>
      <c r="O486" s="66"/>
      <c r="P486" s="67"/>
      <c r="Q486" s="66"/>
      <c r="R486" s="66"/>
      <c r="S486" s="66"/>
      <c r="T486" s="66"/>
      <c r="U486" s="66"/>
      <c r="V486" s="66"/>
      <c r="W486" s="66"/>
      <c r="X486" s="67"/>
      <c r="Y486" s="67"/>
      <c r="Z486" s="67"/>
      <c r="AA486" s="67"/>
      <c r="AB486" s="67"/>
      <c r="AC486" s="67"/>
      <c r="AD486" s="67"/>
      <c r="AE486" s="67"/>
      <c r="AF486" s="67"/>
      <c r="AG486" s="67"/>
      <c r="AH486" s="67"/>
      <c r="AI486" s="67"/>
      <c r="AJ486" s="67"/>
    </row>
    <row r="487" spans="1:39" s="224" customFormat="1">
      <c r="A487" s="217"/>
      <c r="B487" s="217"/>
      <c r="C487" s="218"/>
      <c r="D487" s="219"/>
      <c r="E487" s="219"/>
      <c r="F487" s="219"/>
      <c r="G487" s="220"/>
      <c r="H487" s="220"/>
      <c r="I487" s="220"/>
      <c r="J487" s="220"/>
      <c r="K487" s="220"/>
      <c r="L487" s="220"/>
      <c r="M487" s="221"/>
      <c r="N487" s="221"/>
      <c r="O487" s="222"/>
      <c r="P487" s="222"/>
      <c r="Q487" s="222"/>
      <c r="R487" s="222"/>
      <c r="S487" s="222"/>
      <c r="T487" s="222"/>
      <c r="U487" s="222"/>
      <c r="V487" s="222"/>
      <c r="W487" s="222"/>
      <c r="X487" s="222"/>
      <c r="Y487" s="222"/>
      <c r="Z487" s="223"/>
      <c r="AA487" s="223"/>
      <c r="AB487" s="223"/>
      <c r="AC487" s="223"/>
      <c r="AD487" s="223"/>
      <c r="AE487" s="223"/>
      <c r="AF487" s="223"/>
      <c r="AG487" s="223"/>
      <c r="AH487" s="223"/>
      <c r="AI487" s="223"/>
      <c r="AJ487" s="223"/>
    </row>
    <row r="488" spans="1:39" s="68" customFormat="1" ht="13.5" thickBot="1">
      <c r="A488" s="61"/>
      <c r="B488" s="507"/>
      <c r="C488" s="312"/>
      <c r="D488" s="508"/>
      <c r="E488" s="87"/>
      <c r="F488" s="87"/>
      <c r="G488" s="88"/>
      <c r="H488" s="88"/>
      <c r="I488" s="88"/>
      <c r="J488" s="88"/>
      <c r="K488" s="88"/>
      <c r="L488" s="88"/>
      <c r="M488" s="89"/>
      <c r="N488" s="89"/>
      <c r="O488" s="90"/>
      <c r="P488" s="90"/>
      <c r="Q488" s="90"/>
      <c r="R488" s="90"/>
      <c r="S488" s="90"/>
      <c r="T488" s="90"/>
      <c r="U488" s="90"/>
      <c r="V488" s="90"/>
      <c r="W488" s="90"/>
      <c r="X488" s="90"/>
      <c r="Y488" s="90"/>
      <c r="Z488" s="74"/>
      <c r="AA488" s="74"/>
      <c r="AB488" s="74"/>
      <c r="AC488" s="74"/>
      <c r="AD488" s="74"/>
      <c r="AE488" s="74"/>
      <c r="AF488" s="74"/>
      <c r="AG488" s="74"/>
      <c r="AH488" s="74"/>
      <c r="AI488" s="74"/>
      <c r="AJ488" s="67"/>
    </row>
    <row r="489" spans="1:39" s="68" customFormat="1" ht="15.75" customHeight="1" thickBot="1">
      <c r="A489" s="506" t="s">
        <v>221</v>
      </c>
      <c r="B489" s="562" t="s">
        <v>22</v>
      </c>
      <c r="C489" s="365">
        <v>40729</v>
      </c>
      <c r="D489" s="329" t="s">
        <v>222</v>
      </c>
      <c r="E489" s="181" t="s">
        <v>223</v>
      </c>
      <c r="F489" s="181" t="s">
        <v>223</v>
      </c>
      <c r="G489" s="509"/>
      <c r="H489" s="92">
        <v>2489</v>
      </c>
      <c r="I489" s="510"/>
      <c r="J489" s="178" t="s">
        <v>51</v>
      </c>
      <c r="K489" s="238"/>
      <c r="L489" s="502" t="s">
        <v>51</v>
      </c>
      <c r="M489" s="500"/>
      <c r="N489" s="501" t="s">
        <v>16</v>
      </c>
      <c r="O489" s="59">
        <v>204.34836000000001</v>
      </c>
      <c r="P489" s="44">
        <v>40.799999999999997</v>
      </c>
      <c r="Q489" s="106"/>
      <c r="R489" s="106"/>
      <c r="S489" s="44">
        <v>163.54836</v>
      </c>
      <c r="T489" s="108">
        <v>920</v>
      </c>
      <c r="U489" s="502" t="s">
        <v>51</v>
      </c>
      <c r="V489" s="59">
        <v>32.356999999999999</v>
      </c>
      <c r="W489" s="59">
        <v>32.36</v>
      </c>
      <c r="X489" s="109">
        <v>182</v>
      </c>
      <c r="Y489" s="44">
        <v>9.1300000000000008</v>
      </c>
      <c r="Z489" s="109">
        <v>51</v>
      </c>
      <c r="AA489" s="44">
        <v>14.5</v>
      </c>
      <c r="AB489" s="109">
        <v>82</v>
      </c>
      <c r="AC489" s="44">
        <v>52.06</v>
      </c>
      <c r="AD489" s="113">
        <v>293</v>
      </c>
      <c r="AE489" s="626" t="s">
        <v>40</v>
      </c>
      <c r="AF489" s="627"/>
      <c r="AG489" s="275">
        <v>327.09672</v>
      </c>
      <c r="AH489" s="108">
        <v>1840</v>
      </c>
      <c r="AI489" s="113">
        <f t="shared" ref="AI489" si="106">AH489</f>
        <v>1840</v>
      </c>
      <c r="AJ489" s="511">
        <v>45982</v>
      </c>
      <c r="AK489" s="512">
        <f>AI489</f>
        <v>1840</v>
      </c>
    </row>
    <row r="490" spans="1:39" s="68" customFormat="1">
      <c r="A490" s="61"/>
      <c r="B490" s="61"/>
      <c r="C490" s="62"/>
      <c r="D490" s="63"/>
      <c r="E490" s="63"/>
      <c r="F490" s="63"/>
      <c r="G490" s="64"/>
      <c r="H490" s="64"/>
      <c r="I490" s="64"/>
      <c r="J490" s="64"/>
      <c r="K490" s="64"/>
      <c r="L490" s="64"/>
      <c r="M490" s="65"/>
      <c r="N490" s="65"/>
      <c r="O490" s="66"/>
      <c r="P490" s="67"/>
      <c r="Q490" s="66"/>
      <c r="R490" s="66"/>
      <c r="S490" s="66"/>
      <c r="T490" s="66"/>
      <c r="U490" s="66"/>
      <c r="V490" s="66"/>
      <c r="W490" s="66"/>
      <c r="X490" s="67"/>
      <c r="Y490" s="67"/>
      <c r="Z490" s="67"/>
      <c r="AA490" s="67"/>
      <c r="AB490" s="67"/>
      <c r="AC490" s="67"/>
      <c r="AD490" s="67"/>
      <c r="AE490" s="67"/>
      <c r="AF490" s="67"/>
      <c r="AG490" s="67"/>
      <c r="AH490" s="67"/>
      <c r="AI490" s="67"/>
      <c r="AJ490" s="67"/>
    </row>
    <row r="491" spans="1:39" s="224" customFormat="1">
      <c r="A491" s="217"/>
      <c r="B491" s="217"/>
      <c r="C491" s="218"/>
      <c r="D491" s="219"/>
      <c r="E491" s="219"/>
      <c r="F491" s="219"/>
      <c r="G491" s="220"/>
      <c r="H491" s="220"/>
      <c r="I491" s="220"/>
      <c r="J491" s="220"/>
      <c r="K491" s="220"/>
      <c r="L491" s="220"/>
      <c r="M491" s="221"/>
      <c r="N491" s="221"/>
      <c r="O491" s="222"/>
      <c r="P491" s="222"/>
      <c r="Q491" s="222"/>
      <c r="R491" s="222"/>
      <c r="S491" s="222"/>
      <c r="T491" s="222"/>
      <c r="U491" s="222"/>
      <c r="V491" s="222"/>
      <c r="W491" s="222"/>
      <c r="X491" s="222"/>
      <c r="Y491" s="222"/>
      <c r="Z491" s="223"/>
      <c r="AA491" s="223"/>
      <c r="AB491" s="223"/>
      <c r="AC491" s="223"/>
      <c r="AD491" s="223"/>
      <c r="AE491" s="223"/>
      <c r="AF491" s="223"/>
      <c r="AG491" s="223"/>
      <c r="AH491" s="223"/>
      <c r="AI491" s="223"/>
      <c r="AJ491" s="223"/>
    </row>
    <row r="492" spans="1:39" s="68" customFormat="1" ht="13.5" thickBot="1">
      <c r="A492" s="85"/>
      <c r="B492" s="85"/>
      <c r="C492" s="86"/>
      <c r="D492" s="87"/>
      <c r="E492" s="87"/>
      <c r="F492" s="87"/>
      <c r="G492" s="88"/>
      <c r="H492" s="88"/>
      <c r="I492" s="88"/>
      <c r="J492" s="88"/>
      <c r="K492" s="88"/>
      <c r="L492" s="88"/>
      <c r="M492" s="89"/>
      <c r="N492" s="89"/>
      <c r="O492" s="90"/>
      <c r="P492" s="74"/>
      <c r="Q492" s="90"/>
      <c r="R492" s="90"/>
      <c r="S492" s="90"/>
      <c r="T492" s="90"/>
      <c r="U492" s="90"/>
      <c r="V492" s="90"/>
      <c r="W492" s="90"/>
      <c r="X492" s="74"/>
      <c r="Y492" s="74"/>
      <c r="Z492" s="74"/>
      <c r="AA492" s="74"/>
      <c r="AB492" s="74"/>
      <c r="AC492" s="74"/>
      <c r="AD492" s="74"/>
      <c r="AE492" s="74"/>
      <c r="AF492" s="74"/>
      <c r="AG492" s="74"/>
      <c r="AH492" s="74"/>
      <c r="AI492" s="74"/>
      <c r="AJ492" s="67"/>
    </row>
    <row r="493" spans="1:39" s="68" customFormat="1" ht="15.75" customHeight="1">
      <c r="A493" s="594" t="s">
        <v>224</v>
      </c>
      <c r="B493" s="597" t="s">
        <v>260</v>
      </c>
      <c r="C493" s="599">
        <v>32340</v>
      </c>
      <c r="D493" s="328" t="s">
        <v>226</v>
      </c>
      <c r="E493" s="328" t="s">
        <v>226</v>
      </c>
      <c r="F493" s="504" t="s">
        <v>22</v>
      </c>
      <c r="G493" s="101">
        <v>300000</v>
      </c>
      <c r="H493" s="100">
        <f t="shared" ref="H493:H496" si="107">G493/340.75</f>
        <v>880.4108584005869</v>
      </c>
      <c r="I493" s="101">
        <v>300000</v>
      </c>
      <c r="J493" s="100">
        <f t="shared" ref="J493" si="108">I493/340.75</f>
        <v>880.4108584005869</v>
      </c>
      <c r="K493" s="504" t="s">
        <v>22</v>
      </c>
      <c r="L493" s="504" t="s">
        <v>22</v>
      </c>
      <c r="M493" s="587"/>
      <c r="N493" s="587" t="s">
        <v>14</v>
      </c>
      <c r="O493" s="104">
        <v>103.88554658840792</v>
      </c>
      <c r="P493" s="69">
        <v>160.52824651504037</v>
      </c>
      <c r="Q493" s="98"/>
      <c r="R493" s="98"/>
      <c r="S493" s="69"/>
      <c r="T493" s="107"/>
      <c r="U493" s="10"/>
      <c r="V493" s="104"/>
      <c r="W493" s="104"/>
      <c r="X493" s="99"/>
      <c r="Y493" s="480">
        <v>-25.602347762289067</v>
      </c>
      <c r="Z493" s="323">
        <v>-6128</v>
      </c>
      <c r="AA493" s="98"/>
      <c r="AB493" s="98"/>
      <c r="AC493" s="69">
        <v>-16.992809977989729</v>
      </c>
      <c r="AD493" s="99">
        <v>-4067</v>
      </c>
      <c r="AE493" s="602" t="s">
        <v>40</v>
      </c>
      <c r="AF493" s="603"/>
      <c r="AG493" s="528">
        <v>-56.642699926632432</v>
      </c>
      <c r="AH493" s="481">
        <v>-13558</v>
      </c>
      <c r="AI493" s="482">
        <f t="shared" ref="AI493:AI497" si="109">AH493</f>
        <v>-13558</v>
      </c>
      <c r="AJ493" s="589">
        <v>45982</v>
      </c>
      <c r="AK493" s="591">
        <f>AI493+AI494</f>
        <v>3287</v>
      </c>
      <c r="AL493" s="591">
        <f>AK493+AK495+AK496</f>
        <v>149119</v>
      </c>
    </row>
    <row r="494" spans="1:39" s="68" customFormat="1" ht="15" customHeight="1" thickBot="1">
      <c r="A494" s="595"/>
      <c r="B494" s="598"/>
      <c r="C494" s="600"/>
      <c r="D494" s="484" t="s">
        <v>227</v>
      </c>
      <c r="E494" s="484" t="s">
        <v>227</v>
      </c>
      <c r="F494" s="362" t="s">
        <v>22</v>
      </c>
      <c r="G494" s="141"/>
      <c r="H494" s="91">
        <f t="shared" si="107"/>
        <v>0</v>
      </c>
      <c r="I494" s="141"/>
      <c r="J494" s="91"/>
      <c r="K494" s="362" t="s">
        <v>22</v>
      </c>
      <c r="L494" s="362" t="s">
        <v>22</v>
      </c>
      <c r="M494" s="601"/>
      <c r="N494" s="601"/>
      <c r="O494" s="73">
        <v>16.434336023477623</v>
      </c>
      <c r="P494" s="479" t="s">
        <v>205</v>
      </c>
      <c r="Q494" s="293"/>
      <c r="R494" s="293"/>
      <c r="S494" s="15">
        <v>16.434336023477623</v>
      </c>
      <c r="T494" s="41">
        <v>8422</v>
      </c>
      <c r="U494" s="362"/>
      <c r="V494" s="73"/>
      <c r="W494" s="73"/>
      <c r="X494" s="294"/>
      <c r="Y494" s="15">
        <v>0.32281731474688186</v>
      </c>
      <c r="Z494" s="294">
        <v>151</v>
      </c>
      <c r="AA494" s="293"/>
      <c r="AB494" s="293"/>
      <c r="AC494" s="15">
        <v>4.9303008070432872</v>
      </c>
      <c r="AD494" s="294">
        <v>2527</v>
      </c>
      <c r="AE494" s="604"/>
      <c r="AF494" s="605"/>
      <c r="AG494" s="382">
        <v>32.868672046955247</v>
      </c>
      <c r="AH494" s="41">
        <v>16845</v>
      </c>
      <c r="AI494" s="297">
        <f t="shared" si="109"/>
        <v>16845</v>
      </c>
      <c r="AJ494" s="608"/>
      <c r="AK494" s="593"/>
      <c r="AL494" s="592"/>
    </row>
    <row r="495" spans="1:39" s="68" customFormat="1" ht="15.75" customHeight="1" thickBot="1">
      <c r="A495" s="595"/>
      <c r="B495" s="561" t="s">
        <v>22</v>
      </c>
      <c r="C495" s="519">
        <v>32399</v>
      </c>
      <c r="D495" s="181" t="s">
        <v>228</v>
      </c>
      <c r="E495" s="181" t="s">
        <v>228</v>
      </c>
      <c r="F495" s="94" t="s">
        <v>22</v>
      </c>
      <c r="G495" s="518"/>
      <c r="H495" s="97">
        <f t="shared" si="107"/>
        <v>0</v>
      </c>
      <c r="I495" s="518"/>
      <c r="J495" s="97"/>
      <c r="K495" s="94" t="s">
        <v>22</v>
      </c>
      <c r="L495" s="94" t="s">
        <v>22</v>
      </c>
      <c r="M495" s="601"/>
      <c r="N495" s="601"/>
      <c r="O495" s="522">
        <v>14.38004402054292</v>
      </c>
      <c r="P495" s="523">
        <v>4.1731474688187822</v>
      </c>
      <c r="Q495" s="96"/>
      <c r="R495" s="96"/>
      <c r="S495" s="183">
        <v>10.206896551724139</v>
      </c>
      <c r="T495" s="184">
        <v>5304</v>
      </c>
      <c r="U495" s="94"/>
      <c r="V495" s="522"/>
      <c r="W495" s="522"/>
      <c r="X495" s="524"/>
      <c r="Y495" s="183">
        <v>0</v>
      </c>
      <c r="Z495" s="524"/>
      <c r="AA495" s="96"/>
      <c r="AB495" s="96"/>
      <c r="AC495" s="183">
        <v>3.0620689655172408</v>
      </c>
      <c r="AD495" s="525">
        <v>1591</v>
      </c>
      <c r="AE495" s="604"/>
      <c r="AF495" s="605"/>
      <c r="AG495" s="526">
        <v>20.413793103448278</v>
      </c>
      <c r="AH495" s="184">
        <v>10612</v>
      </c>
      <c r="AI495" s="525">
        <f t="shared" si="109"/>
        <v>10612</v>
      </c>
      <c r="AJ495" s="608"/>
      <c r="AK495" s="527">
        <f>AI495</f>
        <v>10612</v>
      </c>
      <c r="AL495" s="592"/>
      <c r="AM495" s="68" t="s">
        <v>97</v>
      </c>
    </row>
    <row r="496" spans="1:39" s="68" customFormat="1" ht="15.75" customHeight="1" thickBot="1">
      <c r="A496" s="596"/>
      <c r="B496" s="520" t="s">
        <v>260</v>
      </c>
      <c r="C496" s="519">
        <v>32415</v>
      </c>
      <c r="D496" s="329" t="s">
        <v>229</v>
      </c>
      <c r="E496" s="329" t="s">
        <v>229</v>
      </c>
      <c r="F496" s="505" t="s">
        <v>22</v>
      </c>
      <c r="G496" s="103">
        <v>1946262</v>
      </c>
      <c r="H496" s="92">
        <f t="shared" si="107"/>
        <v>5711.7006603081436</v>
      </c>
      <c r="I496" s="178" t="s">
        <v>51</v>
      </c>
      <c r="J496" s="178" t="s">
        <v>51</v>
      </c>
      <c r="K496" s="505" t="s">
        <v>22</v>
      </c>
      <c r="L496" s="505" t="s">
        <v>22</v>
      </c>
      <c r="M496" s="588"/>
      <c r="N496" s="601"/>
      <c r="O496" s="59">
        <v>151.55808950843726</v>
      </c>
      <c r="P496" s="521">
        <v>4.2611885546588404</v>
      </c>
      <c r="Q496" s="106"/>
      <c r="R496" s="106"/>
      <c r="S496" s="44">
        <v>147.29690095377845</v>
      </c>
      <c r="T496" s="108">
        <v>66699</v>
      </c>
      <c r="U496" s="516"/>
      <c r="V496" s="59">
        <v>74.252108584005882</v>
      </c>
      <c r="W496" s="59">
        <v>74.25</v>
      </c>
      <c r="X496" s="109">
        <v>33745</v>
      </c>
      <c r="Y496" s="44">
        <v>10.655324871606748</v>
      </c>
      <c r="Z496" s="109">
        <v>4845</v>
      </c>
      <c r="AA496" s="106"/>
      <c r="AB496" s="106"/>
      <c r="AC496" s="44">
        <v>21.790180190755684</v>
      </c>
      <c r="AD496" s="113">
        <v>10103</v>
      </c>
      <c r="AE496" s="604"/>
      <c r="AF496" s="605"/>
      <c r="AG496" s="275">
        <v>294.59380190755689</v>
      </c>
      <c r="AH496" s="108">
        <v>135220</v>
      </c>
      <c r="AI496" s="113">
        <f t="shared" si="109"/>
        <v>135220</v>
      </c>
      <c r="AJ496" s="590"/>
      <c r="AK496" s="527">
        <f>AI496</f>
        <v>135220</v>
      </c>
      <c r="AL496" s="593"/>
    </row>
    <row r="497" spans="1:41" s="68" customFormat="1" ht="15" customHeight="1" thickBot="1">
      <c r="A497" s="513" t="s">
        <v>225</v>
      </c>
      <c r="B497" s="561" t="s">
        <v>22</v>
      </c>
      <c r="C497" s="365" t="s">
        <v>22</v>
      </c>
      <c r="D497" s="484" t="s">
        <v>230</v>
      </c>
      <c r="E497" s="484" t="s">
        <v>231</v>
      </c>
      <c r="F497" s="484" t="s">
        <v>232</v>
      </c>
      <c r="G497" s="288"/>
      <c r="H497" s="91"/>
      <c r="I497" s="288"/>
      <c r="J497" s="91"/>
      <c r="K497" s="288"/>
      <c r="L497" s="91"/>
      <c r="M497" s="517"/>
      <c r="N497" s="588"/>
      <c r="O497" s="73">
        <v>108.15600000000001</v>
      </c>
      <c r="P497" s="529">
        <v>38.28</v>
      </c>
      <c r="Q497" s="293"/>
      <c r="R497" s="293"/>
      <c r="S497" s="15">
        <v>69.88</v>
      </c>
      <c r="T497" s="41">
        <v>303</v>
      </c>
      <c r="U497" s="41"/>
      <c r="V497" s="73"/>
      <c r="W497" s="73"/>
      <c r="X497" s="294"/>
      <c r="Y497" s="15">
        <v>1.5</v>
      </c>
      <c r="Z497" s="294">
        <v>7</v>
      </c>
      <c r="AA497" s="293"/>
      <c r="AB497" s="293"/>
      <c r="AC497" s="15">
        <v>16.02</v>
      </c>
      <c r="AD497" s="430">
        <v>70</v>
      </c>
      <c r="AE497" s="606"/>
      <c r="AF497" s="607"/>
      <c r="AG497" s="526">
        <v>139.75200000000001</v>
      </c>
      <c r="AH497" s="184">
        <v>606</v>
      </c>
      <c r="AI497" s="525">
        <f t="shared" si="109"/>
        <v>606</v>
      </c>
      <c r="AJ497" s="514">
        <v>45983</v>
      </c>
      <c r="AK497" s="515">
        <f>AI497</f>
        <v>606</v>
      </c>
    </row>
    <row r="498" spans="1:41" s="68" customFormat="1">
      <c r="A498" s="61"/>
      <c r="B498" s="61"/>
      <c r="C498" s="62"/>
      <c r="D498" s="63"/>
      <c r="E498" s="63"/>
      <c r="F498" s="63"/>
      <c r="G498" s="64"/>
      <c r="H498" s="64"/>
      <c r="I498" s="64"/>
      <c r="J498" s="64"/>
      <c r="K498" s="64"/>
      <c r="L498" s="64"/>
      <c r="M498" s="65"/>
      <c r="N498" s="65"/>
      <c r="O498" s="66"/>
      <c r="P498" s="67"/>
      <c r="Q498" s="66"/>
      <c r="R498" s="66"/>
      <c r="S498" s="66"/>
      <c r="T498" s="66"/>
      <c r="U498" s="66"/>
      <c r="V498" s="66"/>
      <c r="W498" s="66"/>
      <c r="X498" s="67"/>
      <c r="Y498" s="67"/>
      <c r="Z498" s="67"/>
      <c r="AA498" s="67"/>
      <c r="AB498" s="67"/>
      <c r="AC498" s="67"/>
      <c r="AD498" s="67"/>
      <c r="AE498" s="67"/>
      <c r="AF498" s="67"/>
      <c r="AG498" s="67"/>
      <c r="AH498" s="67"/>
      <c r="AI498" s="67"/>
      <c r="AJ498" s="67"/>
    </row>
    <row r="499" spans="1:41" s="539" customFormat="1">
      <c r="A499" s="532"/>
      <c r="B499" s="532"/>
      <c r="C499" s="533"/>
      <c r="D499" s="534"/>
      <c r="E499" s="534"/>
      <c r="F499" s="534"/>
      <c r="G499" s="535"/>
      <c r="H499" s="535"/>
      <c r="I499" s="535"/>
      <c r="J499" s="535"/>
      <c r="K499" s="535"/>
      <c r="L499" s="535"/>
      <c r="M499" s="536"/>
      <c r="N499" s="536"/>
      <c r="O499" s="537"/>
      <c r="P499" s="538"/>
      <c r="Q499" s="537"/>
      <c r="R499" s="537"/>
      <c r="S499" s="537"/>
      <c r="T499" s="537"/>
      <c r="U499" s="537"/>
      <c r="V499" s="537"/>
      <c r="W499" s="537"/>
      <c r="X499" s="538"/>
      <c r="Y499" s="538"/>
      <c r="Z499" s="538"/>
      <c r="AA499" s="538"/>
      <c r="AB499" s="538"/>
      <c r="AC499" s="538"/>
      <c r="AD499" s="538"/>
      <c r="AE499" s="538"/>
      <c r="AF499" s="538"/>
      <c r="AG499" s="538"/>
      <c r="AH499" s="538"/>
      <c r="AI499" s="538"/>
      <c r="AJ499" s="538"/>
    </row>
    <row r="500" spans="1:41" s="68" customFormat="1" ht="13.5" thickBot="1">
      <c r="A500" s="61"/>
      <c r="B500" s="61"/>
      <c r="C500" s="62"/>
      <c r="D500" s="87"/>
      <c r="E500" s="87"/>
      <c r="F500" s="87"/>
      <c r="G500" s="88"/>
      <c r="H500" s="88"/>
      <c r="I500" s="88"/>
      <c r="J500" s="88"/>
      <c r="K500" s="88"/>
      <c r="L500" s="88"/>
      <c r="M500" s="65"/>
      <c r="N500" s="65"/>
      <c r="O500" s="90"/>
      <c r="P500" s="90"/>
      <c r="Q500" s="90"/>
      <c r="R500" s="90"/>
      <c r="S500" s="90"/>
      <c r="T500" s="90"/>
      <c r="U500" s="90"/>
      <c r="V500" s="90"/>
      <c r="W500" s="90"/>
      <c r="X500" s="90"/>
      <c r="Y500" s="90"/>
      <c r="Z500" s="74"/>
      <c r="AA500" s="74"/>
      <c r="AB500" s="74"/>
      <c r="AC500" s="74"/>
      <c r="AD500" s="74"/>
      <c r="AE500" s="67"/>
      <c r="AF500" s="67"/>
      <c r="AG500" s="74"/>
      <c r="AH500" s="74"/>
      <c r="AI500" s="74"/>
      <c r="AJ500" s="67"/>
    </row>
    <row r="501" spans="1:41" s="68" customFormat="1" ht="15.75" customHeight="1">
      <c r="A501" s="707" t="s">
        <v>233</v>
      </c>
      <c r="B501" s="704" t="s">
        <v>22</v>
      </c>
      <c r="C501" s="710">
        <v>39451</v>
      </c>
      <c r="D501" s="531" t="s">
        <v>234</v>
      </c>
      <c r="E501" s="531" t="s">
        <v>234</v>
      </c>
      <c r="F501" s="531" t="s">
        <v>234</v>
      </c>
      <c r="G501" s="159"/>
      <c r="H501" s="377"/>
      <c r="I501" s="159"/>
      <c r="J501" s="457"/>
      <c r="K501" s="159"/>
      <c r="L501" s="466"/>
      <c r="M501" s="616"/>
      <c r="N501" s="616" t="s">
        <v>14</v>
      </c>
      <c r="O501" s="540">
        <v>95.199999999999989</v>
      </c>
      <c r="P501" s="457">
        <v>33</v>
      </c>
      <c r="Q501" s="290"/>
      <c r="R501" s="469"/>
      <c r="S501" s="8">
        <v>62.199999999999989</v>
      </c>
      <c r="T501" s="291">
        <v>488.93599389215996</v>
      </c>
      <c r="U501" s="466"/>
      <c r="V501" s="39"/>
      <c r="W501" s="39"/>
      <c r="X501" s="292"/>
      <c r="Y501" s="8">
        <v>3.08</v>
      </c>
      <c r="Z501" s="292">
        <v>24.210978475688943</v>
      </c>
      <c r="AA501" s="290"/>
      <c r="AB501" s="290"/>
      <c r="AC501" s="8">
        <v>24.88</v>
      </c>
      <c r="AD501" s="296">
        <v>195.57439755686406</v>
      </c>
      <c r="AE501" s="602" t="s">
        <v>40</v>
      </c>
      <c r="AF501" s="603"/>
      <c r="AG501" s="383">
        <v>124.39999999999998</v>
      </c>
      <c r="AH501" s="291">
        <v>977.87198778431991</v>
      </c>
      <c r="AI501" s="296">
        <f t="shared" ref="AI501:AI504" si="110">AH501</f>
        <v>977.87198778431991</v>
      </c>
      <c r="AJ501" s="589">
        <v>45984</v>
      </c>
      <c r="AK501" s="609">
        <f>AI501+AI502+AI503+AI504</f>
        <v>50419.53954153644</v>
      </c>
    </row>
    <row r="502" spans="1:41" s="68" customFormat="1" ht="15.75" customHeight="1">
      <c r="A502" s="708"/>
      <c r="B502" s="705"/>
      <c r="C502" s="711"/>
      <c r="D502" s="742" t="s">
        <v>318</v>
      </c>
      <c r="E502" s="177" t="s">
        <v>51</v>
      </c>
      <c r="F502" s="530" t="s">
        <v>51</v>
      </c>
      <c r="G502" s="339"/>
      <c r="H502" s="285">
        <v>50000</v>
      </c>
      <c r="I502" s="339"/>
      <c r="J502" s="177" t="s">
        <v>51</v>
      </c>
      <c r="K502" s="339"/>
      <c r="L502" s="547" t="s">
        <v>51</v>
      </c>
      <c r="M502" s="621"/>
      <c r="N502" s="621"/>
      <c r="O502" s="202">
        <v>1293.9000000000001</v>
      </c>
      <c r="P502" s="177" t="s">
        <v>51</v>
      </c>
      <c r="Q502" s="105"/>
      <c r="R502" s="463"/>
      <c r="S502" s="11">
        <v>1293.9000000000001</v>
      </c>
      <c r="T502" s="9">
        <v>10170.969171978546</v>
      </c>
      <c r="U502" s="547" t="s">
        <v>51</v>
      </c>
      <c r="V502" s="38">
        <v>650.00000000000011</v>
      </c>
      <c r="W502" s="38">
        <v>650.00000000000011</v>
      </c>
      <c r="X502" s="50">
        <v>5109.4597432460478</v>
      </c>
      <c r="Y502" s="11">
        <v>91.820000000000007</v>
      </c>
      <c r="Z502" s="50">
        <v>721.77014403823398</v>
      </c>
      <c r="AA502" s="105"/>
      <c r="AB502" s="105"/>
      <c r="AC502" s="11">
        <v>257.36</v>
      </c>
      <c r="AD502" s="112">
        <v>2023.0316300335414</v>
      </c>
      <c r="AE502" s="604"/>
      <c r="AF502" s="605"/>
      <c r="AG502" s="274">
        <v>2587.8000000000002</v>
      </c>
      <c r="AH502" s="9">
        <v>20341.938343957092</v>
      </c>
      <c r="AI502" s="112">
        <f t="shared" si="110"/>
        <v>20341.938343957092</v>
      </c>
      <c r="AJ502" s="608"/>
      <c r="AK502" s="632"/>
      <c r="AN502" s="472"/>
      <c r="AO502" s="472"/>
    </row>
    <row r="503" spans="1:41" s="68" customFormat="1" ht="15" customHeight="1">
      <c r="A503" s="708"/>
      <c r="B503" s="705"/>
      <c r="C503" s="711"/>
      <c r="D503" s="742" t="s">
        <v>319</v>
      </c>
      <c r="E503" s="177" t="s">
        <v>51</v>
      </c>
      <c r="F503" s="48" t="s">
        <v>51</v>
      </c>
      <c r="G503" s="168"/>
      <c r="H503" s="285">
        <v>60007.34</v>
      </c>
      <c r="I503" s="168"/>
      <c r="J503" s="177" t="s">
        <v>51</v>
      </c>
      <c r="K503" s="168"/>
      <c r="L503" s="547" t="s">
        <v>51</v>
      </c>
      <c r="M503" s="621"/>
      <c r="N503" s="621"/>
      <c r="O503" s="202">
        <v>1536.6835000000001</v>
      </c>
      <c r="P503" s="177" t="s">
        <v>51</v>
      </c>
      <c r="Q503" s="105"/>
      <c r="R503" s="463"/>
      <c r="S503" s="11">
        <v>1536.6835000000001</v>
      </c>
      <c r="T503" s="9">
        <v>12079.419202092984</v>
      </c>
      <c r="U503" s="547" t="s">
        <v>51</v>
      </c>
      <c r="V503" s="38">
        <v>780.09541999999999</v>
      </c>
      <c r="W503" s="38">
        <v>780.09541999999999</v>
      </c>
      <c r="X503" s="50">
        <v>6132.1017605855641</v>
      </c>
      <c r="Y503" s="11">
        <v>109.83321199999999</v>
      </c>
      <c r="Z503" s="50">
        <v>863.36673105447483</v>
      </c>
      <c r="AA503" s="105"/>
      <c r="AB503" s="105"/>
      <c r="AC503" s="11">
        <v>302.43523199999998</v>
      </c>
      <c r="AD503" s="112">
        <v>2377.3548351435024</v>
      </c>
      <c r="AE503" s="604"/>
      <c r="AF503" s="605"/>
      <c r="AG503" s="274">
        <v>3073.3670000000002</v>
      </c>
      <c r="AH503" s="9">
        <v>24158.838404185968</v>
      </c>
      <c r="AI503" s="112">
        <f t="shared" si="110"/>
        <v>24158.838404185968</v>
      </c>
      <c r="AJ503" s="608"/>
      <c r="AK503" s="632"/>
      <c r="AN503" s="472"/>
      <c r="AO503" s="472"/>
    </row>
    <row r="504" spans="1:41" s="68" customFormat="1" ht="15.75" customHeight="1" thickBot="1">
      <c r="A504" s="709"/>
      <c r="B504" s="706"/>
      <c r="C504" s="712"/>
      <c r="D504" s="743" t="s">
        <v>320</v>
      </c>
      <c r="E504" s="178" t="s">
        <v>51</v>
      </c>
      <c r="F504" s="400" t="s">
        <v>51</v>
      </c>
      <c r="G504" s="169"/>
      <c r="H504" s="286">
        <v>11111.11</v>
      </c>
      <c r="I504" s="169"/>
      <c r="J504" s="178" t="s">
        <v>51</v>
      </c>
      <c r="K504" s="169"/>
      <c r="L504" s="548" t="s">
        <v>51</v>
      </c>
      <c r="M504" s="617"/>
      <c r="N504" s="617"/>
      <c r="O504" s="201">
        <v>314.27775000000003</v>
      </c>
      <c r="P504" s="283" t="s">
        <v>51</v>
      </c>
      <c r="Q504" s="106"/>
      <c r="R504" s="464"/>
      <c r="S504" s="44">
        <v>314.27775000000003</v>
      </c>
      <c r="T504" s="108">
        <v>2470.4454028045307</v>
      </c>
      <c r="U504" s="548" t="s">
        <v>51</v>
      </c>
      <c r="V504" s="59">
        <v>144.44443000000001</v>
      </c>
      <c r="W504" s="59">
        <v>144.44443000000001</v>
      </c>
      <c r="X504" s="109">
        <v>1135.4353849555716</v>
      </c>
      <c r="Y504" s="44">
        <v>21.819998000000002</v>
      </c>
      <c r="Z504" s="109">
        <v>171.52061750570647</v>
      </c>
      <c r="AA504" s="106"/>
      <c r="AB504" s="106"/>
      <c r="AC504" s="44">
        <v>67.733328000000014</v>
      </c>
      <c r="AD504" s="113">
        <v>532.43186568012356</v>
      </c>
      <c r="AE504" s="606"/>
      <c r="AF504" s="607"/>
      <c r="AG504" s="275">
        <v>628.55550000000005</v>
      </c>
      <c r="AH504" s="108">
        <v>4940.8908056090613</v>
      </c>
      <c r="AI504" s="113">
        <f t="shared" si="110"/>
        <v>4940.8908056090613</v>
      </c>
      <c r="AJ504" s="590"/>
      <c r="AK504" s="610"/>
      <c r="AN504" s="472"/>
      <c r="AO504" s="472"/>
    </row>
    <row r="505" spans="1:41" s="68" customFormat="1">
      <c r="A505" s="61"/>
      <c r="B505" s="61"/>
      <c r="C505" s="62"/>
      <c r="D505" s="63"/>
      <c r="E505" s="63"/>
      <c r="F505" s="63"/>
      <c r="G505" s="64"/>
      <c r="H505" s="64"/>
      <c r="I505" s="64"/>
      <c r="J505" s="64"/>
      <c r="K505" s="64"/>
      <c r="L505" s="64"/>
      <c r="M505" s="65"/>
      <c r="N505" s="65"/>
      <c r="O505" s="66"/>
      <c r="P505" s="66"/>
      <c r="Q505" s="66"/>
      <c r="R505" s="66"/>
      <c r="S505" s="66"/>
      <c r="T505" s="66"/>
      <c r="U505" s="66"/>
      <c r="V505" s="66"/>
      <c r="W505" s="66"/>
      <c r="X505" s="66"/>
      <c r="Y505" s="66"/>
      <c r="Z505" s="67"/>
      <c r="AA505" s="67"/>
      <c r="AB505" s="67"/>
      <c r="AC505" s="67"/>
      <c r="AD505" s="67"/>
      <c r="AE505" s="67"/>
      <c r="AF505" s="67"/>
      <c r="AG505" s="67"/>
      <c r="AH505" s="67"/>
      <c r="AI505" s="67"/>
      <c r="AJ505" s="67"/>
    </row>
    <row r="506" spans="1:41" s="224" customFormat="1">
      <c r="A506" s="217"/>
      <c r="B506" s="217"/>
      <c r="C506" s="218"/>
      <c r="D506" s="221"/>
      <c r="E506" s="219"/>
      <c r="F506" s="219"/>
      <c r="G506" s="220"/>
      <c r="H506" s="220"/>
      <c r="I506" s="220"/>
      <c r="J506" s="220"/>
      <c r="K506" s="220"/>
      <c r="L506" s="220"/>
      <c r="M506" s="221"/>
      <c r="N506" s="221"/>
      <c r="O506" s="222"/>
      <c r="P506" s="223"/>
      <c r="Q506" s="222"/>
      <c r="R506" s="222"/>
      <c r="S506" s="222"/>
      <c r="T506" s="222"/>
      <c r="U506" s="222"/>
      <c r="V506" s="222"/>
      <c r="W506" s="222"/>
      <c r="X506" s="223"/>
      <c r="Y506" s="223"/>
      <c r="Z506" s="223"/>
      <c r="AA506" s="223"/>
      <c r="AB506" s="223"/>
      <c r="AC506" s="223"/>
      <c r="AD506" s="223"/>
      <c r="AE506" s="223"/>
      <c r="AF506" s="223"/>
      <c r="AG506" s="223"/>
      <c r="AH506" s="223"/>
      <c r="AI506" s="223"/>
      <c r="AJ506" s="223"/>
    </row>
    <row r="507" spans="1:41" s="68" customFormat="1" ht="13.5" thickBot="1">
      <c r="A507" s="61"/>
      <c r="B507" s="61"/>
      <c r="C507" s="62"/>
      <c r="D507" s="63"/>
      <c r="E507" s="87"/>
      <c r="F507" s="87"/>
      <c r="G507" s="64"/>
      <c r="H507" s="88"/>
      <c r="I507" s="88"/>
      <c r="J507" s="88"/>
      <c r="K507" s="88"/>
      <c r="L507" s="88"/>
      <c r="M507" s="65"/>
      <c r="N507" s="65"/>
      <c r="O507" s="66"/>
      <c r="P507" s="66"/>
      <c r="Q507" s="66"/>
      <c r="R507" s="66"/>
      <c r="S507" s="66"/>
      <c r="T507" s="66"/>
      <c r="U507" s="90"/>
      <c r="V507" s="66"/>
      <c r="W507" s="66"/>
      <c r="X507" s="66"/>
      <c r="Y507" s="66"/>
      <c r="Z507" s="67"/>
      <c r="AA507" s="67"/>
      <c r="AB507" s="67"/>
      <c r="AC507" s="67"/>
      <c r="AD507" s="67"/>
      <c r="AE507" s="74"/>
      <c r="AF507" s="67"/>
      <c r="AG507" s="67"/>
      <c r="AH507" s="67"/>
      <c r="AI507" s="67"/>
      <c r="AJ507" s="67"/>
    </row>
    <row r="508" spans="1:41" s="68" customFormat="1" ht="15.75" customHeight="1">
      <c r="A508" s="594" t="s">
        <v>235</v>
      </c>
      <c r="B508" s="611" t="s">
        <v>22</v>
      </c>
      <c r="C508" s="585">
        <v>39282</v>
      </c>
      <c r="D508" s="328" t="s">
        <v>236</v>
      </c>
      <c r="E508" s="328" t="s">
        <v>236</v>
      </c>
      <c r="F508" s="328" t="s">
        <v>236</v>
      </c>
      <c r="G508" s="167"/>
      <c r="H508" s="180">
        <v>35000</v>
      </c>
      <c r="I508" s="167"/>
      <c r="J508" s="180">
        <v>35000</v>
      </c>
      <c r="K508" s="167"/>
      <c r="L508" s="180">
        <v>35000</v>
      </c>
      <c r="M508" s="613"/>
      <c r="N508" s="616" t="s">
        <v>144</v>
      </c>
      <c r="O508" s="104">
        <v>907.8900000000001</v>
      </c>
      <c r="P508" s="69">
        <v>540.77</v>
      </c>
      <c r="Q508" s="98"/>
      <c r="R508" s="98"/>
      <c r="S508" s="98"/>
      <c r="T508" s="98"/>
      <c r="U508" s="104"/>
      <c r="V508" s="104"/>
      <c r="W508" s="104"/>
      <c r="X508" s="99"/>
      <c r="Y508" s="69">
        <v>19.110000000000003</v>
      </c>
      <c r="Z508" s="99">
        <v>169</v>
      </c>
      <c r="AA508" s="98"/>
      <c r="AB508" s="98"/>
      <c r="AC508" s="69">
        <v>143.572</v>
      </c>
      <c r="AD508" s="111">
        <v>1271</v>
      </c>
      <c r="AE508" s="8">
        <v>223.54800000000012</v>
      </c>
      <c r="AF508" s="107">
        <v>999</v>
      </c>
      <c r="AG508" s="273">
        <v>162.68200000000002</v>
      </c>
      <c r="AH508" s="107">
        <v>1440</v>
      </c>
      <c r="AI508" s="111">
        <f>AF508+AH508</f>
        <v>2439</v>
      </c>
      <c r="AJ508" s="589">
        <v>45985</v>
      </c>
      <c r="AK508" s="609">
        <f>AI508+AI509</f>
        <v>2919</v>
      </c>
    </row>
    <row r="509" spans="1:41" s="68" customFormat="1" ht="15" customHeight="1" thickBot="1">
      <c r="A509" s="596"/>
      <c r="B509" s="612"/>
      <c r="C509" s="586"/>
      <c r="D509" s="484" t="s">
        <v>237</v>
      </c>
      <c r="E509" s="484" t="s">
        <v>237</v>
      </c>
      <c r="F509" s="484" t="s">
        <v>237</v>
      </c>
      <c r="G509" s="288"/>
      <c r="H509" s="92">
        <v>300</v>
      </c>
      <c r="I509" s="288"/>
      <c r="J509" s="92">
        <v>300</v>
      </c>
      <c r="K509" s="288"/>
      <c r="L509" s="92">
        <v>300</v>
      </c>
      <c r="M509" s="614"/>
      <c r="N509" s="617"/>
      <c r="O509" s="73">
        <v>73.75</v>
      </c>
      <c r="P509" s="529" t="s">
        <v>205</v>
      </c>
      <c r="Q509" s="293"/>
      <c r="R509" s="293"/>
      <c r="S509" s="293"/>
      <c r="T509" s="293"/>
      <c r="U509" s="73">
        <v>3.9</v>
      </c>
      <c r="V509" s="73">
        <v>3.9</v>
      </c>
      <c r="W509" s="73"/>
      <c r="X509" s="294"/>
      <c r="Y509" s="15">
        <v>1.86</v>
      </c>
      <c r="Z509" s="294">
        <v>16</v>
      </c>
      <c r="AA509" s="293"/>
      <c r="AB509" s="293"/>
      <c r="AC509" s="15">
        <v>30.700000000000003</v>
      </c>
      <c r="AD509" s="41">
        <v>272</v>
      </c>
      <c r="AE509" s="15">
        <v>43.05</v>
      </c>
      <c r="AF509" s="41">
        <v>192</v>
      </c>
      <c r="AG509" s="15">
        <v>32.56</v>
      </c>
      <c r="AH509" s="41">
        <v>288</v>
      </c>
      <c r="AI509" s="430">
        <f>AF509+AH509</f>
        <v>480</v>
      </c>
      <c r="AJ509" s="590"/>
      <c r="AK509" s="610"/>
    </row>
    <row r="510" spans="1:41" s="68" customFormat="1">
      <c r="A510" s="61"/>
      <c r="B510" s="61"/>
      <c r="C510" s="62"/>
      <c r="D510" s="63"/>
      <c r="E510" s="63"/>
      <c r="F510" s="63"/>
      <c r="G510" s="64"/>
      <c r="H510" s="64"/>
      <c r="I510" s="64"/>
      <c r="J510" s="64"/>
      <c r="K510" s="64"/>
      <c r="L510" s="64"/>
      <c r="M510" s="65"/>
      <c r="N510" s="65"/>
      <c r="O510" s="66"/>
      <c r="P510" s="67"/>
      <c r="Q510" s="66"/>
      <c r="R510" s="66"/>
      <c r="S510" s="66"/>
      <c r="T510" s="66"/>
      <c r="U510" s="66"/>
      <c r="V510" s="66"/>
      <c r="W510" s="66"/>
      <c r="X510" s="67"/>
      <c r="Y510" s="67"/>
      <c r="Z510" s="67"/>
      <c r="AA510" s="67"/>
      <c r="AB510" s="67"/>
      <c r="AC510" s="67"/>
      <c r="AD510" s="67"/>
      <c r="AE510" s="67"/>
      <c r="AF510" s="67"/>
      <c r="AG510" s="67"/>
      <c r="AH510" s="67"/>
      <c r="AI510" s="67"/>
      <c r="AJ510" s="67"/>
    </row>
    <row r="511" spans="1:41" s="224" customFormat="1">
      <c r="A511" s="217"/>
      <c r="B511" s="217"/>
      <c r="C511" s="218"/>
      <c r="D511" s="219"/>
      <c r="E511" s="219"/>
      <c r="F511" s="219"/>
      <c r="G511" s="220"/>
      <c r="H511" s="220"/>
      <c r="I511" s="220"/>
      <c r="J511" s="220"/>
      <c r="K511" s="220"/>
      <c r="L511" s="220"/>
      <c r="M511" s="221"/>
      <c r="N511" s="221"/>
      <c r="O511" s="222"/>
      <c r="P511" s="222"/>
      <c r="Q511" s="222"/>
      <c r="R511" s="222"/>
      <c r="S511" s="222"/>
      <c r="T511" s="222"/>
      <c r="U511" s="222"/>
      <c r="V511" s="222"/>
      <c r="W511" s="222"/>
      <c r="X511" s="222"/>
      <c r="Y511" s="222"/>
      <c r="Z511" s="223"/>
      <c r="AA511" s="223"/>
      <c r="AB511" s="223"/>
      <c r="AC511" s="223"/>
      <c r="AD511" s="223"/>
      <c r="AE511" s="223"/>
      <c r="AF511" s="223"/>
      <c r="AG511" s="223"/>
      <c r="AH511" s="223"/>
      <c r="AI511" s="223"/>
      <c r="AJ511" s="223"/>
    </row>
    <row r="512" spans="1:41" s="68" customFormat="1">
      <c r="A512" s="61"/>
      <c r="B512" s="61"/>
      <c r="C512" s="62"/>
      <c r="D512" s="63"/>
      <c r="E512" s="63"/>
      <c r="F512" s="63"/>
      <c r="G512" s="64"/>
      <c r="H512" s="64"/>
      <c r="I512" s="64"/>
      <c r="J512" s="64"/>
      <c r="K512" s="64"/>
      <c r="L512" s="64"/>
      <c r="M512" s="65"/>
      <c r="N512" s="65"/>
      <c r="O512" s="66"/>
      <c r="P512" s="66"/>
      <c r="Q512" s="66"/>
      <c r="R512" s="66"/>
      <c r="S512" s="66"/>
      <c r="T512" s="66"/>
      <c r="U512" s="66"/>
      <c r="V512" s="66"/>
      <c r="W512" s="66"/>
      <c r="X512" s="66"/>
      <c r="Y512" s="66"/>
      <c r="Z512" s="67"/>
      <c r="AA512" s="67"/>
      <c r="AB512" s="67"/>
      <c r="AC512" s="67"/>
      <c r="AD512" s="67"/>
      <c r="AE512" s="67"/>
      <c r="AF512" s="67"/>
      <c r="AG512" s="67"/>
      <c r="AH512" s="67"/>
      <c r="AI512" s="67"/>
      <c r="AJ512" s="67"/>
    </row>
    <row r="513" spans="1:39" s="68" customFormat="1">
      <c r="A513" s="61"/>
      <c r="B513" s="61"/>
      <c r="C513" s="62"/>
      <c r="D513" s="63"/>
      <c r="E513" s="63"/>
      <c r="F513" s="63"/>
      <c r="G513" s="64"/>
      <c r="H513" s="64"/>
      <c r="I513" s="64"/>
      <c r="J513" s="64"/>
      <c r="K513" s="64"/>
      <c r="L513" s="64"/>
      <c r="M513" s="65"/>
      <c r="N513" s="65"/>
      <c r="O513" s="66"/>
      <c r="P513" s="66"/>
      <c r="Q513" s="66"/>
      <c r="R513" s="66"/>
      <c r="S513" s="66"/>
      <c r="T513" s="66"/>
      <c r="U513" s="66"/>
      <c r="V513" s="66"/>
      <c r="W513" s="66"/>
      <c r="X513" s="66"/>
      <c r="Y513" s="66"/>
      <c r="Z513" s="67"/>
      <c r="AA513" s="67"/>
      <c r="AB513" s="67"/>
      <c r="AC513" s="67"/>
      <c r="AD513" s="67"/>
      <c r="AE513" s="67"/>
      <c r="AF513" s="67"/>
      <c r="AG513" s="67"/>
      <c r="AH513" s="67"/>
      <c r="AI513" s="67"/>
      <c r="AJ513" s="67"/>
    </row>
    <row r="514" spans="1:39" s="68" customFormat="1">
      <c r="A514" s="61"/>
      <c r="B514" s="61"/>
      <c r="C514" s="62"/>
      <c r="D514" s="63"/>
      <c r="E514" s="63"/>
      <c r="F514" s="63"/>
      <c r="G514" s="64"/>
      <c r="H514" s="64"/>
      <c r="I514" s="64"/>
      <c r="J514" s="64"/>
      <c r="K514" s="64"/>
      <c r="L514" s="64"/>
      <c r="M514" s="65"/>
      <c r="N514" s="65"/>
      <c r="O514" s="66"/>
      <c r="P514" s="66"/>
      <c r="Q514" s="66"/>
      <c r="R514" s="66"/>
      <c r="S514" s="66"/>
      <c r="T514" s="66"/>
      <c r="U514" s="66"/>
      <c r="V514" s="66"/>
      <c r="W514" s="66"/>
      <c r="X514" s="66"/>
      <c r="Y514" s="66"/>
      <c r="Z514" s="67"/>
      <c r="AA514" s="67"/>
      <c r="AB514" s="67"/>
      <c r="AC514" s="67"/>
      <c r="AD514" s="67"/>
      <c r="AE514" s="67"/>
      <c r="AF514" s="67"/>
      <c r="AG514" s="67"/>
      <c r="AH514" s="67"/>
      <c r="AI514" s="67"/>
      <c r="AJ514" s="67"/>
    </row>
    <row r="515" spans="1:39" s="68" customFormat="1">
      <c r="A515" s="61"/>
      <c r="B515" s="61"/>
      <c r="C515" s="62"/>
      <c r="D515" s="63"/>
      <c r="E515" s="63"/>
      <c r="F515" s="63"/>
      <c r="G515" s="64"/>
      <c r="H515" s="64"/>
      <c r="I515" s="64"/>
      <c r="J515" s="64"/>
      <c r="K515" s="64"/>
      <c r="L515" s="64"/>
      <c r="M515" s="65"/>
      <c r="N515" s="65"/>
      <c r="O515" s="66"/>
      <c r="P515" s="66"/>
      <c r="Q515" s="66"/>
      <c r="R515" s="66"/>
      <c r="S515" s="66"/>
      <c r="T515" s="66"/>
      <c r="U515" s="66"/>
      <c r="V515" s="66"/>
      <c r="W515" s="66"/>
      <c r="X515" s="66"/>
      <c r="Y515" s="66"/>
      <c r="Z515" s="67"/>
      <c r="AA515" s="67"/>
      <c r="AB515" s="67"/>
      <c r="AC515" s="67"/>
      <c r="AD515" s="67"/>
      <c r="AE515" s="67"/>
      <c r="AF515" s="67"/>
      <c r="AG515" s="67"/>
      <c r="AH515" s="67"/>
      <c r="AI515" s="67"/>
      <c r="AJ515" s="67"/>
    </row>
    <row r="516" spans="1:39" s="68" customFormat="1" ht="13.5" thickBot="1">
      <c r="A516" s="61"/>
      <c r="B516" s="61"/>
      <c r="C516" s="62"/>
      <c r="D516" s="63"/>
      <c r="E516" s="63"/>
      <c r="F516" s="63"/>
      <c r="G516" s="64"/>
      <c r="H516" s="64"/>
      <c r="I516" s="64"/>
      <c r="J516" s="64"/>
      <c r="K516" s="64"/>
      <c r="L516" s="64"/>
      <c r="M516" s="65"/>
      <c r="N516" s="65"/>
      <c r="O516" s="66"/>
      <c r="P516" s="66"/>
      <c r="Q516" s="66"/>
      <c r="R516" s="66"/>
      <c r="S516" s="66"/>
      <c r="T516" s="66"/>
      <c r="U516" s="66"/>
      <c r="V516" s="66"/>
      <c r="W516" s="66"/>
      <c r="X516" s="66"/>
      <c r="Y516" s="66"/>
      <c r="Z516" s="67"/>
      <c r="AA516" s="67"/>
      <c r="AB516" s="67"/>
      <c r="AC516" s="67"/>
      <c r="AD516" s="67"/>
      <c r="AE516" s="67"/>
      <c r="AF516" s="67"/>
      <c r="AG516" s="67"/>
      <c r="AH516" s="67"/>
      <c r="AI516" s="67"/>
      <c r="AJ516" s="67"/>
    </row>
    <row r="517" spans="1:39" s="68" customFormat="1" ht="21" thickBot="1">
      <c r="A517" s="580" t="s">
        <v>257</v>
      </c>
      <c r="B517" s="581"/>
      <c r="C517" s="581"/>
      <c r="D517" s="581"/>
      <c r="E517" s="581"/>
      <c r="F517" s="581"/>
      <c r="G517" s="581"/>
      <c r="H517" s="581"/>
      <c r="I517" s="581"/>
      <c r="J517" s="581"/>
      <c r="K517" s="581"/>
      <c r="L517" s="581"/>
      <c r="M517" s="581"/>
      <c r="N517" s="581"/>
      <c r="O517" s="581"/>
      <c r="P517" s="581"/>
      <c r="Q517" s="581"/>
      <c r="R517" s="581"/>
      <c r="S517" s="581"/>
      <c r="T517" s="581"/>
      <c r="U517" s="581"/>
      <c r="V517" s="581"/>
      <c r="W517" s="581"/>
      <c r="X517" s="581"/>
      <c r="Y517" s="581"/>
      <c r="Z517" s="581"/>
      <c r="AA517" s="581"/>
      <c r="AB517" s="581"/>
      <c r="AC517" s="581"/>
      <c r="AD517" s="581"/>
      <c r="AE517" s="581"/>
      <c r="AF517" s="581"/>
      <c r="AG517" s="581"/>
      <c r="AH517" s="581"/>
      <c r="AI517" s="582"/>
      <c r="AJ517" s="67"/>
    </row>
    <row r="518" spans="1:39" s="68" customFormat="1">
      <c r="A518" s="61"/>
      <c r="B518" s="61"/>
      <c r="C518" s="62"/>
      <c r="D518" s="63"/>
      <c r="E518" s="63"/>
      <c r="F518" s="63"/>
      <c r="G518" s="64"/>
      <c r="H518" s="64"/>
      <c r="I518" s="64"/>
      <c r="J518" s="64"/>
      <c r="K518" s="64"/>
      <c r="L518" s="64"/>
      <c r="M518" s="65"/>
      <c r="N518" s="65"/>
      <c r="O518" s="66"/>
      <c r="P518" s="66"/>
      <c r="Q518" s="66"/>
      <c r="R518" s="66"/>
      <c r="S518" s="66"/>
      <c r="T518" s="66"/>
      <c r="U518" s="66"/>
      <c r="V518" s="66"/>
      <c r="W518" s="66"/>
      <c r="X518" s="66"/>
      <c r="Y518" s="66"/>
      <c r="Z518" s="67"/>
      <c r="AA518" s="67"/>
      <c r="AB518" s="67"/>
      <c r="AC518" s="67"/>
      <c r="AD518" s="67"/>
      <c r="AE518" s="67"/>
      <c r="AF518" s="67"/>
      <c r="AG518" s="67"/>
      <c r="AH518" s="67"/>
      <c r="AI518" s="67"/>
      <c r="AJ518" s="67"/>
    </row>
    <row r="519" spans="1:39" s="68" customFormat="1">
      <c r="A519" s="127"/>
      <c r="B519" s="127"/>
      <c r="C519" s="126"/>
      <c r="D519" s="10"/>
      <c r="E519" s="10"/>
      <c r="F519" s="10"/>
      <c r="G519" s="37"/>
      <c r="H519" s="37"/>
      <c r="I519" s="37"/>
      <c r="J519" s="37"/>
      <c r="K519" s="37"/>
      <c r="L519" s="37"/>
      <c r="M519" s="17"/>
      <c r="N519" s="17"/>
      <c r="O519" s="38"/>
      <c r="P519" s="38"/>
      <c r="Q519" s="38"/>
      <c r="R519" s="38"/>
      <c r="S519" s="38"/>
      <c r="T519" s="38"/>
      <c r="U519" s="38"/>
      <c r="V519" s="38"/>
      <c r="W519" s="38"/>
      <c r="X519" s="38"/>
      <c r="Y519" s="38"/>
      <c r="Z519" s="11"/>
      <c r="AA519" s="11"/>
      <c r="AB519" s="11"/>
      <c r="AC519" s="11"/>
      <c r="AD519" s="11"/>
      <c r="AE519" s="11"/>
      <c r="AF519" s="11"/>
      <c r="AG519" s="11"/>
      <c r="AH519" s="11"/>
      <c r="AI519" s="11"/>
      <c r="AJ519" s="11"/>
      <c r="AK519" s="559"/>
      <c r="AL519" s="559"/>
    </row>
    <row r="520" spans="1:39" s="68" customFormat="1">
      <c r="A520" s="127"/>
      <c r="B520" s="127"/>
      <c r="C520" s="126"/>
      <c r="D520" s="10"/>
      <c r="E520" s="10"/>
      <c r="F520" s="10"/>
      <c r="G520" s="37"/>
      <c r="H520" s="37"/>
      <c r="I520" s="37"/>
      <c r="J520" s="37"/>
      <c r="K520" s="37"/>
      <c r="L520" s="37"/>
      <c r="M520" s="17"/>
      <c r="N520" s="17"/>
      <c r="O520" s="38"/>
      <c r="P520" s="38"/>
      <c r="Q520" s="38"/>
      <c r="R520" s="38"/>
      <c r="S520" s="38"/>
      <c r="T520" s="38"/>
      <c r="U520" s="38"/>
      <c r="V520" s="38"/>
      <c r="W520" s="38"/>
      <c r="X520" s="38"/>
      <c r="Y520" s="38"/>
      <c r="Z520" s="11"/>
      <c r="AA520" s="11"/>
      <c r="AB520" s="11"/>
      <c r="AC520" s="11"/>
      <c r="AD520" s="11"/>
      <c r="AE520" s="11"/>
      <c r="AF520" s="11"/>
      <c r="AG520" s="11"/>
      <c r="AH520" s="11"/>
      <c r="AI520" s="11"/>
      <c r="AJ520" s="11"/>
      <c r="AK520" s="559"/>
      <c r="AL520" s="559"/>
    </row>
    <row r="521" spans="1:39" s="68" customFormat="1">
      <c r="A521" s="127"/>
      <c r="B521" s="127"/>
      <c r="C521" s="126"/>
      <c r="D521" s="10"/>
      <c r="E521" s="10"/>
      <c r="F521" s="10"/>
      <c r="G521" s="37"/>
      <c r="H521" s="37"/>
      <c r="I521" s="37"/>
      <c r="J521" s="37"/>
      <c r="K521" s="37"/>
      <c r="L521" s="37"/>
      <c r="M521" s="17"/>
      <c r="N521" s="17"/>
      <c r="O521" s="38"/>
      <c r="P521" s="38"/>
      <c r="Q521" s="38"/>
      <c r="R521" s="38"/>
      <c r="S521" s="38"/>
      <c r="T521" s="38"/>
      <c r="U521" s="38"/>
      <c r="V521" s="38"/>
      <c r="W521" s="38"/>
      <c r="X521" s="38"/>
      <c r="Y521" s="38"/>
      <c r="Z521" s="11"/>
      <c r="AA521" s="11"/>
      <c r="AB521" s="11"/>
      <c r="AC521" s="11"/>
      <c r="AD521" s="11"/>
      <c r="AE521" s="11"/>
      <c r="AF521" s="11"/>
      <c r="AG521" s="11"/>
      <c r="AH521" s="11"/>
      <c r="AI521" s="11"/>
      <c r="AJ521" s="11"/>
      <c r="AK521" s="559"/>
      <c r="AL521" s="559"/>
    </row>
    <row r="522" spans="1:39" s="68" customFormat="1">
      <c r="A522" s="127"/>
      <c r="B522" s="127"/>
      <c r="C522" s="126"/>
      <c r="D522" s="10"/>
      <c r="E522" s="10"/>
      <c r="F522" s="10"/>
      <c r="G522" s="37"/>
      <c r="H522" s="37"/>
      <c r="I522" s="37"/>
      <c r="J522" s="37"/>
      <c r="K522" s="37"/>
      <c r="L522" s="37"/>
      <c r="M522" s="17"/>
      <c r="N522" s="17"/>
      <c r="O522" s="38"/>
      <c r="P522" s="38"/>
      <c r="Q522" s="38"/>
      <c r="R522" s="38"/>
      <c r="S522" s="38"/>
      <c r="T522" s="38"/>
      <c r="U522" s="38"/>
      <c r="V522" s="38"/>
      <c r="W522" s="38"/>
      <c r="X522" s="38"/>
      <c r="Y522" s="38"/>
      <c r="Z522" s="11"/>
      <c r="AA522" s="11"/>
      <c r="AB522" s="11"/>
      <c r="AC522" s="11"/>
      <c r="AD522" s="11"/>
      <c r="AE522" s="11"/>
      <c r="AF522" s="11"/>
      <c r="AG522" s="11"/>
      <c r="AH522" s="11"/>
      <c r="AI522" s="11"/>
      <c r="AJ522" s="11"/>
      <c r="AK522" s="559"/>
      <c r="AL522" s="559"/>
    </row>
    <row r="523" spans="1:39" s="68" customFormat="1">
      <c r="A523" s="127"/>
      <c r="B523" s="127"/>
      <c r="C523" s="126"/>
      <c r="D523" s="10"/>
      <c r="E523" s="10"/>
      <c r="F523" s="10"/>
      <c r="G523" s="37"/>
      <c r="H523" s="37"/>
      <c r="I523" s="37"/>
      <c r="J523" s="37"/>
      <c r="K523" s="37"/>
      <c r="L523" s="37"/>
      <c r="M523" s="17"/>
      <c r="N523" s="17"/>
      <c r="O523" s="38"/>
      <c r="P523" s="38"/>
      <c r="Q523" s="38"/>
      <c r="R523" s="38"/>
      <c r="S523" s="38"/>
      <c r="T523" s="38"/>
      <c r="U523" s="38"/>
      <c r="V523" s="38"/>
      <c r="W523" s="38"/>
      <c r="X523" s="38"/>
      <c r="Y523" s="38"/>
      <c r="Z523" s="11"/>
      <c r="AA523" s="11"/>
      <c r="AB523" s="11"/>
      <c r="AC523" s="11"/>
      <c r="AD523" s="11"/>
      <c r="AE523" s="11"/>
      <c r="AF523" s="11"/>
      <c r="AG523" s="11"/>
      <c r="AH523" s="11"/>
      <c r="AI523" s="11"/>
      <c r="AJ523" s="11"/>
      <c r="AK523" s="559"/>
      <c r="AL523" s="559"/>
    </row>
    <row r="524" spans="1:39" s="68" customFormat="1">
      <c r="A524" s="61"/>
      <c r="B524" s="61"/>
      <c r="C524" s="62"/>
      <c r="D524" s="63"/>
      <c r="E524" s="63"/>
      <c r="F524" s="63"/>
      <c r="G524" s="64"/>
      <c r="H524" s="64"/>
      <c r="I524" s="64"/>
      <c r="J524" s="64"/>
      <c r="K524" s="64"/>
      <c r="L524" s="64"/>
      <c r="M524" s="65"/>
      <c r="N524" s="65"/>
      <c r="O524" s="66"/>
      <c r="P524" s="66"/>
      <c r="Q524" s="66"/>
      <c r="R524" s="66"/>
      <c r="S524" s="66"/>
      <c r="T524" s="66"/>
      <c r="U524" s="66"/>
      <c r="V524" s="66"/>
      <c r="W524" s="66"/>
      <c r="X524" s="66"/>
      <c r="Y524" s="66"/>
      <c r="Z524" s="67"/>
      <c r="AA524" s="67"/>
      <c r="AB524" s="67"/>
      <c r="AC524" s="67"/>
      <c r="AD524" s="67"/>
      <c r="AE524" s="67"/>
      <c r="AF524" s="67"/>
      <c r="AG524" s="67"/>
      <c r="AH524" s="67"/>
      <c r="AI524" s="67"/>
      <c r="AJ524" s="67"/>
    </row>
    <row r="525" spans="1:39" s="68" customFormat="1">
      <c r="A525" s="61"/>
      <c r="B525" s="61"/>
      <c r="C525" s="62"/>
      <c r="D525" s="63"/>
      <c r="E525" s="63"/>
      <c r="F525" s="63"/>
      <c r="G525" s="64"/>
      <c r="H525" s="64"/>
      <c r="I525" s="64"/>
      <c r="J525" s="64"/>
      <c r="K525" s="64"/>
      <c r="L525" s="64"/>
      <c r="M525" s="65"/>
      <c r="N525" s="65"/>
      <c r="O525" s="66"/>
      <c r="P525" s="66"/>
      <c r="Q525" s="66"/>
      <c r="R525" s="66"/>
      <c r="S525" s="66"/>
      <c r="T525" s="66"/>
      <c r="U525" s="66"/>
      <c r="V525" s="66"/>
      <c r="W525" s="66"/>
      <c r="X525" s="66"/>
      <c r="Y525" s="66"/>
      <c r="Z525" s="67"/>
      <c r="AA525" s="67"/>
      <c r="AB525" s="67"/>
      <c r="AC525" s="67"/>
      <c r="AD525" s="67"/>
      <c r="AE525" s="67"/>
      <c r="AF525" s="67"/>
      <c r="AG525" s="67"/>
      <c r="AH525" s="67"/>
      <c r="AI525" s="67"/>
      <c r="AJ525" s="67"/>
    </row>
    <row r="526" spans="1:39" s="68" customFormat="1" ht="13.5" thickBot="1">
      <c r="A526" s="61"/>
      <c r="B526" s="61"/>
      <c r="C526" s="62"/>
      <c r="D526" s="63"/>
      <c r="E526" s="63"/>
      <c r="F526" s="63"/>
      <c r="G526" s="64"/>
      <c r="H526" s="64"/>
      <c r="I526" s="64"/>
      <c r="J526" s="64"/>
      <c r="K526" s="64"/>
      <c r="L526" s="64"/>
      <c r="M526" s="65"/>
      <c r="N526" s="65"/>
      <c r="O526" s="66"/>
      <c r="P526" s="67"/>
      <c r="Q526" s="66"/>
      <c r="R526" s="66"/>
      <c r="S526" s="66"/>
      <c r="T526" s="66"/>
      <c r="U526" s="66"/>
      <c r="V526" s="66"/>
      <c r="W526" s="66"/>
      <c r="X526" s="67"/>
      <c r="Y526" s="67"/>
      <c r="Z526" s="67"/>
      <c r="AA526" s="67"/>
      <c r="AB526" s="67"/>
      <c r="AC526" s="67"/>
      <c r="AD526" s="67"/>
      <c r="AE526" s="67"/>
      <c r="AF526" s="67"/>
      <c r="AG526" s="67"/>
      <c r="AH526" s="67"/>
      <c r="AI526" s="67"/>
      <c r="AJ526" s="67"/>
    </row>
    <row r="527" spans="1:39" s="31" customFormat="1" ht="21" thickBot="1">
      <c r="A527" s="580" t="s">
        <v>256</v>
      </c>
      <c r="B527" s="581"/>
      <c r="C527" s="581"/>
      <c r="D527" s="581"/>
      <c r="E527" s="581"/>
      <c r="F527" s="581"/>
      <c r="G527" s="581"/>
      <c r="H527" s="581"/>
      <c r="I527" s="581"/>
      <c r="J527" s="581"/>
      <c r="K527" s="581"/>
      <c r="L527" s="581"/>
      <c r="M527" s="581"/>
      <c r="N527" s="581"/>
      <c r="O527" s="581"/>
      <c r="P527" s="581"/>
      <c r="Q527" s="581"/>
      <c r="R527" s="581"/>
      <c r="S527" s="581"/>
      <c r="T527" s="581"/>
      <c r="U527" s="581"/>
      <c r="V527" s="581"/>
      <c r="W527" s="581"/>
      <c r="X527" s="581"/>
      <c r="Y527" s="581"/>
      <c r="Z527" s="581"/>
      <c r="AA527" s="581"/>
      <c r="AB527" s="581"/>
      <c r="AC527" s="581"/>
      <c r="AD527" s="581"/>
      <c r="AE527" s="581"/>
      <c r="AF527" s="581"/>
      <c r="AG527" s="581"/>
      <c r="AH527" s="581"/>
      <c r="AI527" s="582"/>
      <c r="AJ527" s="81"/>
      <c r="AK527" s="32"/>
      <c r="AL527" s="1"/>
      <c r="AM527" s="1"/>
    </row>
    <row r="528" spans="1:39" s="68" customFormat="1">
      <c r="A528" s="61"/>
      <c r="B528" s="61"/>
      <c r="C528" s="62"/>
      <c r="D528" s="63"/>
      <c r="E528" s="63"/>
      <c r="F528" s="63"/>
      <c r="G528" s="64"/>
      <c r="H528" s="64"/>
      <c r="I528" s="64"/>
      <c r="J528" s="64"/>
      <c r="K528" s="64"/>
      <c r="L528" s="64"/>
      <c r="M528" s="65"/>
      <c r="N528" s="65"/>
      <c r="O528" s="66"/>
      <c r="P528" s="67"/>
      <c r="Q528" s="554"/>
      <c r="R528" s="554"/>
      <c r="S528" s="554"/>
      <c r="T528" s="554"/>
      <c r="U528" s="554"/>
      <c r="V528" s="66"/>
      <c r="W528" s="66"/>
      <c r="X528" s="67"/>
      <c r="Y528" s="67"/>
      <c r="Z528" s="67"/>
      <c r="AA528" s="67"/>
      <c r="AB528" s="67"/>
      <c r="AC528" s="67"/>
      <c r="AD528" s="67"/>
      <c r="AE528" s="67"/>
      <c r="AF528" s="67"/>
      <c r="AG528" s="67"/>
      <c r="AH528" s="67"/>
      <c r="AI528" s="67"/>
      <c r="AJ528" s="67"/>
    </row>
    <row r="529" spans="1:38" s="31" customFormat="1">
      <c r="A529" s="50"/>
      <c r="B529" s="22" t="s">
        <v>22</v>
      </c>
      <c r="C529" s="23">
        <v>36803</v>
      </c>
      <c r="D529" s="51" t="s">
        <v>293</v>
      </c>
      <c r="E529" s="17" t="s">
        <v>17</v>
      </c>
      <c r="F529" s="48" t="s">
        <v>51</v>
      </c>
      <c r="G529" s="102">
        <v>1077547</v>
      </c>
      <c r="H529" s="53">
        <f t="shared" ref="H529:H535" si="111">G529/340.75</f>
        <v>3162.2802641232574</v>
      </c>
      <c r="I529" s="177" t="s">
        <v>51</v>
      </c>
      <c r="J529" s="177" t="s">
        <v>51</v>
      </c>
      <c r="K529" s="547" t="s">
        <v>51</v>
      </c>
      <c r="L529" s="547" t="s">
        <v>51</v>
      </c>
      <c r="M529" s="10" t="s">
        <v>22</v>
      </c>
      <c r="N529" s="17" t="s">
        <v>241</v>
      </c>
      <c r="O529" s="11"/>
      <c r="P529" s="11">
        <v>44.32</v>
      </c>
      <c r="Q529" s="29"/>
      <c r="R529" s="29"/>
      <c r="S529" s="555"/>
      <c r="T529" s="555"/>
      <c r="U529" s="553" t="s">
        <v>51</v>
      </c>
      <c r="V529" s="38">
        <f>H529*1.3%</f>
        <v>41.109643433602351</v>
      </c>
      <c r="W529" s="38"/>
      <c r="X529" s="11"/>
      <c r="Y529" s="11"/>
      <c r="Z529" s="11"/>
      <c r="AA529" s="11"/>
      <c r="AB529" s="11"/>
      <c r="AC529" s="11"/>
      <c r="AD529" s="11"/>
      <c r="AE529" s="11"/>
      <c r="AF529" s="11"/>
      <c r="AG529" s="11"/>
      <c r="AH529" s="11"/>
      <c r="AI529" s="11"/>
      <c r="AL529" s="7"/>
    </row>
    <row r="530" spans="1:38">
      <c r="A530" s="50"/>
      <c r="B530" s="22" t="s">
        <v>22</v>
      </c>
      <c r="C530" s="23">
        <v>37480</v>
      </c>
      <c r="D530" s="51" t="s">
        <v>294</v>
      </c>
      <c r="E530" s="17" t="s">
        <v>17</v>
      </c>
      <c r="F530" s="48" t="s">
        <v>51</v>
      </c>
      <c r="G530" s="117">
        <v>681560</v>
      </c>
      <c r="H530" s="53">
        <f t="shared" si="111"/>
        <v>2000.17608217168</v>
      </c>
      <c r="I530" s="177" t="s">
        <v>51</v>
      </c>
      <c r="J530" s="177" t="s">
        <v>51</v>
      </c>
      <c r="K530" s="547" t="s">
        <v>51</v>
      </c>
      <c r="L530" s="547" t="s">
        <v>51</v>
      </c>
      <c r="M530" s="10" t="s">
        <v>22</v>
      </c>
      <c r="N530" s="16" t="s">
        <v>21</v>
      </c>
      <c r="O530" s="11"/>
      <c r="P530" s="50" t="s">
        <v>251</v>
      </c>
      <c r="Q530" s="29"/>
      <c r="R530" s="26"/>
      <c r="S530" s="555"/>
      <c r="T530" s="556"/>
      <c r="U530" s="547" t="s">
        <v>51</v>
      </c>
      <c r="V530" s="38">
        <f t="shared" ref="V530:V540" si="112">H530*1.3%</f>
        <v>26.002289068231843</v>
      </c>
      <c r="W530" s="39"/>
      <c r="X530" s="8"/>
      <c r="Y530" s="8"/>
      <c r="Z530" s="8"/>
      <c r="AA530" s="8"/>
      <c r="AB530" s="8"/>
      <c r="AC530" s="8"/>
      <c r="AD530" s="8"/>
      <c r="AE530" s="8"/>
      <c r="AF530" s="8"/>
      <c r="AG530" s="8"/>
      <c r="AH530" s="8"/>
      <c r="AI530" s="11"/>
    </row>
    <row r="531" spans="1:38" s="31" customFormat="1">
      <c r="A531" s="50"/>
      <c r="B531" s="22" t="s">
        <v>22</v>
      </c>
      <c r="C531" s="126">
        <v>38335</v>
      </c>
      <c r="D531" s="542" t="s">
        <v>295</v>
      </c>
      <c r="E531" s="17" t="s">
        <v>17</v>
      </c>
      <c r="F531" s="48" t="s">
        <v>51</v>
      </c>
      <c r="G531" s="549">
        <v>886000</v>
      </c>
      <c r="H531" s="53">
        <f t="shared" si="111"/>
        <v>2600.146735143067</v>
      </c>
      <c r="I531" s="177" t="s">
        <v>51</v>
      </c>
      <c r="J531" s="177" t="s">
        <v>51</v>
      </c>
      <c r="K531" s="547" t="s">
        <v>51</v>
      </c>
      <c r="L531" s="547" t="s">
        <v>51</v>
      </c>
      <c r="M531" s="10" t="s">
        <v>22</v>
      </c>
      <c r="N531" s="551" t="s">
        <v>21</v>
      </c>
      <c r="O531" s="83"/>
      <c r="P531" s="11">
        <v>27.28</v>
      </c>
      <c r="Q531" s="29"/>
      <c r="R531" s="29"/>
      <c r="S531" s="555"/>
      <c r="T531" s="555"/>
      <c r="U531" s="547" t="s">
        <v>51</v>
      </c>
      <c r="V531" s="38">
        <f t="shared" si="112"/>
        <v>33.801907556859874</v>
      </c>
      <c r="W531" s="83"/>
      <c r="X531" s="11"/>
      <c r="Y531" s="11"/>
      <c r="Z531" s="11"/>
      <c r="AA531" s="11"/>
      <c r="AB531" s="11"/>
      <c r="AC531" s="11"/>
      <c r="AD531" s="11"/>
      <c r="AE531" s="11"/>
      <c r="AF531" s="11"/>
      <c r="AG531" s="11"/>
      <c r="AH531" s="11"/>
      <c r="AI531" s="11"/>
      <c r="AL531" s="7"/>
    </row>
    <row r="532" spans="1:38">
      <c r="A532" s="50"/>
      <c r="B532" s="22" t="s">
        <v>22</v>
      </c>
      <c r="C532" s="126">
        <v>38539</v>
      </c>
      <c r="D532" s="51" t="s">
        <v>296</v>
      </c>
      <c r="E532" s="17" t="s">
        <v>17</v>
      </c>
      <c r="F532" s="48" t="s">
        <v>51</v>
      </c>
      <c r="G532" s="102"/>
      <c r="H532" s="53">
        <v>22642.82</v>
      </c>
      <c r="I532" s="177" t="s">
        <v>51</v>
      </c>
      <c r="J532" s="177" t="s">
        <v>51</v>
      </c>
      <c r="K532" s="547" t="s">
        <v>51</v>
      </c>
      <c r="L532" s="547" t="s">
        <v>51</v>
      </c>
      <c r="M532" s="10" t="s">
        <v>22</v>
      </c>
      <c r="N532" s="17" t="s">
        <v>14</v>
      </c>
      <c r="O532" s="83"/>
      <c r="P532" s="11">
        <v>40</v>
      </c>
      <c r="Q532" s="29"/>
      <c r="R532" s="29"/>
      <c r="S532" s="555"/>
      <c r="T532" s="555"/>
      <c r="U532" s="547" t="s">
        <v>51</v>
      </c>
      <c r="V532" s="38">
        <f t="shared" si="112"/>
        <v>294.35666000000003</v>
      </c>
      <c r="W532" s="11"/>
      <c r="X532" s="11"/>
      <c r="Y532" s="11"/>
      <c r="Z532" s="11"/>
      <c r="AA532" s="11"/>
      <c r="AB532" s="11"/>
      <c r="AC532" s="11"/>
      <c r="AD532" s="11"/>
      <c r="AE532" s="11"/>
      <c r="AF532" s="11"/>
      <c r="AG532" s="11"/>
      <c r="AH532" s="11"/>
      <c r="AI532" s="12"/>
      <c r="AK532" s="34"/>
    </row>
    <row r="533" spans="1:38">
      <c r="A533" s="50"/>
      <c r="B533" s="22" t="s">
        <v>22</v>
      </c>
      <c r="C533" s="126">
        <v>38609</v>
      </c>
      <c r="D533" s="51" t="s">
        <v>297</v>
      </c>
      <c r="E533" s="17" t="s">
        <v>17</v>
      </c>
      <c r="F533" s="48" t="s">
        <v>51</v>
      </c>
      <c r="G533" s="549">
        <v>4324500</v>
      </c>
      <c r="H533" s="53">
        <f t="shared" si="111"/>
        <v>12691.12252384446</v>
      </c>
      <c r="I533" s="177" t="s">
        <v>51</v>
      </c>
      <c r="J533" s="177" t="s">
        <v>51</v>
      </c>
      <c r="K533" s="547" t="s">
        <v>51</v>
      </c>
      <c r="L533" s="547" t="s">
        <v>51</v>
      </c>
      <c r="M533" s="10" t="s">
        <v>22</v>
      </c>
      <c r="N533" s="17" t="s">
        <v>252</v>
      </c>
      <c r="O533" s="83"/>
      <c r="P533" s="11">
        <v>24</v>
      </c>
      <c r="Q533" s="29"/>
      <c r="R533" s="29"/>
      <c r="S533" s="555"/>
      <c r="T533" s="555"/>
      <c r="U533" s="547" t="s">
        <v>51</v>
      </c>
      <c r="V533" s="38">
        <f t="shared" si="112"/>
        <v>164.98459280997801</v>
      </c>
      <c r="W533" s="11"/>
      <c r="X533" s="11"/>
      <c r="Y533" s="11"/>
      <c r="Z533" s="11"/>
      <c r="AA533" s="11"/>
      <c r="AB533" s="11"/>
      <c r="AC533" s="11"/>
      <c r="AD533" s="11"/>
      <c r="AE533" s="11"/>
      <c r="AF533" s="11"/>
      <c r="AG533" s="11"/>
      <c r="AH533" s="11"/>
      <c r="AI533" s="12"/>
    </row>
    <row r="534" spans="1:38">
      <c r="A534" s="50"/>
      <c r="B534" s="22" t="s">
        <v>22</v>
      </c>
      <c r="C534" s="126">
        <v>38818</v>
      </c>
      <c r="D534" s="51" t="s">
        <v>298</v>
      </c>
      <c r="E534" s="17" t="s">
        <v>17</v>
      </c>
      <c r="F534" s="48" t="s">
        <v>51</v>
      </c>
      <c r="G534" s="552">
        <v>7715541</v>
      </c>
      <c r="H534" s="53">
        <f t="shared" si="111"/>
        <v>22642.820249449742</v>
      </c>
      <c r="I534" s="177" t="s">
        <v>51</v>
      </c>
      <c r="J534" s="177" t="s">
        <v>51</v>
      </c>
      <c r="K534" s="547" t="s">
        <v>51</v>
      </c>
      <c r="L534" s="547" t="s">
        <v>51</v>
      </c>
      <c r="M534" s="10" t="s">
        <v>22</v>
      </c>
      <c r="N534" s="17" t="s">
        <v>14</v>
      </c>
      <c r="O534" s="83"/>
      <c r="P534" s="11">
        <v>40</v>
      </c>
      <c r="Q534" s="29"/>
      <c r="R534" s="29"/>
      <c r="S534" s="555"/>
      <c r="T534" s="555"/>
      <c r="U534" s="547" t="s">
        <v>51</v>
      </c>
      <c r="V534" s="38">
        <f t="shared" si="112"/>
        <v>294.35666324284665</v>
      </c>
      <c r="W534" s="11"/>
      <c r="X534" s="11"/>
      <c r="Y534" s="11"/>
      <c r="Z534" s="11"/>
      <c r="AA534" s="11"/>
      <c r="AB534" s="11"/>
      <c r="AC534" s="11"/>
      <c r="AD534" s="11"/>
      <c r="AE534" s="11"/>
      <c r="AF534" s="11"/>
      <c r="AG534" s="11"/>
      <c r="AH534" s="11"/>
      <c r="AI534" s="12"/>
    </row>
    <row r="535" spans="1:38">
      <c r="A535" s="50"/>
      <c r="B535" s="22" t="s">
        <v>22</v>
      </c>
      <c r="C535" s="23">
        <v>38986</v>
      </c>
      <c r="D535" s="51" t="s">
        <v>299</v>
      </c>
      <c r="E535" s="17" t="s">
        <v>17</v>
      </c>
      <c r="F535" s="48" t="s">
        <v>51</v>
      </c>
      <c r="G535" s="549">
        <v>3172333</v>
      </c>
      <c r="H535" s="53">
        <f t="shared" si="111"/>
        <v>9309.8547322083632</v>
      </c>
      <c r="I535" s="177" t="s">
        <v>51</v>
      </c>
      <c r="J535" s="177" t="s">
        <v>51</v>
      </c>
      <c r="K535" s="547" t="s">
        <v>51</v>
      </c>
      <c r="L535" s="547" t="s">
        <v>51</v>
      </c>
      <c r="M535" s="10" t="s">
        <v>22</v>
      </c>
      <c r="N535" s="17" t="s">
        <v>19</v>
      </c>
      <c r="O535" s="83"/>
      <c r="P535" s="11">
        <v>24</v>
      </c>
      <c r="Q535" s="29"/>
      <c r="R535" s="29"/>
      <c r="S535" s="555"/>
      <c r="T535" s="555"/>
      <c r="U535" s="547" t="s">
        <v>51</v>
      </c>
      <c r="V535" s="38">
        <f t="shared" si="112"/>
        <v>121.02811151870873</v>
      </c>
      <c r="W535" s="11"/>
      <c r="X535" s="11"/>
      <c r="Y535" s="11"/>
      <c r="Z535" s="11"/>
      <c r="AA535" s="11"/>
      <c r="AB535" s="11"/>
      <c r="AC535" s="11"/>
      <c r="AD535" s="11"/>
      <c r="AE535" s="11"/>
      <c r="AF535" s="11"/>
      <c r="AG535" s="11"/>
      <c r="AH535" s="11"/>
      <c r="AI535" s="12"/>
    </row>
    <row r="536" spans="1:38" s="31" customFormat="1">
      <c r="A536" s="50"/>
      <c r="B536" s="22" t="s">
        <v>22</v>
      </c>
      <c r="C536" s="23">
        <v>40226</v>
      </c>
      <c r="D536" s="51" t="s">
        <v>300</v>
      </c>
      <c r="E536" s="17" t="s">
        <v>17</v>
      </c>
      <c r="F536" s="48" t="s">
        <v>51</v>
      </c>
      <c r="G536" s="550"/>
      <c r="H536" s="37">
        <v>18075</v>
      </c>
      <c r="I536" s="550"/>
      <c r="J536" s="177" t="s">
        <v>51</v>
      </c>
      <c r="K536" s="550"/>
      <c r="L536" s="547" t="s">
        <v>51</v>
      </c>
      <c r="M536" s="10" t="s">
        <v>22</v>
      </c>
      <c r="N536" s="17" t="s">
        <v>21</v>
      </c>
      <c r="O536" s="83"/>
      <c r="P536" s="50" t="s">
        <v>251</v>
      </c>
      <c r="Q536" s="29"/>
      <c r="R536" s="29"/>
      <c r="S536" s="555"/>
      <c r="T536" s="555"/>
      <c r="U536" s="547" t="s">
        <v>51</v>
      </c>
      <c r="V536" s="38">
        <f t="shared" si="112"/>
        <v>234.97500000000002</v>
      </c>
      <c r="W536" s="38"/>
      <c r="X536" s="11"/>
      <c r="Y536" s="11"/>
      <c r="Z536" s="11"/>
      <c r="AA536" s="11"/>
      <c r="AB536" s="11"/>
      <c r="AC536" s="11"/>
      <c r="AD536" s="11"/>
      <c r="AE536" s="11"/>
      <c r="AF536" s="11"/>
      <c r="AG536" s="11"/>
      <c r="AH536" s="11"/>
      <c r="AI536" s="11"/>
      <c r="AJ536" s="7"/>
      <c r="AL536" s="7"/>
    </row>
    <row r="537" spans="1:38" s="31" customFormat="1">
      <c r="A537" s="50"/>
      <c r="B537" s="22" t="s">
        <v>22</v>
      </c>
      <c r="C537" s="23">
        <v>40337</v>
      </c>
      <c r="D537" s="17" t="s">
        <v>301</v>
      </c>
      <c r="E537" s="17" t="s">
        <v>254</v>
      </c>
      <c r="F537" s="48" t="s">
        <v>51</v>
      </c>
      <c r="G537" s="550"/>
      <c r="H537" s="37">
        <v>6805.17</v>
      </c>
      <c r="I537" s="550"/>
      <c r="J537" s="177" t="s">
        <v>51</v>
      </c>
      <c r="K537" s="550"/>
      <c r="L537" s="547" t="s">
        <v>51</v>
      </c>
      <c r="M537" s="10" t="s">
        <v>22</v>
      </c>
      <c r="N537" s="17" t="s">
        <v>21</v>
      </c>
      <c r="O537" s="83"/>
      <c r="P537" s="38">
        <v>20.5</v>
      </c>
      <c r="Q537" s="29"/>
      <c r="R537" s="29"/>
      <c r="S537" s="555"/>
      <c r="T537" s="555"/>
      <c r="U537" s="547" t="s">
        <v>51</v>
      </c>
      <c r="V537" s="38">
        <f t="shared" si="112"/>
        <v>88.467210000000009</v>
      </c>
      <c r="W537" s="38"/>
      <c r="X537" s="11"/>
      <c r="Y537" s="11"/>
      <c r="Z537" s="11"/>
      <c r="AA537" s="11"/>
      <c r="AB537" s="11"/>
      <c r="AC537" s="11"/>
      <c r="AD537" s="11"/>
      <c r="AE537" s="11"/>
      <c r="AF537" s="11"/>
      <c r="AG537" s="11"/>
      <c r="AH537" s="11"/>
      <c r="AI537" s="11"/>
    </row>
    <row r="538" spans="1:38" s="31" customFormat="1">
      <c r="A538" s="50"/>
      <c r="B538" s="22" t="s">
        <v>22</v>
      </c>
      <c r="C538" s="23">
        <v>40344</v>
      </c>
      <c r="D538" s="54" t="s">
        <v>302</v>
      </c>
      <c r="E538" s="17" t="s">
        <v>253</v>
      </c>
      <c r="F538" s="48" t="s">
        <v>51</v>
      </c>
      <c r="G538" s="550"/>
      <c r="H538" s="37">
        <v>12327.75</v>
      </c>
      <c r="I538" s="550"/>
      <c r="J538" s="177" t="s">
        <v>51</v>
      </c>
      <c r="K538" s="550"/>
      <c r="L538" s="547" t="s">
        <v>51</v>
      </c>
      <c r="M538" s="10" t="s">
        <v>22</v>
      </c>
      <c r="N538" s="17" t="s">
        <v>14</v>
      </c>
      <c r="O538" s="83"/>
      <c r="P538" s="50" t="s">
        <v>251</v>
      </c>
      <c r="Q538" s="36"/>
      <c r="R538" s="29"/>
      <c r="S538" s="555"/>
      <c r="T538" s="555"/>
      <c r="U538" s="547" t="s">
        <v>51</v>
      </c>
      <c r="V538" s="38">
        <f t="shared" si="112"/>
        <v>160.26075</v>
      </c>
      <c r="W538" s="38"/>
      <c r="X538" s="11"/>
      <c r="Y538" s="11"/>
      <c r="Z538" s="11"/>
      <c r="AA538" s="11"/>
      <c r="AB538" s="11"/>
      <c r="AC538" s="11"/>
      <c r="AD538" s="11"/>
      <c r="AE538" s="11"/>
      <c r="AF538" s="11"/>
      <c r="AG538" s="11"/>
      <c r="AH538" s="11"/>
      <c r="AI538" s="11"/>
      <c r="AJ538" s="7"/>
      <c r="AL538" s="7"/>
    </row>
    <row r="539" spans="1:38" s="31" customFormat="1">
      <c r="A539" s="50"/>
      <c r="B539" s="22" t="s">
        <v>22</v>
      </c>
      <c r="C539" s="23">
        <v>40351</v>
      </c>
      <c r="D539" s="54" t="s">
        <v>303</v>
      </c>
      <c r="E539" s="17" t="s">
        <v>253</v>
      </c>
      <c r="F539" s="48" t="s">
        <v>51</v>
      </c>
      <c r="G539" s="550"/>
      <c r="H539" s="37">
        <v>1454.42</v>
      </c>
      <c r="I539" s="550"/>
      <c r="J539" s="177" t="s">
        <v>51</v>
      </c>
      <c r="K539" s="550"/>
      <c r="L539" s="547" t="s">
        <v>51</v>
      </c>
      <c r="M539" s="10" t="s">
        <v>22</v>
      </c>
      <c r="N539" s="17" t="s">
        <v>21</v>
      </c>
      <c r="O539" s="83"/>
      <c r="P539" s="50" t="s">
        <v>251</v>
      </c>
      <c r="Q539" s="36"/>
      <c r="R539" s="29"/>
      <c r="S539" s="555"/>
      <c r="T539" s="555"/>
      <c r="U539" s="547" t="s">
        <v>51</v>
      </c>
      <c r="V539" s="38">
        <f t="shared" si="112"/>
        <v>18.907460000000004</v>
      </c>
      <c r="W539" s="38"/>
      <c r="X539" s="11"/>
      <c r="Y539" s="11"/>
      <c r="Z539" s="11"/>
      <c r="AA539" s="11"/>
      <c r="AB539" s="11"/>
      <c r="AC539" s="11"/>
      <c r="AD539" s="11"/>
      <c r="AE539" s="11"/>
      <c r="AF539" s="11"/>
      <c r="AG539" s="11"/>
      <c r="AH539" s="11"/>
      <c r="AI539" s="11"/>
      <c r="AJ539" s="7"/>
      <c r="AL539" s="7"/>
    </row>
    <row r="540" spans="1:38" s="31" customFormat="1">
      <c r="A540" s="50"/>
      <c r="B540" s="22" t="s">
        <v>22</v>
      </c>
      <c r="C540" s="23">
        <v>40359</v>
      </c>
      <c r="D540" s="51" t="s">
        <v>304</v>
      </c>
      <c r="E540" s="17" t="s">
        <v>17</v>
      </c>
      <c r="F540" s="48" t="s">
        <v>51</v>
      </c>
      <c r="G540" s="550"/>
      <c r="H540" s="37">
        <v>23498.78</v>
      </c>
      <c r="I540" s="550"/>
      <c r="J540" s="177" t="s">
        <v>51</v>
      </c>
      <c r="K540" s="550"/>
      <c r="L540" s="547" t="s">
        <v>51</v>
      </c>
      <c r="M540" s="10" t="s">
        <v>22</v>
      </c>
      <c r="N540" s="17" t="s">
        <v>144</v>
      </c>
      <c r="O540" s="83"/>
      <c r="P540" s="50" t="s">
        <v>251</v>
      </c>
      <c r="Q540" s="36"/>
      <c r="R540" s="29"/>
      <c r="S540" s="555"/>
      <c r="T540" s="555"/>
      <c r="U540" s="547" t="s">
        <v>51</v>
      </c>
      <c r="V540" s="38">
        <f t="shared" si="112"/>
        <v>305.48414000000002</v>
      </c>
      <c r="W540" s="38"/>
      <c r="X540" s="11"/>
      <c r="Y540" s="11"/>
      <c r="Z540" s="11"/>
      <c r="AA540" s="11"/>
      <c r="AB540" s="11"/>
      <c r="AC540" s="11"/>
      <c r="AD540" s="11"/>
      <c r="AE540" s="11"/>
      <c r="AF540" s="11"/>
      <c r="AG540" s="11"/>
      <c r="AH540" s="11"/>
      <c r="AI540" s="11"/>
      <c r="AJ540" s="7"/>
      <c r="AL540" s="7"/>
    </row>
    <row r="541" spans="1:38" s="68" customFormat="1">
      <c r="A541" s="61"/>
      <c r="B541" s="61"/>
      <c r="C541" s="62"/>
      <c r="D541" s="63"/>
      <c r="E541" s="63"/>
      <c r="F541" s="63"/>
      <c r="G541" s="64"/>
      <c r="H541" s="64"/>
      <c r="I541" s="64"/>
      <c r="J541" s="64"/>
      <c r="K541" s="64"/>
      <c r="L541" s="64"/>
      <c r="M541" s="65"/>
      <c r="N541" s="65"/>
      <c r="O541" s="66"/>
      <c r="P541" s="67"/>
      <c r="Q541" s="66"/>
      <c r="R541" s="66"/>
      <c r="S541" s="66"/>
      <c r="T541" s="66"/>
      <c r="U541" s="66"/>
      <c r="V541" s="66"/>
      <c r="W541" s="66"/>
      <c r="X541" s="67"/>
      <c r="Y541" s="67"/>
      <c r="Z541" s="67"/>
      <c r="AA541" s="67"/>
      <c r="AB541" s="67"/>
      <c r="AC541" s="67"/>
      <c r="AD541" s="67"/>
      <c r="AE541" s="67"/>
      <c r="AF541" s="67"/>
      <c r="AG541" s="67"/>
      <c r="AH541" s="67"/>
      <c r="AI541" s="67"/>
      <c r="AJ541" s="67"/>
    </row>
    <row r="542" spans="1:38" s="68" customFormat="1">
      <c r="A542" s="61"/>
      <c r="B542" s="61"/>
      <c r="C542" s="62"/>
      <c r="D542" s="63"/>
      <c r="E542" s="544" t="s">
        <v>255</v>
      </c>
      <c r="F542" s="546" t="s">
        <v>249</v>
      </c>
      <c r="G542" s="64"/>
      <c r="H542" s="64"/>
      <c r="I542" s="64"/>
      <c r="J542" s="64"/>
      <c r="K542" s="64"/>
      <c r="L542" s="64"/>
      <c r="M542" s="65"/>
      <c r="N542" s="65"/>
      <c r="O542" s="66"/>
      <c r="P542" s="67"/>
      <c r="Q542" s="66"/>
      <c r="R542" s="66"/>
      <c r="S542" s="66"/>
      <c r="T542" s="66"/>
      <c r="U542" s="66"/>
      <c r="V542" s="66"/>
      <c r="W542" s="66"/>
      <c r="X542" s="67"/>
      <c r="Y542" s="67"/>
      <c r="Z542" s="67"/>
      <c r="AA542" s="67"/>
      <c r="AB542" s="67"/>
      <c r="AC542" s="67"/>
      <c r="AD542" s="67"/>
      <c r="AE542" s="67"/>
      <c r="AF542" s="67"/>
      <c r="AG542" s="67"/>
      <c r="AH542" s="67"/>
      <c r="AI542" s="67"/>
      <c r="AJ542" s="67"/>
    </row>
    <row r="543" spans="1:38" s="68" customFormat="1">
      <c r="A543" s="61"/>
      <c r="B543" s="61"/>
      <c r="C543" s="62"/>
      <c r="D543" s="63"/>
      <c r="E543" s="545" t="s">
        <v>242</v>
      </c>
      <c r="F543" s="543" t="s">
        <v>246</v>
      </c>
      <c r="G543" s="64"/>
      <c r="H543" s="64"/>
      <c r="I543" s="64"/>
      <c r="J543" s="64"/>
      <c r="K543" s="64"/>
      <c r="L543" s="64"/>
      <c r="M543" s="65"/>
      <c r="N543" s="65"/>
      <c r="O543" s="66"/>
      <c r="P543" s="67"/>
      <c r="Q543" s="66"/>
      <c r="R543" s="66"/>
      <c r="S543" s="66"/>
      <c r="T543" s="66"/>
      <c r="U543" s="66"/>
      <c r="V543" s="66"/>
      <c r="W543" s="66"/>
      <c r="X543" s="67"/>
      <c r="Y543" s="67"/>
      <c r="Z543" s="67"/>
      <c r="AA543" s="67"/>
      <c r="AB543" s="67"/>
      <c r="AC543" s="67"/>
      <c r="AD543" s="67"/>
      <c r="AE543" s="67"/>
      <c r="AF543" s="67"/>
      <c r="AG543" s="67"/>
      <c r="AH543" s="67"/>
      <c r="AI543" s="67"/>
      <c r="AJ543" s="67"/>
    </row>
    <row r="544" spans="1:38" s="68" customFormat="1">
      <c r="A544" s="61"/>
      <c r="B544" s="61"/>
      <c r="C544" s="62"/>
      <c r="D544" s="63"/>
      <c r="E544" s="545" t="s">
        <v>243</v>
      </c>
      <c r="F544" s="63"/>
      <c r="G544" s="64"/>
      <c r="H544" s="64"/>
      <c r="I544" s="64"/>
      <c r="J544" s="64"/>
      <c r="K544" s="64"/>
      <c r="L544" s="64"/>
      <c r="M544" s="65"/>
      <c r="N544" s="65"/>
      <c r="O544" s="66"/>
      <c r="P544" s="67"/>
      <c r="Q544" s="66"/>
      <c r="R544" s="66"/>
      <c r="S544" s="66"/>
      <c r="T544" s="66"/>
      <c r="U544" s="66"/>
      <c r="V544" s="66"/>
      <c r="W544" s="66"/>
      <c r="X544" s="67"/>
      <c r="Y544" s="67"/>
      <c r="Z544" s="67"/>
      <c r="AA544" s="67"/>
      <c r="AB544" s="67"/>
      <c r="AC544" s="67"/>
      <c r="AD544" s="67"/>
      <c r="AE544" s="67"/>
      <c r="AF544" s="67"/>
      <c r="AG544" s="67"/>
      <c r="AH544" s="67"/>
      <c r="AI544" s="67"/>
      <c r="AJ544" s="67"/>
    </row>
    <row r="545" spans="1:40" s="68" customFormat="1">
      <c r="A545" s="61"/>
      <c r="B545" s="61"/>
      <c r="C545" s="62"/>
      <c r="D545" s="63"/>
      <c r="E545" s="545" t="s">
        <v>244</v>
      </c>
      <c r="F545" s="63"/>
      <c r="G545" s="64"/>
      <c r="H545" s="64"/>
      <c r="I545" s="64"/>
      <c r="J545" s="64"/>
      <c r="K545" s="64"/>
      <c r="L545" s="64"/>
      <c r="M545" s="65"/>
      <c r="N545" s="65"/>
      <c r="O545" s="66"/>
      <c r="P545" s="67"/>
      <c r="Q545" s="66"/>
      <c r="R545" s="66"/>
      <c r="S545" s="66"/>
      <c r="T545" s="66"/>
      <c r="U545" s="66"/>
      <c r="V545" s="66"/>
      <c r="W545" s="66"/>
      <c r="X545" s="67"/>
      <c r="Y545" s="67"/>
      <c r="Z545" s="67"/>
      <c r="AA545" s="67"/>
      <c r="AB545" s="67"/>
      <c r="AC545" s="67"/>
      <c r="AD545" s="67"/>
      <c r="AE545" s="67"/>
      <c r="AF545" s="67"/>
      <c r="AG545" s="67"/>
      <c r="AH545" s="67"/>
      <c r="AI545" s="67"/>
      <c r="AJ545" s="67"/>
    </row>
    <row r="546" spans="1:40" s="68" customFormat="1">
      <c r="A546" s="61"/>
      <c r="B546" s="61"/>
      <c r="C546" s="62"/>
      <c r="D546" s="63"/>
      <c r="E546" s="545" t="s">
        <v>245</v>
      </c>
      <c r="F546" s="63"/>
      <c r="G546" s="64"/>
      <c r="H546" s="64"/>
      <c r="I546" s="64"/>
      <c r="J546" s="64"/>
      <c r="K546" s="64"/>
      <c r="L546" s="64"/>
      <c r="M546" s="65"/>
      <c r="N546" s="65"/>
      <c r="O546" s="66"/>
      <c r="P546" s="67"/>
      <c r="Q546" s="66"/>
      <c r="R546" s="66"/>
      <c r="S546" s="66"/>
      <c r="T546" s="66"/>
      <c r="U546" s="66"/>
      <c r="V546" s="66"/>
      <c r="W546" s="66"/>
      <c r="X546" s="67"/>
      <c r="Y546" s="67"/>
      <c r="Z546" s="67"/>
      <c r="AA546" s="67"/>
      <c r="AB546" s="67"/>
      <c r="AC546" s="67"/>
      <c r="AD546" s="67"/>
      <c r="AE546" s="67"/>
      <c r="AF546" s="67"/>
      <c r="AG546" s="67"/>
      <c r="AH546" s="67"/>
      <c r="AI546" s="67"/>
      <c r="AJ546" s="67"/>
    </row>
    <row r="547" spans="1:40" s="68" customFormat="1">
      <c r="A547" s="61"/>
      <c r="B547" s="61"/>
      <c r="C547" s="62"/>
      <c r="D547" s="63"/>
      <c r="E547" s="63"/>
      <c r="F547" s="546" t="s">
        <v>250</v>
      </c>
      <c r="G547" s="64"/>
      <c r="H547" s="64"/>
      <c r="I547" s="64"/>
      <c r="J547" s="64"/>
      <c r="K547" s="64"/>
      <c r="L547" s="64"/>
      <c r="M547" s="65"/>
      <c r="N547" s="65"/>
      <c r="O547" s="66"/>
      <c r="P547" s="67"/>
      <c r="Q547" s="66"/>
      <c r="R547" s="66"/>
      <c r="S547" s="66"/>
      <c r="T547" s="66"/>
      <c r="U547" s="66"/>
      <c r="V547" s="66"/>
      <c r="W547" s="66"/>
      <c r="X547" s="67"/>
      <c r="Y547" s="67"/>
      <c r="Z547" s="67"/>
      <c r="AA547" s="67"/>
      <c r="AB547" s="67"/>
      <c r="AC547" s="67"/>
      <c r="AD547" s="67"/>
      <c r="AE547" s="67"/>
      <c r="AF547" s="67"/>
      <c r="AG547" s="67"/>
      <c r="AH547" s="67"/>
      <c r="AI547" s="67"/>
      <c r="AJ547" s="67"/>
    </row>
    <row r="548" spans="1:40" s="68" customFormat="1">
      <c r="A548" s="61"/>
      <c r="B548" s="61"/>
      <c r="C548" s="62"/>
      <c r="D548" s="63"/>
      <c r="E548" s="63"/>
      <c r="F548" s="543" t="s">
        <v>247</v>
      </c>
      <c r="G548" s="64"/>
      <c r="H548" s="64"/>
      <c r="I548" s="64"/>
      <c r="J548" s="64"/>
      <c r="K548" s="64"/>
      <c r="L548" s="64"/>
      <c r="M548" s="65"/>
      <c r="N548" s="65"/>
      <c r="O548" s="66"/>
      <c r="P548" s="67"/>
      <c r="Q548" s="66"/>
      <c r="R548" s="66"/>
      <c r="S548" s="66"/>
      <c r="T548" s="66"/>
      <c r="U548" s="66"/>
      <c r="V548" s="66"/>
      <c r="W548" s="66"/>
      <c r="X548" s="67"/>
      <c r="Y548" s="67"/>
      <c r="Z548" s="67"/>
      <c r="AA548" s="67"/>
      <c r="AB548" s="67"/>
      <c r="AC548" s="67"/>
      <c r="AD548" s="67"/>
      <c r="AE548" s="67"/>
      <c r="AF548" s="67"/>
      <c r="AG548" s="67"/>
      <c r="AH548" s="67"/>
      <c r="AI548" s="67"/>
      <c r="AJ548" s="67"/>
    </row>
    <row r="549" spans="1:40" s="68" customFormat="1">
      <c r="A549" s="61"/>
      <c r="B549" s="61"/>
      <c r="C549" s="62"/>
      <c r="D549" s="63"/>
      <c r="E549" s="63"/>
      <c r="F549" s="543" t="s">
        <v>248</v>
      </c>
      <c r="G549" s="64"/>
      <c r="H549" s="64"/>
      <c r="I549" s="64"/>
      <c r="J549" s="64"/>
      <c r="K549" s="64"/>
      <c r="L549" s="64"/>
      <c r="M549" s="65"/>
      <c r="N549" s="65"/>
      <c r="O549" s="66"/>
      <c r="P549" s="67"/>
      <c r="Q549" s="66"/>
      <c r="R549" s="66"/>
      <c r="S549" s="66"/>
      <c r="T549" s="66"/>
      <c r="U549" s="66"/>
      <c r="V549" s="66"/>
      <c r="W549" s="66"/>
      <c r="X549" s="67"/>
      <c r="Y549" s="67"/>
      <c r="Z549" s="67"/>
      <c r="AA549" s="67"/>
      <c r="AB549" s="67"/>
      <c r="AC549" s="67"/>
      <c r="AD549" s="67"/>
      <c r="AE549" s="67"/>
      <c r="AF549" s="67"/>
      <c r="AG549" s="67"/>
      <c r="AH549" s="67"/>
      <c r="AI549" s="67"/>
      <c r="AJ549" s="67"/>
    </row>
    <row r="550" spans="1:40" s="68" customFormat="1">
      <c r="A550" s="61"/>
      <c r="B550" s="61"/>
      <c r="C550" s="62"/>
      <c r="D550" s="63"/>
      <c r="E550" s="63"/>
      <c r="F550" s="63"/>
      <c r="G550" s="64"/>
      <c r="H550" s="64"/>
      <c r="I550" s="64"/>
      <c r="J550" s="64"/>
      <c r="K550" s="64"/>
      <c r="L550" s="64"/>
      <c r="M550" s="65"/>
      <c r="N550" s="65"/>
      <c r="O550" s="66"/>
      <c r="P550" s="67"/>
      <c r="Q550" s="66"/>
      <c r="R550" s="66"/>
      <c r="S550" s="66"/>
      <c r="T550" s="66"/>
      <c r="U550" s="66"/>
      <c r="V550" s="66"/>
      <c r="W550" s="66"/>
      <c r="X550" s="67"/>
      <c r="Y550" s="67"/>
      <c r="Z550" s="67"/>
      <c r="AA550" s="67"/>
      <c r="AB550" s="67"/>
      <c r="AC550" s="67"/>
      <c r="AD550" s="67"/>
      <c r="AE550" s="67"/>
      <c r="AF550" s="67"/>
      <c r="AG550" s="67"/>
      <c r="AH550" s="67"/>
      <c r="AI550" s="67"/>
      <c r="AJ550" s="67"/>
    </row>
    <row r="551" spans="1:40" s="68" customFormat="1">
      <c r="A551" s="61"/>
      <c r="B551" s="61"/>
      <c r="C551" s="62"/>
      <c r="D551" s="63"/>
      <c r="E551" s="63"/>
      <c r="F551" s="63"/>
      <c r="G551" s="64"/>
      <c r="H551" s="64"/>
      <c r="I551" s="64"/>
      <c r="J551" s="64"/>
      <c r="K551" s="64"/>
      <c r="L551" s="64"/>
      <c r="M551" s="65"/>
      <c r="N551" s="65"/>
      <c r="O551" s="66"/>
      <c r="P551" s="67"/>
      <c r="Q551" s="66"/>
      <c r="R551" s="66"/>
      <c r="S551" s="66"/>
      <c r="T551" s="66"/>
      <c r="U551" s="66"/>
      <c r="V551" s="66"/>
      <c r="W551" s="66"/>
      <c r="X551" s="67"/>
      <c r="Y551" s="67"/>
      <c r="Z551" s="67"/>
      <c r="AA551" s="67"/>
      <c r="AB551" s="67"/>
      <c r="AC551" s="67"/>
      <c r="AD551" s="67"/>
      <c r="AE551" s="67"/>
      <c r="AF551" s="67"/>
      <c r="AG551" s="67"/>
      <c r="AH551" s="67"/>
      <c r="AI551" s="67"/>
      <c r="AJ551" s="67"/>
    </row>
    <row r="552" spans="1:40" s="68" customFormat="1">
      <c r="A552" s="61"/>
      <c r="B552" s="61"/>
      <c r="C552" s="62"/>
      <c r="D552" s="63"/>
      <c r="E552" s="63"/>
      <c r="F552" s="63"/>
      <c r="G552" s="64"/>
      <c r="H552" s="64"/>
      <c r="I552" s="64"/>
      <c r="J552" s="64"/>
      <c r="K552" s="64"/>
      <c r="L552" s="64"/>
      <c r="M552" s="65"/>
      <c r="N552" s="65"/>
      <c r="O552" s="66"/>
      <c r="P552" s="67"/>
      <c r="Q552" s="66"/>
      <c r="R552" s="66"/>
      <c r="S552" s="66"/>
      <c r="T552" s="66"/>
      <c r="U552" s="66"/>
      <c r="V552" s="66"/>
      <c r="W552" s="66"/>
      <c r="X552" s="67"/>
      <c r="Y552" s="67"/>
      <c r="Z552" s="67"/>
      <c r="AA552" s="67"/>
      <c r="AB552" s="67"/>
      <c r="AC552" s="67"/>
      <c r="AD552" s="67"/>
      <c r="AE552" s="67"/>
      <c r="AF552" s="67"/>
      <c r="AG552" s="67"/>
      <c r="AH552" s="67"/>
      <c r="AI552" s="67"/>
      <c r="AJ552" s="67"/>
    </row>
    <row r="553" spans="1:40" s="34" customFormat="1">
      <c r="A553" s="61"/>
      <c r="B553" s="61"/>
      <c r="C553" s="62"/>
      <c r="D553" s="63"/>
      <c r="E553" s="63"/>
      <c r="F553" s="63"/>
      <c r="G553" s="64"/>
      <c r="H553" s="64"/>
      <c r="I553" s="64"/>
      <c r="J553" s="64"/>
      <c r="K553" s="64"/>
      <c r="L553" s="64"/>
      <c r="M553" s="65"/>
      <c r="N553" s="65"/>
      <c r="O553" s="67"/>
      <c r="P553" s="67"/>
      <c r="Q553" s="66"/>
      <c r="R553" s="66"/>
      <c r="S553" s="66"/>
      <c r="T553" s="66"/>
      <c r="U553" s="66"/>
      <c r="V553" s="66"/>
      <c r="W553" s="66"/>
      <c r="X553" s="67"/>
      <c r="Y553" s="67"/>
      <c r="Z553" s="67"/>
      <c r="AA553" s="67"/>
      <c r="AB553" s="67"/>
      <c r="AC553" s="67"/>
      <c r="AD553" s="67"/>
      <c r="AE553" s="67"/>
      <c r="AF553" s="67"/>
      <c r="AG553" s="67"/>
      <c r="AH553" s="67"/>
      <c r="AI553" s="67"/>
      <c r="AJ553" s="67"/>
      <c r="AK553" s="68"/>
      <c r="AL553" s="68"/>
      <c r="AM553" s="68"/>
      <c r="AN553" s="68"/>
    </row>
    <row r="554" spans="1:40">
      <c r="A554" s="677" t="s">
        <v>10</v>
      </c>
      <c r="B554" s="677"/>
      <c r="C554" s="677"/>
      <c r="D554" s="677"/>
      <c r="E554" s="677"/>
      <c r="F554" s="677"/>
      <c r="G554" s="677"/>
      <c r="H554" s="677"/>
      <c r="I554" s="677"/>
      <c r="J554" s="677"/>
      <c r="K554" s="677"/>
      <c r="L554" s="677"/>
      <c r="M554" s="677"/>
      <c r="N554" s="677"/>
      <c r="O554" s="13">
        <f t="shared" ref="O554:AH554" si="113">SUM(O2:O553)</f>
        <v>196171.94808398013</v>
      </c>
      <c r="P554" s="13">
        <f t="shared" si="113"/>
        <v>7778.9966764490082</v>
      </c>
      <c r="Q554" s="13">
        <f t="shared" si="113"/>
        <v>325636.78552829707</v>
      </c>
      <c r="R554" s="132">
        <f t="shared" si="113"/>
        <v>1683416.0530625647</v>
      </c>
      <c r="S554" s="13">
        <f t="shared" si="113"/>
        <v>157403.20624904975</v>
      </c>
      <c r="T554" s="132">
        <f t="shared" si="113"/>
        <v>42660465.110179648</v>
      </c>
      <c r="U554" s="13">
        <f t="shared" si="113"/>
        <v>3523.6635900000006</v>
      </c>
      <c r="V554" s="13">
        <f t="shared" si="113"/>
        <v>342934.32826579077</v>
      </c>
      <c r="W554" s="13">
        <f t="shared" si="113"/>
        <v>358352.21965150605</v>
      </c>
      <c r="X554" s="132">
        <f t="shared" si="113"/>
        <v>25748969.740699258</v>
      </c>
      <c r="Y554" s="13">
        <f t="shared" si="113"/>
        <v>13466.370271987862</v>
      </c>
      <c r="Z554" s="132">
        <f t="shared" si="113"/>
        <v>2515463.347004822</v>
      </c>
      <c r="AA554" s="13">
        <f t="shared" si="113"/>
        <v>303.42111360000001</v>
      </c>
      <c r="AB554" s="132">
        <f t="shared" si="113"/>
        <v>1172.9088056751568</v>
      </c>
      <c r="AC554" s="13">
        <f t="shared" si="113"/>
        <v>34930.162465999201</v>
      </c>
      <c r="AD554" s="132">
        <f t="shared" si="113"/>
        <v>5197122.7190349242</v>
      </c>
      <c r="AE554" s="13">
        <f t="shared" si="113"/>
        <v>6852.279346000003</v>
      </c>
      <c r="AF554" s="132">
        <f t="shared" si="113"/>
        <v>54785</v>
      </c>
      <c r="AG554" s="13">
        <f t="shared" si="113"/>
        <v>293228.14691682137</v>
      </c>
      <c r="AH554" s="132">
        <f t="shared" si="113"/>
        <v>87868998.800317183</v>
      </c>
      <c r="AI554" s="331">
        <f>SUM(AI2:AI553)-AK554</f>
        <v>16486495.668916449</v>
      </c>
      <c r="AJ554" s="67"/>
      <c r="AK554" s="250">
        <f>AL3+AL31+AK65+AK74+AK83+AL92+AK122+AK138+AK165+AK211+AL220+AL235+AL256+AL277+AK311+AL323+AL353+AL368+AK458+AL473+AL493</f>
        <v>71437288.131400734</v>
      </c>
    </row>
    <row r="555" spans="1:40">
      <c r="AJ555" s="67"/>
      <c r="AK555" s="7" t="s">
        <v>107</v>
      </c>
    </row>
    <row r="556" spans="1:40">
      <c r="A556" s="675" t="s">
        <v>24</v>
      </c>
      <c r="B556" s="675"/>
      <c r="C556" s="675"/>
      <c r="D556" s="675"/>
      <c r="E556" s="675"/>
      <c r="F556" s="675"/>
      <c r="G556" s="675"/>
      <c r="H556" s="675"/>
      <c r="I556" s="76"/>
      <c r="J556" s="76"/>
      <c r="K556" s="76"/>
      <c r="L556" s="76"/>
      <c r="M556" s="28"/>
      <c r="N556" s="28"/>
      <c r="O556" s="28"/>
      <c r="P556" s="25"/>
      <c r="AG556" s="28"/>
      <c r="AH556" s="28"/>
      <c r="AJ556" s="67"/>
    </row>
    <row r="557" spans="1:40">
      <c r="A557" s="676" t="s">
        <v>25</v>
      </c>
      <c r="B557" s="676"/>
      <c r="C557" s="676"/>
      <c r="D557" s="676"/>
      <c r="E557" s="676"/>
      <c r="F557" s="676"/>
      <c r="G557" s="676"/>
      <c r="H557" s="676"/>
      <c r="I557" s="77"/>
      <c r="J557" s="77"/>
      <c r="K557" s="77"/>
      <c r="L557" s="77"/>
      <c r="M557" s="25"/>
      <c r="N557" s="25"/>
      <c r="O557" s="25"/>
      <c r="P557" s="28"/>
      <c r="AG557" s="28"/>
      <c r="AH557" s="28"/>
    </row>
    <row r="558" spans="1:40">
      <c r="AG558" s="28"/>
      <c r="AH558" s="28"/>
    </row>
    <row r="559" spans="1:40">
      <c r="M559" s="40"/>
      <c r="N559" s="40"/>
      <c r="O559" s="40"/>
      <c r="P559" s="25"/>
      <c r="AG559" s="28"/>
      <c r="AH559" s="28"/>
    </row>
    <row r="560" spans="1:40">
      <c r="AG560" s="28"/>
      <c r="AH560" s="28"/>
    </row>
    <row r="561" spans="1:36">
      <c r="A561" s="668" t="s">
        <v>37</v>
      </c>
      <c r="B561" s="668"/>
      <c r="C561" s="668"/>
      <c r="D561" s="668"/>
      <c r="E561" s="668"/>
      <c r="F561" s="668"/>
      <c r="G561" s="668"/>
      <c r="H561" s="668"/>
      <c r="I561" s="668"/>
      <c r="J561" s="668"/>
      <c r="K561" s="668"/>
      <c r="L561" s="668"/>
      <c r="M561" s="668"/>
      <c r="N561" s="668"/>
      <c r="AG561" s="28"/>
      <c r="AH561" s="28"/>
    </row>
    <row r="562" spans="1:36">
      <c r="A562" s="668"/>
      <c r="B562" s="668"/>
      <c r="C562" s="668"/>
      <c r="D562" s="668"/>
      <c r="E562" s="668"/>
      <c r="F562" s="668"/>
      <c r="G562" s="668"/>
      <c r="H562" s="668"/>
      <c r="I562" s="668"/>
      <c r="J562" s="668"/>
      <c r="K562" s="668"/>
      <c r="L562" s="668"/>
      <c r="M562" s="668"/>
      <c r="N562" s="668"/>
      <c r="AG562" s="28"/>
      <c r="AH562" s="28"/>
    </row>
    <row r="563" spans="1:36">
      <c r="A563" s="668"/>
      <c r="B563" s="668"/>
      <c r="C563" s="668"/>
      <c r="D563" s="668"/>
      <c r="E563" s="668"/>
      <c r="F563" s="668"/>
      <c r="G563" s="668"/>
      <c r="H563" s="668"/>
      <c r="I563" s="668"/>
      <c r="J563" s="668"/>
      <c r="K563" s="668"/>
      <c r="L563" s="668"/>
      <c r="M563" s="668"/>
      <c r="N563" s="668"/>
      <c r="AG563" s="28"/>
      <c r="AH563" s="28"/>
    </row>
    <row r="564" spans="1:36">
      <c r="A564" s="668"/>
      <c r="B564" s="668"/>
      <c r="C564" s="668"/>
      <c r="D564" s="668"/>
      <c r="E564" s="668"/>
      <c r="F564" s="668"/>
      <c r="G564" s="668"/>
      <c r="H564" s="668"/>
      <c r="I564" s="668"/>
      <c r="J564" s="668"/>
      <c r="K564" s="668"/>
      <c r="L564" s="668"/>
      <c r="M564" s="668"/>
      <c r="N564" s="668"/>
      <c r="AG564" s="28"/>
      <c r="AH564" s="28"/>
    </row>
    <row r="565" spans="1:36">
      <c r="A565" s="678" t="s">
        <v>38</v>
      </c>
      <c r="B565" s="678"/>
      <c r="C565" s="678"/>
      <c r="D565" s="678"/>
      <c r="E565" s="678"/>
      <c r="F565" s="678"/>
      <c r="G565" s="678"/>
      <c r="H565" s="678"/>
      <c r="I565" s="678"/>
      <c r="J565" s="678"/>
      <c r="K565" s="678"/>
      <c r="L565" s="678"/>
      <c r="M565" s="678"/>
      <c r="N565" s="678"/>
      <c r="AG565" s="28"/>
      <c r="AH565" s="28"/>
    </row>
    <row r="566" spans="1:36">
      <c r="A566" s="674" t="s">
        <v>26</v>
      </c>
      <c r="B566" s="674"/>
      <c r="C566" s="674"/>
      <c r="D566" s="674"/>
      <c r="E566" s="674"/>
      <c r="F566" s="674"/>
      <c r="G566" s="674"/>
      <c r="H566" s="674"/>
      <c r="I566" s="674"/>
      <c r="J566" s="674"/>
      <c r="K566" s="674"/>
      <c r="L566" s="674"/>
      <c r="M566" s="674"/>
      <c r="N566" s="674"/>
      <c r="AG566" s="28"/>
      <c r="AH566" s="28"/>
    </row>
    <row r="567" spans="1:36">
      <c r="A567" s="674"/>
      <c r="B567" s="674"/>
      <c r="C567" s="674"/>
      <c r="D567" s="674"/>
      <c r="E567" s="674"/>
      <c r="F567" s="674"/>
      <c r="G567" s="674"/>
      <c r="H567" s="674"/>
      <c r="I567" s="674"/>
      <c r="J567" s="674"/>
      <c r="K567" s="674"/>
      <c r="L567" s="674"/>
      <c r="M567" s="674"/>
      <c r="N567" s="674"/>
      <c r="AG567" s="28"/>
      <c r="AH567" s="28"/>
    </row>
    <row r="568" spans="1:36">
      <c r="A568" s="674"/>
      <c r="B568" s="674"/>
      <c r="C568" s="674"/>
      <c r="D568" s="674"/>
      <c r="E568" s="674"/>
      <c r="F568" s="674"/>
      <c r="G568" s="674"/>
      <c r="H568" s="674"/>
      <c r="I568" s="674"/>
      <c r="J568" s="674"/>
      <c r="K568" s="674"/>
      <c r="L568" s="674"/>
      <c r="M568" s="674"/>
      <c r="N568" s="674"/>
      <c r="AG568" s="28"/>
      <c r="AH568" s="28"/>
    </row>
    <row r="569" spans="1:36">
      <c r="A569" s="674"/>
      <c r="B569" s="674"/>
      <c r="C569" s="674"/>
      <c r="D569" s="674"/>
      <c r="E569" s="674"/>
      <c r="F569" s="674"/>
      <c r="G569" s="674"/>
      <c r="H569" s="674"/>
      <c r="I569" s="674"/>
      <c r="J569" s="674"/>
      <c r="K569" s="674"/>
      <c r="L569" s="674"/>
      <c r="M569" s="674"/>
      <c r="N569" s="674"/>
      <c r="AG569" s="28"/>
      <c r="AH569" s="28"/>
      <c r="AI569" s="55"/>
      <c r="AJ569" s="55"/>
    </row>
    <row r="574" spans="1:36">
      <c r="C574" s="673" t="s">
        <v>34</v>
      </c>
      <c r="D574" s="673"/>
      <c r="E574" s="673"/>
      <c r="F574" s="673"/>
      <c r="G574" s="673"/>
      <c r="H574" s="673"/>
      <c r="I574" s="673"/>
      <c r="J574" s="673"/>
      <c r="K574" s="673"/>
      <c r="L574" s="673"/>
      <c r="M574" s="673"/>
    </row>
    <row r="575" spans="1:36">
      <c r="C575" s="673"/>
      <c r="D575" s="673"/>
      <c r="E575" s="673"/>
      <c r="F575" s="673"/>
      <c r="G575" s="673"/>
      <c r="H575" s="673"/>
      <c r="I575" s="673"/>
      <c r="J575" s="673"/>
      <c r="K575" s="673"/>
      <c r="L575" s="673"/>
      <c r="M575" s="673"/>
    </row>
    <row r="576" spans="1:36">
      <c r="C576" s="673"/>
      <c r="D576" s="673"/>
      <c r="E576" s="673"/>
      <c r="F576" s="673"/>
      <c r="G576" s="673"/>
      <c r="H576" s="673"/>
      <c r="I576" s="673"/>
      <c r="J576" s="673"/>
      <c r="K576" s="673"/>
      <c r="L576" s="673"/>
      <c r="M576" s="673"/>
    </row>
    <row r="577" spans="1:39">
      <c r="C577" s="673"/>
      <c r="D577" s="673"/>
      <c r="E577" s="673"/>
      <c r="F577" s="673"/>
      <c r="G577" s="673"/>
      <c r="H577" s="673"/>
      <c r="I577" s="673"/>
      <c r="J577" s="673"/>
      <c r="K577" s="673"/>
      <c r="L577" s="673"/>
      <c r="M577" s="673"/>
    </row>
    <row r="578" spans="1:39">
      <c r="C578" s="673"/>
      <c r="D578" s="673"/>
      <c r="E578" s="673"/>
      <c r="F578" s="673"/>
      <c r="G578" s="673"/>
      <c r="H578" s="673"/>
      <c r="I578" s="673"/>
      <c r="J578" s="673"/>
      <c r="K578" s="673"/>
      <c r="L578" s="673"/>
      <c r="M578" s="673"/>
    </row>
    <row r="581" spans="1:39">
      <c r="C581" s="673" t="s">
        <v>35</v>
      </c>
      <c r="D581" s="673"/>
      <c r="E581" s="673"/>
      <c r="F581" s="673"/>
      <c r="G581" s="673"/>
      <c r="H581" s="673"/>
      <c r="I581" s="673"/>
      <c r="J581" s="673"/>
      <c r="K581" s="673"/>
      <c r="L581" s="673"/>
      <c r="M581" s="673"/>
    </row>
    <row r="582" spans="1:39">
      <c r="C582" s="673"/>
      <c r="D582" s="673"/>
      <c r="E582" s="673"/>
      <c r="F582" s="673"/>
      <c r="G582" s="673"/>
      <c r="H582" s="673"/>
      <c r="I582" s="673"/>
      <c r="J582" s="673"/>
      <c r="K582" s="673"/>
      <c r="L582" s="673"/>
      <c r="M582" s="673"/>
    </row>
    <row r="583" spans="1:39">
      <c r="C583" s="673"/>
      <c r="D583" s="673"/>
      <c r="E583" s="673"/>
      <c r="F583" s="673"/>
      <c r="G583" s="673"/>
      <c r="H583" s="673"/>
      <c r="I583" s="673"/>
      <c r="J583" s="673"/>
      <c r="K583" s="673"/>
      <c r="L583" s="673"/>
      <c r="M583" s="673"/>
    </row>
    <row r="584" spans="1:39">
      <c r="C584" s="673"/>
      <c r="D584" s="673"/>
      <c r="E584" s="673"/>
      <c r="F584" s="673"/>
      <c r="G584" s="673"/>
      <c r="H584" s="673"/>
      <c r="I584" s="673"/>
      <c r="J584" s="673"/>
      <c r="K584" s="673"/>
      <c r="L584" s="673"/>
      <c r="M584" s="673"/>
    </row>
    <row r="585" spans="1:39">
      <c r="C585" s="673"/>
      <c r="D585" s="673"/>
      <c r="E585" s="673"/>
      <c r="F585" s="673"/>
      <c r="G585" s="673"/>
      <c r="H585" s="673"/>
      <c r="I585" s="673"/>
      <c r="J585" s="673"/>
      <c r="K585" s="673"/>
      <c r="L585" s="673"/>
      <c r="M585" s="673"/>
    </row>
    <row r="590" spans="1:39" ht="12.75" customHeight="1">
      <c r="O590" s="30"/>
      <c r="P590" s="33"/>
      <c r="Q590" s="33"/>
      <c r="R590" s="30"/>
      <c r="S590" s="30"/>
      <c r="T590" s="30"/>
      <c r="U590" s="30"/>
      <c r="V590" s="30"/>
      <c r="W590" s="30"/>
      <c r="X590" s="30"/>
      <c r="Y590" s="30"/>
      <c r="Z590" s="30"/>
      <c r="AA590" s="30"/>
      <c r="AB590" s="30"/>
      <c r="AC590" s="30"/>
      <c r="AD590" s="30"/>
      <c r="AE590" s="30"/>
      <c r="AF590" s="30"/>
      <c r="AG590" s="30"/>
      <c r="AH590" s="30"/>
      <c r="AI590" s="30"/>
      <c r="AJ590" s="31"/>
      <c r="AK590" s="31"/>
      <c r="AL590" s="31"/>
      <c r="AM590" s="31"/>
    </row>
    <row r="591" spans="1:39">
      <c r="A591" s="669" t="s">
        <v>27</v>
      </c>
      <c r="B591" s="669"/>
      <c r="C591" s="669"/>
      <c r="D591" s="669"/>
      <c r="E591" s="669"/>
      <c r="F591" s="669"/>
      <c r="G591" s="669"/>
      <c r="H591" s="669"/>
      <c r="I591" s="669"/>
      <c r="J591" s="669"/>
      <c r="K591" s="669"/>
      <c r="L591" s="669"/>
      <c r="M591" s="669"/>
      <c r="N591" s="669"/>
    </row>
    <row r="592" spans="1:39">
      <c r="A592" s="669"/>
      <c r="B592" s="669"/>
      <c r="C592" s="669"/>
      <c r="D592" s="669"/>
      <c r="E592" s="669"/>
      <c r="F592" s="669"/>
      <c r="G592" s="669"/>
      <c r="H592" s="669"/>
      <c r="I592" s="669"/>
      <c r="J592" s="669"/>
      <c r="K592" s="669"/>
      <c r="L592" s="669"/>
      <c r="M592" s="669"/>
      <c r="N592" s="669"/>
    </row>
    <row r="593" spans="1:25">
      <c r="A593" s="670" t="s">
        <v>28</v>
      </c>
      <c r="B593" s="670"/>
      <c r="C593" s="670"/>
      <c r="D593" s="670"/>
      <c r="E593" s="670"/>
      <c r="F593" s="670"/>
      <c r="G593" s="670"/>
      <c r="H593" s="670"/>
      <c r="I593" s="670"/>
      <c r="J593" s="670"/>
      <c r="K593" s="670"/>
      <c r="L593" s="670"/>
      <c r="M593" s="670"/>
    </row>
    <row r="594" spans="1:25">
      <c r="A594" s="671" t="s">
        <v>29</v>
      </c>
      <c r="B594" s="671"/>
      <c r="C594" s="671"/>
      <c r="D594" s="671"/>
      <c r="E594" s="131"/>
      <c r="F594" s="131"/>
      <c r="G594" s="47"/>
      <c r="H594" s="47"/>
      <c r="I594" s="47"/>
      <c r="J594" s="47"/>
      <c r="K594" s="47"/>
      <c r="L594" s="47"/>
      <c r="M594" s="47"/>
    </row>
    <row r="595" spans="1:25">
      <c r="A595" s="672" t="s">
        <v>30</v>
      </c>
      <c r="B595" s="672"/>
      <c r="C595" s="672"/>
      <c r="D595" s="672"/>
      <c r="E595" s="672"/>
      <c r="F595" s="672"/>
      <c r="G595" s="672"/>
      <c r="H595" s="672"/>
      <c r="I595" s="672"/>
      <c r="J595" s="672"/>
      <c r="K595" s="672"/>
      <c r="L595" s="672"/>
      <c r="M595" s="672"/>
      <c r="N595" s="672"/>
    </row>
    <row r="596" spans="1:25">
      <c r="A596" s="670" t="s">
        <v>31</v>
      </c>
      <c r="B596" s="670"/>
      <c r="C596" s="670"/>
      <c r="D596" s="670"/>
      <c r="E596" s="670"/>
      <c r="F596" s="670"/>
      <c r="G596" s="670"/>
      <c r="H596" s="670"/>
      <c r="I596" s="670"/>
      <c r="J596" s="670"/>
      <c r="K596" s="670"/>
      <c r="L596" s="670"/>
      <c r="M596" s="670"/>
      <c r="N596" s="670"/>
    </row>
    <row r="597" spans="1:25">
      <c r="A597" s="671" t="s">
        <v>32</v>
      </c>
      <c r="B597" s="671"/>
      <c r="C597" s="671"/>
      <c r="D597" s="671"/>
      <c r="E597" s="671"/>
      <c r="F597" s="671"/>
      <c r="G597" s="671"/>
    </row>
    <row r="598" spans="1:25" ht="12.75" customHeight="1">
      <c r="A598" s="668" t="s">
        <v>33</v>
      </c>
      <c r="B598" s="668"/>
      <c r="C598" s="668"/>
      <c r="D598" s="668"/>
      <c r="E598" s="668"/>
      <c r="F598" s="668"/>
      <c r="G598" s="668"/>
      <c r="H598" s="668"/>
      <c r="I598" s="668"/>
      <c r="J598" s="668"/>
      <c r="K598" s="668"/>
      <c r="L598" s="668"/>
      <c r="M598" s="668"/>
      <c r="N598" s="30"/>
      <c r="O598" s="47"/>
      <c r="P598" s="47"/>
      <c r="Q598" s="47"/>
      <c r="R598" s="47"/>
      <c r="S598" s="47"/>
      <c r="T598" s="47"/>
      <c r="U598" s="47"/>
      <c r="V598" s="47"/>
      <c r="W598" s="47"/>
      <c r="X598" s="47"/>
      <c r="Y598" s="47"/>
    </row>
    <row r="599" spans="1:25">
      <c r="A599" s="668"/>
      <c r="B599" s="668"/>
      <c r="C599" s="668"/>
      <c r="D599" s="668"/>
      <c r="E599" s="668"/>
      <c r="F599" s="668"/>
      <c r="G599" s="668"/>
      <c r="H599" s="668"/>
      <c r="I599" s="668"/>
      <c r="J599" s="668"/>
      <c r="K599" s="668"/>
      <c r="L599" s="668"/>
      <c r="M599" s="668"/>
      <c r="N599" s="30"/>
    </row>
    <row r="600" spans="1:25">
      <c r="A600" s="668"/>
      <c r="B600" s="668"/>
      <c r="C600" s="668"/>
      <c r="D600" s="668"/>
      <c r="E600" s="668"/>
      <c r="F600" s="668"/>
      <c r="G600" s="668"/>
      <c r="H600" s="668"/>
      <c r="I600" s="668"/>
      <c r="J600" s="668"/>
      <c r="K600" s="668"/>
      <c r="L600" s="668"/>
      <c r="M600" s="668"/>
      <c r="N600" s="30"/>
    </row>
  </sheetData>
  <mergeCells count="582">
    <mergeCell ref="AK31:AK37"/>
    <mergeCell ref="AK38:AK41"/>
    <mergeCell ref="AK42:AK48"/>
    <mergeCell ref="AK49:AK52"/>
    <mergeCell ref="AK53:AK56"/>
    <mergeCell ref="AE60:AF61"/>
    <mergeCell ref="AJ31:AJ56"/>
    <mergeCell ref="AE31:AF56"/>
    <mergeCell ref="AL31:AL56"/>
    <mergeCell ref="A31:A56"/>
    <mergeCell ref="M31:M48"/>
    <mergeCell ref="N31:N56"/>
    <mergeCell ref="M49:M56"/>
    <mergeCell ref="B189:B190"/>
    <mergeCell ref="B191:B192"/>
    <mergeCell ref="B193:B194"/>
    <mergeCell ref="B280:B282"/>
    <mergeCell ref="B286:B288"/>
    <mergeCell ref="B277:B279"/>
    <mergeCell ref="B283:B285"/>
    <mergeCell ref="B289:B291"/>
    <mergeCell ref="B323:B325"/>
    <mergeCell ref="N508:N509"/>
    <mergeCell ref="AJ508:AJ509"/>
    <mergeCell ref="AK508:AK509"/>
    <mergeCell ref="AE489:AF489"/>
    <mergeCell ref="B501:B504"/>
    <mergeCell ref="AK501:AK504"/>
    <mergeCell ref="A501:A504"/>
    <mergeCell ref="C501:C504"/>
    <mergeCell ref="M501:M504"/>
    <mergeCell ref="N501:N504"/>
    <mergeCell ref="AE501:AF504"/>
    <mergeCell ref="AJ501:AJ504"/>
    <mergeCell ref="AJ159:AJ161"/>
    <mergeCell ref="A262:A267"/>
    <mergeCell ref="A256:A261"/>
    <mergeCell ref="N256:N267"/>
    <mergeCell ref="AE256:AF267"/>
    <mergeCell ref="B220:B222"/>
    <mergeCell ref="C220:C222"/>
    <mergeCell ref="B223:B225"/>
    <mergeCell ref="B262:B264"/>
    <mergeCell ref="B265:B267"/>
    <mergeCell ref="M193:M194"/>
    <mergeCell ref="N165:N172"/>
    <mergeCell ref="A214:A216"/>
    <mergeCell ref="B214:B216"/>
    <mergeCell ref="A226:A231"/>
    <mergeCell ref="M198:M200"/>
    <mergeCell ref="N198:N200"/>
    <mergeCell ref="M220:M225"/>
    <mergeCell ref="N220:N231"/>
    <mergeCell ref="M226:M231"/>
    <mergeCell ref="AJ221:AJ222"/>
    <mergeCell ref="AJ224:AJ225"/>
    <mergeCell ref="AL159:AL161"/>
    <mergeCell ref="AL483:AL485"/>
    <mergeCell ref="A483:A485"/>
    <mergeCell ref="M483:M485"/>
    <mergeCell ref="AJ483:AJ485"/>
    <mergeCell ref="B483:B484"/>
    <mergeCell ref="C483:C484"/>
    <mergeCell ref="N483:N485"/>
    <mergeCell ref="AE483:AF485"/>
    <mergeCell ref="AK483:AK484"/>
    <mergeCell ref="AL473:AL477"/>
    <mergeCell ref="AK473:AK474"/>
    <mergeCell ref="AK475:AK477"/>
    <mergeCell ref="AJ475:AJ477"/>
    <mergeCell ref="A473:A477"/>
    <mergeCell ref="M473:M477"/>
    <mergeCell ref="A447:A454"/>
    <mergeCell ref="C447:C454"/>
    <mergeCell ref="M447:M454"/>
    <mergeCell ref="N447:N454"/>
    <mergeCell ref="AJ312:AJ319"/>
    <mergeCell ref="A436:A443"/>
    <mergeCell ref="C436:C443"/>
    <mergeCell ref="M436:M443"/>
    <mergeCell ref="AJ436:AJ443"/>
    <mergeCell ref="AE436:AF443"/>
    <mergeCell ref="N436:N443"/>
    <mergeCell ref="B440:B443"/>
    <mergeCell ref="AK159:AK160"/>
    <mergeCell ref="N271:N273"/>
    <mergeCell ref="C256:C261"/>
    <mergeCell ref="C223:C225"/>
    <mergeCell ref="C262:C264"/>
    <mergeCell ref="C265:C267"/>
    <mergeCell ref="M293:M307"/>
    <mergeCell ref="N277:N307"/>
    <mergeCell ref="M262:M267"/>
    <mergeCell ref="AJ235:AJ243"/>
    <mergeCell ref="A159:A161"/>
    <mergeCell ref="B159:B160"/>
    <mergeCell ref="C159:C160"/>
    <mergeCell ref="A430:A432"/>
    <mergeCell ref="B430:B432"/>
    <mergeCell ref="C430:C432"/>
    <mergeCell ref="M430:M432"/>
    <mergeCell ref="N430:N432"/>
    <mergeCell ref="AE430:AF432"/>
    <mergeCell ref="AJ430:AJ432"/>
    <mergeCell ref="A418:A420"/>
    <mergeCell ref="AE424:AF426"/>
    <mergeCell ref="AJ424:AJ426"/>
    <mergeCell ref="C424:C426"/>
    <mergeCell ref="M424:M426"/>
    <mergeCell ref="N424:N426"/>
    <mergeCell ref="B418:B420"/>
    <mergeCell ref="C418:C420"/>
    <mergeCell ref="M418:M420"/>
    <mergeCell ref="N418:N420"/>
    <mergeCell ref="AE447:AF454"/>
    <mergeCell ref="AJ447:AJ454"/>
    <mergeCell ref="B447:B454"/>
    <mergeCell ref="AE418:AF420"/>
    <mergeCell ref="AJ418:AJ420"/>
    <mergeCell ref="M235:M252"/>
    <mergeCell ref="C353:C355"/>
    <mergeCell ref="C356:C358"/>
    <mergeCell ref="AJ262:AJ267"/>
    <mergeCell ref="C389:C409"/>
    <mergeCell ref="M277:M292"/>
    <mergeCell ref="M359:M364"/>
    <mergeCell ref="M353:M358"/>
    <mergeCell ref="M368:M388"/>
    <mergeCell ref="M256:M261"/>
    <mergeCell ref="N235:N252"/>
    <mergeCell ref="AE311:AF319"/>
    <mergeCell ref="N368:N409"/>
    <mergeCell ref="AJ413:AJ415"/>
    <mergeCell ref="B424:B426"/>
    <mergeCell ref="AL314:AL319"/>
    <mergeCell ref="AK317:AK319"/>
    <mergeCell ref="AK311:AK313"/>
    <mergeCell ref="AK296:AK307"/>
    <mergeCell ref="AL235:AL252"/>
    <mergeCell ref="AK289:AK291"/>
    <mergeCell ref="AE244:AF252"/>
    <mergeCell ref="AJ244:AJ252"/>
    <mergeCell ref="AK244:AK252"/>
    <mergeCell ref="AE235:AF243"/>
    <mergeCell ref="AJ260:AJ261"/>
    <mergeCell ref="AJ257:AJ258"/>
    <mergeCell ref="AK286:AK288"/>
    <mergeCell ref="AL293:AL307"/>
    <mergeCell ref="AE277:AF307"/>
    <mergeCell ref="AK262:AK264"/>
    <mergeCell ref="AL262:AL267"/>
    <mergeCell ref="AK265:AK267"/>
    <mergeCell ref="AK259:AK261"/>
    <mergeCell ref="AK271:AK273"/>
    <mergeCell ref="AE271:AF273"/>
    <mergeCell ref="AL189:AL194"/>
    <mergeCell ref="M271:M273"/>
    <mergeCell ref="AJ293:AJ307"/>
    <mergeCell ref="AK214:AK216"/>
    <mergeCell ref="AK211:AK213"/>
    <mergeCell ref="AK198:AK200"/>
    <mergeCell ref="AK256:AK258"/>
    <mergeCell ref="AK293:AK295"/>
    <mergeCell ref="AL277:AL292"/>
    <mergeCell ref="AK283:AK285"/>
    <mergeCell ref="AK280:AK282"/>
    <mergeCell ref="AJ277:AJ292"/>
    <mergeCell ref="AK235:AK243"/>
    <mergeCell ref="AJ271:AJ273"/>
    <mergeCell ref="AL256:AL261"/>
    <mergeCell ref="A98:A103"/>
    <mergeCell ref="M189:M192"/>
    <mergeCell ref="M133:M134"/>
    <mergeCell ref="B122:B124"/>
    <mergeCell ref="C122:C124"/>
    <mergeCell ref="N211:N216"/>
    <mergeCell ref="B101:B103"/>
    <mergeCell ref="C98:C103"/>
    <mergeCell ref="C107:C118"/>
    <mergeCell ref="N138:N141"/>
    <mergeCell ref="A131:A134"/>
    <mergeCell ref="A138:A139"/>
    <mergeCell ref="A140:A141"/>
    <mergeCell ref="C145:C155"/>
    <mergeCell ref="M138:M139"/>
    <mergeCell ref="M169:M172"/>
    <mergeCell ref="A198:A200"/>
    <mergeCell ref="B198:B200"/>
    <mergeCell ref="C214:C216"/>
    <mergeCell ref="M214:M216"/>
    <mergeCell ref="C17:C19"/>
    <mergeCell ref="AE165:AF172"/>
    <mergeCell ref="A271:A273"/>
    <mergeCell ref="B271:B273"/>
    <mergeCell ref="B226:B228"/>
    <mergeCell ref="C226:C228"/>
    <mergeCell ref="A277:A292"/>
    <mergeCell ref="A353:A358"/>
    <mergeCell ref="B353:B355"/>
    <mergeCell ref="A165:A168"/>
    <mergeCell ref="A169:A172"/>
    <mergeCell ref="C165:C168"/>
    <mergeCell ref="C169:C172"/>
    <mergeCell ref="A235:A252"/>
    <mergeCell ref="A189:A194"/>
    <mergeCell ref="A293:A307"/>
    <mergeCell ref="B296:B307"/>
    <mergeCell ref="C293:C307"/>
    <mergeCell ref="A220:A225"/>
    <mergeCell ref="B256:B258"/>
    <mergeCell ref="B259:B261"/>
    <mergeCell ref="A323:A331"/>
    <mergeCell ref="B317:B319"/>
    <mergeCell ref="B229:B231"/>
    <mergeCell ref="AK86:AK88"/>
    <mergeCell ref="AK23:AK25"/>
    <mergeCell ref="AK20:AK22"/>
    <mergeCell ref="AK17:AK19"/>
    <mergeCell ref="AJ204:AJ207"/>
    <mergeCell ref="AK204:AK207"/>
    <mergeCell ref="AE204:AF207"/>
    <mergeCell ref="M204:M207"/>
    <mergeCell ref="N204:N207"/>
    <mergeCell ref="AE122:AF127"/>
    <mergeCell ref="AJ138:AJ139"/>
    <mergeCell ref="AK138:AK139"/>
    <mergeCell ref="M140:M141"/>
    <mergeCell ref="AE140:AF141"/>
    <mergeCell ref="AJ140:AJ141"/>
    <mergeCell ref="AK140:AK141"/>
    <mergeCell ref="AK189:AK190"/>
    <mergeCell ref="N189:N194"/>
    <mergeCell ref="M159:M161"/>
    <mergeCell ref="N159:N161"/>
    <mergeCell ref="AE159:AF161"/>
    <mergeCell ref="AL3:AL8"/>
    <mergeCell ref="AL9:AL26"/>
    <mergeCell ref="AE83:AF88"/>
    <mergeCell ref="AJ86:AJ88"/>
    <mergeCell ref="N83:N88"/>
    <mergeCell ref="AK74:AK76"/>
    <mergeCell ref="AE74:AF79"/>
    <mergeCell ref="AK65:AK67"/>
    <mergeCell ref="N3:N26"/>
    <mergeCell ref="AE3:AF26"/>
    <mergeCell ref="AJ3:AJ26"/>
    <mergeCell ref="AJ68:AJ70"/>
    <mergeCell ref="AK68:AK70"/>
    <mergeCell ref="N65:N70"/>
    <mergeCell ref="AE65:AF70"/>
    <mergeCell ref="AJ75:AJ76"/>
    <mergeCell ref="AK60:AK61"/>
    <mergeCell ref="AK14:AK16"/>
    <mergeCell ref="AK83:AK85"/>
    <mergeCell ref="AK6:AK8"/>
    <mergeCell ref="B3:B5"/>
    <mergeCell ref="C3:C5"/>
    <mergeCell ref="C235:C243"/>
    <mergeCell ref="AK11:AK13"/>
    <mergeCell ref="B23:B25"/>
    <mergeCell ref="AK3:AK5"/>
    <mergeCell ref="B20:B22"/>
    <mergeCell ref="C20:C22"/>
    <mergeCell ref="B17:B19"/>
    <mergeCell ref="M3:M8"/>
    <mergeCell ref="M9:M26"/>
    <mergeCell ref="C23:C25"/>
    <mergeCell ref="AK133:AK134"/>
    <mergeCell ref="N131:N132"/>
    <mergeCell ref="AJ178:AJ179"/>
    <mergeCell ref="M176:M185"/>
    <mergeCell ref="N176:N185"/>
    <mergeCell ref="M165:M168"/>
    <mergeCell ref="M145:M155"/>
    <mergeCell ref="N145:N155"/>
    <mergeCell ref="B14:B16"/>
    <mergeCell ref="C14:C16"/>
    <mergeCell ref="A122:A124"/>
    <mergeCell ref="M122:M124"/>
    <mergeCell ref="N122:N124"/>
    <mergeCell ref="AJ66:AJ67"/>
    <mergeCell ref="AJ84:AJ85"/>
    <mergeCell ref="N74:N76"/>
    <mergeCell ref="AJ146:AJ149"/>
    <mergeCell ref="AJ151:AJ154"/>
    <mergeCell ref="N125:N127"/>
    <mergeCell ref="M131:M132"/>
    <mergeCell ref="AJ125:AJ127"/>
    <mergeCell ref="AJ123:AJ124"/>
    <mergeCell ref="AJ107:AJ109"/>
    <mergeCell ref="AJ111:AJ113"/>
    <mergeCell ref="AJ115:AJ117"/>
    <mergeCell ref="AE145:AF155"/>
    <mergeCell ref="A145:A155"/>
    <mergeCell ref="AJ131:AJ132"/>
    <mergeCell ref="N133:N134"/>
    <mergeCell ref="A92:A97"/>
    <mergeCell ref="A598:M600"/>
    <mergeCell ref="A591:N592"/>
    <mergeCell ref="A593:M593"/>
    <mergeCell ref="A594:D594"/>
    <mergeCell ref="A595:N595"/>
    <mergeCell ref="A596:N596"/>
    <mergeCell ref="A527:AI527"/>
    <mergeCell ref="C581:M585"/>
    <mergeCell ref="A566:N569"/>
    <mergeCell ref="A556:H556"/>
    <mergeCell ref="A557:H557"/>
    <mergeCell ref="A554:N554"/>
    <mergeCell ref="A561:N564"/>
    <mergeCell ref="A565:N565"/>
    <mergeCell ref="C574:M578"/>
    <mergeCell ref="A597:G597"/>
    <mergeCell ref="AL98:AL103"/>
    <mergeCell ref="N77:N79"/>
    <mergeCell ref="AJ77:AJ79"/>
    <mergeCell ref="AK77:AK79"/>
    <mergeCell ref="A74:A76"/>
    <mergeCell ref="B74:B76"/>
    <mergeCell ref="C74:C76"/>
    <mergeCell ref="B11:B13"/>
    <mergeCell ref="C11:C13"/>
    <mergeCell ref="A83:A85"/>
    <mergeCell ref="B83:B85"/>
    <mergeCell ref="C83:C85"/>
    <mergeCell ref="M83:M85"/>
    <mergeCell ref="A86:A88"/>
    <mergeCell ref="B86:B88"/>
    <mergeCell ref="C86:C88"/>
    <mergeCell ref="M86:M88"/>
    <mergeCell ref="AJ93:AJ94"/>
    <mergeCell ref="AJ96:AJ97"/>
    <mergeCell ref="A77:A79"/>
    <mergeCell ref="B77:B79"/>
    <mergeCell ref="C77:C79"/>
    <mergeCell ref="M77:M79"/>
    <mergeCell ref="AE131:AF132"/>
    <mergeCell ref="AE133:AF134"/>
    <mergeCell ref="AJ133:AJ134"/>
    <mergeCell ref="A3:A8"/>
    <mergeCell ref="A9:A26"/>
    <mergeCell ref="A65:A67"/>
    <mergeCell ref="B65:B67"/>
    <mergeCell ref="C65:C67"/>
    <mergeCell ref="M65:M67"/>
    <mergeCell ref="A68:A70"/>
    <mergeCell ref="B68:B70"/>
    <mergeCell ref="C68:C70"/>
    <mergeCell ref="M74:M76"/>
    <mergeCell ref="M68:M70"/>
    <mergeCell ref="A125:A127"/>
    <mergeCell ref="B6:B8"/>
    <mergeCell ref="C6:C8"/>
    <mergeCell ref="AE98:AF103"/>
    <mergeCell ref="A107:A118"/>
    <mergeCell ref="AE92:AF97"/>
    <mergeCell ref="AK101:AK103"/>
    <mergeCell ref="AK95:AK97"/>
    <mergeCell ref="B125:B127"/>
    <mergeCell ref="C125:C127"/>
    <mergeCell ref="M125:M127"/>
    <mergeCell ref="AE107:AF118"/>
    <mergeCell ref="M115:M118"/>
    <mergeCell ref="M107:M109"/>
    <mergeCell ref="AK125:AK127"/>
    <mergeCell ref="M111:M114"/>
    <mergeCell ref="M92:M97"/>
    <mergeCell ref="B107:B110"/>
    <mergeCell ref="B111:B114"/>
    <mergeCell ref="B115:B118"/>
    <mergeCell ref="AL145:AL155"/>
    <mergeCell ref="AK146:AK150"/>
    <mergeCell ref="AK151:AK155"/>
    <mergeCell ref="AK131:AK132"/>
    <mergeCell ref="AJ165:AJ172"/>
    <mergeCell ref="AK165:AK168"/>
    <mergeCell ref="AK169:AK172"/>
    <mergeCell ref="B92:B94"/>
    <mergeCell ref="C92:C94"/>
    <mergeCell ref="B95:B97"/>
    <mergeCell ref="AK122:AK124"/>
    <mergeCell ref="AL107:AL118"/>
    <mergeCell ref="AL92:AL97"/>
    <mergeCell ref="C95:C97"/>
    <mergeCell ref="AK107:AK110"/>
    <mergeCell ref="AK111:AK114"/>
    <mergeCell ref="AK115:AK118"/>
    <mergeCell ref="B98:B100"/>
    <mergeCell ref="N107:N118"/>
    <mergeCell ref="M98:M103"/>
    <mergeCell ref="N92:N103"/>
    <mergeCell ref="AJ98:AJ103"/>
    <mergeCell ref="AK92:AK94"/>
    <mergeCell ref="AK98:AK100"/>
    <mergeCell ref="AL178:AL185"/>
    <mergeCell ref="AK178:AK179"/>
    <mergeCell ref="AE220:AF231"/>
    <mergeCell ref="AK220:AK222"/>
    <mergeCell ref="AK223:AK225"/>
    <mergeCell ref="AL220:AL225"/>
    <mergeCell ref="AL226:AL231"/>
    <mergeCell ref="AJ226:AJ228"/>
    <mergeCell ref="AK226:AK228"/>
    <mergeCell ref="AJ229:AJ231"/>
    <mergeCell ref="AK229:AK231"/>
    <mergeCell ref="AE198:AF200"/>
    <mergeCell ref="AE211:AF216"/>
    <mergeCell ref="AK180:AK185"/>
    <mergeCell ref="AJ214:AJ216"/>
    <mergeCell ref="AJ180:AJ185"/>
    <mergeCell ref="AK191:AK192"/>
    <mergeCell ref="AE176:AF185"/>
    <mergeCell ref="AJ176:AJ177"/>
    <mergeCell ref="AK176:AK177"/>
    <mergeCell ref="AJ212:AJ213"/>
    <mergeCell ref="AJ189:AJ192"/>
    <mergeCell ref="AJ193:AJ194"/>
    <mergeCell ref="AJ198:AJ200"/>
    <mergeCell ref="AE138:AF139"/>
    <mergeCell ref="A332:A340"/>
    <mergeCell ref="C332:C340"/>
    <mergeCell ref="M332:M340"/>
    <mergeCell ref="B332:B340"/>
    <mergeCell ref="AJ323:AJ340"/>
    <mergeCell ref="A176:A185"/>
    <mergeCell ref="A211:A213"/>
    <mergeCell ref="B211:B213"/>
    <mergeCell ref="C211:C213"/>
    <mergeCell ref="M211:M213"/>
    <mergeCell ref="A204:A207"/>
    <mergeCell ref="B204:B207"/>
    <mergeCell ref="C204:C207"/>
    <mergeCell ref="A311:A313"/>
    <mergeCell ref="B311:B313"/>
    <mergeCell ref="C311:C313"/>
    <mergeCell ref="M311:M313"/>
    <mergeCell ref="N311:N319"/>
    <mergeCell ref="B293:B295"/>
    <mergeCell ref="A344:A349"/>
    <mergeCell ref="B344:B346"/>
    <mergeCell ref="M344:M349"/>
    <mergeCell ref="B347:B349"/>
    <mergeCell ref="AK347:AK349"/>
    <mergeCell ref="AJ359:AJ364"/>
    <mergeCell ref="AK326:AK328"/>
    <mergeCell ref="B235:B243"/>
    <mergeCell ref="C271:C273"/>
    <mergeCell ref="C314:C319"/>
    <mergeCell ref="A314:A319"/>
    <mergeCell ref="B314:B316"/>
    <mergeCell ref="M314:M319"/>
    <mergeCell ref="B244:B252"/>
    <mergeCell ref="AK193:AK194"/>
    <mergeCell ref="AK277:AK279"/>
    <mergeCell ref="N353:N364"/>
    <mergeCell ref="C244:C252"/>
    <mergeCell ref="C229:C231"/>
    <mergeCell ref="C198:C200"/>
    <mergeCell ref="N344:N349"/>
    <mergeCell ref="AK314:AK316"/>
    <mergeCell ref="AK332:AK340"/>
    <mergeCell ref="M323:M331"/>
    <mergeCell ref="N323:N340"/>
    <mergeCell ref="AE323:AF340"/>
    <mergeCell ref="B356:B358"/>
    <mergeCell ref="AK389:AK409"/>
    <mergeCell ref="AK359:AK361"/>
    <mergeCell ref="AJ368:AJ388"/>
    <mergeCell ref="AK386:AK388"/>
    <mergeCell ref="AK368:AK370"/>
    <mergeCell ref="B329:B331"/>
    <mergeCell ref="B368:B370"/>
    <mergeCell ref="B374:B376"/>
    <mergeCell ref="B380:B382"/>
    <mergeCell ref="B386:B388"/>
    <mergeCell ref="B326:B328"/>
    <mergeCell ref="B371:B373"/>
    <mergeCell ref="B377:B379"/>
    <mergeCell ref="B383:B385"/>
    <mergeCell ref="B359:B361"/>
    <mergeCell ref="B362:B364"/>
    <mergeCell ref="A413:A415"/>
    <mergeCell ref="B413:B415"/>
    <mergeCell ref="C413:C415"/>
    <mergeCell ref="M413:M415"/>
    <mergeCell ref="N413:N415"/>
    <mergeCell ref="A359:A364"/>
    <mergeCell ref="AK353:AK355"/>
    <mergeCell ref="AK424:AK426"/>
    <mergeCell ref="AK371:AK373"/>
    <mergeCell ref="AK374:AK376"/>
    <mergeCell ref="AK356:AK358"/>
    <mergeCell ref="AK380:AK382"/>
    <mergeCell ref="AK383:AK385"/>
    <mergeCell ref="AE353:AF364"/>
    <mergeCell ref="AK362:AK364"/>
    <mergeCell ref="AJ458:AJ463"/>
    <mergeCell ref="AK458:AK463"/>
    <mergeCell ref="AJ464:AJ469"/>
    <mergeCell ref="AK464:AK469"/>
    <mergeCell ref="B473:B474"/>
    <mergeCell ref="C473:C474"/>
    <mergeCell ref="A424:A426"/>
    <mergeCell ref="AJ473:AJ474"/>
    <mergeCell ref="AL323:AL331"/>
    <mergeCell ref="AK329:AK331"/>
    <mergeCell ref="AK323:AK325"/>
    <mergeCell ref="AK447:AK454"/>
    <mergeCell ref="AK436:AK439"/>
    <mergeCell ref="AK440:AK443"/>
    <mergeCell ref="AK430:AK432"/>
    <mergeCell ref="AL436:AL443"/>
    <mergeCell ref="AL368:AL388"/>
    <mergeCell ref="AL353:AL358"/>
    <mergeCell ref="AK344:AK346"/>
    <mergeCell ref="AL344:AL349"/>
    <mergeCell ref="AL359:AL364"/>
    <mergeCell ref="AK418:AK420"/>
    <mergeCell ref="AK413:AK415"/>
    <mergeCell ref="AK377:AK379"/>
    <mergeCell ref="A458:A463"/>
    <mergeCell ref="C458:C463"/>
    <mergeCell ref="M458:M463"/>
    <mergeCell ref="N458:N469"/>
    <mergeCell ref="AE458:AF469"/>
    <mergeCell ref="A464:A469"/>
    <mergeCell ref="M464:M469"/>
    <mergeCell ref="B464:B469"/>
    <mergeCell ref="C464:C469"/>
    <mergeCell ref="B458:B463"/>
    <mergeCell ref="B475:B477"/>
    <mergeCell ref="C475:C477"/>
    <mergeCell ref="A60:A61"/>
    <mergeCell ref="B60:B61"/>
    <mergeCell ref="C60:C61"/>
    <mergeCell ref="M60:M61"/>
    <mergeCell ref="N60:N61"/>
    <mergeCell ref="AJ60:AJ61"/>
    <mergeCell ref="B436:B439"/>
    <mergeCell ref="AE344:AF349"/>
    <mergeCell ref="AJ344:AJ349"/>
    <mergeCell ref="B389:B409"/>
    <mergeCell ref="A389:A409"/>
    <mergeCell ref="M389:M409"/>
    <mergeCell ref="A368:A388"/>
    <mergeCell ref="AE389:AF409"/>
    <mergeCell ref="AJ389:AJ409"/>
    <mergeCell ref="AE368:AF388"/>
    <mergeCell ref="AJ353:AJ355"/>
    <mergeCell ref="AJ356:AJ358"/>
    <mergeCell ref="AE413:AF415"/>
    <mergeCell ref="A517:AI517"/>
    <mergeCell ref="A478:A479"/>
    <mergeCell ref="B478:B479"/>
    <mergeCell ref="C478:C479"/>
    <mergeCell ref="M478:M479"/>
    <mergeCell ref="AJ478:AJ479"/>
    <mergeCell ref="AL493:AL496"/>
    <mergeCell ref="A493:A496"/>
    <mergeCell ref="B493:B494"/>
    <mergeCell ref="C493:C494"/>
    <mergeCell ref="M493:M496"/>
    <mergeCell ref="N493:N497"/>
    <mergeCell ref="AE493:AF497"/>
    <mergeCell ref="AK493:AK494"/>
    <mergeCell ref="AJ493:AJ496"/>
    <mergeCell ref="AK478:AK479"/>
    <mergeCell ref="N473:N479"/>
    <mergeCell ref="AE473:AF479"/>
    <mergeCell ref="A508:A509"/>
    <mergeCell ref="B508:B509"/>
    <mergeCell ref="C508:C509"/>
    <mergeCell ref="M508:M509"/>
    <mergeCell ref="B138:B139"/>
    <mergeCell ref="B140:B141"/>
    <mergeCell ref="B146:B150"/>
    <mergeCell ref="B151:B155"/>
    <mergeCell ref="B165:B168"/>
    <mergeCell ref="B169:B172"/>
    <mergeCell ref="B176:B177"/>
    <mergeCell ref="B178:B179"/>
    <mergeCell ref="B180:B18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219γ3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John</cp:lastModifiedBy>
  <dcterms:created xsi:type="dcterms:W3CDTF">2020-02-08T07:53:26Z</dcterms:created>
  <dcterms:modified xsi:type="dcterms:W3CDTF">2026-06-02T10:14:49Z</dcterms:modified>
</cp:coreProperties>
</file>