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β=ΕΕ" sheetId="5" r:id="rId1"/>
  </sheets>
  <calcPr calcId="125725"/>
</workbook>
</file>

<file path=xl/calcChain.xml><?xml version="1.0" encoding="utf-8"?>
<calcChain xmlns="http://schemas.openxmlformats.org/spreadsheetml/2006/main">
  <c r="AE146" i="5"/>
  <c r="AE145"/>
  <c r="AE144"/>
  <c r="AE143"/>
  <c r="AE142"/>
  <c r="AE139"/>
  <c r="AE136"/>
  <c r="AE135"/>
  <c r="AE133"/>
  <c r="AE131"/>
  <c r="AE128"/>
  <c r="AE127"/>
  <c r="AG127" l="1"/>
  <c r="AE165" l="1"/>
  <c r="AE164"/>
  <c r="AE163"/>
  <c r="AE162"/>
  <c r="AE161"/>
  <c r="AG161" s="1"/>
  <c r="AE170"/>
  <c r="AE169"/>
  <c r="AE168"/>
  <c r="AE167"/>
  <c r="AE166"/>
  <c r="AG166" s="1"/>
  <c r="AE199"/>
  <c r="AG199" s="1"/>
  <c r="AE198"/>
  <c r="AE197"/>
  <c r="AE196"/>
  <c r="AE195"/>
  <c r="AE194"/>
  <c r="AE193"/>
  <c r="AE190"/>
  <c r="AE187"/>
  <c r="AE186"/>
  <c r="AE182"/>
  <c r="AE179"/>
  <c r="AE178"/>
  <c r="AE177"/>
  <c r="AE176"/>
  <c r="AE175"/>
  <c r="AE174"/>
  <c r="AE173"/>
  <c r="AE172"/>
  <c r="AE171"/>
  <c r="W196"/>
  <c r="W195"/>
  <c r="W194"/>
  <c r="W193"/>
  <c r="W190"/>
  <c r="W187"/>
  <c r="W186"/>
  <c r="W182"/>
  <c r="W179"/>
  <c r="W178"/>
  <c r="W177"/>
  <c r="W176"/>
  <c r="W175"/>
  <c r="W174"/>
  <c r="W173"/>
  <c r="W172"/>
  <c r="W171"/>
  <c r="G196"/>
  <c r="G188"/>
  <c r="AE78"/>
  <c r="AE74"/>
  <c r="AE73"/>
  <c r="AE63"/>
  <c r="AE62"/>
  <c r="AE61"/>
  <c r="AE60"/>
  <c r="AE59"/>
  <c r="AE50"/>
  <c r="AE49"/>
  <c r="AE48"/>
  <c r="AE47"/>
  <c r="AE46"/>
  <c r="AE45"/>
  <c r="AE44"/>
  <c r="AG169" l="1"/>
  <c r="AG197"/>
  <c r="AG167"/>
  <c r="AG164"/>
  <c r="AG162"/>
  <c r="AG171"/>
  <c r="G77"/>
  <c r="G71"/>
  <c r="G69"/>
  <c r="AE111"/>
  <c r="AE110"/>
  <c r="AE109"/>
  <c r="AE108"/>
  <c r="AE105"/>
  <c r="AE102"/>
  <c r="AE101"/>
  <c r="AE97"/>
  <c r="AE94"/>
  <c r="AE93"/>
  <c r="AE92"/>
  <c r="AE91"/>
  <c r="AE90"/>
  <c r="AE89"/>
  <c r="AE88"/>
  <c r="AE87"/>
  <c r="W111"/>
  <c r="W110"/>
  <c r="W109"/>
  <c r="W108"/>
  <c r="W105"/>
  <c r="W102"/>
  <c r="W101"/>
  <c r="W97"/>
  <c r="W94"/>
  <c r="W93"/>
  <c r="W92"/>
  <c r="W91"/>
  <c r="W90"/>
  <c r="W89"/>
  <c r="W88"/>
  <c r="W87"/>
  <c r="G111"/>
  <c r="G103"/>
  <c r="AH161" l="1"/>
  <c r="AG87"/>
  <c r="AG44"/>
  <c r="AE38" l="1"/>
  <c r="AE37"/>
  <c r="AE36"/>
  <c r="AE35"/>
  <c r="AE32"/>
  <c r="AE29"/>
  <c r="AE28"/>
  <c r="AE24"/>
  <c r="AE21"/>
  <c r="AE20"/>
  <c r="AE19"/>
  <c r="AE18"/>
  <c r="W38"/>
  <c r="W37"/>
  <c r="W36"/>
  <c r="W35"/>
  <c r="W32"/>
  <c r="W29"/>
  <c r="W28"/>
  <c r="W24"/>
  <c r="W21"/>
  <c r="W20"/>
  <c r="W19"/>
  <c r="W18"/>
  <c r="G38"/>
  <c r="G30"/>
  <c r="AG18" l="1"/>
  <c r="AE7"/>
  <c r="AE11"/>
  <c r="AE12"/>
  <c r="AE13"/>
  <c r="AE16"/>
  <c r="AE17" l="1"/>
  <c r="AE4"/>
  <c r="AG4" l="1"/>
  <c r="AH4" s="1"/>
  <c r="AE151"/>
  <c r="AE152"/>
  <c r="AE150"/>
  <c r="AG150" l="1"/>
  <c r="AE157"/>
  <c r="AE156"/>
  <c r="AG156" l="1"/>
  <c r="AE123"/>
  <c r="AE119"/>
  <c r="AE116"/>
  <c r="AD203"/>
  <c r="AC203"/>
  <c r="L203"/>
  <c r="AE117"/>
  <c r="AE118"/>
  <c r="AE120"/>
  <c r="AE121"/>
  <c r="AE122"/>
  <c r="AE115"/>
  <c r="M203"/>
  <c r="AA203"/>
  <c r="T203"/>
  <c r="S203"/>
  <c r="R203"/>
  <c r="O203"/>
  <c r="N203"/>
  <c r="AG115" l="1"/>
  <c r="AE203"/>
</calcChain>
</file>

<file path=xl/sharedStrings.xml><?xml version="1.0" encoding="utf-8"?>
<sst xmlns="http://schemas.openxmlformats.org/spreadsheetml/2006/main" count="926" uniqueCount="160">
  <si>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</si>
  <si>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</si>
  <si>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</si>
  <si>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</si>
  <si>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</si>
  <si>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</si>
  <si>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</si>
  <si>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</si>
  <si>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</si>
  <si>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</si>
  <si>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ΣΥΝΟΛΑ</t>
  </si>
  <si>
    <t>πράξη βάσει zηλ</t>
  </si>
  <si>
    <t>ποσό πράξης βάσει zηλ</t>
  </si>
  <si>
    <t>κ-15 ελέγχου ΤΑΝ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</si>
  <si>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</si>
  <si>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</si>
  <si>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</si>
  <si>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219-16</t>
  </si>
  <si>
    <t>ΤΟΓΚΑ</t>
  </si>
  <si>
    <t>Πρίνος Θάσου</t>
  </si>
  <si>
    <t>θα έρθει</t>
  </si>
  <si>
    <t>ευτυχώς ΌΧΙ</t>
  </si>
  <si>
    <t>ποσό πράξης βάσει ΑΓΑΠΕ</t>
  </si>
  <si>
    <t>πράξη βάσει ΑΓΑΠΕ</t>
  </si>
  <si>
    <t>219-26</t>
  </si>
  <si>
    <t>διανομή εταιρικής περιουσίας</t>
  </si>
  <si>
    <t>219-57</t>
  </si>
  <si>
    <t>διαφυγών φόρος εισοδήματος</t>
  </si>
  <si>
    <t>ημερομηνία απαίτησης</t>
  </si>
  <si>
    <t>ΕΕ = τροποποίηση &amp; κωδικοποίηση καταστατικού</t>
  </si>
  <si>
    <t>ΔΕΝ ΥΦΙΣΤΑΤΑΙ</t>
  </si>
  <si>
    <t>μεταβίβαση εταιρικής συμμετοχής , τροποποίηση ΕΕ</t>
  </si>
  <si>
    <t>έπρεπε να χρεώσει</t>
  </si>
  <si>
    <t>χρέωσε</t>
  </si>
  <si>
    <t>….0….</t>
  </si>
  <si>
    <t>δραμαΔραμας</t>
  </si>
  <si>
    <t>διαφυγών ΦΠΑ</t>
  </si>
  <si>
    <t>πράξη βάσει ελέγχου ΤΑΝ</t>
  </si>
  <si>
    <t>ευτυχώς ΟΧΙ</t>
  </si>
  <si>
    <t>219-146</t>
  </si>
  <si>
    <t>κατάθεση εγγράφων</t>
  </si>
  <si>
    <t>εγγράφων ΚΑΤΑΘΕΣΗ</t>
  </si>
  <si>
    <t>ΔΕΝ</t>
  </si>
  <si>
    <t>Θεολόγος</t>
  </si>
  <si>
    <t>Εταιρ.Εταιρ. ΔΙΑΝΟΜΗ περοιυσίας [από 50%</t>
  </si>
  <si>
    <t>διαφυγόντα ταμεία -χαρτόσημα</t>
  </si>
  <si>
    <t>ΑΝ όχι  ΔΟΛΟΣ = 31.420€ [υποχρεωτικά = 25.292€ &amp; ηθικώς πρέπει = 6.128</t>
  </si>
  <si>
    <t>14437 προσύμφωνο μεταβίβασης εταιρικών μεριδίων  ΛΥΣΗ [= ..0..</t>
  </si>
  <si>
    <t>14438 προσύμφωνο μεταβίβασης εταιρικών μεριδίων  ΛΥΣΗ [= ..0..</t>
  </si>
  <si>
    <t>14439 προσύμφωνο μεταβίβασης ετερόρ εταιρ μεριδίων ΛΥΣΗ = ..0..</t>
  </si>
  <si>
    <t>ενσωματώνεταιΑνωτέρω</t>
  </si>
  <si>
    <t>ΛΙΜΕΝΑΣ</t>
  </si>
  <si>
    <t>σύμβαση εκχώρησης απαιήσεων</t>
  </si>
  <si>
    <t>πληρεξούσιο</t>
  </si>
  <si>
    <t>ανωτέρω</t>
  </si>
  <si>
    <t>εισφορά μισθοδοτικών δικαιωμάτων</t>
  </si>
  <si>
    <t>ενσωματωμένη ΑΝΩΤΕΡΩ</t>
  </si>
  <si>
    <t>ΙΔΕ 219γ2α = νταμάρια θέση 219-16</t>
  </si>
  <si>
    <t>διαφυγόντα κ-15</t>
  </si>
  <si>
    <t>τροποποίηση α8 &amp; κωδικοπ καταστ φ…&amp; σια ΕΕ</t>
  </si>
  <si>
    <t>ΕΕ = τροπ α8 &amp; εισοδοςΕταίρου &amp; κωδικοπΚαταστ</t>
  </si>
  <si>
    <t>ΕΕ = αποχώρησηΕταίρου</t>
  </si>
  <si>
    <t>ΕΕ = μεταβίβασηΜετοχών</t>
  </si>
  <si>
    <t>…0…</t>
  </si>
  <si>
    <t>ΕΕ τροποπ [όνομα - 4' - διαχειριστής] &amp; κωδικοπ καταστ</t>
  </si>
  <si>
    <t>ΕΕ τροποπ [αποχΕταιρων]</t>
  </si>
  <si>
    <t>ΕΕ τροποπ [μεταβίβαση μετοχων]</t>
  </si>
  <si>
    <t>ΕΕ τροποπ [είσοδος εταιρων]</t>
  </si>
  <si>
    <t>ΕΕ τροποπ [αποχώρηση εταιρου</t>
  </si>
  <si>
    <t>ΕΕ τροποπ [είσοδος εταιρου</t>
  </si>
  <si>
    <t>ΕΕ τροποπ [όνομα - 1' -8' ] &amp; [κωδικοπ καταστ [= ..0..</t>
  </si>
  <si>
    <t>ΕΕ τροποπ [μεταβΜετοχων]</t>
  </si>
  <si>
    <t xml:space="preserve">ΕΕ τροποπ [αποχΕταιρου] </t>
  </si>
  <si>
    <t>ΕΕ τροποπ [όνομα - 1' -2 -6 -8' ] &amp; [κωδικοπ καταστ [= ..0..</t>
  </si>
  <si>
    <t xml:space="preserve">ΕΕ τροποπ [μεταβΜετοχων] </t>
  </si>
  <si>
    <t xml:space="preserve">ΕΕ τροποπ [εισΑποχ εταιρων] </t>
  </si>
  <si>
    <t>ΌΤΙ ανωτέρω συν (+) 4 πολλαπλές {ΑΝ ενσωμάτωση}</t>
  </si>
  <si>
    <t>ΌΤΙ ανωτέρω συν(+) 9 πολλαπλές {ΑΝ απορρόφηση}</t>
  </si>
  <si>
    <t>ΧΑΟΣ</t>
  </si>
  <si>
    <t>;;;???</t>
  </si>
  <si>
    <t>219-168</t>
  </si>
  <si>
    <t>ΚΑΒΑΛΑ</t>
  </si>
  <si>
    <t>προσύμφωνο μεταβίβασης μεριδίων της ''..ΑΕ'' της ...Ε.Ε. αρραβών = 10.000</t>
  </si>
  <si>
    <t>προσύμφωνο μεταβίβασης μεριδίων των ... &amp; ... της ….Ε.Ε. τίμημα 20.000 = αρραβών = ..0..</t>
  </si>
  <si>
    <t>προσύμφωνο μεταβίβασης μεριδίων της ...ΑΕ της φΕ.Ε. αρραβών = 10.000</t>
  </si>
  <si>
    <t>προσύμφωνο μεταβίβασης μεριδίων των ... &amp; ... της ...Ε.Ε. τίμημα 20.000 = αρραβών = ..0..</t>
  </si>
  <si>
    <t>προσύμφωνο μεταβίβασης μεριδίων των ... &amp; ...ΑΕ της ...Ε.Ε. τίμημα 20.000 = αρραβών = ..0..</t>
  </si>
  <si>
    <t>μίσθωσης μαρμαρο-λατομείου ….τ ΕΙΣΦΟΡΑ ΜΙΣΘΩΤΙΚΩΝ ΔΙΚΑΙΩΜΑΤΩΝ [….]</t>
  </si>
  <si>
    <t>πολλαπλή 1</t>
  </si>
  <si>
    <t>πολλαπλή 2</t>
  </si>
  <si>
    <t>πολλαπλή 3</t>
  </si>
  <si>
    <t>πολλαπλή 4</t>
  </si>
  <si>
    <t>πολλαπλή 5</t>
  </si>
  <si>
    <t>πολλαπλή 6</t>
  </si>
  <si>
    <t>πολλαπλή 7</t>
  </si>
  <si>
    <t>πολλαπλή 8</t>
  </si>
  <si>
    <t>πολλαπλή 9</t>
  </si>
  <si>
    <t>πολλαπλή 10</t>
  </si>
  <si>
    <t>πολλαπλή 11</t>
  </si>
  <si>
    <t>πολλαπλή 12</t>
  </si>
  <si>
    <t>πολλαπλή 13</t>
  </si>
  <si>
    <t>πολλαπλή 14</t>
  </si>
  <si>
    <t>πολλαπλή 15</t>
  </si>
  <si>
    <t>πολλαπλή 16</t>
  </si>
  <si>
    <t>πολλαπλή 17</t>
  </si>
  <si>
    <t>πολλαπλή 18</t>
  </si>
  <si>
    <t>πολλαπλή 19</t>
  </si>
  <si>
    <t>πολλαπλή 20</t>
  </si>
  <si>
    <t>αγοραπωλησίας μετοχών της ...ΕΕ {...ΑΕ = ομόρΕταιρος} ΠΡΟΣΥΜΦΩΝΟ τίμημα = 1.380.000 αρραβών =</t>
  </si>
  <si>
    <t>αγοραπωλησίας μετοχών της ...ΕΕ {….= ετερΕταιρος} ΠΡΟΣΥΜΦΩΝΟ τίμημα = 10.000 αρραβών = ..0..</t>
  </si>
  <si>
    <t>αγοραπωλησίας μετοχών της ...ΕΕ {... = ετερΕταιρος} ΠΡΟΣΥΜΦΩΝΟ τίμημα = 10.000 αρραβών = ..0..</t>
  </si>
  <si>
    <t xml:space="preserve">αγοραπωλησίας μετοχών της ...ΕΕ {...ΑΕ = ετερΕταιρος} ΠΡΟΣΥΜΦΩΝΟ τίμημα = 10.000 αρραβών = ..0.. </t>
  </si>
  <si>
    <t>ΕΕ τροποπ [''...Ε'' &amp; σιαΕΕ'' [όνομα  &amp; διαχειριστής] ,[κωδικοπ καταστατικού</t>
  </si>
  <si>
    <t>πολλαπλή 21</t>
  </si>
  <si>
    <t>πολλαπλή 22</t>
  </si>
  <si>
    <t>πολλαπλή 23</t>
  </si>
  <si>
    <t>πολλαπλή 24</t>
  </si>
  <si>
    <t>πολλαπλή 25</t>
  </si>
  <si>
    <t>πολλαπλή 26</t>
  </si>
  <si>
    <t>πολλαπλή 27</t>
  </si>
  <si>
    <t>πολλαπλή 28</t>
  </si>
  <si>
    <t>πολλαπλή 29</t>
  </si>
  <si>
    <t>219-60 = ''….ΑΕ'' = αποροφάται από την ''……... &amp; σια ΕΕ'' [;;;;;;;;;;!!!!!!!!!!</t>
  </si>
  <si>
    <t>219-60 = ''...ΑΕ'' = ΕΝΣΩΜΑΤΩΝΕΙ την ''…... σια ΕΕ''  ;;;;;;;;;;;;!!!!!!!!!!!</t>
  </si>
  <si>
    <t xml:space="preserve">ΕΕσύσταση 2009 ΕΙΣΦΟΡΑ ΜΙΣΘΩΤΙΚΩΝ ΔΙΚΑΙΩΜΑΤΩΝ {'' …. ΑΕ'' στην ''……... σια ΕΕ'' </t>
  </si>
  <si>
    <t>ΕΕτροποπ [2009 έως 2017-12ο] ΕΙΣΦΟΡΑ ΜΙΣΘΩΤΙΚΩΝ ΔΙΚΑΙΩΜΑΤΩΝ {'' ……... ΑΕ'' στην ''…. &amp; σια ΕΕ''</t>
  </si>
  <si>
    <t>ΕΕτροποπ [2018-1ο έως 2019-4ο] ΕΙΣΦΟΡΑ ΜΙΣΘΩΤΙΚΩΝ ΔΙΚΑΙΩΜΑΤΩΝ {'' …….ΑΕ'' στην ''……. σια ΕΕ''</t>
  </si>
  <si>
    <t>ΌΤΙ &amp; να έγινε συν (+) 22 πολλαπλές πράξεις [περί ………</t>
  </si>
  <si>
    <t>αγοραπωλησίας μετοχών της ….ΕΕ προσυμφώνου 14.437 ΛΥΣΗ [αρραβών = 10.000 1η δόση = 240.000]</t>
  </si>
  <si>
    <t>αγοραπωλησίας μετοχών του …. της ….ΕΕ προσυμφώνου 14.438 ΛΥΣΗ [αρραβών = ..0..</t>
  </si>
  <si>
    <t>αγοραπωλησίας μετοχών του ... της ……..ΕΕ προσυμφώνου 14.438 ΛΥΣΗ [αρραβών = ..0..</t>
  </si>
  <si>
    <t>αγοραπωλησίας μετοχών της ….ΕΕ {….ΑΕ = ετερΕταιρος} 14439 ΛΥΣΗ [αρραβών = ..0..</t>
  </si>
  <si>
    <t>αγοραπωλησίας μετοχών της ...ΕΕ {...Χ = ετερΕταιρος} 14.439 ΛΥΣΗ αρραβών = ..0..</t>
  </si>
  <si>
    <t>ΕΕ τροποπ [όνομα = από ''……….ΑΕ &amp; σια ΕΕ'' … σε ''……….ΑΕ &amp; σια ΕΕ''] , [διαχειστής -κλπ] ,[κωδικοπ. καταστ.</t>
  </si>
  <si>
    <t>219-16 = ''………….ΑΕ'' &amp; σια ΕΕ</t>
  </si>
  <si>
    <t>219-168 = ………….. ΑΕ</t>
  </si>
  <si>
    <t>ή ……………………..219-16 = ''……... ''...ΑΕ'' &amp; σιαΕΕ'' ………….ή ………………...219-60 = ………. ΑΕ</t>
  </si>
  <si>
    <t>219-168 = ……... ΑΕ</t>
  </si>
  <si>
    <t>219-168 = …….</t>
  </si>
  <si>
    <t>219-16 = ''………...ΑΕ &amp; σια ΕΕ''</t>
  </si>
  <si>
    <t>……... … ΕΕ</t>
  </si>
  <si>
    <t>……..ΕΕ</t>
  </si>
  <si>
    <t>……...ΟΕ</t>
  </si>
  <si>
    <t>219-168 = ΑΕ &amp; σια ΕΕ''</t>
  </si>
  <si>
    <t xml:space="preserve">219-16 = ''….ΑΕ &amp; σια ΕΕ'' </t>
  </si>
  <si>
    <t>ΙΔΕ 219γ2α θέση 219-16 = …….ΑΕ'' &amp; σια ΕΕ</t>
  </si>
  <si>
    <t>ΙΔΕ 219-168 = ……... ΑΕ</t>
  </si>
  <si>
    <t>ΙΔΕ 219-168 = ……………. ΑΕ</t>
  </si>
  <si>
    <t xml:space="preserve">ΙΔΕ 219γ2α  θέση 219-16 = ''………...ΑΕ &amp; σια ΕΕ'' </t>
  </si>
  <si>
    <t>ΙΔΕ 219γ2α  θέση 219-168 =……….ΑΕ &amp; σια ΕΕ''</t>
  </si>
  <si>
    <t>219-29κ</t>
  </si>
  <si>
    <t>ΕΕ ''….. &amp; σια ΕΕ'' =σύστση</t>
  </si>
  <si>
    <t>ΕΕ σύσταση</t>
  </si>
  <si>
    <t>???</t>
  </si>
  <si>
    <t>ΛΙΜΕΝΑΡΙΑ</t>
  </si>
  <si>
    <t>προς κ. Τερζίδη Κύρο</t>
  </si>
  <si>
    <t>219-28 = …….</t>
  </si>
  <si>
    <t>219-29 = ……... &amp; σια ΕΕ</t>
  </si>
  <si>
    <t>ΙΔΕ 219γ2α θέση 219-29 = ……... &amp; σια ΕΕ</t>
  </si>
  <si>
    <t>ΙΔΕ 219γ2α θέση 219-28 = ……….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</si>
</sst>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0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0"/>
      <name val="Arial"/>
      <family val="2"/>
      <charset val="161"/>
    </font>
    <font>
      <sz val="10"/>
      <color indexed="8"/>
      <name val="Arial"/>
      <family val="2"/>
      <charset val="161"/>
    </font>
    <font>
      <sz val="7"/>
      <color theme="1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theme="1"/>
      <name val="Arial"/>
      <family val="2"/>
      <charset val="161"/>
    </font>
    <font>
      <sz val="8"/>
      <name val="Arial"/>
      <family val="2"/>
      <charset val="161"/>
    </font>
    <font>
      <b/>
      <sz val="9"/>
      <color rgb="FF0070C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9" fillId="0" borderId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0" fontId="15" fillId="0" borderId="0"/>
    <xf numFmtId="0" fontId="15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544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6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43" fontId="8" fillId="7" borderId="1" xfId="1" applyFont="1" applyFill="1" applyBorder="1" applyAlignment="1">
      <alignment horizontal="center"/>
    </xf>
    <xf numFmtId="0" fontId="8" fillId="0" borderId="0" xfId="0" applyFont="1" applyAlignment="1"/>
    <xf numFmtId="43" fontId="8" fillId="7" borderId="1" xfId="1" applyFont="1" applyFill="1" applyBorder="1"/>
    <xf numFmtId="43" fontId="8" fillId="0" borderId="14" xfId="1" applyFont="1" applyFill="1" applyBorder="1"/>
    <xf numFmtId="43" fontId="8" fillId="7" borderId="5" xfId="1" applyFont="1" applyFill="1" applyBorder="1"/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43" fontId="11" fillId="0" borderId="15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8" fillId="0" borderId="8" xfId="1" applyFont="1" applyFill="1" applyBorder="1"/>
    <xf numFmtId="0" fontId="8" fillId="0" borderId="0" xfId="0" applyFont="1" applyFill="1" applyAlignment="1"/>
    <xf numFmtId="0" fontId="3" fillId="0" borderId="15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43" fontId="8" fillId="0" borderId="15" xfId="1" applyFont="1" applyFill="1" applyBorder="1"/>
    <xf numFmtId="43" fontId="8" fillId="0" borderId="15" xfId="1" applyFont="1" applyFill="1" applyBorder="1" applyAlignment="1">
      <alignment horizontal="center"/>
    </xf>
    <xf numFmtId="43" fontId="8" fillId="7" borderId="5" xfId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43" fontId="8" fillId="0" borderId="0" xfId="1" applyFont="1" applyFill="1" applyBorder="1" applyAlignment="1">
      <alignment horizontal="center"/>
    </xf>
    <xf numFmtId="43" fontId="8" fillId="7" borderId="15" xfId="1" applyFont="1" applyFill="1" applyBorder="1" applyAlignment="1">
      <alignment horizontal="center"/>
    </xf>
    <xf numFmtId="43" fontId="8" fillId="7" borderId="15" xfId="1" applyFont="1" applyFill="1" applyBorder="1"/>
    <xf numFmtId="43" fontId="16" fillId="3" borderId="5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21" xfId="1" applyFont="1" applyFill="1" applyBorder="1" applyAlignment="1">
      <alignment horizontal="center"/>
    </xf>
    <xf numFmtId="43" fontId="8" fillId="0" borderId="21" xfId="1" applyFont="1" applyFill="1" applyBorder="1"/>
    <xf numFmtId="0" fontId="3" fillId="0" borderId="1" xfId="0" applyFont="1" applyFill="1" applyBorder="1" applyAlignment="1">
      <alignment horizontal="left" wrapText="1"/>
    </xf>
    <xf numFmtId="43" fontId="11" fillId="0" borderId="21" xfId="1" applyFont="1" applyFill="1" applyBorder="1" applyAlignment="1">
      <alignment horizontal="right" vertical="center"/>
    </xf>
    <xf numFmtId="43" fontId="16" fillId="7" borderId="15" xfId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 wrapText="1"/>
    </xf>
    <xf numFmtId="43" fontId="11" fillId="3" borderId="5" xfId="1" applyFont="1" applyFill="1" applyBorder="1" applyAlignment="1">
      <alignment horizontal="right" vertical="center"/>
    </xf>
    <xf numFmtId="0" fontId="8" fillId="0" borderId="6" xfId="0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3" fontId="8" fillId="0" borderId="8" xfId="1" applyFont="1" applyFill="1" applyBorder="1" applyAlignment="1">
      <alignment horizontal="center"/>
    </xf>
    <xf numFmtId="43" fontId="8" fillId="0" borderId="14" xfId="1" applyFont="1" applyFill="1" applyBorder="1" applyAlignment="1">
      <alignment horizontal="center"/>
    </xf>
    <xf numFmtId="43" fontId="18" fillId="0" borderId="0" xfId="1" applyFont="1" applyBorder="1"/>
    <xf numFmtId="0" fontId="8" fillId="0" borderId="5" xfId="0" applyFont="1" applyBorder="1" applyAlignment="1">
      <alignment horizontal="center" wrapText="1"/>
    </xf>
    <xf numFmtId="0" fontId="21" fillId="3" borderId="5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43" fontId="8" fillId="10" borderId="1" xfId="1" applyFont="1" applyFill="1" applyBorder="1" applyAlignment="1">
      <alignment horizontal="center"/>
    </xf>
    <xf numFmtId="43" fontId="8" fillId="9" borderId="1" xfId="1" applyFont="1" applyFill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21" xfId="1" applyNumberFormat="1" applyFont="1" applyFill="1" applyBorder="1" applyAlignment="1">
      <alignment horizontal="center" vertical="center"/>
    </xf>
    <xf numFmtId="14" fontId="11" fillId="0" borderId="21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wrapText="1"/>
    </xf>
    <xf numFmtId="0" fontId="8" fillId="0" borderId="21" xfId="0" applyFont="1" applyFill="1" applyBorder="1" applyAlignment="1">
      <alignment horizontal="left" wrapText="1"/>
    </xf>
    <xf numFmtId="43" fontId="8" fillId="10" borderId="15" xfId="1" applyFont="1" applyFill="1" applyBorder="1" applyAlignment="1">
      <alignment horizontal="center"/>
    </xf>
    <xf numFmtId="164" fontId="8" fillId="0" borderId="15" xfId="1" applyNumberFormat="1" applyFont="1" applyFill="1" applyBorder="1" applyAlignment="1">
      <alignment horizontal="center"/>
    </xf>
    <xf numFmtId="43" fontId="8" fillId="9" borderId="15" xfId="1" applyFont="1" applyFill="1" applyBorder="1"/>
    <xf numFmtId="43" fontId="8" fillId="9" borderId="15" xfId="1" applyFont="1" applyFill="1" applyBorder="1" applyAlignment="1">
      <alignment horizontal="center"/>
    </xf>
    <xf numFmtId="164" fontId="11" fillId="0" borderId="15" xfId="1" applyNumberFormat="1" applyFont="1" applyFill="1" applyBorder="1" applyAlignment="1">
      <alignment horizontal="center"/>
    </xf>
    <xf numFmtId="43" fontId="8" fillId="10" borderId="5" xfId="1" applyFont="1" applyFill="1" applyBorder="1" applyAlignment="1">
      <alignment horizontal="center"/>
    </xf>
    <xf numFmtId="164" fontId="8" fillId="0" borderId="5" xfId="1" applyNumberFormat="1" applyFont="1" applyFill="1" applyBorder="1" applyAlignment="1">
      <alignment horizontal="center"/>
    </xf>
    <xf numFmtId="43" fontId="8" fillId="9" borderId="5" xfId="1" applyFont="1" applyFill="1" applyBorder="1"/>
    <xf numFmtId="43" fontId="8" fillId="9" borderId="5" xfId="1" applyFont="1" applyFill="1" applyBorder="1" applyAlignment="1">
      <alignment horizontal="center"/>
    </xf>
    <xf numFmtId="164" fontId="11" fillId="0" borderId="5" xfId="1" applyNumberFormat="1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wrapText="1"/>
    </xf>
    <xf numFmtId="43" fontId="8" fillId="10" borderId="6" xfId="1" applyFont="1" applyFill="1" applyBorder="1"/>
    <xf numFmtId="43" fontId="8" fillId="10" borderId="6" xfId="1" applyFont="1" applyFill="1" applyBorder="1" applyAlignment="1">
      <alignment horizontal="center"/>
    </xf>
    <xf numFmtId="43" fontId="8" fillId="10" borderId="14" xfId="1" applyFont="1" applyFill="1" applyBorder="1"/>
    <xf numFmtId="43" fontId="8" fillId="10" borderId="14" xfId="1" applyFont="1" applyFill="1" applyBorder="1" applyAlignment="1">
      <alignment horizontal="center"/>
    </xf>
    <xf numFmtId="164" fontId="11" fillId="10" borderId="0" xfId="1" applyNumberFormat="1" applyFont="1" applyFill="1" applyBorder="1" applyAlignment="1">
      <alignment horizontal="center" vertical="center"/>
    </xf>
    <xf numFmtId="14" fontId="11" fillId="10" borderId="0" xfId="0" applyNumberFormat="1" applyFont="1" applyFill="1" applyBorder="1" applyAlignment="1">
      <alignment horizontal="center" vertical="center"/>
    </xf>
    <xf numFmtId="0" fontId="8" fillId="10" borderId="0" xfId="0" applyFont="1" applyFill="1" applyBorder="1" applyAlignment="1">
      <alignment horizontal="center" wrapText="1"/>
    </xf>
    <xf numFmtId="0" fontId="8" fillId="10" borderId="0" xfId="0" applyFont="1" applyFill="1" applyBorder="1" applyAlignment="1">
      <alignment horizontal="left" wrapText="1"/>
    </xf>
    <xf numFmtId="43" fontId="11" fillId="10" borderId="0" xfId="1" applyFont="1" applyFill="1" applyBorder="1" applyAlignment="1">
      <alignment horizontal="right" vertical="center"/>
    </xf>
    <xf numFmtId="43" fontId="8" fillId="10" borderId="0" xfId="1" applyFont="1" applyFill="1" applyBorder="1" applyAlignment="1">
      <alignment horizontal="center"/>
    </xf>
    <xf numFmtId="43" fontId="8" fillId="10" borderId="0" xfId="1" applyFont="1" applyFill="1" applyBorder="1"/>
    <xf numFmtId="0" fontId="5" fillId="10" borderId="0" xfId="0" applyFont="1" applyFill="1"/>
    <xf numFmtId="0" fontId="8" fillId="10" borderId="0" xfId="0" applyFont="1" applyFill="1"/>
    <xf numFmtId="43" fontId="11" fillId="0" borderId="5" xfId="1" applyFont="1" applyFill="1" applyBorder="1" applyAlignment="1">
      <alignment horizontal="right" vertical="center"/>
    </xf>
    <xf numFmtId="43" fontId="16" fillId="0" borderId="5" xfId="1" applyFont="1" applyFill="1" applyBorder="1" applyAlignment="1">
      <alignment horizontal="center" vertical="center"/>
    </xf>
    <xf numFmtId="164" fontId="8" fillId="0" borderId="15" xfId="1" applyNumberFormat="1" applyFont="1" applyFill="1" applyBorder="1"/>
    <xf numFmtId="164" fontId="8" fillId="0" borderId="5" xfId="1" applyNumberFormat="1" applyFont="1" applyFill="1" applyBorder="1"/>
    <xf numFmtId="43" fontId="11" fillId="0" borderId="8" xfId="1" applyFont="1" applyFill="1" applyBorder="1" applyAlignment="1">
      <alignment horizontal="right" vertical="center"/>
    </xf>
    <xf numFmtId="43" fontId="8" fillId="7" borderId="8" xfId="1" applyFont="1" applyFill="1" applyBorder="1" applyAlignment="1">
      <alignment horizontal="center"/>
    </xf>
    <xf numFmtId="0" fontId="8" fillId="0" borderId="16" xfId="0" applyFont="1" applyFill="1" applyBorder="1" applyAlignment="1">
      <alignment wrapText="1"/>
    </xf>
    <xf numFmtId="43" fontId="16" fillId="0" borderId="14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/>
    </xf>
    <xf numFmtId="43" fontId="16" fillId="0" borderId="16" xfId="1" applyFont="1" applyFill="1" applyBorder="1" applyAlignment="1">
      <alignment horizontal="center" vertical="center"/>
    </xf>
    <xf numFmtId="164" fontId="8" fillId="0" borderId="6" xfId="1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164" fontId="8" fillId="0" borderId="8" xfId="1" applyNumberFormat="1" applyFont="1" applyFill="1" applyBorder="1"/>
    <xf numFmtId="164" fontId="11" fillId="0" borderId="29" xfId="1" applyNumberFormat="1" applyFont="1" applyFill="1" applyBorder="1"/>
    <xf numFmtId="164" fontId="11" fillId="0" borderId="2" xfId="1" applyNumberFormat="1" applyFont="1" applyFill="1" applyBorder="1"/>
    <xf numFmtId="164" fontId="11" fillId="0" borderId="28" xfId="1" applyNumberFormat="1" applyFont="1" applyFill="1" applyBorder="1"/>
    <xf numFmtId="164" fontId="11" fillId="0" borderId="23" xfId="1" applyNumberFormat="1" applyFont="1" applyFill="1" applyBorder="1"/>
    <xf numFmtId="164" fontId="11" fillId="0" borderId="13" xfId="1" applyNumberFormat="1" applyFont="1" applyFill="1" applyBorder="1"/>
    <xf numFmtId="0" fontId="16" fillId="0" borderId="0" xfId="0" applyFont="1" applyFill="1"/>
    <xf numFmtId="164" fontId="18" fillId="0" borderId="1" xfId="1" applyNumberFormat="1" applyFont="1" applyBorder="1"/>
    <xf numFmtId="43" fontId="16" fillId="0" borderId="15" xfId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wrapText="1"/>
    </xf>
    <xf numFmtId="14" fontId="11" fillId="0" borderId="6" xfId="2" applyNumberFormat="1" applyFont="1" applyFill="1" applyBorder="1" applyAlignment="1">
      <alignment vertical="center"/>
    </xf>
    <xf numFmtId="14" fontId="11" fillId="0" borderId="1" xfId="2" applyNumberFormat="1" applyFont="1" applyFill="1" applyBorder="1" applyAlignment="1">
      <alignment vertical="center"/>
    </xf>
    <xf numFmtId="14" fontId="11" fillId="0" borderId="5" xfId="2" applyNumberFormat="1" applyFont="1" applyFill="1" applyBorder="1" applyAlignment="1">
      <alignment vertical="center"/>
    </xf>
    <xf numFmtId="14" fontId="11" fillId="0" borderId="30" xfId="2" applyNumberFormat="1" applyFont="1" applyFill="1" applyBorder="1" applyAlignment="1">
      <alignment vertical="center"/>
    </xf>
    <xf numFmtId="0" fontId="11" fillId="0" borderId="6" xfId="0" applyFont="1" applyFill="1" applyBorder="1"/>
    <xf numFmtId="0" fontId="11" fillId="0" borderId="1" xfId="0" applyFont="1" applyFill="1" applyBorder="1"/>
    <xf numFmtId="0" fontId="11" fillId="0" borderId="5" xfId="0" applyFont="1" applyFill="1" applyBorder="1"/>
    <xf numFmtId="43" fontId="8" fillId="0" borderId="30" xfId="2" applyFont="1" applyFill="1" applyBorder="1" applyAlignment="1">
      <alignment horizontal="left" vertical="center"/>
    </xf>
    <xf numFmtId="43" fontId="8" fillId="0" borderId="6" xfId="2" applyFont="1" applyFill="1" applyBorder="1" applyAlignment="1">
      <alignment horizontal="left" vertical="center"/>
    </xf>
    <xf numFmtId="43" fontId="8" fillId="0" borderId="5" xfId="2" applyFont="1" applyFill="1" applyBorder="1" applyAlignment="1">
      <alignment horizontal="left" vertical="center"/>
    </xf>
    <xf numFmtId="43" fontId="11" fillId="7" borderId="1" xfId="1" applyFont="1" applyFill="1" applyBorder="1" applyAlignment="1">
      <alignment horizontal="center" vertical="center"/>
    </xf>
    <xf numFmtId="43" fontId="11" fillId="7" borderId="1" xfId="1" applyFont="1" applyFill="1" applyBorder="1" applyAlignment="1">
      <alignment vertical="center"/>
    </xf>
    <xf numFmtId="0" fontId="8" fillId="0" borderId="30" xfId="0" applyFont="1" applyFill="1" applyBorder="1" applyAlignment="1">
      <alignment horizontal="left" wrapText="1"/>
    </xf>
    <xf numFmtId="43" fontId="11" fillId="0" borderId="6" xfId="2" applyFont="1" applyFill="1" applyBorder="1"/>
    <xf numFmtId="43" fontId="11" fillId="0" borderId="1" xfId="2" applyFont="1" applyFill="1" applyBorder="1"/>
    <xf numFmtId="43" fontId="11" fillId="0" borderId="30" xfId="2" applyFont="1" applyFill="1" applyBorder="1"/>
    <xf numFmtId="43" fontId="11" fillId="0" borderId="5" xfId="2" applyFont="1" applyFill="1" applyBorder="1"/>
    <xf numFmtId="43" fontId="8" fillId="0" borderId="5" xfId="2" applyFont="1" applyFill="1" applyBorder="1" applyAlignment="1">
      <alignment horizontal="right" vertical="center"/>
    </xf>
    <xf numFmtId="43" fontId="8" fillId="0" borderId="6" xfId="2" applyFont="1" applyFill="1" applyBorder="1" applyAlignment="1">
      <alignment horizontal="right" vertical="center"/>
    </xf>
    <xf numFmtId="43" fontId="8" fillId="0" borderId="1" xfId="2" applyFont="1" applyFill="1" applyBorder="1" applyAlignment="1">
      <alignment horizontal="right" vertical="center"/>
    </xf>
    <xf numFmtId="43" fontId="8" fillId="0" borderId="30" xfId="2" applyFont="1" applyFill="1" applyBorder="1" applyAlignment="1">
      <alignment horizontal="right" vertical="center"/>
    </xf>
    <xf numFmtId="43" fontId="8" fillId="0" borderId="6" xfId="1" applyFont="1" applyFill="1" applyBorder="1" applyAlignment="1">
      <alignment horizontal="center" wrapText="1"/>
    </xf>
    <xf numFmtId="43" fontId="25" fillId="0" borderId="5" xfId="1" applyFont="1" applyFill="1" applyBorder="1" applyAlignment="1">
      <alignment horizontal="center" wrapText="1"/>
    </xf>
    <xf numFmtId="43" fontId="8" fillId="0" borderId="30" xfId="1" applyFont="1" applyFill="1" applyBorder="1" applyAlignment="1">
      <alignment horizontal="center" wrapText="1"/>
    </xf>
    <xf numFmtId="43" fontId="16" fillId="0" borderId="6" xfId="1" applyFont="1" applyFill="1" applyBorder="1" applyAlignment="1">
      <alignment horizontal="center" vertical="center"/>
    </xf>
    <xf numFmtId="43" fontId="11" fillId="7" borderId="6" xfId="1" applyFont="1" applyFill="1" applyBorder="1" applyAlignment="1">
      <alignment horizontal="center" vertical="center"/>
    </xf>
    <xf numFmtId="43" fontId="11" fillId="7" borderId="6" xfId="1" applyFont="1" applyFill="1" applyBorder="1" applyAlignment="1">
      <alignment vertical="center"/>
    </xf>
    <xf numFmtId="43" fontId="11" fillId="7" borderId="5" xfId="1" applyFont="1" applyFill="1" applyBorder="1" applyAlignment="1">
      <alignment vertical="center"/>
    </xf>
    <xf numFmtId="43" fontId="11" fillId="7" borderId="30" xfId="1" applyFont="1" applyFill="1" applyBorder="1" applyAlignment="1">
      <alignment vertical="center"/>
    </xf>
    <xf numFmtId="164" fontId="8" fillId="0" borderId="14" xfId="1" applyNumberFormat="1" applyFont="1" applyFill="1" applyBorder="1"/>
    <xf numFmtId="43" fontId="11" fillId="10" borderId="1" xfId="1" applyFont="1" applyFill="1" applyBorder="1" applyAlignment="1">
      <alignment vertical="center"/>
    </xf>
    <xf numFmtId="43" fontId="16" fillId="10" borderId="5" xfId="1" applyFont="1" applyFill="1" applyBorder="1" applyAlignment="1">
      <alignment horizontal="center" vertical="center"/>
    </xf>
    <xf numFmtId="43" fontId="11" fillId="10" borderId="6" xfId="1" applyFont="1" applyFill="1" applyBorder="1" applyAlignment="1">
      <alignment vertical="center"/>
    </xf>
    <xf numFmtId="43" fontId="8" fillId="7" borderId="6" xfId="1" applyFont="1" applyFill="1" applyBorder="1" applyAlignment="1">
      <alignment horizontal="center"/>
    </xf>
    <xf numFmtId="43" fontId="8" fillId="7" borderId="6" xfId="1" applyFont="1" applyFill="1" applyBorder="1"/>
    <xf numFmtId="43" fontId="8" fillId="10" borderId="16" xfId="1" applyFont="1" applyFill="1" applyBorder="1" applyAlignment="1"/>
    <xf numFmtId="43" fontId="8" fillId="10" borderId="1" xfId="1" applyFont="1" applyFill="1" applyBorder="1"/>
    <xf numFmtId="43" fontId="8" fillId="10" borderId="5" xfId="1" applyFont="1" applyFill="1" applyBorder="1"/>
    <xf numFmtId="43" fontId="11" fillId="10" borderId="5" xfId="1" applyFont="1" applyFill="1" applyBorder="1" applyAlignment="1">
      <alignment vertical="center"/>
    </xf>
    <xf numFmtId="43" fontId="11" fillId="10" borderId="14" xfId="1" applyFont="1" applyFill="1" applyBorder="1" applyAlignment="1">
      <alignment vertical="center"/>
    </xf>
    <xf numFmtId="43" fontId="8" fillId="7" borderId="14" xfId="1" applyFont="1" applyFill="1" applyBorder="1"/>
    <xf numFmtId="43" fontId="8" fillId="10" borderId="6" xfId="1" applyFont="1" applyFill="1" applyBorder="1" applyAlignment="1"/>
    <xf numFmtId="43" fontId="8" fillId="0" borderId="6" xfId="1" applyFont="1" applyFill="1" applyBorder="1" applyAlignment="1"/>
    <xf numFmtId="43" fontId="8" fillId="0" borderId="30" xfId="1" applyFont="1" applyFill="1" applyBorder="1"/>
    <xf numFmtId="43" fontId="8" fillId="10" borderId="30" xfId="1" applyFont="1" applyFill="1" applyBorder="1"/>
    <xf numFmtId="43" fontId="8" fillId="10" borderId="30" xfId="1" applyFont="1" applyFill="1" applyBorder="1" applyAlignment="1">
      <alignment horizontal="center"/>
    </xf>
    <xf numFmtId="43" fontId="11" fillId="10" borderId="30" xfId="1" applyFont="1" applyFill="1" applyBorder="1" applyAlignment="1">
      <alignment vertical="center"/>
    </xf>
    <xf numFmtId="43" fontId="8" fillId="7" borderId="30" xfId="1" applyFont="1" applyFill="1" applyBorder="1"/>
    <xf numFmtId="43" fontId="16" fillId="0" borderId="6" xfId="1" applyFont="1" applyFill="1" applyBorder="1"/>
    <xf numFmtId="164" fontId="11" fillId="0" borderId="26" xfId="1" applyNumberFormat="1" applyFont="1" applyFill="1" applyBorder="1" applyAlignment="1">
      <alignment horizontal="center"/>
    </xf>
    <xf numFmtId="164" fontId="16" fillId="0" borderId="26" xfId="1" applyNumberFormat="1" applyFont="1" applyFill="1" applyBorder="1" applyAlignment="1">
      <alignment horizontal="center"/>
    </xf>
    <xf numFmtId="164" fontId="8" fillId="0" borderId="14" xfId="1" applyNumberFormat="1" applyFont="1" applyFill="1" applyBorder="1" applyAlignment="1">
      <alignment horizontal="center"/>
    </xf>
    <xf numFmtId="164" fontId="8" fillId="0" borderId="6" xfId="1" applyNumberFormat="1" applyFont="1" applyFill="1" applyBorder="1" applyAlignment="1"/>
    <xf numFmtId="164" fontId="8" fillId="0" borderId="30" xfId="1" applyNumberFormat="1" applyFont="1" applyFill="1" applyBorder="1" applyAlignment="1">
      <alignment horizontal="center"/>
    </xf>
    <xf numFmtId="164" fontId="8" fillId="0" borderId="30" xfId="1" applyNumberFormat="1" applyFont="1" applyFill="1" applyBorder="1"/>
    <xf numFmtId="164" fontId="8" fillId="0" borderId="6" xfId="1" applyNumberFormat="1" applyFont="1" applyFill="1" applyBorder="1"/>
    <xf numFmtId="164" fontId="16" fillId="0" borderId="6" xfId="1" applyNumberFormat="1" applyFont="1" applyFill="1" applyBorder="1"/>
    <xf numFmtId="43" fontId="16" fillId="10" borderId="16" xfId="1" applyFont="1" applyFill="1" applyBorder="1" applyAlignment="1">
      <alignment horizontal="center" vertical="center"/>
    </xf>
    <xf numFmtId="43" fontId="16" fillId="10" borderId="14" xfId="1" applyFont="1" applyFill="1" applyBorder="1" applyAlignment="1">
      <alignment horizontal="center" vertical="center"/>
    </xf>
    <xf numFmtId="43" fontId="8" fillId="3" borderId="6" xfId="2" applyFont="1" applyFill="1" applyBorder="1" applyAlignment="1">
      <alignment horizontal="right" vertical="center"/>
    </xf>
    <xf numFmtId="43" fontId="16" fillId="10" borderId="30" xfId="1" applyFont="1" applyFill="1" applyBorder="1" applyAlignment="1">
      <alignment horizontal="center" vertical="center"/>
    </xf>
    <xf numFmtId="43" fontId="11" fillId="0" borderId="14" xfId="1" applyFont="1" applyFill="1" applyBorder="1" applyAlignment="1">
      <alignment horizontal="right" vertical="center"/>
    </xf>
    <xf numFmtId="43" fontId="8" fillId="7" borderId="14" xfId="1" applyFont="1" applyFill="1" applyBorder="1" applyAlignment="1">
      <alignment horizontal="center"/>
    </xf>
    <xf numFmtId="43" fontId="11" fillId="0" borderId="5" xfId="1" applyFont="1" applyFill="1" applyBorder="1" applyAlignment="1">
      <alignment horizontal="center" vertical="center"/>
    </xf>
    <xf numFmtId="164" fontId="8" fillId="10" borderId="6" xfId="1" applyNumberFormat="1" applyFont="1" applyFill="1" applyBorder="1" applyAlignment="1">
      <alignment horizontal="center"/>
    </xf>
    <xf numFmtId="164" fontId="8" fillId="10" borderId="5" xfId="1" applyNumberFormat="1" applyFont="1" applyFill="1" applyBorder="1" applyAlignment="1">
      <alignment horizontal="center"/>
    </xf>
    <xf numFmtId="164" fontId="8" fillId="10" borderId="14" xfId="1" applyNumberFormat="1" applyFont="1" applyFill="1" applyBorder="1" applyAlignment="1">
      <alignment horizontal="center"/>
    </xf>
    <xf numFmtId="14" fontId="11" fillId="0" borderId="6" xfId="1" applyNumberFormat="1" applyFont="1" applyFill="1" applyBorder="1" applyAlignment="1">
      <alignment vertical="center"/>
    </xf>
    <xf numFmtId="43" fontId="11" fillId="0" borderId="6" xfId="1" applyFont="1" applyFill="1" applyBorder="1"/>
    <xf numFmtId="43" fontId="16" fillId="0" borderId="6" xfId="1" applyFont="1" applyFill="1" applyBorder="1" applyAlignment="1">
      <alignment horizontal="center"/>
    </xf>
    <xf numFmtId="164" fontId="16" fillId="0" borderId="6" xfId="1" applyNumberFormat="1" applyFont="1" applyFill="1" applyBorder="1" applyAlignment="1">
      <alignment horizontal="center"/>
    </xf>
    <xf numFmtId="164" fontId="8" fillId="0" borderId="26" xfId="1" applyNumberFormat="1" applyFont="1" applyFill="1" applyBorder="1" applyAlignment="1">
      <alignment horizontal="center"/>
    </xf>
    <xf numFmtId="164" fontId="24" fillId="11" borderId="4" xfId="1" applyNumberFormat="1" applyFont="1" applyFill="1" applyBorder="1" applyAlignment="1">
      <alignment vertical="center"/>
    </xf>
    <xf numFmtId="14" fontId="11" fillId="0" borderId="1" xfId="1" applyNumberFormat="1" applyFont="1" applyFill="1" applyBorder="1" applyAlignment="1">
      <alignment vertical="center"/>
    </xf>
    <xf numFmtId="43" fontId="11" fillId="0" borderId="1" xfId="1" applyFont="1" applyBorder="1" applyAlignment="1">
      <alignment horizontal="left" vertical="center" wrapText="1"/>
    </xf>
    <xf numFmtId="43" fontId="11" fillId="0" borderId="1" xfId="1" applyFont="1" applyFill="1" applyBorder="1"/>
    <xf numFmtId="164" fontId="8" fillId="10" borderId="1" xfId="1" applyNumberFormat="1" applyFont="1" applyFill="1" applyBorder="1" applyAlignment="1">
      <alignment horizontal="center"/>
    </xf>
    <xf numFmtId="0" fontId="26" fillId="0" borderId="0" xfId="0" applyFont="1" applyFill="1" applyBorder="1" applyAlignment="1">
      <alignment horizontal="left" wrapText="1"/>
    </xf>
    <xf numFmtId="164" fontId="8" fillId="11" borderId="4" xfId="1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64" fontId="8" fillId="0" borderId="2" xfId="1" applyNumberFormat="1" applyFont="1" applyFill="1" applyBorder="1" applyAlignment="1">
      <alignment horizontal="center"/>
    </xf>
    <xf numFmtId="164" fontId="8" fillId="11" borderId="18" xfId="1" applyNumberFormat="1" applyFont="1" applyFill="1" applyBorder="1" applyAlignment="1">
      <alignment horizontal="center" vertical="center"/>
    </xf>
    <xf numFmtId="14" fontId="11" fillId="0" borderId="14" xfId="1" applyNumberFormat="1" applyFont="1" applyFill="1" applyBorder="1" applyAlignment="1">
      <alignment vertical="center"/>
    </xf>
    <xf numFmtId="0" fontId="9" fillId="0" borderId="5" xfId="0" applyFont="1" applyFill="1" applyBorder="1" applyAlignment="1">
      <alignment horizontal="center" wrapText="1"/>
    </xf>
    <xf numFmtId="43" fontId="8" fillId="10" borderId="8" xfId="1" applyFont="1" applyFill="1" applyBorder="1" applyAlignment="1">
      <alignment horizontal="center"/>
    </xf>
    <xf numFmtId="164" fontId="8" fillId="10" borderId="8" xfId="1" applyNumberFormat="1" applyFont="1" applyFill="1" applyBorder="1" applyAlignment="1">
      <alignment horizontal="center"/>
    </xf>
    <xf numFmtId="164" fontId="8" fillId="0" borderId="28" xfId="1" applyNumberFormat="1" applyFont="1" applyFill="1" applyBorder="1" applyAlignment="1">
      <alignment horizontal="center"/>
    </xf>
    <xf numFmtId="164" fontId="24" fillId="4" borderId="4" xfId="2" applyNumberFormat="1" applyFont="1" applyFill="1" applyBorder="1" applyAlignment="1">
      <alignment vertical="center"/>
    </xf>
    <xf numFmtId="164" fontId="24" fillId="4" borderId="37" xfId="2" applyNumberFormat="1" applyFont="1" applyFill="1" applyBorder="1" applyAlignment="1">
      <alignment vertical="center"/>
    </xf>
    <xf numFmtId="164" fontId="8" fillId="11" borderId="37" xfId="2" applyNumberFormat="1" applyFont="1" applyFill="1" applyBorder="1" applyAlignment="1">
      <alignment horizontal="center" vertical="center"/>
    </xf>
    <xf numFmtId="164" fontId="8" fillId="4" borderId="4" xfId="2" applyNumberFormat="1" applyFont="1" applyFill="1" applyBorder="1" applyAlignment="1">
      <alignment horizontal="center" vertical="center"/>
    </xf>
    <xf numFmtId="164" fontId="8" fillId="4" borderId="37" xfId="2" applyNumberFormat="1" applyFont="1" applyFill="1" applyBorder="1" applyAlignment="1">
      <alignment horizontal="center" vertical="center"/>
    </xf>
    <xf numFmtId="43" fontId="8" fillId="0" borderId="37" xfId="1" applyFont="1" applyFill="1" applyBorder="1"/>
    <xf numFmtId="164" fontId="8" fillId="0" borderId="39" xfId="1" applyNumberFormat="1" applyFont="1" applyFill="1" applyBorder="1"/>
    <xf numFmtId="164" fontId="8" fillId="0" borderId="42" xfId="1" applyNumberFormat="1" applyFont="1" applyFill="1" applyBorder="1"/>
    <xf numFmtId="164" fontId="8" fillId="0" borderId="26" xfId="1" applyNumberFormat="1" applyFont="1" applyFill="1" applyBorder="1"/>
    <xf numFmtId="164" fontId="16" fillId="0" borderId="26" xfId="1" applyNumberFormat="1" applyFont="1" applyFill="1" applyBorder="1"/>
    <xf numFmtId="164" fontId="8" fillId="0" borderId="28" xfId="1" applyNumberFormat="1" applyFont="1" applyFill="1" applyBorder="1"/>
    <xf numFmtId="164" fontId="8" fillId="0" borderId="43" xfId="1" applyNumberFormat="1" applyFont="1" applyFill="1" applyBorder="1"/>
    <xf numFmtId="43" fontId="8" fillId="0" borderId="35" xfId="1" applyFont="1" applyFill="1" applyBorder="1" applyAlignment="1">
      <alignment horizontal="center"/>
    </xf>
    <xf numFmtId="43" fontId="8" fillId="0" borderId="4" xfId="1" applyFont="1" applyFill="1" applyBorder="1" applyAlignment="1">
      <alignment horizontal="center"/>
    </xf>
    <xf numFmtId="43" fontId="8" fillId="0" borderId="18" xfId="1" applyFont="1" applyFill="1" applyBorder="1" applyAlignment="1">
      <alignment horizontal="center"/>
    </xf>
    <xf numFmtId="43" fontId="8" fillId="0" borderId="18" xfId="1" applyFont="1" applyFill="1" applyBorder="1"/>
    <xf numFmtId="43" fontId="8" fillId="0" borderId="35" xfId="1" applyFont="1" applyFill="1" applyBorder="1"/>
    <xf numFmtId="43" fontId="8" fillId="0" borderId="35" xfId="1" applyFont="1" applyFill="1" applyBorder="1" applyAlignment="1"/>
    <xf numFmtId="43" fontId="16" fillId="0" borderId="35" xfId="1" applyFont="1" applyFill="1" applyBorder="1"/>
    <xf numFmtId="43" fontId="8" fillId="0" borderId="37" xfId="1" applyFont="1" applyFill="1" applyBorder="1" applyAlignment="1">
      <alignment horizontal="center"/>
    </xf>
    <xf numFmtId="0" fontId="25" fillId="0" borderId="42" xfId="0" applyFont="1" applyFill="1" applyBorder="1" applyAlignment="1">
      <alignment wrapText="1"/>
    </xf>
    <xf numFmtId="43" fontId="8" fillId="0" borderId="38" xfId="1" applyFont="1" applyFill="1" applyBorder="1" applyAlignment="1">
      <alignment horizontal="center"/>
    </xf>
    <xf numFmtId="43" fontId="11" fillId="3" borderId="6" xfId="2" applyFont="1" applyFill="1" applyBorder="1"/>
    <xf numFmtId="43" fontId="11" fillId="0" borderId="31" xfId="2" applyFont="1" applyFill="1" applyBorder="1"/>
    <xf numFmtId="43" fontId="11" fillId="7" borderId="31" xfId="1" applyFont="1" applyFill="1" applyBorder="1" applyAlignment="1">
      <alignment vertical="center"/>
    </xf>
    <xf numFmtId="43" fontId="8" fillId="10" borderId="31" xfId="1" applyFont="1" applyFill="1" applyBorder="1"/>
    <xf numFmtId="43" fontId="8" fillId="10" borderId="31" xfId="1" applyFont="1" applyFill="1" applyBorder="1" applyAlignment="1">
      <alignment horizontal="center"/>
    </xf>
    <xf numFmtId="164" fontId="8" fillId="0" borderId="31" xfId="1" applyNumberFormat="1" applyFont="1" applyFill="1" applyBorder="1" applyAlignment="1">
      <alignment horizontal="center"/>
    </xf>
    <xf numFmtId="43" fontId="11" fillId="10" borderId="31" xfId="1" applyFont="1" applyFill="1" applyBorder="1" applyAlignment="1">
      <alignment vertical="center"/>
    </xf>
    <xf numFmtId="43" fontId="8" fillId="7" borderId="31" xfId="1" applyFont="1" applyFill="1" applyBorder="1"/>
    <xf numFmtId="43" fontId="11" fillId="9" borderId="1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center"/>
    </xf>
    <xf numFmtId="43" fontId="3" fillId="0" borderId="6" xfId="2" applyFont="1" applyFill="1" applyBorder="1"/>
    <xf numFmtId="43" fontId="11" fillId="0" borderId="8" xfId="1" applyFont="1" applyFill="1" applyBorder="1" applyAlignment="1">
      <alignment horizontal="center"/>
    </xf>
    <xf numFmtId="43" fontId="11" fillId="0" borderId="9" xfId="1" applyFont="1" applyFill="1" applyBorder="1"/>
    <xf numFmtId="164" fontId="11" fillId="0" borderId="8" xfId="1" applyNumberFormat="1" applyFont="1" applyFill="1" applyBorder="1" applyAlignment="1">
      <alignment horizontal="center"/>
    </xf>
    <xf numFmtId="43" fontId="8" fillId="0" borderId="31" xfId="1" applyFont="1" applyFill="1" applyBorder="1" applyAlignment="1">
      <alignment horizontal="center"/>
    </xf>
    <xf numFmtId="43" fontId="8" fillId="7" borderId="31" xfId="1" applyFont="1" applyFill="1" applyBorder="1" applyAlignment="1">
      <alignment horizontal="center"/>
    </xf>
    <xf numFmtId="43" fontId="3" fillId="0" borderId="1" xfId="2" applyFont="1" applyFill="1" applyBorder="1"/>
    <xf numFmtId="43" fontId="11" fillId="0" borderId="31" xfId="1" applyFont="1" applyFill="1" applyBorder="1" applyAlignment="1">
      <alignment horizontal="center"/>
    </xf>
    <xf numFmtId="43" fontId="11" fillId="0" borderId="49" xfId="1" applyFont="1" applyFill="1" applyBorder="1"/>
    <xf numFmtId="164" fontId="11" fillId="0" borderId="31" xfId="1" applyNumberFormat="1" applyFont="1" applyFill="1" applyBorder="1" applyAlignment="1">
      <alignment horizontal="center"/>
    </xf>
    <xf numFmtId="43" fontId="11" fillId="3" borderId="31" xfId="2" applyFont="1" applyFill="1" applyBorder="1"/>
    <xf numFmtId="43" fontId="11" fillId="3" borderId="1" xfId="2" applyFont="1" applyFill="1" applyBorder="1"/>
    <xf numFmtId="43" fontId="3" fillId="0" borderId="5" xfId="2" applyFont="1" applyFill="1" applyBorder="1"/>
    <xf numFmtId="43" fontId="11" fillId="0" borderId="5" xfId="1" applyFont="1" applyFill="1" applyBorder="1" applyAlignment="1">
      <alignment horizontal="center"/>
    </xf>
    <xf numFmtId="43" fontId="11" fillId="0" borderId="27" xfId="1" applyFont="1" applyFill="1" applyBorder="1" applyAlignment="1">
      <alignment horizontal="center"/>
    </xf>
    <xf numFmtId="43" fontId="11" fillId="0" borderId="51" xfId="1" applyFont="1" applyFill="1" applyBorder="1" applyAlignment="1">
      <alignment horizontal="center"/>
    </xf>
    <xf numFmtId="43" fontId="11" fillId="0" borderId="39" xfId="1" applyFont="1" applyFill="1" applyBorder="1" applyAlignment="1">
      <alignment horizontal="center"/>
    </xf>
    <xf numFmtId="164" fontId="11" fillId="0" borderId="39" xfId="1" applyNumberFormat="1" applyFont="1" applyFill="1" applyBorder="1" applyAlignment="1">
      <alignment horizontal="center"/>
    </xf>
    <xf numFmtId="164" fontId="8" fillId="4" borderId="49" xfId="2" applyNumberFormat="1" applyFont="1" applyFill="1" applyBorder="1" applyAlignment="1">
      <alignment horizontal="center" vertical="center"/>
    </xf>
    <xf numFmtId="14" fontId="11" fillId="0" borderId="31" xfId="2" applyNumberFormat="1" applyFont="1" applyFill="1" applyBorder="1" applyAlignment="1">
      <alignment vertical="center"/>
    </xf>
    <xf numFmtId="43" fontId="11" fillId="7" borderId="31" xfId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wrapText="1"/>
    </xf>
    <xf numFmtId="43" fontId="8" fillId="3" borderId="1" xfId="2" applyFont="1" applyFill="1" applyBorder="1" applyAlignment="1">
      <alignment horizontal="right" vertical="center"/>
    </xf>
    <xf numFmtId="43" fontId="11" fillId="7" borderId="5" xfId="1" applyFont="1" applyFill="1" applyBorder="1" applyAlignment="1">
      <alignment horizontal="center" vertical="center"/>
    </xf>
    <xf numFmtId="43" fontId="11" fillId="0" borderId="38" xfId="1" applyFont="1" applyFill="1" applyBorder="1"/>
    <xf numFmtId="43" fontId="11" fillId="0" borderId="30" xfId="1" applyFont="1" applyFill="1" applyBorder="1"/>
    <xf numFmtId="43" fontId="3" fillId="0" borderId="1" xfId="2" applyFont="1" applyFill="1" applyBorder="1" applyAlignment="1">
      <alignment horizontal="left" vertical="center"/>
    </xf>
    <xf numFmtId="43" fontId="8" fillId="10" borderId="8" xfId="1" applyFont="1" applyFill="1" applyBorder="1"/>
    <xf numFmtId="43" fontId="3" fillId="0" borderId="6" xfId="2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wrapText="1"/>
    </xf>
    <xf numFmtId="43" fontId="11" fillId="0" borderId="37" xfId="1" applyFont="1" applyFill="1" applyBorder="1"/>
    <xf numFmtId="164" fontId="11" fillId="0" borderId="42" xfId="1" applyNumberFormat="1" applyFont="1" applyFill="1" applyBorder="1" applyAlignment="1">
      <alignment horizontal="center"/>
    </xf>
    <xf numFmtId="164" fontId="11" fillId="0" borderId="39" xfId="1" applyNumberFormat="1" applyFont="1" applyFill="1" applyBorder="1"/>
    <xf numFmtId="164" fontId="22" fillId="5" borderId="19" xfId="0" applyNumberFormat="1" applyFont="1" applyFill="1" applyBorder="1" applyAlignment="1">
      <alignment horizontal="center"/>
    </xf>
    <xf numFmtId="164" fontId="22" fillId="5" borderId="20" xfId="0" applyNumberFormat="1" applyFont="1" applyFill="1" applyBorder="1" applyAlignment="1">
      <alignment horizontal="center"/>
    </xf>
    <xf numFmtId="164" fontId="22" fillId="5" borderId="36" xfId="0" applyNumberFormat="1" applyFont="1" applyFill="1" applyBorder="1" applyAlignment="1"/>
    <xf numFmtId="0" fontId="3" fillId="10" borderId="16" xfId="0" applyFont="1" applyFill="1" applyBorder="1" applyAlignment="1">
      <alignment horizontal="left" wrapText="1"/>
    </xf>
    <xf numFmtId="0" fontId="3" fillId="10" borderId="1" xfId="0" applyFont="1" applyFill="1" applyBorder="1" applyAlignment="1">
      <alignment horizontal="left" wrapText="1"/>
    </xf>
    <xf numFmtId="0" fontId="3" fillId="10" borderId="31" xfId="0" applyFont="1" applyFill="1" applyBorder="1" applyAlignment="1">
      <alignment horizontal="left" wrapText="1"/>
    </xf>
    <xf numFmtId="0" fontId="8" fillId="10" borderId="30" xfId="0" applyFont="1" applyFill="1" applyBorder="1" applyAlignment="1">
      <alignment horizontal="left" wrapText="1"/>
    </xf>
    <xf numFmtId="0" fontId="3" fillId="10" borderId="6" xfId="0" applyFont="1" applyFill="1" applyBorder="1" applyAlignment="1">
      <alignment horizontal="left" wrapText="1"/>
    </xf>
    <xf numFmtId="0" fontId="3" fillId="10" borderId="5" xfId="0" applyFont="1" applyFill="1" applyBorder="1" applyAlignment="1">
      <alignment horizontal="left" wrapText="1"/>
    </xf>
    <xf numFmtId="0" fontId="8" fillId="10" borderId="1" xfId="0" applyFont="1" applyFill="1" applyBorder="1" applyAlignment="1">
      <alignment horizontal="left" wrapText="1"/>
    </xf>
    <xf numFmtId="0" fontId="3" fillId="10" borderId="14" xfId="0" applyFont="1" applyFill="1" applyBorder="1" applyAlignment="1">
      <alignment horizontal="left" wrapText="1"/>
    </xf>
    <xf numFmtId="0" fontId="8" fillId="10" borderId="5" xfId="0" applyFont="1" applyFill="1" applyBorder="1" applyAlignment="1">
      <alignment horizontal="left" wrapText="1"/>
    </xf>
    <xf numFmtId="0" fontId="3" fillId="10" borderId="8" xfId="0" applyFont="1" applyFill="1" applyBorder="1" applyAlignment="1">
      <alignment horizontal="left" wrapText="1"/>
    </xf>
    <xf numFmtId="43" fontId="8" fillId="0" borderId="52" xfId="1" applyFont="1" applyFill="1" applyBorder="1" applyAlignment="1">
      <alignment horizontal="center"/>
    </xf>
    <xf numFmtId="43" fontId="3" fillId="2" borderId="1" xfId="2" applyFont="1" applyFill="1" applyBorder="1" applyAlignment="1">
      <alignment horizontal="left" vertical="center"/>
    </xf>
    <xf numFmtId="43" fontId="8" fillId="5" borderId="31" xfId="2" applyFont="1" applyFill="1" applyBorder="1" applyAlignment="1">
      <alignment horizontal="right" vertical="center"/>
    </xf>
    <xf numFmtId="43" fontId="9" fillId="5" borderId="5" xfId="2" applyFont="1" applyFill="1" applyBorder="1" applyAlignment="1">
      <alignment horizontal="center" vertical="center"/>
    </xf>
    <xf numFmtId="43" fontId="8" fillId="5" borderId="8" xfId="2" applyFont="1" applyFill="1" applyBorder="1" applyAlignment="1">
      <alignment horizontal="right" vertical="center"/>
    </xf>
    <xf numFmtId="43" fontId="8" fillId="0" borderId="1" xfId="1" applyFont="1" applyFill="1" applyBorder="1" applyAlignment="1"/>
    <xf numFmtId="43" fontId="8" fillId="0" borderId="31" xfId="1" applyFont="1" applyFill="1" applyBorder="1" applyAlignment="1"/>
    <xf numFmtId="43" fontId="3" fillId="0" borderId="31" xfId="2" applyFont="1" applyFill="1" applyBorder="1"/>
    <xf numFmtId="43" fontId="8" fillId="3" borderId="31" xfId="1" applyFont="1" applyFill="1" applyBorder="1" applyAlignment="1">
      <alignment horizontal="center"/>
    </xf>
    <xf numFmtId="43" fontId="8" fillId="3" borderId="1" xfId="1" applyFont="1" applyFill="1" applyBorder="1" applyAlignment="1">
      <alignment horizontal="center"/>
    </xf>
    <xf numFmtId="43" fontId="11" fillId="0" borderId="14" xfId="1" applyFont="1" applyFill="1" applyBorder="1" applyAlignment="1">
      <alignment horizontal="center" vertical="center"/>
    </xf>
    <xf numFmtId="43" fontId="8" fillId="0" borderId="49" xfId="1" applyFont="1" applyFill="1" applyBorder="1" applyAlignment="1">
      <alignment horizontal="center"/>
    </xf>
    <xf numFmtId="0" fontId="8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164" fontId="8" fillId="0" borderId="1" xfId="1" applyNumberFormat="1" applyFont="1" applyFill="1" applyBorder="1" applyAlignment="1"/>
    <xf numFmtId="164" fontId="8" fillId="0" borderId="31" xfId="1" applyNumberFormat="1" applyFont="1" applyFill="1" applyBorder="1" applyAlignment="1"/>
    <xf numFmtId="164" fontId="11" fillId="0" borderId="51" xfId="1" applyNumberFormat="1" applyFont="1" applyFill="1" applyBorder="1" applyAlignment="1">
      <alignment horizontal="center"/>
    </xf>
    <xf numFmtId="43" fontId="11" fillId="0" borderId="1" xfId="1" applyFont="1" applyFill="1" applyBorder="1" applyAlignment="1">
      <alignment horizontal="center"/>
    </xf>
    <xf numFmtId="43" fontId="8" fillId="10" borderId="51" xfId="1" applyFont="1" applyFill="1" applyBorder="1"/>
    <xf numFmtId="164" fontId="11" fillId="0" borderId="2" xfId="1" applyNumberFormat="1" applyFont="1" applyFill="1" applyBorder="1" applyAlignment="1">
      <alignment horizontal="center"/>
    </xf>
    <xf numFmtId="43" fontId="8" fillId="3" borderId="2" xfId="1" applyFont="1" applyFill="1" applyBorder="1" applyAlignment="1">
      <alignment horizontal="center"/>
    </xf>
    <xf numFmtId="43" fontId="11" fillId="0" borderId="2" xfId="1" applyFont="1" applyFill="1" applyBorder="1" applyAlignment="1">
      <alignment horizontal="center"/>
    </xf>
    <xf numFmtId="43" fontId="8" fillId="10" borderId="1" xfId="1" applyFont="1" applyFill="1" applyBorder="1" applyAlignment="1"/>
    <xf numFmtId="164" fontId="11" fillId="0" borderId="28" xfId="1" applyNumberFormat="1" applyFont="1" applyFill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164" fontId="24" fillId="11" borderId="35" xfId="1" applyNumberFormat="1" applyFont="1" applyFill="1" applyBorder="1" applyAlignment="1">
      <alignment horizontal="center" vertical="center"/>
    </xf>
    <xf numFmtId="164" fontId="11" fillId="0" borderId="16" xfId="1" applyNumberFormat="1" applyFont="1" applyFill="1" applyBorder="1" applyAlignment="1">
      <alignment vertical="center"/>
    </xf>
    <xf numFmtId="164" fontId="11" fillId="4" borderId="16" xfId="1" applyNumberFormat="1" applyFont="1" applyFill="1" applyBorder="1" applyAlignment="1">
      <alignment vertical="center"/>
    </xf>
    <xf numFmtId="164" fontId="11" fillId="4" borderId="14" xfId="1" applyNumberFormat="1" applyFont="1" applyFill="1" applyBorder="1" applyAlignment="1">
      <alignment vertical="center"/>
    </xf>
    <xf numFmtId="164" fontId="11" fillId="4" borderId="8" xfId="1" applyNumberFormat="1" applyFont="1" applyFill="1" applyBorder="1" applyAlignment="1">
      <alignment vertical="center"/>
    </xf>
    <xf numFmtId="164" fontId="24" fillId="4" borderId="35" xfId="1" applyNumberFormat="1" applyFont="1" applyFill="1" applyBorder="1" applyAlignment="1">
      <alignment horizontal="center" vertical="center"/>
    </xf>
    <xf numFmtId="164" fontId="11" fillId="11" borderId="16" xfId="1" applyNumberFormat="1" applyFont="1" applyFill="1" applyBorder="1" applyAlignment="1">
      <alignment vertical="center"/>
    </xf>
    <xf numFmtId="164" fontId="11" fillId="0" borderId="56" xfId="1" applyNumberFormat="1" applyFont="1" applyFill="1" applyBorder="1" applyAlignment="1">
      <alignment vertical="center"/>
    </xf>
    <xf numFmtId="164" fontId="24" fillId="0" borderId="56" xfId="1" applyNumberFormat="1" applyFont="1" applyFill="1" applyBorder="1" applyAlignment="1">
      <alignment horizontal="center" vertical="center"/>
    </xf>
    <xf numFmtId="164" fontId="24" fillId="11" borderId="56" xfId="1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left" wrapText="1"/>
    </xf>
    <xf numFmtId="164" fontId="23" fillId="8" borderId="10" xfId="1" applyNumberFormat="1" applyFont="1" applyFill="1" applyBorder="1" applyAlignment="1">
      <alignment horizontal="center" vertical="center"/>
    </xf>
    <xf numFmtId="164" fontId="23" fillId="8" borderId="11" xfId="1" applyNumberFormat="1" applyFont="1" applyFill="1" applyBorder="1" applyAlignment="1">
      <alignment horizontal="center" vertical="center"/>
    </xf>
    <xf numFmtId="164" fontId="23" fillId="8" borderId="12" xfId="1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4" fontId="13" fillId="0" borderId="10" xfId="1" applyNumberFormat="1" applyFont="1" applyFill="1" applyBorder="1" applyAlignment="1">
      <alignment horizontal="center"/>
    </xf>
    <xf numFmtId="14" fontId="13" fillId="0" borderId="11" xfId="1" applyNumberFormat="1" applyFont="1" applyFill="1" applyBorder="1" applyAlignment="1">
      <alignment horizontal="center"/>
    </xf>
    <xf numFmtId="14" fontId="13" fillId="0" borderId="12" xfId="1" applyNumberFormat="1" applyFont="1" applyFill="1" applyBorder="1" applyAlignment="1">
      <alignment horizontal="center"/>
    </xf>
    <xf numFmtId="164" fontId="22" fillId="3" borderId="10" xfId="1" applyNumberFormat="1" applyFont="1" applyFill="1" applyBorder="1" applyAlignment="1">
      <alignment horizontal="center"/>
    </xf>
    <xf numFmtId="164" fontId="22" fillId="3" borderId="11" xfId="1" applyNumberFormat="1" applyFont="1" applyFill="1" applyBorder="1" applyAlignment="1">
      <alignment horizontal="center"/>
    </xf>
    <xf numFmtId="164" fontId="22" fillId="3" borderId="12" xfId="1" applyNumberFormat="1" applyFont="1" applyFill="1" applyBorder="1" applyAlignment="1">
      <alignment horizontal="center"/>
    </xf>
    <xf numFmtId="43" fontId="9" fillId="5" borderId="33" xfId="1" applyFont="1" applyFill="1" applyBorder="1" applyAlignment="1">
      <alignment horizontal="center"/>
    </xf>
    <xf numFmtId="43" fontId="9" fillId="5" borderId="41" xfId="1" applyFont="1" applyFill="1" applyBorder="1" applyAlignment="1">
      <alignment horizontal="center"/>
    </xf>
    <xf numFmtId="43" fontId="9" fillId="5" borderId="32" xfId="1" applyFont="1" applyFill="1" applyBorder="1" applyAlignment="1">
      <alignment horizontal="center"/>
    </xf>
    <xf numFmtId="43" fontId="9" fillId="5" borderId="40" xfId="1" applyFont="1" applyFill="1" applyBorder="1" applyAlignment="1">
      <alignment horizontal="center"/>
    </xf>
    <xf numFmtId="43" fontId="9" fillId="5" borderId="34" xfId="1" applyFont="1" applyFill="1" applyBorder="1" applyAlignment="1">
      <alignment horizontal="center"/>
    </xf>
    <xf numFmtId="43" fontId="9" fillId="5" borderId="36" xfId="1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43" fontId="8" fillId="5" borderId="47" xfId="1" applyFont="1" applyFill="1" applyBorder="1" applyAlignment="1">
      <alignment horizontal="center"/>
    </xf>
    <xf numFmtId="43" fontId="8" fillId="5" borderId="48" xfId="1" applyFont="1" applyFill="1" applyBorder="1" applyAlignment="1">
      <alignment horizontal="center"/>
    </xf>
    <xf numFmtId="43" fontId="8" fillId="5" borderId="49" xfId="1" applyFont="1" applyFill="1" applyBorder="1" applyAlignment="1">
      <alignment horizontal="center"/>
    </xf>
    <xf numFmtId="43" fontId="8" fillId="5" borderId="32" xfId="1" applyFont="1" applyFill="1" applyBorder="1" applyAlignment="1">
      <alignment horizontal="center"/>
    </xf>
    <xf numFmtId="43" fontId="8" fillId="5" borderId="0" xfId="1" applyFont="1" applyFill="1" applyBorder="1" applyAlignment="1">
      <alignment horizontal="center"/>
    </xf>
    <xf numFmtId="43" fontId="8" fillId="5" borderId="9" xfId="1" applyFont="1" applyFill="1" applyBorder="1" applyAlignment="1">
      <alignment horizontal="center"/>
    </xf>
    <xf numFmtId="43" fontId="8" fillId="5" borderId="50" xfId="1" applyFont="1" applyFill="1" applyBorder="1" applyAlignment="1">
      <alignment horizontal="center"/>
    </xf>
    <xf numFmtId="43" fontId="8" fillId="5" borderId="7" xfId="1" applyFont="1" applyFill="1" applyBorder="1" applyAlignment="1">
      <alignment horizontal="center"/>
    </xf>
    <xf numFmtId="43" fontId="8" fillId="5" borderId="35" xfId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43" fontId="8" fillId="5" borderId="2" xfId="1" applyFont="1" applyFill="1" applyBorder="1" applyAlignment="1">
      <alignment horizontal="center"/>
    </xf>
    <xf numFmtId="164" fontId="22" fillId="5" borderId="53" xfId="0" applyNumberFormat="1" applyFont="1" applyFill="1" applyBorder="1" applyAlignment="1">
      <alignment horizontal="center"/>
    </xf>
    <xf numFmtId="164" fontId="22" fillId="5" borderId="21" xfId="0" applyNumberFormat="1" applyFont="1" applyFill="1" applyBorder="1" applyAlignment="1">
      <alignment horizontal="center"/>
    </xf>
    <xf numFmtId="0" fontId="27" fillId="0" borderId="31" xfId="0" applyFont="1" applyFill="1" applyBorder="1" applyAlignment="1">
      <alignment horizontal="center" wrapText="1"/>
    </xf>
    <xf numFmtId="0" fontId="27" fillId="0" borderId="8" xfId="0" applyFont="1" applyFill="1" applyBorder="1" applyAlignment="1">
      <alignment horizontal="center" wrapText="1"/>
    </xf>
    <xf numFmtId="0" fontId="27" fillId="0" borderId="14" xfId="0" applyFont="1" applyFill="1" applyBorder="1" applyAlignment="1">
      <alignment horizontal="center" wrapText="1"/>
    </xf>
    <xf numFmtId="43" fontId="9" fillId="5" borderId="33" xfId="1" applyFont="1" applyFill="1" applyBorder="1" applyAlignment="1">
      <alignment horizontal="center" textRotation="59"/>
    </xf>
    <xf numFmtId="43" fontId="9" fillId="5" borderId="41" xfId="1" applyFont="1" applyFill="1" applyBorder="1" applyAlignment="1">
      <alignment horizontal="center" textRotation="59"/>
    </xf>
    <xf numFmtId="43" fontId="9" fillId="5" borderId="32" xfId="1" applyFont="1" applyFill="1" applyBorder="1" applyAlignment="1">
      <alignment horizontal="center" textRotation="59"/>
    </xf>
    <xf numFmtId="43" fontId="9" fillId="5" borderId="40" xfId="1" applyFont="1" applyFill="1" applyBorder="1" applyAlignment="1">
      <alignment horizontal="center" textRotation="59"/>
    </xf>
    <xf numFmtId="43" fontId="9" fillId="5" borderId="34" xfId="1" applyFont="1" applyFill="1" applyBorder="1" applyAlignment="1">
      <alignment horizontal="center" textRotation="59"/>
    </xf>
    <xf numFmtId="43" fontId="9" fillId="5" borderId="36" xfId="1" applyFont="1" applyFill="1" applyBorder="1" applyAlignment="1">
      <alignment horizontal="center" textRotation="59"/>
    </xf>
    <xf numFmtId="164" fontId="22" fillId="5" borderId="10" xfId="1" applyNumberFormat="1" applyFont="1" applyFill="1" applyBorder="1" applyAlignment="1">
      <alignment horizontal="center"/>
    </xf>
    <xf numFmtId="164" fontId="22" fillId="5" borderId="11" xfId="1" applyNumberFormat="1" applyFont="1" applyFill="1" applyBorder="1" applyAlignment="1">
      <alignment horizontal="center"/>
    </xf>
    <xf numFmtId="164" fontId="22" fillId="5" borderId="12" xfId="1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 wrapText="1"/>
    </xf>
    <xf numFmtId="43" fontId="8" fillId="5" borderId="2" xfId="1" applyFont="1" applyFill="1" applyBorder="1" applyAlignment="1">
      <alignment horizontal="center" wrapText="1"/>
    </xf>
    <xf numFmtId="164" fontId="22" fillId="5" borderId="41" xfId="0" applyNumberFormat="1" applyFont="1" applyFill="1" applyBorder="1" applyAlignment="1">
      <alignment horizontal="center"/>
    </xf>
    <xf numFmtId="164" fontId="22" fillId="5" borderId="36" xfId="0" applyNumberFormat="1" applyFont="1" applyFill="1" applyBorder="1" applyAlignment="1">
      <alignment horizontal="center"/>
    </xf>
    <xf numFmtId="43" fontId="8" fillId="5" borderId="33" xfId="1" applyFont="1" applyFill="1" applyBorder="1" applyAlignment="1">
      <alignment horizontal="center"/>
    </xf>
    <xf numFmtId="43" fontId="8" fillId="5" borderId="53" xfId="1" applyFont="1" applyFill="1" applyBorder="1" applyAlignment="1">
      <alignment horizontal="center"/>
    </xf>
    <xf numFmtId="43" fontId="8" fillId="5" borderId="17" xfId="1" applyFont="1" applyFill="1" applyBorder="1" applyAlignment="1">
      <alignment horizontal="center"/>
    </xf>
    <xf numFmtId="43" fontId="8" fillId="5" borderId="34" xfId="1" applyFont="1" applyFill="1" applyBorder="1" applyAlignment="1">
      <alignment horizontal="center"/>
    </xf>
    <xf numFmtId="43" fontId="8" fillId="5" borderId="21" xfId="1" applyFont="1" applyFill="1" applyBorder="1" applyAlignment="1">
      <alignment horizontal="center"/>
    </xf>
    <xf numFmtId="43" fontId="8" fillId="5" borderId="18" xfId="1" applyFont="1" applyFill="1" applyBorder="1" applyAlignment="1">
      <alignment horizontal="center"/>
    </xf>
    <xf numFmtId="43" fontId="8" fillId="5" borderId="47" xfId="1" applyFont="1" applyFill="1" applyBorder="1" applyAlignment="1">
      <alignment horizontal="center" wrapText="1"/>
    </xf>
    <xf numFmtId="43" fontId="8" fillId="5" borderId="48" xfId="1" applyFont="1" applyFill="1" applyBorder="1" applyAlignment="1">
      <alignment horizontal="center" wrapText="1"/>
    </xf>
    <xf numFmtId="43" fontId="8" fillId="5" borderId="49" xfId="1" applyFont="1" applyFill="1" applyBorder="1" applyAlignment="1">
      <alignment horizontal="center" wrapText="1"/>
    </xf>
    <xf numFmtId="43" fontId="8" fillId="5" borderId="50" xfId="1" applyFont="1" applyFill="1" applyBorder="1" applyAlignment="1">
      <alignment horizontal="center" wrapText="1"/>
    </xf>
    <xf numFmtId="43" fontId="8" fillId="5" borderId="7" xfId="1" applyFont="1" applyFill="1" applyBorder="1" applyAlignment="1">
      <alignment horizontal="center" wrapText="1"/>
    </xf>
    <xf numFmtId="43" fontId="8" fillId="5" borderId="35" xfId="1" applyFont="1" applyFill="1" applyBorder="1" applyAlignment="1">
      <alignment horizontal="center" wrapText="1"/>
    </xf>
    <xf numFmtId="43" fontId="8" fillId="5" borderId="32" xfId="1" applyFont="1" applyFill="1" applyBorder="1" applyAlignment="1">
      <alignment horizontal="center" wrapText="1"/>
    </xf>
    <xf numFmtId="43" fontId="8" fillId="5" borderId="0" xfId="1" applyFont="1" applyFill="1" applyBorder="1" applyAlignment="1">
      <alignment horizontal="center" wrapText="1"/>
    </xf>
    <xf numFmtId="43" fontId="8" fillId="5" borderId="9" xfId="1" applyFont="1" applyFill="1" applyBorder="1" applyAlignment="1">
      <alignment horizontal="center" wrapText="1"/>
    </xf>
    <xf numFmtId="43" fontId="11" fillId="5" borderId="47" xfId="1" applyFont="1" applyFill="1" applyBorder="1" applyAlignment="1">
      <alignment horizontal="center" wrapText="1"/>
    </xf>
    <xf numFmtId="43" fontId="11" fillId="5" borderId="48" xfId="1" applyFont="1" applyFill="1" applyBorder="1" applyAlignment="1">
      <alignment horizontal="center" wrapText="1"/>
    </xf>
    <xf numFmtId="43" fontId="11" fillId="5" borderId="54" xfId="1" applyFont="1" applyFill="1" applyBorder="1" applyAlignment="1">
      <alignment horizontal="center" wrapText="1"/>
    </xf>
    <xf numFmtId="43" fontId="11" fillId="5" borderId="50" xfId="1" applyFont="1" applyFill="1" applyBorder="1" applyAlignment="1">
      <alignment horizontal="center" wrapText="1"/>
    </xf>
    <xf numFmtId="43" fontId="11" fillId="5" borderId="7" xfId="1" applyFont="1" applyFill="1" applyBorder="1" applyAlignment="1">
      <alignment horizontal="center" wrapText="1"/>
    </xf>
    <xf numFmtId="43" fontId="11" fillId="5" borderId="55" xfId="1" applyFont="1" applyFill="1" applyBorder="1" applyAlignment="1">
      <alignment horizontal="center" wrapText="1"/>
    </xf>
    <xf numFmtId="43" fontId="11" fillId="5" borderId="32" xfId="1" applyFont="1" applyFill="1" applyBorder="1" applyAlignment="1">
      <alignment horizontal="center" wrapText="1"/>
    </xf>
    <xf numFmtId="43" fontId="11" fillId="5" borderId="0" xfId="1" applyFont="1" applyFill="1" applyBorder="1" applyAlignment="1">
      <alignment horizontal="center" wrapText="1"/>
    </xf>
    <xf numFmtId="43" fontId="11" fillId="5" borderId="40" xfId="1" applyFont="1" applyFill="1" applyBorder="1" applyAlignment="1">
      <alignment horizontal="center" wrapText="1"/>
    </xf>
    <xf numFmtId="43" fontId="8" fillId="5" borderId="5" xfId="1" applyFont="1" applyFill="1" applyBorder="1" applyAlignment="1">
      <alignment horizontal="center"/>
    </xf>
    <xf numFmtId="14" fontId="11" fillId="0" borderId="16" xfId="0" applyNumberFormat="1" applyFont="1" applyFill="1" applyBorder="1" applyAlignment="1">
      <alignment horizontal="center" vertical="center"/>
    </xf>
    <xf numFmtId="14" fontId="11" fillId="0" borderId="8" xfId="0" applyNumberFormat="1" applyFont="1" applyFill="1" applyBorder="1" applyAlignment="1">
      <alignment horizontal="center" vertical="center"/>
    </xf>
    <xf numFmtId="14" fontId="11" fillId="0" borderId="14" xfId="0" applyNumberFormat="1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0" fontId="8" fillId="0" borderId="44" xfId="0" applyFont="1" applyFill="1" applyBorder="1" applyAlignment="1">
      <alignment horizontal="center" wrapText="1"/>
    </xf>
    <xf numFmtId="0" fontId="8" fillId="0" borderId="45" xfId="0" applyFont="1" applyFill="1" applyBorder="1" applyAlignment="1">
      <alignment horizontal="center" wrapText="1"/>
    </xf>
    <xf numFmtId="0" fontId="8" fillId="0" borderId="46" xfId="0" applyFont="1" applyFill="1" applyBorder="1" applyAlignment="1">
      <alignment horizontal="center" wrapText="1"/>
    </xf>
    <xf numFmtId="0" fontId="8" fillId="0" borderId="12" xfId="0" applyFont="1" applyFill="1" applyBorder="1" applyAlignment="1">
      <alignment horizontal="center" wrapText="1"/>
    </xf>
    <xf numFmtId="0" fontId="27" fillId="0" borderId="16" xfId="0" applyFont="1" applyFill="1" applyBorder="1" applyAlignment="1">
      <alignment horizontal="center" wrapText="1"/>
    </xf>
    <xf numFmtId="0" fontId="27" fillId="0" borderId="6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 wrapText="1"/>
    </xf>
    <xf numFmtId="164" fontId="11" fillId="8" borderId="16" xfId="1" applyNumberFormat="1" applyFont="1" applyFill="1" applyBorder="1" applyAlignment="1">
      <alignment horizontal="center" vertical="center"/>
    </xf>
    <xf numFmtId="164" fontId="11" fillId="8" borderId="8" xfId="1" applyNumberFormat="1" applyFont="1" applyFill="1" applyBorder="1" applyAlignment="1">
      <alignment horizontal="center" vertical="center"/>
    </xf>
    <xf numFmtId="164" fontId="11" fillId="8" borderId="14" xfId="1" applyNumberFormat="1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textRotation="45" wrapText="1"/>
    </xf>
    <xf numFmtId="0" fontId="3" fillId="10" borderId="8" xfId="0" applyFont="1" applyFill="1" applyBorder="1" applyAlignment="1">
      <alignment horizontal="center" textRotation="45" wrapText="1"/>
    </xf>
    <xf numFmtId="0" fontId="3" fillId="10" borderId="14" xfId="0" applyFont="1" applyFill="1" applyBorder="1" applyAlignment="1">
      <alignment horizontal="center" textRotation="45" wrapText="1"/>
    </xf>
    <xf numFmtId="43" fontId="11" fillId="0" borderId="16" xfId="1" applyFont="1" applyFill="1" applyBorder="1" applyAlignment="1">
      <alignment horizontal="center" vertical="center"/>
    </xf>
    <xf numFmtId="43" fontId="11" fillId="0" borderId="8" xfId="1" applyFont="1" applyFill="1" applyBorder="1" applyAlignment="1">
      <alignment horizontal="center" vertical="center"/>
    </xf>
    <xf numFmtId="43" fontId="11" fillId="0" borderId="14" xfId="1" applyFont="1" applyFill="1" applyBorder="1" applyAlignment="1">
      <alignment horizontal="center" vertical="center"/>
    </xf>
    <xf numFmtId="43" fontId="11" fillId="7" borderId="16" xfId="1" applyFont="1" applyFill="1" applyBorder="1" applyAlignment="1">
      <alignment horizontal="center" vertical="center"/>
    </xf>
    <xf numFmtId="43" fontId="11" fillId="7" borderId="8" xfId="1" applyFont="1" applyFill="1" applyBorder="1" applyAlignment="1">
      <alignment horizontal="center" vertical="center"/>
    </xf>
    <xf numFmtId="43" fontId="11" fillId="7" borderId="14" xfId="1" applyFont="1" applyFill="1" applyBorder="1" applyAlignment="1">
      <alignment horizontal="center" vertical="center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4" fontId="23" fillId="8" borderId="22" xfId="1" applyNumberFormat="1" applyFont="1" applyFill="1" applyBorder="1" applyAlignment="1">
      <alignment horizontal="center" vertical="center"/>
    </xf>
    <xf numFmtId="164" fontId="23" fillId="8" borderId="25" xfId="1" applyNumberFormat="1" applyFont="1" applyFill="1" applyBorder="1" applyAlignment="1">
      <alignment horizontal="center" vertical="center"/>
    </xf>
    <xf numFmtId="43" fontId="9" fillId="5" borderId="29" xfId="1" applyFont="1" applyFill="1" applyBorder="1" applyAlignment="1">
      <alignment horizontal="center" vertical="center"/>
    </xf>
    <xf numFmtId="43" fontId="9" fillId="5" borderId="17" xfId="1" applyFont="1" applyFill="1" applyBorder="1" applyAlignment="1">
      <alignment horizontal="center" vertical="center"/>
    </xf>
    <xf numFmtId="43" fontId="9" fillId="5" borderId="27" xfId="1" applyFont="1" applyFill="1" applyBorder="1" applyAlignment="1">
      <alignment horizontal="center" vertical="center"/>
    </xf>
    <xf numFmtId="43" fontId="9" fillId="5" borderId="9" xfId="1" applyFont="1" applyFill="1" applyBorder="1" applyAlignment="1">
      <alignment horizontal="center" vertical="center"/>
    </xf>
    <xf numFmtId="43" fontId="9" fillId="5" borderId="28" xfId="1" applyFont="1" applyFill="1" applyBorder="1" applyAlignment="1">
      <alignment horizontal="center" vertical="center"/>
    </xf>
    <xf numFmtId="43" fontId="9" fillId="5" borderId="18" xfId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wrapText="1"/>
    </xf>
    <xf numFmtId="164" fontId="23" fillId="8" borderId="24" xfId="1" applyNumberFormat="1" applyFont="1" applyFill="1" applyBorder="1" applyAlignment="1">
      <alignment horizontal="center" vertical="center"/>
    </xf>
    <xf numFmtId="43" fontId="8" fillId="5" borderId="3" xfId="1" applyFont="1" applyFill="1" applyBorder="1" applyAlignment="1">
      <alignment horizontal="center"/>
    </xf>
    <xf numFmtId="164" fontId="22" fillId="5" borderId="41" xfId="1" applyNumberFormat="1" applyFont="1" applyFill="1" applyBorder="1" applyAlignment="1">
      <alignment horizontal="center"/>
    </xf>
    <xf numFmtId="164" fontId="22" fillId="5" borderId="40" xfId="1" applyNumberFormat="1" applyFont="1" applyFill="1" applyBorder="1" applyAlignment="1">
      <alignment horizontal="center"/>
    </xf>
    <xf numFmtId="164" fontId="22" fillId="5" borderId="36" xfId="1" applyNumberFormat="1" applyFont="1" applyFill="1" applyBorder="1" applyAlignment="1">
      <alignment horizontal="center"/>
    </xf>
    <xf numFmtId="164" fontId="22" fillId="5" borderId="33" xfId="1" applyNumberFormat="1" applyFont="1" applyFill="1" applyBorder="1" applyAlignment="1">
      <alignment horizontal="center"/>
    </xf>
    <xf numFmtId="164" fontId="22" fillId="5" borderId="32" xfId="1" applyNumberFormat="1" applyFont="1" applyFill="1" applyBorder="1" applyAlignment="1">
      <alignment horizontal="center"/>
    </xf>
    <xf numFmtId="164" fontId="22" fillId="5" borderId="34" xfId="1" applyNumberFormat="1" applyFont="1" applyFill="1" applyBorder="1" applyAlignment="1">
      <alignment horizontal="center"/>
    </xf>
    <xf numFmtId="14" fontId="13" fillId="0" borderId="10" xfId="0" applyNumberFormat="1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43" fontId="11" fillId="5" borderId="51" xfId="1" applyFont="1" applyFill="1" applyBorder="1" applyAlignment="1">
      <alignment horizontal="center" vertical="center"/>
    </xf>
    <xf numFmtId="43" fontId="11" fillId="5" borderId="48" xfId="1" applyFont="1" applyFill="1" applyBorder="1" applyAlignment="1">
      <alignment horizontal="center" vertical="center"/>
    </xf>
    <xf numFmtId="43" fontId="11" fillId="5" borderId="49" xfId="1" applyFont="1" applyFill="1" applyBorder="1" applyAlignment="1">
      <alignment horizontal="center" vertical="center"/>
    </xf>
    <xf numFmtId="43" fontId="11" fillId="5" borderId="26" xfId="1" applyFont="1" applyFill="1" applyBorder="1" applyAlignment="1">
      <alignment horizontal="center" vertical="center"/>
    </xf>
    <xf numFmtId="43" fontId="11" fillId="5" borderId="7" xfId="1" applyFont="1" applyFill="1" applyBorder="1" applyAlignment="1">
      <alignment horizontal="center" vertical="center"/>
    </xf>
    <xf numFmtId="43" fontId="11" fillId="5" borderId="35" xfId="1" applyFont="1" applyFill="1" applyBorder="1" applyAlignment="1">
      <alignment horizontal="center" vertical="center"/>
    </xf>
    <xf numFmtId="43" fontId="11" fillId="5" borderId="27" xfId="1" applyFont="1" applyFill="1" applyBorder="1" applyAlignment="1">
      <alignment horizontal="center" vertical="center"/>
    </xf>
    <xf numFmtId="43" fontId="11" fillId="5" borderId="0" xfId="1" applyFont="1" applyFill="1" applyBorder="1" applyAlignment="1">
      <alignment horizontal="center" vertical="center"/>
    </xf>
    <xf numFmtId="43" fontId="11" fillId="5" borderId="9" xfId="1" applyFont="1" applyFill="1" applyBorder="1" applyAlignment="1">
      <alignment horizontal="center" vertical="center"/>
    </xf>
    <xf numFmtId="14" fontId="13" fillId="0" borderId="16" xfId="1" applyNumberFormat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horizontal="center" vertical="center"/>
    </xf>
    <xf numFmtId="43" fontId="13" fillId="0" borderId="14" xfId="1" applyFont="1" applyFill="1" applyBorder="1" applyAlignment="1">
      <alignment horizontal="center" vertical="center"/>
    </xf>
    <xf numFmtId="164" fontId="9" fillId="5" borderId="10" xfId="1" applyNumberFormat="1" applyFont="1" applyFill="1" applyBorder="1" applyAlignment="1">
      <alignment horizontal="center" vertical="center"/>
    </xf>
    <xf numFmtId="164" fontId="9" fillId="5" borderId="11" xfId="1" applyNumberFormat="1" applyFont="1" applyFill="1" applyBorder="1" applyAlignment="1">
      <alignment horizontal="center" vertical="center"/>
    </xf>
    <xf numFmtId="164" fontId="9" fillId="5" borderId="12" xfId="1" applyNumberFormat="1" applyFont="1" applyFill="1" applyBorder="1" applyAlignment="1">
      <alignment horizontal="center" vertical="center"/>
    </xf>
    <xf numFmtId="43" fontId="13" fillId="0" borderId="12" xfId="1" applyFont="1" applyFill="1" applyBorder="1" applyAlignment="1">
      <alignment horizontal="center"/>
    </xf>
    <xf numFmtId="43" fontId="13" fillId="0" borderId="11" xfId="1" applyFont="1" applyFill="1" applyBorder="1" applyAlignment="1">
      <alignment horizontal="center"/>
    </xf>
    <xf numFmtId="164" fontId="17" fillId="5" borderId="10" xfId="0" applyNumberFormat="1" applyFont="1" applyFill="1" applyBorder="1" applyAlignment="1">
      <alignment horizontal="center"/>
    </xf>
    <xf numFmtId="164" fontId="17" fillId="5" borderId="11" xfId="0" applyNumberFormat="1" applyFont="1" applyFill="1" applyBorder="1" applyAlignment="1">
      <alignment horizontal="center"/>
    </xf>
    <xf numFmtId="164" fontId="17" fillId="5" borderId="12" xfId="0" applyNumberFormat="1" applyFont="1" applyFill="1" applyBorder="1" applyAlignment="1">
      <alignment horizontal="center"/>
    </xf>
    <xf numFmtId="43" fontId="9" fillId="5" borderId="29" xfId="1" applyFont="1" applyFill="1" applyBorder="1" applyAlignment="1">
      <alignment horizontal="center"/>
    </xf>
    <xf numFmtId="43" fontId="9" fillId="5" borderId="17" xfId="1" applyFont="1" applyFill="1" applyBorder="1" applyAlignment="1">
      <alignment horizontal="center"/>
    </xf>
    <xf numFmtId="43" fontId="9" fillId="5" borderId="27" xfId="1" applyFont="1" applyFill="1" applyBorder="1" applyAlignment="1">
      <alignment horizontal="center"/>
    </xf>
    <xf numFmtId="43" fontId="9" fillId="5" borderId="9" xfId="1" applyFont="1" applyFill="1" applyBorder="1" applyAlignment="1">
      <alignment horizontal="center"/>
    </xf>
    <xf numFmtId="43" fontId="9" fillId="5" borderId="28" xfId="1" applyFont="1" applyFill="1" applyBorder="1" applyAlignment="1">
      <alignment horizontal="center"/>
    </xf>
    <xf numFmtId="43" fontId="9" fillId="5" borderId="18" xfId="1" applyFont="1" applyFill="1" applyBorder="1" applyAlignment="1">
      <alignment horizontal="center"/>
    </xf>
    <xf numFmtId="164" fontId="17" fillId="5" borderId="10" xfId="0" applyNumberFormat="1" applyFont="1" applyFill="1" applyBorder="1" applyAlignment="1">
      <alignment horizontal="center" textRotation="11"/>
    </xf>
    <xf numFmtId="164" fontId="17" fillId="5" borderId="12" xfId="0" applyNumberFormat="1" applyFont="1" applyFill="1" applyBorder="1" applyAlignment="1">
      <alignment horizontal="center" textRotation="11"/>
    </xf>
    <xf numFmtId="43" fontId="8" fillId="5" borderId="39" xfId="1" applyFont="1" applyFill="1" applyBorder="1" applyAlignment="1">
      <alignment horizontal="center"/>
    </xf>
    <xf numFmtId="0" fontId="27" fillId="0" borderId="51" xfId="0" applyFont="1" applyFill="1" applyBorder="1" applyAlignment="1">
      <alignment horizontal="center" wrapText="1"/>
    </xf>
    <xf numFmtId="0" fontId="27" fillId="0" borderId="27" xfId="0" applyFont="1" applyFill="1" applyBorder="1" applyAlignment="1">
      <alignment horizontal="center" wrapText="1"/>
    </xf>
    <xf numFmtId="0" fontId="27" fillId="0" borderId="26" xfId="0" applyFont="1" applyFill="1" applyBorder="1" applyAlignment="1">
      <alignment horizontal="center" wrapText="1"/>
    </xf>
    <xf numFmtId="0" fontId="8" fillId="0" borderId="31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right" wrapText="1"/>
    </xf>
    <xf numFmtId="0" fontId="27" fillId="0" borderId="6" xfId="0" applyFont="1" applyFill="1" applyBorder="1" applyAlignment="1">
      <alignment horizontal="right" wrapText="1"/>
    </xf>
    <xf numFmtId="43" fontId="11" fillId="5" borderId="3" xfId="1" applyFont="1" applyFill="1" applyBorder="1" applyAlignment="1">
      <alignment horizontal="center"/>
    </xf>
    <xf numFmtId="43" fontId="11" fillId="5" borderId="48" xfId="1" applyFont="1" applyFill="1" applyBorder="1" applyAlignment="1">
      <alignment horizontal="center"/>
    </xf>
    <xf numFmtId="43" fontId="11" fillId="5" borderId="7" xfId="1" applyFont="1" applyFill="1" applyBorder="1" applyAlignment="1">
      <alignment horizontal="center"/>
    </xf>
    <xf numFmtId="43" fontId="8" fillId="5" borderId="51" xfId="1" applyFont="1" applyFill="1" applyBorder="1" applyAlignment="1">
      <alignment horizontal="center"/>
    </xf>
    <xf numFmtId="43" fontId="8" fillId="5" borderId="26" xfId="1" applyFont="1" applyFill="1" applyBorder="1" applyAlignment="1">
      <alignment horizontal="center"/>
    </xf>
    <xf numFmtId="164" fontId="23" fillId="12" borderId="11" xfId="1" applyNumberFormat="1" applyFont="1" applyFill="1" applyBorder="1" applyAlignment="1">
      <alignment horizontal="center" vertical="center"/>
    </xf>
    <xf numFmtId="164" fontId="24" fillId="11" borderId="35" xfId="2" applyNumberFormat="1" applyFont="1" applyFill="1" applyBorder="1" applyAlignment="1">
      <alignment horizontal="center" vertical="center"/>
    </xf>
    <xf numFmtId="14" fontId="11" fillId="0" borderId="6" xfId="2" applyNumberFormat="1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left" wrapText="1"/>
    </xf>
    <xf numFmtId="164" fontId="28" fillId="3" borderId="1" xfId="2" applyNumberFormat="1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center" wrapText="1"/>
    </xf>
    <xf numFmtId="43" fontId="8" fillId="9" borderId="6" xfId="1" applyFont="1" applyFill="1" applyBorder="1" applyAlignment="1">
      <alignment horizontal="center"/>
    </xf>
    <xf numFmtId="164" fontId="8" fillId="9" borderId="6" xfId="1" applyNumberFormat="1" applyFont="1" applyFill="1" applyBorder="1" applyAlignment="1">
      <alignment horizontal="center"/>
    </xf>
    <xf numFmtId="43" fontId="8" fillId="9" borderId="6" xfId="1" applyFont="1" applyFill="1" applyBorder="1"/>
    <xf numFmtId="164" fontId="9" fillId="5" borderId="32" xfId="1" applyNumberFormat="1" applyFont="1" applyFill="1" applyBorder="1" applyAlignment="1">
      <alignment horizontal="center"/>
    </xf>
    <xf numFmtId="164" fontId="9" fillId="5" borderId="40" xfId="1" applyNumberFormat="1" applyFont="1" applyFill="1" applyBorder="1" applyAlignment="1">
      <alignment horizontal="center"/>
    </xf>
    <xf numFmtId="14" fontId="29" fillId="0" borderId="10" xfId="0" applyNumberFormat="1" applyFont="1" applyFill="1" applyBorder="1" applyAlignment="1">
      <alignment horizontal="center"/>
    </xf>
    <xf numFmtId="164" fontId="9" fillId="13" borderId="10" xfId="1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/>
    <xf numFmtId="164" fontId="24" fillId="11" borderId="4" xfId="2" applyNumberFormat="1" applyFont="1" applyFill="1" applyBorder="1" applyAlignment="1">
      <alignment horizontal="center" vertical="center"/>
    </xf>
    <xf numFmtId="14" fontId="11" fillId="0" borderId="1" xfId="2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wrapText="1"/>
    </xf>
    <xf numFmtId="0" fontId="29" fillId="0" borderId="11" xfId="0" applyFont="1" applyFill="1" applyBorder="1" applyAlignment="1">
      <alignment horizontal="center"/>
    </xf>
    <xf numFmtId="164" fontId="9" fillId="13" borderId="11" xfId="1" applyNumberFormat="1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 wrapText="1"/>
    </xf>
    <xf numFmtId="43" fontId="8" fillId="5" borderId="57" xfId="1" applyFont="1" applyFill="1" applyBorder="1" applyAlignment="1">
      <alignment horizontal="center"/>
    </xf>
    <xf numFmtId="43" fontId="8" fillId="5" borderId="58" xfId="1" applyFont="1" applyFill="1" applyBorder="1" applyAlignment="1">
      <alignment horizontal="center"/>
    </xf>
    <xf numFmtId="43" fontId="8" fillId="5" borderId="4" xfId="1" applyFont="1" applyFill="1" applyBorder="1" applyAlignment="1">
      <alignment horizontal="center"/>
    </xf>
    <xf numFmtId="43" fontId="8" fillId="3" borderId="6" xfId="1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 wrapText="1"/>
    </xf>
    <xf numFmtId="164" fontId="8" fillId="9" borderId="1" xfId="1" applyNumberFormat="1" applyFont="1" applyFill="1" applyBorder="1" applyAlignment="1">
      <alignment horizontal="center"/>
    </xf>
    <xf numFmtId="43" fontId="8" fillId="9" borderId="1" xfId="1" applyFont="1" applyFill="1" applyBorder="1"/>
    <xf numFmtId="43" fontId="8" fillId="0" borderId="4" xfId="1" applyFont="1" applyFill="1" applyBorder="1"/>
    <xf numFmtId="0" fontId="8" fillId="3" borderId="2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164" fontId="23" fillId="12" borderId="12" xfId="1" applyNumberFormat="1" applyFont="1" applyFill="1" applyBorder="1" applyAlignment="1">
      <alignment horizontal="center" vertical="center"/>
    </xf>
    <xf numFmtId="164" fontId="24" fillId="11" borderId="37" xfId="2" applyNumberFormat="1" applyFont="1" applyFill="1" applyBorder="1" applyAlignment="1">
      <alignment horizontal="center" vertical="center"/>
    </xf>
    <xf numFmtId="14" fontId="11" fillId="0" borderId="5" xfId="2" applyNumberFormat="1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wrapText="1"/>
    </xf>
    <xf numFmtId="0" fontId="3" fillId="0" borderId="21" xfId="0" applyFont="1" applyFill="1" applyBorder="1" applyAlignment="1">
      <alignment horizontal="center" wrapText="1"/>
    </xf>
    <xf numFmtId="164" fontId="8" fillId="9" borderId="5" xfId="1" applyNumberFormat="1" applyFont="1" applyFill="1" applyBorder="1" applyAlignment="1">
      <alignment horizontal="center"/>
    </xf>
    <xf numFmtId="164" fontId="8" fillId="0" borderId="39" xfId="1" applyNumberFormat="1" applyFont="1" applyFill="1" applyBorder="1" applyAlignment="1">
      <alignment horizontal="center"/>
    </xf>
    <xf numFmtId="164" fontId="9" fillId="5" borderId="34" xfId="1" applyNumberFormat="1" applyFont="1" applyFill="1" applyBorder="1" applyAlignment="1">
      <alignment horizontal="center"/>
    </xf>
    <xf numFmtId="164" fontId="9" fillId="5" borderId="36" xfId="1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/>
    </xf>
    <xf numFmtId="164" fontId="9" fillId="13" borderId="12" xfId="1" applyNumberFormat="1" applyFont="1" applyFill="1" applyBorder="1" applyAlignment="1">
      <alignment horizont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G225"/>
  <sheetViews>
    <sheetView tabSelected="1" workbookViewId="0">
      <pane ySplit="1" topLeftCell="A164" activePane="bottomLeft" state="frozen"/>
      <selection pane="bottomLeft" activeCell="B2" sqref="B2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71.21875" style="50" customWidth="1"/>
    <col min="5" max="5" width="51.33203125" style="7" customWidth="1"/>
    <col min="6" max="6" width="19.33203125" style="7" customWidth="1"/>
    <col min="7" max="7" width="11.21875" style="7" customWidth="1"/>
    <col min="8" max="8" width="12.21875" style="7" customWidth="1"/>
    <col min="9" max="9" width="10.33203125" style="7" customWidth="1"/>
    <col min="10" max="10" width="32.5546875" style="7" customWidth="1"/>
    <col min="11" max="11" width="10.77734375" style="7" customWidth="1"/>
    <col min="12" max="12" width="10" style="7" customWidth="1"/>
    <col min="13" max="13" width="8.44140625" style="7" customWidth="1"/>
    <col min="14" max="14" width="29.44140625" style="7" customWidth="1"/>
    <col min="15" max="15" width="7" style="7" customWidth="1"/>
    <col min="16" max="17" width="9.21875" style="7" customWidth="1"/>
    <col min="18" max="18" width="11.6640625" style="7" customWidth="1"/>
    <col min="19" max="19" width="8.88671875" style="7" customWidth="1"/>
    <col min="20" max="20" width="9.21875" style="7" customWidth="1"/>
    <col min="21" max="21" width="7.88671875" style="7" customWidth="1"/>
    <col min="22" max="22" width="7" style="7" customWidth="1"/>
    <col min="23" max="23" width="8" style="7" customWidth="1"/>
    <col min="24" max="25" width="8.44140625" style="7" customWidth="1"/>
    <col min="26" max="26" width="9.21875" style="7" customWidth="1"/>
    <col min="27" max="27" width="5.77734375" style="7" customWidth="1"/>
    <col min="28" max="28" width="7" style="7" customWidth="1"/>
    <col min="29" max="29" width="9.21875" style="7" bestFit="1" customWidth="1"/>
    <col min="30" max="30" width="10" style="7" bestFit="1" customWidth="1"/>
    <col min="31" max="31" width="13.33203125" style="7" bestFit="1" customWidth="1"/>
    <col min="32" max="32" width="7.88671875" style="7" bestFit="1" customWidth="1"/>
    <col min="33" max="33" width="10" style="41" bestFit="1" customWidth="1"/>
    <col min="34" max="34" width="10" style="7" bestFit="1" customWidth="1"/>
    <col min="35" max="35" width="51.6640625" style="7" bestFit="1" customWidth="1"/>
    <col min="36" max="36" width="11.21875" style="7" bestFit="1" customWidth="1"/>
    <col min="37" max="16384" width="8.88671875" style="7"/>
  </cols>
  <sheetData>
    <row r="1" spans="1:35" s="5" customFormat="1" ht="39.75" thickBot="1">
      <c r="A1" s="1" t="s">
        <v>0</v>
      </c>
      <c r="B1" s="1" t="s">
        <v>1</v>
      </c>
      <c r="C1" s="2" t="s">
        <v>2</v>
      </c>
      <c r="D1" s="49" t="s">
        <v>11</v>
      </c>
      <c r="E1" s="10" t="s">
        <v>23</v>
      </c>
      <c r="F1" s="10" t="s">
        <v>37</v>
      </c>
      <c r="G1" s="1" t="s">
        <v>12</v>
      </c>
      <c r="H1" s="1" t="s">
        <v>22</v>
      </c>
      <c r="I1" s="1" t="s">
        <v>8</v>
      </c>
      <c r="J1" s="3" t="s">
        <v>3</v>
      </c>
      <c r="K1" s="3" t="s">
        <v>9</v>
      </c>
      <c r="L1" s="11" t="s">
        <v>32</v>
      </c>
      <c r="M1" s="75" t="s">
        <v>33</v>
      </c>
      <c r="N1" s="12" t="s">
        <v>18</v>
      </c>
      <c r="O1" s="13" t="s">
        <v>4</v>
      </c>
      <c r="P1" s="12" t="s">
        <v>16</v>
      </c>
      <c r="Q1" s="13" t="s">
        <v>4</v>
      </c>
      <c r="R1" s="14" t="s">
        <v>13</v>
      </c>
      <c r="S1" s="15" t="s">
        <v>58</v>
      </c>
      <c r="T1" s="13" t="s">
        <v>4</v>
      </c>
      <c r="U1" s="120" t="s">
        <v>45</v>
      </c>
      <c r="V1" s="13" t="s">
        <v>4</v>
      </c>
      <c r="W1" s="4" t="s">
        <v>36</v>
      </c>
      <c r="X1" s="13" t="s">
        <v>4</v>
      </c>
      <c r="Y1" s="15" t="s">
        <v>27</v>
      </c>
      <c r="Z1" s="13" t="s">
        <v>4</v>
      </c>
      <c r="AA1" s="95" t="s">
        <v>5</v>
      </c>
      <c r="AB1" s="76" t="s">
        <v>4</v>
      </c>
      <c r="AC1" s="4" t="s">
        <v>6</v>
      </c>
      <c r="AD1" s="13" t="s">
        <v>4</v>
      </c>
      <c r="AE1" s="3" t="s">
        <v>7</v>
      </c>
      <c r="AF1" s="74" t="s">
        <v>28</v>
      </c>
      <c r="AG1" s="3" t="s">
        <v>7</v>
      </c>
      <c r="AH1" s="3" t="s">
        <v>7</v>
      </c>
    </row>
    <row r="2" spans="1:35" s="19" customFormat="1">
      <c r="A2" s="51"/>
      <c r="B2" s="51"/>
      <c r="C2" s="52"/>
      <c r="D2" s="54"/>
      <c r="E2" s="53"/>
      <c r="F2" s="53"/>
      <c r="G2" s="55"/>
      <c r="H2" s="55"/>
      <c r="I2" s="55"/>
      <c r="J2" s="54"/>
      <c r="K2" s="54"/>
      <c r="L2" s="43"/>
      <c r="M2" s="56"/>
      <c r="N2" s="43"/>
      <c r="O2" s="43"/>
      <c r="P2" s="43"/>
      <c r="Q2" s="43"/>
      <c r="R2" s="43"/>
      <c r="S2" s="43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7"/>
      <c r="AH2" s="58"/>
    </row>
    <row r="3" spans="1:35" s="19" customFormat="1" ht="13.5" thickBot="1">
      <c r="A3" s="81"/>
      <c r="B3" s="81"/>
      <c r="C3" s="82"/>
      <c r="D3" s="84"/>
      <c r="E3" s="83"/>
      <c r="F3" s="83"/>
      <c r="G3" s="62"/>
      <c r="H3" s="62"/>
      <c r="I3" s="62"/>
      <c r="J3" s="84"/>
      <c r="K3" s="84"/>
      <c r="L3" s="59"/>
      <c r="M3" s="60"/>
      <c r="N3" s="59"/>
      <c r="O3" s="59"/>
      <c r="P3" s="59"/>
      <c r="Q3" s="59"/>
      <c r="R3" s="59"/>
      <c r="S3" s="59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57"/>
      <c r="AH3" s="58"/>
    </row>
    <row r="4" spans="1:35" s="58" customFormat="1" ht="13.5" customHeight="1">
      <c r="A4" s="336" t="s">
        <v>17</v>
      </c>
      <c r="B4" s="325" t="s">
        <v>79</v>
      </c>
      <c r="C4" s="198">
        <v>42173</v>
      </c>
      <c r="D4" s="135" t="s">
        <v>87</v>
      </c>
      <c r="E4" s="20" t="s">
        <v>55</v>
      </c>
      <c r="F4" s="117" t="s">
        <v>20</v>
      </c>
      <c r="G4" s="144">
        <v>3303.72</v>
      </c>
      <c r="H4" s="199">
        <v>3303.72</v>
      </c>
      <c r="I4" s="155" t="s">
        <v>20</v>
      </c>
      <c r="J4" s="415" t="s">
        <v>134</v>
      </c>
      <c r="K4" s="353" t="s">
        <v>51</v>
      </c>
      <c r="L4" s="231">
        <v>368.68751200000003</v>
      </c>
      <c r="M4" s="6">
        <v>223.94</v>
      </c>
      <c r="N4" s="97"/>
      <c r="O4" s="195"/>
      <c r="P4" s="67">
        <v>144.74751200000003</v>
      </c>
      <c r="Q4" s="119">
        <v>634.14583198252171</v>
      </c>
      <c r="R4" s="155" t="s">
        <v>20</v>
      </c>
      <c r="S4" s="67"/>
      <c r="T4" s="119"/>
      <c r="U4" s="200">
        <v>-9.2944199999999988</v>
      </c>
      <c r="V4" s="201">
        <v>-20.563247680319144</v>
      </c>
      <c r="W4" s="67">
        <v>31.141952</v>
      </c>
      <c r="X4" s="119">
        <v>136.43439384712698</v>
      </c>
      <c r="Y4" s="67">
        <v>36.500375999999996</v>
      </c>
      <c r="Z4" s="202">
        <v>159.90990785523729</v>
      </c>
      <c r="AA4" s="371" t="s">
        <v>16</v>
      </c>
      <c r="AB4" s="372"/>
      <c r="AC4" s="231">
        <v>144.74751200000003</v>
      </c>
      <c r="AD4" s="119">
        <v>1268.2916639650434</v>
      </c>
      <c r="AE4" s="202">
        <f t="shared" ref="AE4:AE38" si="0">AD4</f>
        <v>1268.2916639650434</v>
      </c>
      <c r="AF4" s="456">
        <v>46142</v>
      </c>
      <c r="AG4" s="453">
        <f>SUM(AE4:AE17)</f>
        <v>57374.166774871184</v>
      </c>
      <c r="AH4" s="344">
        <f>AG4+AG18+AG39+AG40+AG42+AG44+AG82+AG83+AG85+AG87</f>
        <v>174443.64493726607</v>
      </c>
    </row>
    <row r="5" spans="1:35" s="58" customFormat="1" ht="15" customHeight="1">
      <c r="A5" s="337"/>
      <c r="B5" s="203"/>
      <c r="C5" s="204"/>
      <c r="D5" s="136" t="s">
        <v>88</v>
      </c>
      <c r="E5" s="210" t="s">
        <v>42</v>
      </c>
      <c r="F5" s="117" t="s">
        <v>20</v>
      </c>
      <c r="G5" s="144">
        <v>1101.24</v>
      </c>
      <c r="H5" s="210" t="s">
        <v>42</v>
      </c>
      <c r="I5" s="117" t="s">
        <v>20</v>
      </c>
      <c r="J5" s="416"/>
      <c r="K5" s="354"/>
      <c r="L5" s="355" t="s">
        <v>57</v>
      </c>
      <c r="M5" s="356"/>
      <c r="N5" s="356"/>
      <c r="O5" s="356"/>
      <c r="P5" s="356"/>
      <c r="Q5" s="357"/>
      <c r="R5" s="459" t="s">
        <v>57</v>
      </c>
      <c r="S5" s="460"/>
      <c r="T5" s="461"/>
      <c r="U5" s="459" t="s">
        <v>57</v>
      </c>
      <c r="V5" s="460"/>
      <c r="W5" s="461"/>
      <c r="X5" s="459" t="s">
        <v>57</v>
      </c>
      <c r="Y5" s="460"/>
      <c r="Z5" s="460"/>
      <c r="AA5" s="373"/>
      <c r="AB5" s="374"/>
      <c r="AC5" s="460" t="s">
        <v>57</v>
      </c>
      <c r="AD5" s="460"/>
      <c r="AE5" s="460"/>
      <c r="AF5" s="457"/>
      <c r="AG5" s="454"/>
      <c r="AH5" s="345"/>
      <c r="AI5" s="208"/>
    </row>
    <row r="6" spans="1:35" s="58" customFormat="1" ht="15" customHeight="1">
      <c r="A6" s="337"/>
      <c r="B6" s="209"/>
      <c r="C6" s="204"/>
      <c r="D6" s="136" t="s">
        <v>89</v>
      </c>
      <c r="E6" s="210" t="s">
        <v>42</v>
      </c>
      <c r="F6" s="117" t="s">
        <v>20</v>
      </c>
      <c r="G6" s="144">
        <v>1101.24</v>
      </c>
      <c r="H6" s="210" t="s">
        <v>42</v>
      </c>
      <c r="I6" s="117" t="s">
        <v>20</v>
      </c>
      <c r="J6" s="416"/>
      <c r="K6" s="354"/>
      <c r="L6" s="361"/>
      <c r="M6" s="362"/>
      <c r="N6" s="362"/>
      <c r="O6" s="362"/>
      <c r="P6" s="362"/>
      <c r="Q6" s="363"/>
      <c r="R6" s="462"/>
      <c r="S6" s="463"/>
      <c r="T6" s="464"/>
      <c r="U6" s="462"/>
      <c r="V6" s="463"/>
      <c r="W6" s="464"/>
      <c r="X6" s="462"/>
      <c r="Y6" s="463"/>
      <c r="Z6" s="463"/>
      <c r="AA6" s="373"/>
      <c r="AB6" s="374"/>
      <c r="AC6" s="463"/>
      <c r="AD6" s="463"/>
      <c r="AE6" s="463"/>
      <c r="AF6" s="457"/>
      <c r="AG6" s="454"/>
      <c r="AH6" s="345"/>
    </row>
    <row r="7" spans="1:35" s="58" customFormat="1" ht="15" customHeight="1">
      <c r="A7" s="337"/>
      <c r="B7" s="209"/>
      <c r="C7" s="204"/>
      <c r="D7" s="136" t="s">
        <v>90</v>
      </c>
      <c r="E7" s="211" t="s">
        <v>42</v>
      </c>
      <c r="F7" s="117" t="s">
        <v>20</v>
      </c>
      <c r="G7" s="241">
        <v>666.66</v>
      </c>
      <c r="H7" s="211" t="s">
        <v>42</v>
      </c>
      <c r="I7" s="117" t="s">
        <v>20</v>
      </c>
      <c r="J7" s="416"/>
      <c r="K7" s="354"/>
      <c r="L7" s="232">
        <v>140.03983599999998</v>
      </c>
      <c r="M7" s="211" t="s">
        <v>42</v>
      </c>
      <c r="N7" s="77"/>
      <c r="O7" s="207"/>
      <c r="P7" s="18">
        <v>140.03983599999998</v>
      </c>
      <c r="Q7" s="79">
        <v>613.52127635130512</v>
      </c>
      <c r="R7" s="117" t="s">
        <v>20</v>
      </c>
      <c r="S7" s="18">
        <v>8.6665799999999997</v>
      </c>
      <c r="T7" s="79">
        <v>37.968705013341307</v>
      </c>
      <c r="U7" s="18">
        <v>6.1999899999999997</v>
      </c>
      <c r="V7" s="79">
        <v>27.162455247129323</v>
      </c>
      <c r="W7" s="18">
        <v>17.706656000000002</v>
      </c>
      <c r="X7" s="79">
        <v>77.573714018299057</v>
      </c>
      <c r="Y7" s="18">
        <v>36.519978000000002</v>
      </c>
      <c r="Z7" s="212">
        <v>159.9957851627419</v>
      </c>
      <c r="AA7" s="373"/>
      <c r="AB7" s="374"/>
      <c r="AC7" s="232">
        <v>140.03983599999998</v>
      </c>
      <c r="AD7" s="79">
        <v>1227.0425527026102</v>
      </c>
      <c r="AE7" s="202">
        <f t="shared" si="0"/>
        <v>1227.0425527026102</v>
      </c>
      <c r="AF7" s="457"/>
      <c r="AG7" s="454"/>
      <c r="AH7" s="345"/>
    </row>
    <row r="8" spans="1:35" s="58" customFormat="1" ht="15" customHeight="1">
      <c r="A8" s="337"/>
      <c r="B8" s="209"/>
      <c r="C8" s="204"/>
      <c r="D8" s="136" t="s">
        <v>91</v>
      </c>
      <c r="E8" s="211" t="s">
        <v>42</v>
      </c>
      <c r="F8" s="117" t="s">
        <v>20</v>
      </c>
      <c r="G8" s="241">
        <v>666.66</v>
      </c>
      <c r="H8" s="211" t="s">
        <v>42</v>
      </c>
      <c r="I8" s="117" t="s">
        <v>20</v>
      </c>
      <c r="J8" s="416"/>
      <c r="K8" s="354"/>
      <c r="L8" s="355" t="s">
        <v>57</v>
      </c>
      <c r="M8" s="356"/>
      <c r="N8" s="356"/>
      <c r="O8" s="356"/>
      <c r="P8" s="356"/>
      <c r="Q8" s="357"/>
      <c r="R8" s="459" t="s">
        <v>57</v>
      </c>
      <c r="S8" s="460"/>
      <c r="T8" s="461"/>
      <c r="U8" s="459" t="s">
        <v>57</v>
      </c>
      <c r="V8" s="460"/>
      <c r="W8" s="461"/>
      <c r="X8" s="459" t="s">
        <v>57</v>
      </c>
      <c r="Y8" s="460"/>
      <c r="Z8" s="460"/>
      <c r="AA8" s="373"/>
      <c r="AB8" s="374"/>
      <c r="AC8" s="460" t="s">
        <v>57</v>
      </c>
      <c r="AD8" s="460"/>
      <c r="AE8" s="460"/>
      <c r="AF8" s="457"/>
      <c r="AG8" s="454"/>
      <c r="AH8" s="345"/>
    </row>
    <row r="9" spans="1:35" s="58" customFormat="1" ht="15" customHeight="1">
      <c r="A9" s="337"/>
      <c r="B9" s="209"/>
      <c r="C9" s="204"/>
      <c r="D9" s="136" t="s">
        <v>92</v>
      </c>
      <c r="E9" s="210" t="s">
        <v>42</v>
      </c>
      <c r="F9" s="117" t="s">
        <v>20</v>
      </c>
      <c r="G9" s="241">
        <v>66.599999999999994</v>
      </c>
      <c r="H9" s="210" t="s">
        <v>42</v>
      </c>
      <c r="I9" s="117" t="s">
        <v>20</v>
      </c>
      <c r="J9" s="416"/>
      <c r="K9" s="354"/>
      <c r="L9" s="358"/>
      <c r="M9" s="359"/>
      <c r="N9" s="359"/>
      <c r="O9" s="359"/>
      <c r="P9" s="359"/>
      <c r="Q9" s="360"/>
      <c r="R9" s="465"/>
      <c r="S9" s="466"/>
      <c r="T9" s="467"/>
      <c r="U9" s="465"/>
      <c r="V9" s="466"/>
      <c r="W9" s="467"/>
      <c r="X9" s="465"/>
      <c r="Y9" s="466"/>
      <c r="Z9" s="466"/>
      <c r="AA9" s="373"/>
      <c r="AB9" s="374"/>
      <c r="AC9" s="466"/>
      <c r="AD9" s="466"/>
      <c r="AE9" s="466"/>
      <c r="AF9" s="457"/>
      <c r="AG9" s="454"/>
      <c r="AH9" s="345"/>
    </row>
    <row r="10" spans="1:35" s="58" customFormat="1" ht="15" customHeight="1">
      <c r="A10" s="337"/>
      <c r="B10" s="209"/>
      <c r="C10" s="204"/>
      <c r="D10" s="136" t="s">
        <v>93</v>
      </c>
      <c r="E10" s="210" t="s">
        <v>42</v>
      </c>
      <c r="F10" s="117" t="s">
        <v>20</v>
      </c>
      <c r="G10" s="241">
        <v>66.599999999999994</v>
      </c>
      <c r="H10" s="210" t="s">
        <v>42</v>
      </c>
      <c r="I10" s="117" t="s">
        <v>20</v>
      </c>
      <c r="J10" s="416"/>
      <c r="K10" s="354"/>
      <c r="L10" s="361"/>
      <c r="M10" s="362"/>
      <c r="N10" s="362"/>
      <c r="O10" s="362"/>
      <c r="P10" s="362"/>
      <c r="Q10" s="363"/>
      <c r="R10" s="462"/>
      <c r="S10" s="463"/>
      <c r="T10" s="464"/>
      <c r="U10" s="462"/>
      <c r="V10" s="463"/>
      <c r="W10" s="464"/>
      <c r="X10" s="462"/>
      <c r="Y10" s="463"/>
      <c r="Z10" s="463"/>
      <c r="AA10" s="373"/>
      <c r="AB10" s="374"/>
      <c r="AC10" s="463"/>
      <c r="AD10" s="463"/>
      <c r="AE10" s="463"/>
      <c r="AF10" s="457"/>
      <c r="AG10" s="454"/>
      <c r="AH10" s="345"/>
    </row>
    <row r="11" spans="1:35" s="58" customFormat="1" ht="15" customHeight="1">
      <c r="A11" s="337"/>
      <c r="B11" s="209"/>
      <c r="C11" s="204"/>
      <c r="D11" s="136" t="s">
        <v>94</v>
      </c>
      <c r="E11" s="205" t="s">
        <v>56</v>
      </c>
      <c r="F11" s="117" t="s">
        <v>20</v>
      </c>
      <c r="G11" s="145">
        <v>5000</v>
      </c>
      <c r="H11" s="206">
        <v>5000</v>
      </c>
      <c r="I11" s="117" t="s">
        <v>20</v>
      </c>
      <c r="J11" s="416"/>
      <c r="K11" s="354"/>
      <c r="L11" s="232">
        <v>246.64</v>
      </c>
      <c r="M11" s="18">
        <v>65</v>
      </c>
      <c r="N11" s="77"/>
      <c r="O11" s="207"/>
      <c r="P11" s="18">
        <v>181.64</v>
      </c>
      <c r="Q11" s="79">
        <v>795.77360142331895</v>
      </c>
      <c r="R11" s="117" t="s">
        <v>20</v>
      </c>
      <c r="S11" s="18">
        <v>0</v>
      </c>
      <c r="T11" s="18">
        <v>0</v>
      </c>
      <c r="U11" s="18">
        <v>12.7</v>
      </c>
      <c r="V11" s="79">
        <v>55.639312585752904</v>
      </c>
      <c r="W11" s="18">
        <v>12.64</v>
      </c>
      <c r="X11" s="79">
        <v>55.376449691646982</v>
      </c>
      <c r="Y11" s="18">
        <v>50.82</v>
      </c>
      <c r="Z11" s="212">
        <v>222.64487130771363</v>
      </c>
      <c r="AA11" s="373"/>
      <c r="AB11" s="374"/>
      <c r="AC11" s="232">
        <v>181.64</v>
      </c>
      <c r="AD11" s="18">
        <v>1591.5472028466379</v>
      </c>
      <c r="AE11" s="202">
        <f t="shared" si="0"/>
        <v>1591.5472028466379</v>
      </c>
      <c r="AF11" s="457"/>
      <c r="AG11" s="454"/>
      <c r="AH11" s="345"/>
    </row>
    <row r="12" spans="1:35" s="58" customFormat="1" ht="15" customHeight="1">
      <c r="A12" s="337"/>
      <c r="B12" s="209"/>
      <c r="C12" s="204"/>
      <c r="D12" s="136" t="s">
        <v>95</v>
      </c>
      <c r="E12" s="210" t="s">
        <v>42</v>
      </c>
      <c r="F12" s="117" t="s">
        <v>20</v>
      </c>
      <c r="G12" s="150">
        <v>40903</v>
      </c>
      <c r="H12" s="210" t="s">
        <v>42</v>
      </c>
      <c r="I12" s="117" t="s">
        <v>20</v>
      </c>
      <c r="J12" s="416"/>
      <c r="K12" s="354"/>
      <c r="L12" s="232">
        <v>1129.8538000000001</v>
      </c>
      <c r="M12" s="211" t="s">
        <v>42</v>
      </c>
      <c r="N12" s="77"/>
      <c r="O12" s="207"/>
      <c r="P12" s="18">
        <v>1129.8538000000001</v>
      </c>
      <c r="Q12" s="79">
        <v>4949.9439964095063</v>
      </c>
      <c r="R12" s="117" t="s">
        <v>20</v>
      </c>
      <c r="S12" s="18">
        <v>531.73900000000003</v>
      </c>
      <c r="T12" s="18">
        <v>2329.5742074831232</v>
      </c>
      <c r="U12" s="18">
        <v>66.554500000000004</v>
      </c>
      <c r="V12" s="79">
        <v>291.5784747628735</v>
      </c>
      <c r="W12" s="18">
        <v>82.084800000000001</v>
      </c>
      <c r="X12" s="79">
        <v>359.61746816842629</v>
      </c>
      <c r="Y12" s="18">
        <v>169.29990000000001</v>
      </c>
      <c r="Z12" s="212">
        <v>741.71102809737829</v>
      </c>
      <c r="AA12" s="373"/>
      <c r="AB12" s="374"/>
      <c r="AC12" s="232">
        <v>1129.8538000000001</v>
      </c>
      <c r="AD12" s="18">
        <v>9899.8879928190127</v>
      </c>
      <c r="AE12" s="202">
        <f t="shared" si="0"/>
        <v>9899.8879928190127</v>
      </c>
      <c r="AF12" s="457"/>
      <c r="AG12" s="454"/>
      <c r="AH12" s="345"/>
    </row>
    <row r="13" spans="1:35" s="58" customFormat="1" ht="15" customHeight="1">
      <c r="A13" s="337"/>
      <c r="B13" s="209"/>
      <c r="C13" s="204"/>
      <c r="D13" s="136" t="s">
        <v>96</v>
      </c>
      <c r="E13" s="210" t="s">
        <v>42</v>
      </c>
      <c r="F13" s="117" t="s">
        <v>20</v>
      </c>
      <c r="G13" s="150">
        <v>15000</v>
      </c>
      <c r="H13" s="210" t="s">
        <v>42</v>
      </c>
      <c r="I13" s="117" t="s">
        <v>20</v>
      </c>
      <c r="J13" s="416"/>
      <c r="K13" s="354"/>
      <c r="L13" s="232">
        <v>492.64000000000004</v>
      </c>
      <c r="M13" s="211" t="s">
        <v>42</v>
      </c>
      <c r="N13" s="77"/>
      <c r="O13" s="207"/>
      <c r="P13" s="18">
        <v>492.64000000000004</v>
      </c>
      <c r="Q13" s="79">
        <v>2158.2796025390039</v>
      </c>
      <c r="R13" s="117" t="s">
        <v>20</v>
      </c>
      <c r="S13" s="18">
        <v>195.00000000000003</v>
      </c>
      <c r="T13" s="18">
        <v>854.3044058442382</v>
      </c>
      <c r="U13" s="18">
        <v>27.7</v>
      </c>
      <c r="V13" s="79">
        <v>121.3550361122326</v>
      </c>
      <c r="W13" s="18">
        <v>40.64</v>
      </c>
      <c r="X13" s="79">
        <v>178.04580027440934</v>
      </c>
      <c r="Y13" s="18">
        <v>83.820000000000007</v>
      </c>
      <c r="Z13" s="212">
        <v>367.21946306596948</v>
      </c>
      <c r="AA13" s="373"/>
      <c r="AB13" s="374"/>
      <c r="AC13" s="232">
        <v>492.64000000000004</v>
      </c>
      <c r="AD13" s="18">
        <v>4316.5592050780078</v>
      </c>
      <c r="AE13" s="202">
        <f t="shared" si="0"/>
        <v>4316.5592050780078</v>
      </c>
      <c r="AF13" s="457"/>
      <c r="AG13" s="454"/>
      <c r="AH13" s="345"/>
    </row>
    <row r="14" spans="1:35" s="58" customFormat="1" ht="15" customHeight="1">
      <c r="A14" s="337"/>
      <c r="B14" s="209"/>
      <c r="C14" s="204"/>
      <c r="D14" s="136" t="s">
        <v>97</v>
      </c>
      <c r="E14" s="210" t="s">
        <v>42</v>
      </c>
      <c r="F14" s="117" t="s">
        <v>20</v>
      </c>
      <c r="G14" s="145">
        <v>1500</v>
      </c>
      <c r="H14" s="210" t="s">
        <v>42</v>
      </c>
      <c r="I14" s="117" t="s">
        <v>20</v>
      </c>
      <c r="J14" s="416"/>
      <c r="K14" s="354"/>
      <c r="L14" s="355" t="s">
        <v>57</v>
      </c>
      <c r="M14" s="356"/>
      <c r="N14" s="356"/>
      <c r="O14" s="356"/>
      <c r="P14" s="356"/>
      <c r="Q14" s="357"/>
      <c r="R14" s="459" t="s">
        <v>57</v>
      </c>
      <c r="S14" s="460"/>
      <c r="T14" s="461"/>
      <c r="U14" s="459" t="s">
        <v>57</v>
      </c>
      <c r="V14" s="460"/>
      <c r="W14" s="461"/>
      <c r="X14" s="459" t="s">
        <v>57</v>
      </c>
      <c r="Y14" s="460"/>
      <c r="Z14" s="460"/>
      <c r="AA14" s="373"/>
      <c r="AB14" s="374"/>
      <c r="AC14" s="460" t="s">
        <v>57</v>
      </c>
      <c r="AD14" s="460"/>
      <c r="AE14" s="460"/>
      <c r="AF14" s="457"/>
      <c r="AG14" s="454"/>
      <c r="AH14" s="345"/>
    </row>
    <row r="15" spans="1:35" s="58" customFormat="1" ht="15" customHeight="1">
      <c r="A15" s="337"/>
      <c r="B15" s="209"/>
      <c r="C15" s="204"/>
      <c r="D15" s="136" t="s">
        <v>98</v>
      </c>
      <c r="E15" s="210" t="s">
        <v>42</v>
      </c>
      <c r="F15" s="117" t="s">
        <v>20</v>
      </c>
      <c r="G15" s="145">
        <v>1500</v>
      </c>
      <c r="H15" s="210" t="s">
        <v>42</v>
      </c>
      <c r="I15" s="117" t="s">
        <v>20</v>
      </c>
      <c r="J15" s="416"/>
      <c r="K15" s="354"/>
      <c r="L15" s="361"/>
      <c r="M15" s="362"/>
      <c r="N15" s="362"/>
      <c r="O15" s="362"/>
      <c r="P15" s="362"/>
      <c r="Q15" s="363"/>
      <c r="R15" s="462"/>
      <c r="S15" s="463"/>
      <c r="T15" s="464"/>
      <c r="U15" s="462"/>
      <c r="V15" s="463"/>
      <c r="W15" s="464"/>
      <c r="X15" s="462"/>
      <c r="Y15" s="463"/>
      <c r="Z15" s="463"/>
      <c r="AA15" s="373"/>
      <c r="AB15" s="374"/>
      <c r="AC15" s="463"/>
      <c r="AD15" s="463"/>
      <c r="AE15" s="463"/>
      <c r="AF15" s="457"/>
      <c r="AG15" s="454"/>
      <c r="AH15" s="345"/>
    </row>
    <row r="16" spans="1:35" s="58" customFormat="1" ht="15" customHeight="1">
      <c r="A16" s="337"/>
      <c r="B16" s="209"/>
      <c r="C16" s="204"/>
      <c r="D16" s="136" t="s">
        <v>99</v>
      </c>
      <c r="E16" s="210" t="s">
        <v>42</v>
      </c>
      <c r="F16" s="117" t="s">
        <v>20</v>
      </c>
      <c r="G16" s="145"/>
      <c r="H16" s="210" t="s">
        <v>42</v>
      </c>
      <c r="I16" s="117" t="s">
        <v>20</v>
      </c>
      <c r="J16" s="416"/>
      <c r="K16" s="354"/>
      <c r="L16" s="232">
        <v>981.22799999999995</v>
      </c>
      <c r="M16" s="211" t="s">
        <v>42</v>
      </c>
      <c r="N16" s="77"/>
      <c r="O16" s="207"/>
      <c r="P16" s="18">
        <v>981.22799999999995</v>
      </c>
      <c r="Q16" s="79">
        <v>4298.8071976293813</v>
      </c>
      <c r="R16" s="117" t="s">
        <v>20</v>
      </c>
      <c r="S16" s="18">
        <v>0</v>
      </c>
      <c r="T16" s="18">
        <v>0</v>
      </c>
      <c r="U16" s="18">
        <v>5.2</v>
      </c>
      <c r="V16" s="79">
        <v>22.781450822512998</v>
      </c>
      <c r="W16" s="18">
        <v>134.928</v>
      </c>
      <c r="X16" s="79">
        <v>591.12607626539102</v>
      </c>
      <c r="Y16" s="18">
        <v>278.28899999999999</v>
      </c>
      <c r="Z16" s="212">
        <v>1219.1975322973703</v>
      </c>
      <c r="AA16" s="373"/>
      <c r="AB16" s="374"/>
      <c r="AC16" s="232">
        <v>981.22799999999995</v>
      </c>
      <c r="AD16" s="18">
        <v>8597.6143952587627</v>
      </c>
      <c r="AE16" s="202">
        <f t="shared" si="0"/>
        <v>8597.6143952587627</v>
      </c>
      <c r="AF16" s="457"/>
      <c r="AG16" s="454"/>
      <c r="AH16" s="345"/>
    </row>
    <row r="17" spans="1:34" s="58" customFormat="1" ht="13.5" customHeight="1" thickBot="1">
      <c r="A17" s="337"/>
      <c r="B17" s="213"/>
      <c r="C17" s="214"/>
      <c r="D17" s="137" t="s">
        <v>100</v>
      </c>
      <c r="E17" s="215" t="s">
        <v>42</v>
      </c>
      <c r="F17" s="117" t="s">
        <v>20</v>
      </c>
      <c r="G17" s="147">
        <v>164206.72</v>
      </c>
      <c r="H17" s="215" t="s">
        <v>42</v>
      </c>
      <c r="I17" s="110" t="s">
        <v>20</v>
      </c>
      <c r="J17" s="416"/>
      <c r="K17" s="354"/>
      <c r="L17" s="297">
        <v>3477.8461828000004</v>
      </c>
      <c r="M17" s="215" t="s">
        <v>42</v>
      </c>
      <c r="N17" s="216"/>
      <c r="O17" s="217"/>
      <c r="P17" s="31">
        <v>3477.8461828000004</v>
      </c>
      <c r="Q17" s="91">
        <v>15236.611881100554</v>
      </c>
      <c r="R17" s="110" t="s">
        <v>20</v>
      </c>
      <c r="S17" s="31">
        <v>2134.6873600000004</v>
      </c>
      <c r="T17" s="91">
        <v>9352.1682910154068</v>
      </c>
      <c r="U17" s="72">
        <v>162.8963995</v>
      </c>
      <c r="V17" s="182">
        <v>713.65698353340053</v>
      </c>
      <c r="W17" s="72">
        <v>184.84949280000001</v>
      </c>
      <c r="X17" s="182">
        <v>809.83454419032148</v>
      </c>
      <c r="Y17" s="72">
        <v>381.25207890000001</v>
      </c>
      <c r="Z17" s="218">
        <v>1670.283747392539</v>
      </c>
      <c r="AA17" s="373"/>
      <c r="AB17" s="374"/>
      <c r="AC17" s="233">
        <v>3477.8461828000004</v>
      </c>
      <c r="AD17" s="182">
        <v>30473.223762201109</v>
      </c>
      <c r="AE17" s="218">
        <f t="shared" si="0"/>
        <v>30473.223762201109</v>
      </c>
      <c r="AF17" s="458"/>
      <c r="AG17" s="455"/>
      <c r="AH17" s="345"/>
    </row>
    <row r="18" spans="1:34" s="19" customFormat="1" ht="12.75" customHeight="1">
      <c r="A18" s="337"/>
      <c r="B18" s="330" t="s">
        <v>79</v>
      </c>
      <c r="C18" s="131">
        <v>43188</v>
      </c>
      <c r="D18" s="135" t="s">
        <v>59</v>
      </c>
      <c r="E18" s="280" t="s">
        <v>60</v>
      </c>
      <c r="F18" s="287"/>
      <c r="G18" s="144"/>
      <c r="H18" s="211"/>
      <c r="I18" s="249"/>
      <c r="J18" s="416"/>
      <c r="K18" s="354"/>
      <c r="L18" s="71">
        <v>372.78</v>
      </c>
      <c r="M18" s="39">
        <v>147.56</v>
      </c>
      <c r="N18" s="166"/>
      <c r="O18" s="166"/>
      <c r="P18" s="71">
        <v>225.21999999999997</v>
      </c>
      <c r="Q18" s="250">
        <v>886.86309339988532</v>
      </c>
      <c r="R18" s="163"/>
      <c r="S18" s="164"/>
      <c r="T18" s="165"/>
      <c r="U18" s="71">
        <v>5</v>
      </c>
      <c r="V18" s="250">
        <v>19.688817454042393</v>
      </c>
      <c r="W18" s="251">
        <f t="shared" ref="W18:W38" si="1">U18+V18</f>
        <v>24.688817454042393</v>
      </c>
      <c r="X18" s="252">
        <v>120.96809443763651</v>
      </c>
      <c r="Y18" s="252">
        <v>82.125</v>
      </c>
      <c r="Z18" s="265">
        <v>323.38882668264631</v>
      </c>
      <c r="AA18" s="373"/>
      <c r="AB18" s="374"/>
      <c r="AC18" s="253">
        <v>225.21999999999997</v>
      </c>
      <c r="AD18" s="254">
        <v>1773.7261867997706</v>
      </c>
      <c r="AE18" s="180">
        <f t="shared" si="0"/>
        <v>1773.7261867997706</v>
      </c>
      <c r="AF18" s="341">
        <v>46148</v>
      </c>
      <c r="AG18" s="377">
        <f>SUM(AE18:AE38)</f>
        <v>29019.583303255098</v>
      </c>
      <c r="AH18" s="345"/>
    </row>
    <row r="19" spans="1:34" s="19" customFormat="1" ht="12.75" customHeight="1">
      <c r="A19" s="337"/>
      <c r="B19" s="219"/>
      <c r="C19" s="132"/>
      <c r="D19" s="136" t="s">
        <v>88</v>
      </c>
      <c r="E19" s="280" t="s">
        <v>61</v>
      </c>
      <c r="F19" s="288"/>
      <c r="G19" s="242"/>
      <c r="H19" s="211"/>
      <c r="I19" s="249"/>
      <c r="J19" s="416"/>
      <c r="K19" s="354"/>
      <c r="L19" s="255">
        <v>112.17999999999999</v>
      </c>
      <c r="M19" s="210" t="s">
        <v>42</v>
      </c>
      <c r="N19" s="167"/>
      <c r="O19" s="77"/>
      <c r="P19" s="255">
        <v>112.17999999999999</v>
      </c>
      <c r="Q19" s="246">
        <v>441.7383083988949</v>
      </c>
      <c r="R19" s="161"/>
      <c r="S19" s="27"/>
      <c r="T19" s="27"/>
      <c r="U19" s="255">
        <v>0.5</v>
      </c>
      <c r="V19" s="246">
        <v>1.9688817454042404</v>
      </c>
      <c r="W19" s="257">
        <f t="shared" si="1"/>
        <v>2.4688817454042402</v>
      </c>
      <c r="X19" s="258">
        <v>77.495185499110804</v>
      </c>
      <c r="Y19" s="258">
        <v>41.4</v>
      </c>
      <c r="Z19" s="266">
        <v>163.02340851947091</v>
      </c>
      <c r="AA19" s="373"/>
      <c r="AB19" s="374"/>
      <c r="AC19" s="259">
        <v>112.17999999999999</v>
      </c>
      <c r="AD19" s="260">
        <v>883.4766167977898</v>
      </c>
      <c r="AE19" s="180">
        <f t="shared" si="0"/>
        <v>883.4766167977898</v>
      </c>
      <c r="AF19" s="342"/>
      <c r="AG19" s="378"/>
      <c r="AH19" s="345"/>
    </row>
    <row r="20" spans="1:34" s="19" customFormat="1" ht="12.75" customHeight="1">
      <c r="A20" s="337"/>
      <c r="B20" s="219"/>
      <c r="C20" s="132"/>
      <c r="D20" s="136" t="s">
        <v>89</v>
      </c>
      <c r="E20" s="280" t="s">
        <v>62</v>
      </c>
      <c r="F20" s="288"/>
      <c r="G20" s="261">
        <v>66666.66</v>
      </c>
      <c r="H20" s="211" t="s">
        <v>63</v>
      </c>
      <c r="I20" s="249"/>
      <c r="J20" s="416"/>
      <c r="K20" s="354"/>
      <c r="L20" s="255">
        <v>1873.7892672</v>
      </c>
      <c r="M20" s="210" t="s">
        <v>42</v>
      </c>
      <c r="N20" s="167"/>
      <c r="O20" s="77"/>
      <c r="P20" s="255">
        <v>1873.7892672</v>
      </c>
      <c r="Q20" s="246">
        <v>7378.5389658489394</v>
      </c>
      <c r="R20" s="161"/>
      <c r="S20" s="27"/>
      <c r="T20" s="27"/>
      <c r="U20" s="255">
        <v>4</v>
      </c>
      <c r="V20" s="246">
        <v>15.751053963233923</v>
      </c>
      <c r="W20" s="257">
        <f t="shared" si="1"/>
        <v>19.751053963233922</v>
      </c>
      <c r="X20" s="258">
        <v>1180.7619588964947</v>
      </c>
      <c r="Y20" s="258">
        <v>706.46997600000009</v>
      </c>
      <c r="Z20" s="266">
        <v>2781.9116788451433</v>
      </c>
      <c r="AA20" s="373"/>
      <c r="AB20" s="374"/>
      <c r="AC20" s="259">
        <v>1873.7892672</v>
      </c>
      <c r="AD20" s="260">
        <v>14757.077931697879</v>
      </c>
      <c r="AE20" s="180">
        <f t="shared" si="0"/>
        <v>14757.077931697879</v>
      </c>
      <c r="AF20" s="342"/>
      <c r="AG20" s="378"/>
      <c r="AH20" s="345"/>
    </row>
    <row r="21" spans="1:34" s="19" customFormat="1" ht="12.75" customHeight="1">
      <c r="A21" s="337"/>
      <c r="B21" s="219"/>
      <c r="C21" s="132"/>
      <c r="D21" s="136" t="s">
        <v>90</v>
      </c>
      <c r="E21" s="211" t="s">
        <v>42</v>
      </c>
      <c r="F21" s="289"/>
      <c r="G21" s="145">
        <v>9596.56</v>
      </c>
      <c r="H21" s="211" t="s">
        <v>42</v>
      </c>
      <c r="I21" s="249"/>
      <c r="J21" s="416"/>
      <c r="K21" s="354"/>
      <c r="L21" s="255">
        <v>213.79787519999999</v>
      </c>
      <c r="M21" s="210" t="s">
        <v>42</v>
      </c>
      <c r="N21" s="244"/>
      <c r="O21" s="245"/>
      <c r="P21" s="255">
        <v>213.79787519999999</v>
      </c>
      <c r="Q21" s="246">
        <v>841.88546737498791</v>
      </c>
      <c r="R21" s="247"/>
      <c r="S21" s="248"/>
      <c r="T21" s="248"/>
      <c r="U21" s="255">
        <v>4</v>
      </c>
      <c r="V21" s="246">
        <v>15.751053963233923</v>
      </c>
      <c r="W21" s="257">
        <f t="shared" si="1"/>
        <v>19.751053963233922</v>
      </c>
      <c r="X21" s="258">
        <v>149.73501294212397</v>
      </c>
      <c r="Y21" s="258">
        <v>77.297616000000005</v>
      </c>
      <c r="Z21" s="266">
        <v>304.3797302113332</v>
      </c>
      <c r="AA21" s="373"/>
      <c r="AB21" s="374"/>
      <c r="AC21" s="259">
        <v>213.79787519999999</v>
      </c>
      <c r="AD21" s="260">
        <v>1683.7709347499758</v>
      </c>
      <c r="AE21" s="180">
        <f t="shared" si="0"/>
        <v>1683.7709347499758</v>
      </c>
      <c r="AF21" s="342"/>
      <c r="AG21" s="378"/>
      <c r="AH21" s="345"/>
    </row>
    <row r="22" spans="1:34" s="19" customFormat="1" ht="12.75" customHeight="1">
      <c r="A22" s="337"/>
      <c r="B22" s="219"/>
      <c r="C22" s="132"/>
      <c r="D22" s="136" t="s">
        <v>91</v>
      </c>
      <c r="E22" s="211" t="s">
        <v>42</v>
      </c>
      <c r="F22" s="289"/>
      <c r="G22" s="145">
        <v>1101.24</v>
      </c>
      <c r="H22" s="211" t="s">
        <v>42</v>
      </c>
      <c r="I22" s="249"/>
      <c r="J22" s="416"/>
      <c r="K22" s="354"/>
      <c r="L22" s="355" t="s">
        <v>145</v>
      </c>
      <c r="M22" s="356"/>
      <c r="N22" s="356"/>
      <c r="O22" s="356"/>
      <c r="P22" s="355" t="s">
        <v>145</v>
      </c>
      <c r="Q22" s="356"/>
      <c r="R22" s="356"/>
      <c r="S22" s="356"/>
      <c r="T22" s="364" t="s">
        <v>145</v>
      </c>
      <c r="U22" s="364"/>
      <c r="V22" s="364"/>
      <c r="W22" s="364"/>
      <c r="X22" s="364"/>
      <c r="Y22" s="364"/>
      <c r="Z22" s="365"/>
      <c r="AA22" s="373"/>
      <c r="AB22" s="374"/>
      <c r="AC22" s="399" t="s">
        <v>145</v>
      </c>
      <c r="AD22" s="400"/>
      <c r="AE22" s="401"/>
      <c r="AF22" s="342"/>
      <c r="AG22" s="378"/>
      <c r="AH22" s="345"/>
    </row>
    <row r="23" spans="1:34" s="19" customFormat="1" ht="12.75" customHeight="1">
      <c r="A23" s="337"/>
      <c r="B23" s="219"/>
      <c r="C23" s="132"/>
      <c r="D23" s="136" t="s">
        <v>92</v>
      </c>
      <c r="E23" s="211" t="s">
        <v>42</v>
      </c>
      <c r="F23" s="289"/>
      <c r="G23" s="145">
        <v>1101.24</v>
      </c>
      <c r="H23" s="211" t="s">
        <v>42</v>
      </c>
      <c r="I23" s="249"/>
      <c r="J23" s="416"/>
      <c r="K23" s="354"/>
      <c r="L23" s="361"/>
      <c r="M23" s="362"/>
      <c r="N23" s="362"/>
      <c r="O23" s="362"/>
      <c r="P23" s="361"/>
      <c r="Q23" s="362"/>
      <c r="R23" s="362"/>
      <c r="S23" s="362"/>
      <c r="T23" s="364"/>
      <c r="U23" s="364"/>
      <c r="V23" s="364"/>
      <c r="W23" s="364"/>
      <c r="X23" s="364"/>
      <c r="Y23" s="364"/>
      <c r="Z23" s="365"/>
      <c r="AA23" s="373"/>
      <c r="AB23" s="374"/>
      <c r="AC23" s="402"/>
      <c r="AD23" s="403"/>
      <c r="AE23" s="404"/>
      <c r="AF23" s="342"/>
      <c r="AG23" s="378"/>
      <c r="AH23" s="345"/>
    </row>
    <row r="24" spans="1:34" s="19" customFormat="1" ht="12.75" customHeight="1">
      <c r="A24" s="337"/>
      <c r="B24" s="219"/>
      <c r="C24" s="132"/>
      <c r="D24" s="136" t="s">
        <v>93</v>
      </c>
      <c r="E24" s="211" t="s">
        <v>42</v>
      </c>
      <c r="F24" s="289"/>
      <c r="G24" s="262">
        <v>3999.96</v>
      </c>
      <c r="H24" s="211" t="s">
        <v>42</v>
      </c>
      <c r="I24" s="249"/>
      <c r="J24" s="416"/>
      <c r="K24" s="354"/>
      <c r="L24" s="255">
        <v>110.87960319999999</v>
      </c>
      <c r="M24" s="210" t="s">
        <v>42</v>
      </c>
      <c r="N24" s="244"/>
      <c r="O24" s="245"/>
      <c r="P24" s="255">
        <v>110.87960319999999</v>
      </c>
      <c r="Q24" s="246">
        <v>436.61765335629127</v>
      </c>
      <c r="R24" s="247"/>
      <c r="S24" s="248"/>
      <c r="T24" s="248"/>
      <c r="U24" s="255">
        <v>3</v>
      </c>
      <c r="V24" s="246">
        <v>11.813290472425445</v>
      </c>
      <c r="W24" s="257">
        <f t="shared" si="1"/>
        <v>14.813290472425445</v>
      </c>
      <c r="X24" s="258">
        <v>82.22019926784499</v>
      </c>
      <c r="Y24" s="258">
        <v>39.149856</v>
      </c>
      <c r="Z24" s="266">
        <v>154.16287362720942</v>
      </c>
      <c r="AA24" s="373"/>
      <c r="AB24" s="374"/>
      <c r="AC24" s="259">
        <v>110.87960319999999</v>
      </c>
      <c r="AD24" s="260">
        <v>873.23530671258254</v>
      </c>
      <c r="AE24" s="180">
        <f t="shared" si="0"/>
        <v>873.23530671258254</v>
      </c>
      <c r="AF24" s="342"/>
      <c r="AG24" s="378"/>
      <c r="AH24" s="345"/>
    </row>
    <row r="25" spans="1:34" s="19" customFormat="1" ht="12.75" customHeight="1">
      <c r="A25" s="337"/>
      <c r="B25" s="219"/>
      <c r="C25" s="132"/>
      <c r="D25" s="136" t="s">
        <v>94</v>
      </c>
      <c r="E25" s="211" t="s">
        <v>42</v>
      </c>
      <c r="F25" s="289"/>
      <c r="G25" s="262">
        <v>666.66</v>
      </c>
      <c r="H25" s="211" t="s">
        <v>42</v>
      </c>
      <c r="I25" s="249"/>
      <c r="J25" s="416"/>
      <c r="K25" s="354"/>
      <c r="L25" s="355" t="s">
        <v>145</v>
      </c>
      <c r="M25" s="356"/>
      <c r="N25" s="356"/>
      <c r="O25" s="356"/>
      <c r="P25" s="364" t="s">
        <v>145</v>
      </c>
      <c r="Q25" s="364"/>
      <c r="R25" s="364"/>
      <c r="S25" s="364"/>
      <c r="T25" s="364"/>
      <c r="U25" s="364" t="s">
        <v>145</v>
      </c>
      <c r="V25" s="364"/>
      <c r="W25" s="364"/>
      <c r="X25" s="364"/>
      <c r="Y25" s="364"/>
      <c r="Z25" s="365"/>
      <c r="AA25" s="373"/>
      <c r="AB25" s="374"/>
      <c r="AC25" s="399" t="s">
        <v>145</v>
      </c>
      <c r="AD25" s="400"/>
      <c r="AE25" s="401"/>
      <c r="AF25" s="342"/>
      <c r="AG25" s="378"/>
      <c r="AH25" s="345"/>
    </row>
    <row r="26" spans="1:34" s="19" customFormat="1" ht="12.75" customHeight="1">
      <c r="A26" s="337"/>
      <c r="B26" s="219"/>
      <c r="C26" s="132"/>
      <c r="D26" s="136" t="s">
        <v>95</v>
      </c>
      <c r="E26" s="211" t="s">
        <v>42</v>
      </c>
      <c r="F26" s="289"/>
      <c r="G26" s="241">
        <v>66.599999999999994</v>
      </c>
      <c r="H26" s="211" t="s">
        <v>42</v>
      </c>
      <c r="I26" s="249"/>
      <c r="J26" s="416"/>
      <c r="K26" s="354"/>
      <c r="L26" s="358"/>
      <c r="M26" s="359"/>
      <c r="N26" s="359"/>
      <c r="O26" s="359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5"/>
      <c r="AA26" s="373"/>
      <c r="AB26" s="374"/>
      <c r="AC26" s="405"/>
      <c r="AD26" s="406"/>
      <c r="AE26" s="407"/>
      <c r="AF26" s="342"/>
      <c r="AG26" s="378"/>
      <c r="AH26" s="345"/>
    </row>
    <row r="27" spans="1:34" s="19" customFormat="1" ht="12.75" customHeight="1">
      <c r="A27" s="337"/>
      <c r="B27" s="219"/>
      <c r="C27" s="132"/>
      <c r="D27" s="136" t="s">
        <v>96</v>
      </c>
      <c r="E27" s="211" t="s">
        <v>42</v>
      </c>
      <c r="F27" s="289"/>
      <c r="G27" s="241">
        <v>66.599999999999994</v>
      </c>
      <c r="H27" s="211" t="s">
        <v>42</v>
      </c>
      <c r="I27" s="249"/>
      <c r="J27" s="416"/>
      <c r="K27" s="354"/>
      <c r="L27" s="361"/>
      <c r="M27" s="362"/>
      <c r="N27" s="362"/>
      <c r="O27" s="362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5"/>
      <c r="AA27" s="373"/>
      <c r="AB27" s="374"/>
      <c r="AC27" s="402"/>
      <c r="AD27" s="403"/>
      <c r="AE27" s="404"/>
      <c r="AF27" s="342"/>
      <c r="AG27" s="378"/>
      <c r="AH27" s="345"/>
    </row>
    <row r="28" spans="1:34" s="19" customFormat="1" ht="12.75" customHeight="1">
      <c r="A28" s="337"/>
      <c r="B28" s="219"/>
      <c r="C28" s="132"/>
      <c r="D28" s="136" t="s">
        <v>97</v>
      </c>
      <c r="E28" s="211" t="s">
        <v>42</v>
      </c>
      <c r="F28" s="289"/>
      <c r="G28" s="242">
        <v>5000</v>
      </c>
      <c r="H28" s="211" t="s">
        <v>42</v>
      </c>
      <c r="I28" s="249"/>
      <c r="J28" s="416"/>
      <c r="K28" s="354"/>
      <c r="L28" s="255">
        <v>120.8</v>
      </c>
      <c r="M28" s="210" t="s">
        <v>42</v>
      </c>
      <c r="N28" s="244"/>
      <c r="O28" s="245"/>
      <c r="P28" s="255">
        <v>120.8</v>
      </c>
      <c r="Q28" s="246">
        <v>475.68182968966465</v>
      </c>
      <c r="R28" s="247"/>
      <c r="S28" s="248"/>
      <c r="T28" s="248"/>
      <c r="U28" s="255">
        <v>3</v>
      </c>
      <c r="V28" s="246">
        <v>11.813290472425445</v>
      </c>
      <c r="W28" s="257">
        <f t="shared" si="1"/>
        <v>14.813290472425445</v>
      </c>
      <c r="X28" s="258">
        <v>89.78100759043329</v>
      </c>
      <c r="Y28" s="258">
        <v>42.75</v>
      </c>
      <c r="Z28" s="266">
        <v>168.33938923206242</v>
      </c>
      <c r="AA28" s="373"/>
      <c r="AB28" s="374"/>
      <c r="AC28" s="259">
        <v>120.8</v>
      </c>
      <c r="AD28" s="260">
        <v>951.36365937932931</v>
      </c>
      <c r="AE28" s="180">
        <f t="shared" si="0"/>
        <v>951.36365937932931</v>
      </c>
      <c r="AF28" s="342"/>
      <c r="AG28" s="378"/>
      <c r="AH28" s="345"/>
    </row>
    <row r="29" spans="1:34" s="19" customFormat="1" ht="12.75" customHeight="1">
      <c r="A29" s="337"/>
      <c r="B29" s="219"/>
      <c r="C29" s="132"/>
      <c r="D29" s="136" t="s">
        <v>98</v>
      </c>
      <c r="E29" s="211" t="s">
        <v>42</v>
      </c>
      <c r="F29" s="289"/>
      <c r="G29" s="242">
        <v>40903</v>
      </c>
      <c r="H29" s="211" t="s">
        <v>42</v>
      </c>
      <c r="I29" s="249"/>
      <c r="J29" s="416"/>
      <c r="K29" s="354"/>
      <c r="L29" s="255">
        <v>476.95776000000001</v>
      </c>
      <c r="M29" s="210" t="s">
        <v>42</v>
      </c>
      <c r="N29" s="244"/>
      <c r="O29" s="245"/>
      <c r="P29" s="255">
        <v>476.95776000000001</v>
      </c>
      <c r="Q29" s="246">
        <v>1878.1468539857929</v>
      </c>
      <c r="R29" s="247"/>
      <c r="S29" s="248"/>
      <c r="T29" s="248"/>
      <c r="U29" s="255">
        <v>3</v>
      </c>
      <c r="V29" s="246">
        <v>11.813290472425445</v>
      </c>
      <c r="W29" s="257">
        <f t="shared" si="1"/>
        <v>14.813290472425445</v>
      </c>
      <c r="X29" s="258">
        <v>361.22585100258738</v>
      </c>
      <c r="Y29" s="258">
        <v>172.0008</v>
      </c>
      <c r="Z29" s="266">
        <v>677.29847062985141</v>
      </c>
      <c r="AA29" s="373"/>
      <c r="AB29" s="374"/>
      <c r="AC29" s="259">
        <v>476.95776000000001</v>
      </c>
      <c r="AD29" s="260">
        <v>3756.2937079715857</v>
      </c>
      <c r="AE29" s="180">
        <f t="shared" si="0"/>
        <v>3756.2937079715857</v>
      </c>
      <c r="AF29" s="342"/>
      <c r="AG29" s="378"/>
      <c r="AH29" s="345"/>
    </row>
    <row r="30" spans="1:34" s="19" customFormat="1" ht="12.75" customHeight="1">
      <c r="A30" s="337"/>
      <c r="B30" s="219"/>
      <c r="C30" s="132"/>
      <c r="D30" s="136" t="s">
        <v>99</v>
      </c>
      <c r="E30" s="211" t="s">
        <v>42</v>
      </c>
      <c r="F30" s="289"/>
      <c r="G30" s="242">
        <f>G29*10%</f>
        <v>4090.3</v>
      </c>
      <c r="H30" s="211" t="s">
        <v>42</v>
      </c>
      <c r="I30" s="249"/>
      <c r="J30" s="416"/>
      <c r="K30" s="354"/>
      <c r="L30" s="355" t="s">
        <v>145</v>
      </c>
      <c r="M30" s="356"/>
      <c r="N30" s="356"/>
      <c r="O30" s="356"/>
      <c r="P30" s="364" t="s">
        <v>145</v>
      </c>
      <c r="Q30" s="364"/>
      <c r="R30" s="364"/>
      <c r="S30" s="364"/>
      <c r="T30" s="364"/>
      <c r="U30" s="364" t="s">
        <v>145</v>
      </c>
      <c r="V30" s="364"/>
      <c r="W30" s="364"/>
      <c r="X30" s="364"/>
      <c r="Y30" s="364"/>
      <c r="Z30" s="365"/>
      <c r="AA30" s="373"/>
      <c r="AB30" s="374"/>
      <c r="AC30" s="399" t="s">
        <v>145</v>
      </c>
      <c r="AD30" s="400"/>
      <c r="AE30" s="401"/>
      <c r="AF30" s="342"/>
      <c r="AG30" s="378"/>
      <c r="AH30" s="345"/>
    </row>
    <row r="31" spans="1:34" s="19" customFormat="1" ht="12.75" customHeight="1">
      <c r="A31" s="337"/>
      <c r="B31" s="219"/>
      <c r="C31" s="132"/>
      <c r="D31" s="136" t="s">
        <v>100</v>
      </c>
      <c r="E31" s="211" t="s">
        <v>42</v>
      </c>
      <c r="F31" s="289"/>
      <c r="G31" s="242">
        <v>4090.3</v>
      </c>
      <c r="H31" s="211" t="s">
        <v>42</v>
      </c>
      <c r="I31" s="249"/>
      <c r="J31" s="416"/>
      <c r="K31" s="354"/>
      <c r="L31" s="361"/>
      <c r="M31" s="362"/>
      <c r="N31" s="362"/>
      <c r="O31" s="362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5"/>
      <c r="AA31" s="373"/>
      <c r="AB31" s="374"/>
      <c r="AC31" s="402"/>
      <c r="AD31" s="403"/>
      <c r="AE31" s="404"/>
      <c r="AF31" s="342"/>
      <c r="AG31" s="378"/>
      <c r="AH31" s="345"/>
    </row>
    <row r="32" spans="1:34" s="19" customFormat="1" ht="12.75" customHeight="1">
      <c r="A32" s="337"/>
      <c r="B32" s="219"/>
      <c r="C32" s="132"/>
      <c r="D32" s="136" t="s">
        <v>101</v>
      </c>
      <c r="E32" s="211" t="s">
        <v>42</v>
      </c>
      <c r="F32" s="289"/>
      <c r="G32" s="242">
        <v>15000</v>
      </c>
      <c r="H32" s="211" t="s">
        <v>42</v>
      </c>
      <c r="I32" s="249"/>
      <c r="J32" s="416"/>
      <c r="K32" s="354"/>
      <c r="L32" s="255">
        <v>220</v>
      </c>
      <c r="M32" s="210" t="s">
        <v>42</v>
      </c>
      <c r="N32" s="244"/>
      <c r="O32" s="245"/>
      <c r="P32" s="255">
        <v>220</v>
      </c>
      <c r="Q32" s="246">
        <v>866.30796797786513</v>
      </c>
      <c r="R32" s="247"/>
      <c r="S32" s="248"/>
      <c r="T32" s="248"/>
      <c r="U32" s="255">
        <v>3</v>
      </c>
      <c r="V32" s="246">
        <v>11.813290472425445</v>
      </c>
      <c r="W32" s="257">
        <f t="shared" si="1"/>
        <v>14.813290472425445</v>
      </c>
      <c r="X32" s="258">
        <v>165.38606661395622</v>
      </c>
      <c r="Y32" s="258">
        <v>78.75</v>
      </c>
      <c r="Z32" s="266">
        <v>310.09887490116773</v>
      </c>
      <c r="AA32" s="373"/>
      <c r="AB32" s="374"/>
      <c r="AC32" s="259">
        <v>220</v>
      </c>
      <c r="AD32" s="260">
        <v>1732.6159359557303</v>
      </c>
      <c r="AE32" s="180">
        <f t="shared" si="0"/>
        <v>1732.6159359557303</v>
      </c>
      <c r="AF32" s="342"/>
      <c r="AG32" s="378"/>
      <c r="AH32" s="345"/>
    </row>
    <row r="33" spans="1:34" s="19" customFormat="1" ht="12.75" customHeight="1">
      <c r="A33" s="337"/>
      <c r="B33" s="219"/>
      <c r="C33" s="132"/>
      <c r="D33" s="136" t="s">
        <v>102</v>
      </c>
      <c r="E33" s="211" t="s">
        <v>42</v>
      </c>
      <c r="F33" s="289"/>
      <c r="G33" s="145">
        <v>1500</v>
      </c>
      <c r="H33" s="211" t="s">
        <v>42</v>
      </c>
      <c r="I33" s="249"/>
      <c r="J33" s="416"/>
      <c r="K33" s="354"/>
      <c r="L33" s="355" t="s">
        <v>145</v>
      </c>
      <c r="M33" s="356"/>
      <c r="N33" s="356"/>
      <c r="O33" s="356"/>
      <c r="P33" s="364" t="s">
        <v>145</v>
      </c>
      <c r="Q33" s="364"/>
      <c r="R33" s="364"/>
      <c r="S33" s="364"/>
      <c r="T33" s="364"/>
      <c r="U33" s="364" t="s">
        <v>145</v>
      </c>
      <c r="V33" s="364"/>
      <c r="W33" s="364"/>
      <c r="X33" s="364"/>
      <c r="Y33" s="364"/>
      <c r="Z33" s="365"/>
      <c r="AA33" s="373"/>
      <c r="AB33" s="374"/>
      <c r="AC33" s="399" t="s">
        <v>145</v>
      </c>
      <c r="AD33" s="400"/>
      <c r="AE33" s="401"/>
      <c r="AF33" s="342"/>
      <c r="AG33" s="378"/>
      <c r="AH33" s="345"/>
    </row>
    <row r="34" spans="1:34" s="19" customFormat="1" ht="12.75" customHeight="1">
      <c r="A34" s="337"/>
      <c r="B34" s="219"/>
      <c r="C34" s="132"/>
      <c r="D34" s="136" t="s">
        <v>103</v>
      </c>
      <c r="E34" s="211" t="s">
        <v>42</v>
      </c>
      <c r="F34" s="289"/>
      <c r="G34" s="145">
        <v>1500</v>
      </c>
      <c r="H34" s="211" t="s">
        <v>42</v>
      </c>
      <c r="I34" s="249"/>
      <c r="J34" s="416"/>
      <c r="K34" s="354"/>
      <c r="L34" s="361"/>
      <c r="M34" s="362"/>
      <c r="N34" s="362"/>
      <c r="O34" s="362"/>
      <c r="P34" s="364"/>
      <c r="Q34" s="364"/>
      <c r="R34" s="364"/>
      <c r="S34" s="364"/>
      <c r="T34" s="364"/>
      <c r="U34" s="364"/>
      <c r="V34" s="364"/>
      <c r="W34" s="364"/>
      <c r="X34" s="364"/>
      <c r="Y34" s="364"/>
      <c r="Z34" s="365"/>
      <c r="AA34" s="373"/>
      <c r="AB34" s="374"/>
      <c r="AC34" s="402"/>
      <c r="AD34" s="403"/>
      <c r="AE34" s="404"/>
      <c r="AF34" s="342"/>
      <c r="AG34" s="378"/>
      <c r="AH34" s="345"/>
    </row>
    <row r="35" spans="1:34" s="19" customFormat="1" ht="12.75" customHeight="1">
      <c r="A35" s="337"/>
      <c r="B35" s="219"/>
      <c r="C35" s="132"/>
      <c r="D35" s="136" t="s">
        <v>104</v>
      </c>
      <c r="E35" s="211" t="s">
        <v>42</v>
      </c>
      <c r="F35" s="289"/>
      <c r="G35" s="261">
        <v>6.66</v>
      </c>
      <c r="H35" s="211" t="s">
        <v>42</v>
      </c>
      <c r="I35" s="249"/>
      <c r="J35" s="416"/>
      <c r="K35" s="354"/>
      <c r="L35" s="255">
        <v>71.266067199999995</v>
      </c>
      <c r="M35" s="210" t="s">
        <v>42</v>
      </c>
      <c r="N35" s="244"/>
      <c r="O35" s="245"/>
      <c r="P35" s="255">
        <v>71.266067199999995</v>
      </c>
      <c r="Q35" s="246">
        <v>280.62891755366365</v>
      </c>
      <c r="R35" s="247"/>
      <c r="S35" s="248"/>
      <c r="T35" s="248"/>
      <c r="U35" s="255">
        <v>3</v>
      </c>
      <c r="V35" s="246">
        <v>11.813290472425445</v>
      </c>
      <c r="W35" s="257">
        <f t="shared" si="1"/>
        <v>14.813290472425445</v>
      </c>
      <c r="X35" s="258">
        <v>52.028831047981569</v>
      </c>
      <c r="Y35" s="258">
        <v>24.773976000000001</v>
      </c>
      <c r="Z35" s="266">
        <v>97.554058214965565</v>
      </c>
      <c r="AA35" s="373"/>
      <c r="AB35" s="374"/>
      <c r="AC35" s="259">
        <v>71.266067199999995</v>
      </c>
      <c r="AD35" s="260">
        <v>561.25783510732731</v>
      </c>
      <c r="AE35" s="180">
        <f t="shared" si="0"/>
        <v>561.25783510732731</v>
      </c>
      <c r="AF35" s="342"/>
      <c r="AG35" s="378"/>
      <c r="AH35" s="345"/>
    </row>
    <row r="36" spans="1:34" s="19" customFormat="1" ht="12.75" customHeight="1">
      <c r="A36" s="337"/>
      <c r="B36" s="219"/>
      <c r="C36" s="132"/>
      <c r="D36" s="136" t="s">
        <v>105</v>
      </c>
      <c r="E36" s="211" t="s">
        <v>42</v>
      </c>
      <c r="F36" s="289"/>
      <c r="G36" s="261">
        <v>66.599999999999994</v>
      </c>
      <c r="H36" s="211" t="s">
        <v>42</v>
      </c>
      <c r="I36" s="249"/>
      <c r="J36" s="416"/>
      <c r="K36" s="354"/>
      <c r="L36" s="255">
        <v>71.860671999999994</v>
      </c>
      <c r="M36" s="210" t="s">
        <v>42</v>
      </c>
      <c r="N36" s="244"/>
      <c r="O36" s="245"/>
      <c r="P36" s="255">
        <v>71.860671999999994</v>
      </c>
      <c r="Q36" s="246">
        <v>282.97033062656317</v>
      </c>
      <c r="R36" s="247"/>
      <c r="S36" s="248"/>
      <c r="T36" s="248"/>
      <c r="U36" s="255">
        <v>3</v>
      </c>
      <c r="V36" s="246">
        <v>11.813290472425445</v>
      </c>
      <c r="W36" s="257">
        <f t="shared" si="1"/>
        <v>14.813290472425445</v>
      </c>
      <c r="X36" s="258">
        <v>52.482007771768586</v>
      </c>
      <c r="Y36" s="258">
        <v>24.98976</v>
      </c>
      <c r="Z36" s="266">
        <v>98.403764572066066</v>
      </c>
      <c r="AA36" s="373"/>
      <c r="AB36" s="374"/>
      <c r="AC36" s="259">
        <v>71.860671999999994</v>
      </c>
      <c r="AD36" s="260">
        <v>565.94066125312634</v>
      </c>
      <c r="AE36" s="180">
        <f t="shared" si="0"/>
        <v>565.94066125312634</v>
      </c>
      <c r="AF36" s="342"/>
      <c r="AG36" s="378"/>
      <c r="AH36" s="345"/>
    </row>
    <row r="37" spans="1:34" s="19" customFormat="1" ht="12.75" customHeight="1">
      <c r="A37" s="337"/>
      <c r="B37" s="219"/>
      <c r="C37" s="132"/>
      <c r="D37" s="136" t="s">
        <v>106</v>
      </c>
      <c r="E37" s="211" t="s">
        <v>42</v>
      </c>
      <c r="F37" s="289"/>
      <c r="G37" s="261">
        <v>666.66</v>
      </c>
      <c r="H37" s="211" t="s">
        <v>42</v>
      </c>
      <c r="I37" s="249"/>
      <c r="J37" s="416"/>
      <c r="K37" s="354"/>
      <c r="L37" s="255">
        <v>77.813267199999999</v>
      </c>
      <c r="M37" s="210" t="s">
        <v>42</v>
      </c>
      <c r="N37" s="244"/>
      <c r="O37" s="245"/>
      <c r="P37" s="255">
        <v>77.813267199999999</v>
      </c>
      <c r="Q37" s="246">
        <v>306.41024268068486</v>
      </c>
      <c r="R37" s="247"/>
      <c r="S37" s="248"/>
      <c r="T37" s="248"/>
      <c r="U37" s="255">
        <v>3</v>
      </c>
      <c r="V37" s="246">
        <v>11.813290472425445</v>
      </c>
      <c r="W37" s="257">
        <f t="shared" si="1"/>
        <v>14.813290472425445</v>
      </c>
      <c r="X37" s="258">
        <v>57.018764943534151</v>
      </c>
      <c r="Y37" s="258">
        <v>27.149976000000002</v>
      </c>
      <c r="Z37" s="266">
        <v>106.91018426912638</v>
      </c>
      <c r="AA37" s="373"/>
      <c r="AB37" s="374"/>
      <c r="AC37" s="259">
        <v>77.813267199999999</v>
      </c>
      <c r="AD37" s="260">
        <v>612.82048536136972</v>
      </c>
      <c r="AE37" s="180">
        <f t="shared" si="0"/>
        <v>612.82048536136972</v>
      </c>
      <c r="AF37" s="342"/>
      <c r="AG37" s="378"/>
      <c r="AH37" s="345"/>
    </row>
    <row r="38" spans="1:34" s="19" customFormat="1" ht="12.75" customHeight="1" thickBot="1">
      <c r="A38" s="337"/>
      <c r="B38" s="220"/>
      <c r="C38" s="133"/>
      <c r="D38" s="136" t="s">
        <v>107</v>
      </c>
      <c r="E38" s="215" t="s">
        <v>42</v>
      </c>
      <c r="F38" s="289"/>
      <c r="G38" s="147">
        <f>50*78.66</f>
        <v>3933</v>
      </c>
      <c r="H38" s="215" t="s">
        <v>42</v>
      </c>
      <c r="I38" s="249"/>
      <c r="J38" s="416"/>
      <c r="K38" s="418"/>
      <c r="L38" s="31">
        <v>110.21536</v>
      </c>
      <c r="M38" s="215" t="s">
        <v>42</v>
      </c>
      <c r="N38" s="168"/>
      <c r="O38" s="90"/>
      <c r="P38" s="31">
        <v>110.21536</v>
      </c>
      <c r="Q38" s="91">
        <v>434.00202073431319</v>
      </c>
      <c r="R38" s="169"/>
      <c r="S38" s="29"/>
      <c r="T38" s="29"/>
      <c r="U38" s="31">
        <v>3</v>
      </c>
      <c r="V38" s="91">
        <v>11.813290472425445</v>
      </c>
      <c r="W38" s="263">
        <f t="shared" si="1"/>
        <v>14.813290472425445</v>
      </c>
      <c r="X38" s="264">
        <v>81.713947792623458</v>
      </c>
      <c r="Y38" s="264">
        <v>38.908799999999999</v>
      </c>
      <c r="Z38" s="267">
        <v>153.21365211116898</v>
      </c>
      <c r="AA38" s="373"/>
      <c r="AB38" s="374"/>
      <c r="AC38" s="281">
        <v>110.21536</v>
      </c>
      <c r="AD38" s="94">
        <v>868.00404146862638</v>
      </c>
      <c r="AE38" s="268">
        <f t="shared" si="0"/>
        <v>868.00404146862638</v>
      </c>
      <c r="AF38" s="342"/>
      <c r="AG38" s="379"/>
      <c r="AH38" s="345"/>
    </row>
    <row r="39" spans="1:34" s="19" customFormat="1" ht="13.5" customHeight="1" thickBot="1">
      <c r="A39" s="337"/>
      <c r="B39" s="334" t="s">
        <v>79</v>
      </c>
      <c r="C39" s="134">
        <v>43193</v>
      </c>
      <c r="D39" s="138" t="s">
        <v>108</v>
      </c>
      <c r="E39" s="143" t="s">
        <v>82</v>
      </c>
      <c r="F39" s="290"/>
      <c r="G39" s="146">
        <v>10000</v>
      </c>
      <c r="H39" s="146">
        <v>10000</v>
      </c>
      <c r="I39" s="157"/>
      <c r="J39" s="415" t="s">
        <v>135</v>
      </c>
      <c r="K39" s="353" t="s">
        <v>79</v>
      </c>
      <c r="L39" s="384" t="s">
        <v>146</v>
      </c>
      <c r="M39" s="385"/>
      <c r="N39" s="386"/>
      <c r="O39" s="384" t="s">
        <v>146</v>
      </c>
      <c r="P39" s="385"/>
      <c r="Q39" s="386"/>
      <c r="R39" s="384" t="s">
        <v>146</v>
      </c>
      <c r="S39" s="385"/>
      <c r="T39" s="386"/>
      <c r="U39" s="384" t="s">
        <v>146</v>
      </c>
      <c r="V39" s="385"/>
      <c r="W39" s="386"/>
      <c r="X39" s="384" t="s">
        <v>146</v>
      </c>
      <c r="Y39" s="385"/>
      <c r="Z39" s="386"/>
      <c r="AA39" s="373"/>
      <c r="AB39" s="374"/>
      <c r="AC39" s="384" t="s">
        <v>146</v>
      </c>
      <c r="AD39" s="385"/>
      <c r="AE39" s="386"/>
      <c r="AF39" s="342"/>
      <c r="AG39" s="284"/>
      <c r="AH39" s="345"/>
    </row>
    <row r="40" spans="1:34" s="19" customFormat="1" ht="12.75" customHeight="1">
      <c r="A40" s="337"/>
      <c r="B40" s="330" t="s">
        <v>79</v>
      </c>
      <c r="C40" s="131">
        <v>43193</v>
      </c>
      <c r="D40" s="135" t="s">
        <v>109</v>
      </c>
      <c r="E40" s="68" t="s">
        <v>83</v>
      </c>
      <c r="F40" s="291"/>
      <c r="G40" s="144"/>
      <c r="H40" s="47">
        <v>20000</v>
      </c>
      <c r="I40" s="142"/>
      <c r="J40" s="416"/>
      <c r="K40" s="354"/>
      <c r="L40" s="358"/>
      <c r="M40" s="359"/>
      <c r="N40" s="360"/>
      <c r="O40" s="358"/>
      <c r="P40" s="359"/>
      <c r="Q40" s="360"/>
      <c r="R40" s="358"/>
      <c r="S40" s="359"/>
      <c r="T40" s="360"/>
      <c r="U40" s="358"/>
      <c r="V40" s="359"/>
      <c r="W40" s="360"/>
      <c r="X40" s="358"/>
      <c r="Y40" s="359"/>
      <c r="Z40" s="360"/>
      <c r="AA40" s="373"/>
      <c r="AB40" s="374"/>
      <c r="AC40" s="358"/>
      <c r="AD40" s="359"/>
      <c r="AE40" s="360"/>
      <c r="AF40" s="342"/>
      <c r="AG40" s="366"/>
      <c r="AH40" s="345"/>
    </row>
    <row r="41" spans="1:34" s="19" customFormat="1" ht="13.5" customHeight="1" thickBot="1">
      <c r="A41" s="337"/>
      <c r="B41" s="220"/>
      <c r="C41" s="133"/>
      <c r="D41" s="137" t="s">
        <v>110</v>
      </c>
      <c r="E41" s="110" t="s">
        <v>42</v>
      </c>
      <c r="F41" s="292"/>
      <c r="G41" s="147"/>
      <c r="H41" s="153" t="s">
        <v>50</v>
      </c>
      <c r="I41" s="158"/>
      <c r="J41" s="416"/>
      <c r="K41" s="354"/>
      <c r="L41" s="358"/>
      <c r="M41" s="359"/>
      <c r="N41" s="360"/>
      <c r="O41" s="358"/>
      <c r="P41" s="359"/>
      <c r="Q41" s="360"/>
      <c r="R41" s="358"/>
      <c r="S41" s="359"/>
      <c r="T41" s="360"/>
      <c r="U41" s="358"/>
      <c r="V41" s="359"/>
      <c r="W41" s="360"/>
      <c r="X41" s="358"/>
      <c r="Y41" s="359"/>
      <c r="Z41" s="360"/>
      <c r="AA41" s="373"/>
      <c r="AB41" s="374"/>
      <c r="AC41" s="358"/>
      <c r="AD41" s="359"/>
      <c r="AE41" s="360"/>
      <c r="AF41" s="342"/>
      <c r="AG41" s="367"/>
      <c r="AH41" s="345"/>
    </row>
    <row r="42" spans="1:34" s="19" customFormat="1" ht="12.75" customHeight="1">
      <c r="A42" s="337"/>
      <c r="B42" s="325" t="s">
        <v>79</v>
      </c>
      <c r="C42" s="131">
        <v>43193</v>
      </c>
      <c r="D42" s="135" t="s">
        <v>111</v>
      </c>
      <c r="E42" s="68" t="s">
        <v>83</v>
      </c>
      <c r="F42" s="291"/>
      <c r="G42" s="144"/>
      <c r="H42" s="152">
        <v>20000</v>
      </c>
      <c r="I42" s="156"/>
      <c r="J42" s="416"/>
      <c r="K42" s="354"/>
      <c r="L42" s="358"/>
      <c r="M42" s="359"/>
      <c r="N42" s="360"/>
      <c r="O42" s="358"/>
      <c r="P42" s="359"/>
      <c r="Q42" s="360"/>
      <c r="R42" s="358"/>
      <c r="S42" s="359"/>
      <c r="T42" s="360"/>
      <c r="U42" s="358"/>
      <c r="V42" s="359"/>
      <c r="W42" s="360"/>
      <c r="X42" s="358"/>
      <c r="Y42" s="359"/>
      <c r="Z42" s="360"/>
      <c r="AA42" s="373"/>
      <c r="AB42" s="374"/>
      <c r="AC42" s="358"/>
      <c r="AD42" s="359"/>
      <c r="AE42" s="360"/>
      <c r="AF42" s="342"/>
      <c r="AG42" s="366"/>
      <c r="AH42" s="345"/>
    </row>
    <row r="43" spans="1:34" s="19" customFormat="1" ht="13.5" customHeight="1" thickBot="1">
      <c r="A43" s="337"/>
      <c r="B43" s="221"/>
      <c r="C43" s="133"/>
      <c r="D43" s="137" t="s">
        <v>110</v>
      </c>
      <c r="E43" s="110" t="s">
        <v>42</v>
      </c>
      <c r="F43" s="292"/>
      <c r="G43" s="148"/>
      <c r="H43" s="153" t="s">
        <v>50</v>
      </c>
      <c r="I43" s="158"/>
      <c r="J43" s="417"/>
      <c r="K43" s="418"/>
      <c r="L43" s="387"/>
      <c r="M43" s="388"/>
      <c r="N43" s="389"/>
      <c r="O43" s="387"/>
      <c r="P43" s="388"/>
      <c r="Q43" s="389"/>
      <c r="R43" s="387"/>
      <c r="S43" s="388"/>
      <c r="T43" s="389"/>
      <c r="U43" s="387"/>
      <c r="V43" s="388"/>
      <c r="W43" s="389"/>
      <c r="X43" s="387"/>
      <c r="Y43" s="388"/>
      <c r="Z43" s="389"/>
      <c r="AA43" s="373"/>
      <c r="AB43" s="374"/>
      <c r="AC43" s="387"/>
      <c r="AD43" s="388"/>
      <c r="AE43" s="389"/>
      <c r="AF43" s="342"/>
      <c r="AG43" s="367"/>
      <c r="AH43" s="345"/>
    </row>
    <row r="44" spans="1:34" s="19" customFormat="1" ht="12.75" customHeight="1">
      <c r="A44" s="337"/>
      <c r="B44" s="330" t="s">
        <v>79</v>
      </c>
      <c r="C44" s="131">
        <v>43521</v>
      </c>
      <c r="D44" s="279" t="s">
        <v>112</v>
      </c>
      <c r="E44" s="335" t="s">
        <v>64</v>
      </c>
      <c r="F44" s="291"/>
      <c r="G44" s="149">
        <v>0</v>
      </c>
      <c r="H44" s="210"/>
      <c r="I44" s="157"/>
      <c r="J44" s="419" t="s">
        <v>136</v>
      </c>
      <c r="K44" s="354" t="s">
        <v>81</v>
      </c>
      <c r="L44" s="173">
        <v>576.35199999999998</v>
      </c>
      <c r="M44" s="173">
        <v>223.2</v>
      </c>
      <c r="N44" s="322"/>
      <c r="O44" s="302"/>
      <c r="P44" s="302">
        <v>353.15199999999999</v>
      </c>
      <c r="Q44" s="314">
        <v>1301.498177159549</v>
      </c>
      <c r="R44" s="161"/>
      <c r="S44" s="27"/>
      <c r="T44" s="27"/>
      <c r="U44" s="18">
        <v>1.5</v>
      </c>
      <c r="V44" s="79">
        <v>5.5280651553419613</v>
      </c>
      <c r="W44" s="257">
        <v>51.951999999999991</v>
      </c>
      <c r="X44" s="80">
        <v>191.46269396688351</v>
      </c>
      <c r="Y44" s="317">
        <v>131.715</v>
      </c>
      <c r="Z44" s="319">
        <v>485.41940129057707</v>
      </c>
      <c r="AA44" s="373"/>
      <c r="AB44" s="374"/>
      <c r="AC44" s="253">
        <v>353.15199999999999</v>
      </c>
      <c r="AD44" s="254">
        <v>2602.9963543190979</v>
      </c>
      <c r="AE44" s="180">
        <f t="shared" ref="AE44:AE111" si="2">AD44</f>
        <v>2602.9963543190979</v>
      </c>
      <c r="AF44" s="342"/>
      <c r="AG44" s="377">
        <f>SUM(AE44:AE81)</f>
        <v>45628.130065618876</v>
      </c>
      <c r="AH44" s="345"/>
    </row>
    <row r="45" spans="1:34" s="19" customFormat="1" ht="12.75" customHeight="1">
      <c r="A45" s="337"/>
      <c r="B45" s="222"/>
      <c r="C45" s="132"/>
      <c r="D45" s="136" t="s">
        <v>88</v>
      </c>
      <c r="E45" s="335" t="s">
        <v>65</v>
      </c>
      <c r="F45" s="288"/>
      <c r="G45" s="150">
        <v>0</v>
      </c>
      <c r="H45" s="211"/>
      <c r="I45" s="142"/>
      <c r="J45" s="369"/>
      <c r="K45" s="354"/>
      <c r="L45" s="302">
        <v>122.9</v>
      </c>
      <c r="M45" s="210" t="s">
        <v>42</v>
      </c>
      <c r="N45" s="245"/>
      <c r="O45" s="245"/>
      <c r="P45" s="302">
        <v>122.9</v>
      </c>
      <c r="Q45" s="314">
        <v>452.93280506101775</v>
      </c>
      <c r="R45" s="161"/>
      <c r="S45" s="27"/>
      <c r="T45" s="27"/>
      <c r="U45" s="255">
        <v>0.5</v>
      </c>
      <c r="V45" s="246">
        <v>1.842688385113985</v>
      </c>
      <c r="W45" s="257">
        <v>22.4</v>
      </c>
      <c r="X45" s="260">
        <v>82.552439653106603</v>
      </c>
      <c r="Y45" s="258">
        <v>45</v>
      </c>
      <c r="Z45" s="316">
        <v>165.84195466025866</v>
      </c>
      <c r="AA45" s="373"/>
      <c r="AB45" s="374"/>
      <c r="AC45" s="259">
        <v>122.9</v>
      </c>
      <c r="AD45" s="260">
        <v>905.86561012203549</v>
      </c>
      <c r="AE45" s="180">
        <f t="shared" si="2"/>
        <v>905.86561012203549</v>
      </c>
      <c r="AF45" s="342"/>
      <c r="AG45" s="378"/>
      <c r="AH45" s="345"/>
    </row>
    <row r="46" spans="1:34" s="19" customFormat="1" ht="12.75" customHeight="1">
      <c r="A46" s="337"/>
      <c r="B46" s="222"/>
      <c r="C46" s="132"/>
      <c r="D46" s="136" t="s">
        <v>89</v>
      </c>
      <c r="E46" s="335" t="s">
        <v>66</v>
      </c>
      <c r="F46" s="293"/>
      <c r="G46" s="150">
        <v>250000</v>
      </c>
      <c r="H46" s="211" t="s">
        <v>63</v>
      </c>
      <c r="I46" s="142"/>
      <c r="J46" s="369"/>
      <c r="K46" s="354"/>
      <c r="L46" s="302">
        <v>3519.8</v>
      </c>
      <c r="M46" s="210" t="s">
        <v>42</v>
      </c>
      <c r="N46" s="245"/>
      <c r="O46" s="245"/>
      <c r="P46" s="302">
        <v>3519.8</v>
      </c>
      <c r="Q46" s="314">
        <v>12971.789155848417</v>
      </c>
      <c r="R46" s="161"/>
      <c r="S46" s="27"/>
      <c r="T46" s="27"/>
      <c r="U46" s="255">
        <v>4</v>
      </c>
      <c r="V46" s="246">
        <v>14.74150708091188</v>
      </c>
      <c r="W46" s="257">
        <v>620.79999999999995</v>
      </c>
      <c r="X46" s="260">
        <v>2287.8818989575248</v>
      </c>
      <c r="Y46" s="258">
        <v>1302.75</v>
      </c>
      <c r="Z46" s="316">
        <v>4801.1245874144861</v>
      </c>
      <c r="AA46" s="373"/>
      <c r="AB46" s="374"/>
      <c r="AC46" s="259">
        <v>3519.8</v>
      </c>
      <c r="AD46" s="260">
        <v>25943.578311696834</v>
      </c>
      <c r="AE46" s="180">
        <f t="shared" si="2"/>
        <v>25943.578311696834</v>
      </c>
      <c r="AF46" s="342"/>
      <c r="AG46" s="378"/>
      <c r="AH46" s="345"/>
    </row>
    <row r="47" spans="1:34" s="19" customFormat="1" ht="12.75" customHeight="1">
      <c r="A47" s="337"/>
      <c r="B47" s="222"/>
      <c r="C47" s="132"/>
      <c r="D47" s="136" t="s">
        <v>90</v>
      </c>
      <c r="E47" s="335" t="s">
        <v>67</v>
      </c>
      <c r="F47" s="288"/>
      <c r="G47" s="150">
        <v>0</v>
      </c>
      <c r="H47" s="150"/>
      <c r="I47" s="142"/>
      <c r="J47" s="369"/>
      <c r="K47" s="354"/>
      <c r="L47" s="302">
        <v>146.1</v>
      </c>
      <c r="M47" s="210" t="s">
        <v>42</v>
      </c>
      <c r="N47" s="245"/>
      <c r="O47" s="245"/>
      <c r="P47" s="302">
        <v>146.1</v>
      </c>
      <c r="Q47" s="314">
        <v>538.43354613030681</v>
      </c>
      <c r="R47" s="161"/>
      <c r="S47" s="27"/>
      <c r="T47" s="27"/>
      <c r="U47" s="255">
        <v>0.5</v>
      </c>
      <c r="V47" s="246">
        <v>1.842688385113985</v>
      </c>
      <c r="W47" s="257">
        <v>25.6</v>
      </c>
      <c r="X47" s="260">
        <v>94.345645317836102</v>
      </c>
      <c r="Y47" s="258">
        <v>54</v>
      </c>
      <c r="Z47" s="316">
        <v>199.01034559231039</v>
      </c>
      <c r="AA47" s="373"/>
      <c r="AB47" s="374"/>
      <c r="AC47" s="259">
        <v>146.1</v>
      </c>
      <c r="AD47" s="260">
        <v>1076.8670922606136</v>
      </c>
      <c r="AE47" s="180">
        <f t="shared" si="2"/>
        <v>1076.8670922606136</v>
      </c>
      <c r="AF47" s="342"/>
      <c r="AG47" s="378"/>
      <c r="AH47" s="345"/>
    </row>
    <row r="48" spans="1:34" s="19" customFormat="1" ht="13.5" customHeight="1">
      <c r="A48" s="337"/>
      <c r="B48" s="222"/>
      <c r="C48" s="132"/>
      <c r="D48" s="136" t="s">
        <v>91</v>
      </c>
      <c r="E48" s="335" t="s">
        <v>66</v>
      </c>
      <c r="F48" s="288"/>
      <c r="G48" s="150">
        <v>2540</v>
      </c>
      <c r="H48" s="211" t="s">
        <v>63</v>
      </c>
      <c r="I48" s="142"/>
      <c r="J48" s="369"/>
      <c r="K48" s="354"/>
      <c r="L48" s="302">
        <v>425.79680000000002</v>
      </c>
      <c r="M48" s="210" t="s">
        <v>42</v>
      </c>
      <c r="N48" s="245"/>
      <c r="O48" s="245"/>
      <c r="P48" s="302">
        <v>425.79680000000002</v>
      </c>
      <c r="Q48" s="314">
        <v>1569.2216355574049</v>
      </c>
      <c r="R48" s="161"/>
      <c r="S48" s="27"/>
      <c r="T48" s="27"/>
      <c r="U48" s="255">
        <v>4</v>
      </c>
      <c r="V48" s="246">
        <v>14.74150708091188</v>
      </c>
      <c r="W48" s="257">
        <v>66.476799999999997</v>
      </c>
      <c r="X48" s="260">
        <v>244.99205447909077</v>
      </c>
      <c r="Y48" s="258">
        <v>159.89400000000001</v>
      </c>
      <c r="Z48" s="316">
        <v>589.26963329883074</v>
      </c>
      <c r="AA48" s="373"/>
      <c r="AB48" s="374"/>
      <c r="AC48" s="259">
        <v>425.79680000000002</v>
      </c>
      <c r="AD48" s="260">
        <v>3138.4432711148097</v>
      </c>
      <c r="AE48" s="180">
        <f t="shared" si="2"/>
        <v>3138.4432711148097</v>
      </c>
      <c r="AF48" s="342"/>
      <c r="AG48" s="378"/>
      <c r="AH48" s="345"/>
    </row>
    <row r="49" spans="1:34" s="19" customFormat="1" ht="12.75" customHeight="1">
      <c r="A49" s="337"/>
      <c r="B49" s="222"/>
      <c r="C49" s="132"/>
      <c r="D49" s="136" t="s">
        <v>92</v>
      </c>
      <c r="E49" s="335" t="s">
        <v>68</v>
      </c>
      <c r="F49" s="288"/>
      <c r="G49" s="150"/>
      <c r="H49" s="211"/>
      <c r="I49" s="141"/>
      <c r="J49" s="369"/>
      <c r="K49" s="354"/>
      <c r="L49" s="302">
        <v>99.7</v>
      </c>
      <c r="M49" s="210" t="s">
        <v>42</v>
      </c>
      <c r="N49" s="245"/>
      <c r="O49" s="245"/>
      <c r="P49" s="302">
        <v>99.7</v>
      </c>
      <c r="Q49" s="314">
        <v>367.43206399172885</v>
      </c>
      <c r="R49" s="161"/>
      <c r="S49" s="25"/>
      <c r="T49" s="27"/>
      <c r="U49" s="255">
        <v>0.5</v>
      </c>
      <c r="V49" s="246">
        <v>1.842688385113985</v>
      </c>
      <c r="W49" s="257">
        <v>19.2</v>
      </c>
      <c r="X49" s="260">
        <v>70.759233988377005</v>
      </c>
      <c r="Y49" s="258">
        <v>36</v>
      </c>
      <c r="Z49" s="316">
        <v>132.67356372820706</v>
      </c>
      <c r="AA49" s="373"/>
      <c r="AB49" s="374"/>
      <c r="AC49" s="259">
        <v>99.7</v>
      </c>
      <c r="AD49" s="260">
        <v>734.86412798345771</v>
      </c>
      <c r="AE49" s="180">
        <f t="shared" si="2"/>
        <v>734.86412798345771</v>
      </c>
      <c r="AF49" s="342"/>
      <c r="AG49" s="378"/>
      <c r="AH49" s="345"/>
    </row>
    <row r="50" spans="1:34" s="19" customFormat="1" ht="12.75" customHeight="1">
      <c r="A50" s="337"/>
      <c r="B50" s="269"/>
      <c r="C50" s="270"/>
      <c r="D50" s="136" t="s">
        <v>93</v>
      </c>
      <c r="E50" s="335" t="s">
        <v>69</v>
      </c>
      <c r="F50" s="289"/>
      <c r="G50" s="150"/>
      <c r="H50" s="211"/>
      <c r="I50" s="271"/>
      <c r="J50" s="369"/>
      <c r="K50" s="354"/>
      <c r="L50" s="302">
        <v>99.7</v>
      </c>
      <c r="M50" s="210" t="s">
        <v>42</v>
      </c>
      <c r="N50" s="245"/>
      <c r="O50" s="245"/>
      <c r="P50" s="302">
        <v>99.7</v>
      </c>
      <c r="Q50" s="314">
        <v>367.43206399172885</v>
      </c>
      <c r="R50" s="247"/>
      <c r="S50" s="256"/>
      <c r="T50" s="248"/>
      <c r="U50" s="255">
        <v>0.5</v>
      </c>
      <c r="V50" s="246">
        <v>1.842688385113985</v>
      </c>
      <c r="W50" s="257">
        <v>19.2</v>
      </c>
      <c r="X50" s="260">
        <v>70.759233988377005</v>
      </c>
      <c r="Y50" s="258">
        <v>36</v>
      </c>
      <c r="Z50" s="316">
        <v>132.67356372820706</v>
      </c>
      <c r="AA50" s="373"/>
      <c r="AB50" s="374"/>
      <c r="AC50" s="259">
        <v>99.7</v>
      </c>
      <c r="AD50" s="260">
        <v>734.86412798345771</v>
      </c>
      <c r="AE50" s="180">
        <f t="shared" si="2"/>
        <v>734.86412798345771</v>
      </c>
      <c r="AF50" s="342"/>
      <c r="AG50" s="378"/>
      <c r="AH50" s="345"/>
    </row>
    <row r="51" spans="1:34" s="19" customFormat="1" ht="12.75" customHeight="1">
      <c r="A51" s="337"/>
      <c r="B51" s="269"/>
      <c r="C51" s="270"/>
      <c r="D51" s="298" t="s">
        <v>122</v>
      </c>
      <c r="E51" s="272"/>
      <c r="F51" s="289"/>
      <c r="G51" s="299"/>
      <c r="H51" s="211"/>
      <c r="I51" s="271"/>
      <c r="J51" s="369"/>
      <c r="K51" s="354"/>
      <c r="L51" s="303"/>
      <c r="M51" s="210"/>
      <c r="N51" s="245"/>
      <c r="O51" s="245"/>
      <c r="P51" s="303"/>
      <c r="Q51" s="315"/>
      <c r="R51" s="247"/>
      <c r="S51" s="256"/>
      <c r="T51" s="248"/>
      <c r="U51" s="255"/>
      <c r="V51" s="246"/>
      <c r="W51" s="257"/>
      <c r="X51" s="260"/>
      <c r="Y51" s="258"/>
      <c r="Z51" s="266"/>
      <c r="AA51" s="373"/>
      <c r="AB51" s="374"/>
      <c r="AC51" s="259"/>
      <c r="AD51" s="260"/>
      <c r="AE51" s="180"/>
      <c r="AF51" s="342"/>
      <c r="AG51" s="378"/>
      <c r="AH51" s="345"/>
    </row>
    <row r="52" spans="1:34" s="19" customFormat="1" ht="12.75" customHeight="1">
      <c r="A52" s="337"/>
      <c r="B52" s="269"/>
      <c r="C52" s="270"/>
      <c r="D52" s="298" t="s">
        <v>123</v>
      </c>
      <c r="E52" s="272"/>
      <c r="F52" s="289"/>
      <c r="G52" s="299"/>
      <c r="H52" s="211"/>
      <c r="I52" s="271"/>
      <c r="J52" s="369"/>
      <c r="K52" s="354"/>
      <c r="L52" s="303"/>
      <c r="M52" s="210"/>
      <c r="N52" s="245"/>
      <c r="O52" s="245"/>
      <c r="P52" s="303"/>
      <c r="Q52" s="315"/>
      <c r="R52" s="247"/>
      <c r="S52" s="256"/>
      <c r="T52" s="248"/>
      <c r="U52" s="255"/>
      <c r="V52" s="246"/>
      <c r="W52" s="257"/>
      <c r="X52" s="260"/>
      <c r="Y52" s="258"/>
      <c r="Z52" s="266"/>
      <c r="AA52" s="373"/>
      <c r="AB52" s="374"/>
      <c r="AC52" s="259"/>
      <c r="AD52" s="260"/>
      <c r="AE52" s="180"/>
      <c r="AF52" s="342"/>
      <c r="AG52" s="378"/>
      <c r="AH52" s="345"/>
    </row>
    <row r="53" spans="1:34" s="19" customFormat="1" ht="12.75" customHeight="1">
      <c r="A53" s="337"/>
      <c r="B53" s="269"/>
      <c r="C53" s="270"/>
      <c r="D53" s="298" t="s">
        <v>76</v>
      </c>
      <c r="E53" s="272"/>
      <c r="F53" s="289"/>
      <c r="G53" s="299"/>
      <c r="H53" s="211"/>
      <c r="I53" s="271"/>
      <c r="J53" s="369"/>
      <c r="K53" s="354"/>
      <c r="L53" s="303"/>
      <c r="M53" s="210"/>
      <c r="N53" s="245"/>
      <c r="O53" s="245"/>
      <c r="P53" s="303"/>
      <c r="Q53" s="315"/>
      <c r="R53" s="247"/>
      <c r="S53" s="256"/>
      <c r="T53" s="248"/>
      <c r="U53" s="255"/>
      <c r="V53" s="246"/>
      <c r="W53" s="257"/>
      <c r="X53" s="260"/>
      <c r="Y53" s="258"/>
      <c r="Z53" s="266"/>
      <c r="AA53" s="373"/>
      <c r="AB53" s="374"/>
      <c r="AC53" s="259"/>
      <c r="AD53" s="260"/>
      <c r="AE53" s="180"/>
      <c r="AF53" s="342"/>
      <c r="AG53" s="378"/>
      <c r="AH53" s="345"/>
    </row>
    <row r="54" spans="1:34" s="19" customFormat="1" ht="12.75" customHeight="1" thickBot="1">
      <c r="A54" s="337"/>
      <c r="B54" s="269"/>
      <c r="C54" s="270"/>
      <c r="D54" s="298" t="s">
        <v>77</v>
      </c>
      <c r="E54" s="272"/>
      <c r="F54" s="289"/>
      <c r="G54" s="300" t="s">
        <v>78</v>
      </c>
      <c r="H54" s="211"/>
      <c r="I54" s="271"/>
      <c r="J54" s="369"/>
      <c r="K54" s="354"/>
      <c r="L54" s="303"/>
      <c r="M54" s="210"/>
      <c r="N54" s="245"/>
      <c r="O54" s="245"/>
      <c r="P54" s="303"/>
      <c r="Q54" s="303"/>
      <c r="R54" s="247"/>
      <c r="S54" s="256"/>
      <c r="T54" s="248"/>
      <c r="U54" s="255"/>
      <c r="V54" s="246"/>
      <c r="W54" s="257"/>
      <c r="X54" s="260"/>
      <c r="Y54" s="258"/>
      <c r="Z54" s="266"/>
      <c r="AA54" s="373"/>
      <c r="AB54" s="374"/>
      <c r="AC54" s="259"/>
      <c r="AD54" s="260"/>
      <c r="AE54" s="180"/>
      <c r="AF54" s="342"/>
      <c r="AG54" s="378"/>
      <c r="AH54" s="345"/>
    </row>
    <row r="55" spans="1:34" s="19" customFormat="1" ht="12.75" customHeight="1">
      <c r="A55" s="337"/>
      <c r="B55" s="269"/>
      <c r="C55" s="270"/>
      <c r="D55" s="298" t="s">
        <v>124</v>
      </c>
      <c r="E55" s="272"/>
      <c r="F55" s="289"/>
      <c r="G55" s="301"/>
      <c r="H55" s="211"/>
      <c r="I55" s="271"/>
      <c r="J55" s="369"/>
      <c r="K55" s="354"/>
      <c r="L55" s="303"/>
      <c r="M55" s="210"/>
      <c r="N55" s="245"/>
      <c r="O55" s="245"/>
      <c r="P55" s="303"/>
      <c r="Q55" s="303"/>
      <c r="R55" s="247"/>
      <c r="S55" s="256"/>
      <c r="T55" s="248"/>
      <c r="U55" s="255"/>
      <c r="V55" s="246"/>
      <c r="W55" s="257"/>
      <c r="X55" s="260"/>
      <c r="Y55" s="258"/>
      <c r="Z55" s="266"/>
      <c r="AA55" s="373"/>
      <c r="AB55" s="374"/>
      <c r="AC55" s="259"/>
      <c r="AD55" s="260"/>
      <c r="AE55" s="180"/>
      <c r="AF55" s="342"/>
      <c r="AG55" s="378"/>
      <c r="AH55" s="345"/>
    </row>
    <row r="56" spans="1:34" s="19" customFormat="1" ht="12.75" customHeight="1">
      <c r="A56" s="337"/>
      <c r="B56" s="269"/>
      <c r="C56" s="270"/>
      <c r="D56" s="298" t="s">
        <v>125</v>
      </c>
      <c r="E56" s="272"/>
      <c r="F56" s="289"/>
      <c r="G56" s="299"/>
      <c r="H56" s="211"/>
      <c r="I56" s="271"/>
      <c r="J56" s="369"/>
      <c r="K56" s="354"/>
      <c r="L56" s="303"/>
      <c r="M56" s="210"/>
      <c r="N56" s="245"/>
      <c r="O56" s="245"/>
      <c r="P56" s="303"/>
      <c r="Q56" s="303"/>
      <c r="R56" s="247"/>
      <c r="S56" s="256"/>
      <c r="T56" s="248"/>
      <c r="U56" s="255"/>
      <c r="V56" s="246"/>
      <c r="W56" s="257"/>
      <c r="X56" s="260"/>
      <c r="Y56" s="258"/>
      <c r="Z56" s="266"/>
      <c r="AA56" s="373"/>
      <c r="AB56" s="374"/>
      <c r="AC56" s="259"/>
      <c r="AD56" s="260"/>
      <c r="AE56" s="180"/>
      <c r="AF56" s="342"/>
      <c r="AG56" s="378"/>
      <c r="AH56" s="345"/>
    </row>
    <row r="57" spans="1:34" s="19" customFormat="1" ht="12.75" customHeight="1">
      <c r="A57" s="337"/>
      <c r="B57" s="269"/>
      <c r="C57" s="270"/>
      <c r="D57" s="298" t="s">
        <v>126</v>
      </c>
      <c r="E57" s="272"/>
      <c r="F57" s="289"/>
      <c r="G57" s="299"/>
      <c r="H57" s="211"/>
      <c r="I57" s="271"/>
      <c r="J57" s="369"/>
      <c r="K57" s="354"/>
      <c r="L57" s="303"/>
      <c r="M57" s="210"/>
      <c r="N57" s="245"/>
      <c r="O57" s="245"/>
      <c r="P57" s="303"/>
      <c r="Q57" s="303"/>
      <c r="R57" s="247"/>
      <c r="S57" s="256"/>
      <c r="T57" s="248"/>
      <c r="U57" s="255"/>
      <c r="V57" s="246"/>
      <c r="W57" s="257"/>
      <c r="X57" s="260"/>
      <c r="Y57" s="258"/>
      <c r="Z57" s="266"/>
      <c r="AA57" s="373"/>
      <c r="AB57" s="374"/>
      <c r="AC57" s="259"/>
      <c r="AD57" s="260"/>
      <c r="AE57" s="180"/>
      <c r="AF57" s="342"/>
      <c r="AG57" s="378"/>
      <c r="AH57" s="345"/>
    </row>
    <row r="58" spans="1:34" s="19" customFormat="1" ht="12.75" customHeight="1">
      <c r="A58" s="337"/>
      <c r="B58" s="269"/>
      <c r="C58" s="270"/>
      <c r="D58" s="298" t="s">
        <v>127</v>
      </c>
      <c r="E58" s="272"/>
      <c r="F58" s="289"/>
      <c r="G58" s="299"/>
      <c r="H58" s="211"/>
      <c r="I58" s="271"/>
      <c r="J58" s="369"/>
      <c r="K58" s="354"/>
      <c r="L58" s="303"/>
      <c r="M58" s="210"/>
      <c r="N58" s="245"/>
      <c r="O58" s="245"/>
      <c r="P58" s="303"/>
      <c r="Q58" s="303"/>
      <c r="R58" s="247"/>
      <c r="S58" s="256"/>
      <c r="T58" s="248"/>
      <c r="U58" s="255"/>
      <c r="V58" s="246"/>
      <c r="W58" s="257"/>
      <c r="X58" s="260"/>
      <c r="Y58" s="258"/>
      <c r="Z58" s="266"/>
      <c r="AA58" s="373"/>
      <c r="AB58" s="374"/>
      <c r="AC58" s="259"/>
      <c r="AD58" s="260"/>
      <c r="AE58" s="180"/>
      <c r="AF58" s="342"/>
      <c r="AG58" s="378"/>
      <c r="AH58" s="345"/>
    </row>
    <row r="59" spans="1:34" s="19" customFormat="1" ht="12.75" customHeight="1">
      <c r="A59" s="337"/>
      <c r="B59" s="269"/>
      <c r="C59" s="270"/>
      <c r="D59" s="136" t="s">
        <v>94</v>
      </c>
      <c r="E59" s="211" t="s">
        <v>42</v>
      </c>
      <c r="F59" s="289"/>
      <c r="G59" s="261">
        <v>6.66</v>
      </c>
      <c r="H59" s="211" t="s">
        <v>42</v>
      </c>
      <c r="I59" s="271"/>
      <c r="J59" s="369"/>
      <c r="K59" s="354"/>
      <c r="L59" s="255">
        <v>99.766067200000009</v>
      </c>
      <c r="M59" s="210" t="s">
        <v>42</v>
      </c>
      <c r="N59" s="245"/>
      <c r="O59" s="245"/>
      <c r="P59" s="255">
        <v>99.766067200000009</v>
      </c>
      <c r="Q59" s="246">
        <v>367.67554651588273</v>
      </c>
      <c r="R59" s="247"/>
      <c r="S59" s="256"/>
      <c r="T59" s="248"/>
      <c r="U59" s="255">
        <v>0.5</v>
      </c>
      <c r="V59" s="246">
        <v>1.842688385113985</v>
      </c>
      <c r="W59" s="257">
        <v>19.212787200000001</v>
      </c>
      <c r="X59" s="260">
        <v>70.806359638213308</v>
      </c>
      <c r="Y59" s="258">
        <v>36.023976000000005</v>
      </c>
      <c r="Z59" s="266">
        <v>132.76192432164993</v>
      </c>
      <c r="AA59" s="373"/>
      <c r="AB59" s="374"/>
      <c r="AC59" s="259">
        <v>99.766067200000009</v>
      </c>
      <c r="AD59" s="260">
        <v>735.35109303176546</v>
      </c>
      <c r="AE59" s="180">
        <f t="shared" si="2"/>
        <v>735.35109303176546</v>
      </c>
      <c r="AF59" s="342"/>
      <c r="AG59" s="378"/>
      <c r="AH59" s="345"/>
    </row>
    <row r="60" spans="1:34" s="19" customFormat="1" ht="12.75" customHeight="1">
      <c r="A60" s="337"/>
      <c r="B60" s="269"/>
      <c r="C60" s="270"/>
      <c r="D60" s="136" t="s">
        <v>95</v>
      </c>
      <c r="E60" s="211" t="s">
        <v>42</v>
      </c>
      <c r="F60" s="289"/>
      <c r="G60" s="261">
        <v>66.599999999999994</v>
      </c>
      <c r="H60" s="211" t="s">
        <v>42</v>
      </c>
      <c r="I60" s="271"/>
      <c r="J60" s="369"/>
      <c r="K60" s="354"/>
      <c r="L60" s="255">
        <v>100.36067200000001</v>
      </c>
      <c r="M60" s="210" t="s">
        <v>42</v>
      </c>
      <c r="N60" s="245"/>
      <c r="O60" s="245"/>
      <c r="P60" s="255">
        <v>100.36067200000001</v>
      </c>
      <c r="Q60" s="246">
        <v>369.86688923326881</v>
      </c>
      <c r="R60" s="247"/>
      <c r="S60" s="256"/>
      <c r="T60" s="248"/>
      <c r="U60" s="255">
        <v>0.5</v>
      </c>
      <c r="V60" s="246">
        <v>1.842688385113985</v>
      </c>
      <c r="W60" s="257">
        <v>19.327872000000003</v>
      </c>
      <c r="X60" s="260">
        <v>71.230490486739569</v>
      </c>
      <c r="Y60" s="258">
        <v>36.239760000000004</v>
      </c>
      <c r="Z60" s="266">
        <v>133.55716966263688</v>
      </c>
      <c r="AA60" s="373"/>
      <c r="AB60" s="374"/>
      <c r="AC60" s="259">
        <v>100.36067200000001</v>
      </c>
      <c r="AD60" s="260">
        <v>739.73377846653761</v>
      </c>
      <c r="AE60" s="180">
        <f t="shared" si="2"/>
        <v>739.73377846653761</v>
      </c>
      <c r="AF60" s="342"/>
      <c r="AG60" s="378"/>
      <c r="AH60" s="345"/>
    </row>
    <row r="61" spans="1:34" s="19" customFormat="1" ht="12.75" customHeight="1">
      <c r="A61" s="337"/>
      <c r="B61" s="269"/>
      <c r="C61" s="270"/>
      <c r="D61" s="136" t="s">
        <v>96</v>
      </c>
      <c r="E61" s="211" t="s">
        <v>42</v>
      </c>
      <c r="F61" s="289"/>
      <c r="G61" s="261">
        <v>666.66</v>
      </c>
      <c r="H61" s="211" t="s">
        <v>42</v>
      </c>
      <c r="I61" s="271"/>
      <c r="J61" s="369"/>
      <c r="K61" s="354"/>
      <c r="L61" s="255">
        <v>106.3132672</v>
      </c>
      <c r="M61" s="210" t="s">
        <v>42</v>
      </c>
      <c r="N61" s="245"/>
      <c r="O61" s="245"/>
      <c r="P61" s="255">
        <v>106.3132672</v>
      </c>
      <c r="Q61" s="246">
        <v>391.80444530591927</v>
      </c>
      <c r="R61" s="247"/>
      <c r="S61" s="256"/>
      <c r="T61" s="248"/>
      <c r="U61" s="255">
        <v>0.5</v>
      </c>
      <c r="V61" s="246">
        <v>1.842688385113985</v>
      </c>
      <c r="W61" s="257">
        <v>20.4799872</v>
      </c>
      <c r="X61" s="260">
        <v>75.476469081446155</v>
      </c>
      <c r="Y61" s="258">
        <v>38.399976000000002</v>
      </c>
      <c r="Z61" s="266">
        <v>141.51837952771155</v>
      </c>
      <c r="AA61" s="373"/>
      <c r="AB61" s="374"/>
      <c r="AC61" s="259">
        <v>106.3132672</v>
      </c>
      <c r="AD61" s="260">
        <v>783.60889061183855</v>
      </c>
      <c r="AE61" s="180">
        <f t="shared" si="2"/>
        <v>783.60889061183855</v>
      </c>
      <c r="AF61" s="342"/>
      <c r="AG61" s="378"/>
      <c r="AH61" s="345"/>
    </row>
    <row r="62" spans="1:34" s="19" customFormat="1" ht="12.75" customHeight="1">
      <c r="A62" s="337"/>
      <c r="B62" s="269"/>
      <c r="C62" s="270"/>
      <c r="D62" s="136" t="s">
        <v>97</v>
      </c>
      <c r="E62" s="211" t="s">
        <v>42</v>
      </c>
      <c r="F62" s="289"/>
      <c r="G62" s="145">
        <v>2222.2199999999998</v>
      </c>
      <c r="H62" s="211" t="s">
        <v>42</v>
      </c>
      <c r="I62" s="271"/>
      <c r="J62" s="369"/>
      <c r="K62" s="354"/>
      <c r="L62" s="255">
        <v>121.7444224</v>
      </c>
      <c r="M62" s="210" t="s">
        <v>42</v>
      </c>
      <c r="N62" s="245"/>
      <c r="O62" s="245"/>
      <c r="P62" s="255">
        <v>121.7444224</v>
      </c>
      <c r="Q62" s="246">
        <v>448.67406621778184</v>
      </c>
      <c r="R62" s="247"/>
      <c r="S62" s="256"/>
      <c r="T62" s="248"/>
      <c r="U62" s="255">
        <v>0.5</v>
      </c>
      <c r="V62" s="246">
        <v>1.842688385113985</v>
      </c>
      <c r="W62" s="257">
        <v>23.466662400000001</v>
      </c>
      <c r="X62" s="260">
        <v>86.483492483742211</v>
      </c>
      <c r="Y62" s="258">
        <v>43.999991999999999</v>
      </c>
      <c r="Z62" s="266">
        <v>162.15654840701654</v>
      </c>
      <c r="AA62" s="373"/>
      <c r="AB62" s="374"/>
      <c r="AC62" s="259">
        <v>121.7444224</v>
      </c>
      <c r="AD62" s="260">
        <v>897.34813243556368</v>
      </c>
      <c r="AE62" s="180">
        <f t="shared" si="2"/>
        <v>897.34813243556368</v>
      </c>
      <c r="AF62" s="342"/>
      <c r="AG62" s="378"/>
      <c r="AH62" s="345"/>
    </row>
    <row r="63" spans="1:34" s="19" customFormat="1" ht="12.75" customHeight="1">
      <c r="A63" s="337"/>
      <c r="B63" s="269"/>
      <c r="C63" s="270"/>
      <c r="D63" s="136" t="s">
        <v>98</v>
      </c>
      <c r="E63" s="211" t="s">
        <v>42</v>
      </c>
      <c r="F63" s="289"/>
      <c r="G63" s="149">
        <v>50554.97</v>
      </c>
      <c r="H63" s="211" t="s">
        <v>42</v>
      </c>
      <c r="I63" s="271"/>
      <c r="J63" s="369"/>
      <c r="K63" s="354"/>
      <c r="L63" s="255">
        <v>601.20530240000005</v>
      </c>
      <c r="M63" s="210" t="s">
        <v>42</v>
      </c>
      <c r="N63" s="245"/>
      <c r="O63" s="245"/>
      <c r="P63" s="255">
        <v>601.20530240000005</v>
      </c>
      <c r="Q63" s="246">
        <v>2215.6680556028432</v>
      </c>
      <c r="R63" s="247"/>
      <c r="S63" s="256"/>
      <c r="T63" s="248"/>
      <c r="U63" s="255">
        <v>0.5</v>
      </c>
      <c r="V63" s="246">
        <v>1.842688385113985</v>
      </c>
      <c r="W63" s="257">
        <v>116.2655424</v>
      </c>
      <c r="X63" s="260">
        <v>428.48232913891525</v>
      </c>
      <c r="Y63" s="258">
        <v>217.99789200000001</v>
      </c>
      <c r="Z63" s="266">
        <v>803.40436713546558</v>
      </c>
      <c r="AA63" s="373"/>
      <c r="AB63" s="374"/>
      <c r="AC63" s="259">
        <v>601.20530240000005</v>
      </c>
      <c r="AD63" s="260">
        <v>4431.3361112056864</v>
      </c>
      <c r="AE63" s="180">
        <f t="shared" si="2"/>
        <v>4431.3361112056864</v>
      </c>
      <c r="AF63" s="342"/>
      <c r="AG63" s="378"/>
      <c r="AH63" s="345"/>
    </row>
    <row r="64" spans="1:34" s="19" customFormat="1" ht="12.75" customHeight="1">
      <c r="A64" s="337"/>
      <c r="B64" s="269"/>
      <c r="C64" s="270"/>
      <c r="D64" s="136" t="s">
        <v>99</v>
      </c>
      <c r="E64" s="211" t="s">
        <v>42</v>
      </c>
      <c r="F64" s="289"/>
      <c r="G64" s="150">
        <v>1739.03</v>
      </c>
      <c r="H64" s="211" t="s">
        <v>42</v>
      </c>
      <c r="I64" s="271"/>
      <c r="J64" s="369"/>
      <c r="K64" s="354"/>
      <c r="L64" s="355" t="s">
        <v>57</v>
      </c>
      <c r="M64" s="356"/>
      <c r="N64" s="356"/>
      <c r="O64" s="364" t="s">
        <v>57</v>
      </c>
      <c r="P64" s="364"/>
      <c r="Q64" s="364"/>
      <c r="R64" s="364" t="s">
        <v>57</v>
      </c>
      <c r="S64" s="364"/>
      <c r="T64" s="364"/>
      <c r="U64" s="364" t="s">
        <v>57</v>
      </c>
      <c r="V64" s="364"/>
      <c r="W64" s="364"/>
      <c r="X64" s="364" t="s">
        <v>57</v>
      </c>
      <c r="Y64" s="364"/>
      <c r="Z64" s="365"/>
      <c r="AA64" s="373"/>
      <c r="AB64" s="374"/>
      <c r="AC64" s="355" t="s">
        <v>57</v>
      </c>
      <c r="AD64" s="356"/>
      <c r="AE64" s="357"/>
      <c r="AF64" s="342"/>
      <c r="AG64" s="378"/>
      <c r="AH64" s="345"/>
    </row>
    <row r="65" spans="1:34" s="19" customFormat="1" ht="12.75" customHeight="1">
      <c r="A65" s="337"/>
      <c r="B65" s="269"/>
      <c r="C65" s="270"/>
      <c r="D65" s="136" t="s">
        <v>100</v>
      </c>
      <c r="E65" s="211" t="s">
        <v>42</v>
      </c>
      <c r="F65" s="289"/>
      <c r="G65" s="150">
        <v>1739.03</v>
      </c>
      <c r="H65" s="211" t="s">
        <v>42</v>
      </c>
      <c r="I65" s="271"/>
      <c r="J65" s="369"/>
      <c r="K65" s="354"/>
      <c r="L65" s="358"/>
      <c r="M65" s="359"/>
      <c r="N65" s="359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364"/>
      <c r="Z65" s="365"/>
      <c r="AA65" s="373"/>
      <c r="AB65" s="374"/>
      <c r="AC65" s="358"/>
      <c r="AD65" s="359"/>
      <c r="AE65" s="360"/>
      <c r="AF65" s="342"/>
      <c r="AG65" s="378"/>
      <c r="AH65" s="345"/>
    </row>
    <row r="66" spans="1:34" s="19" customFormat="1" ht="12.75" customHeight="1">
      <c r="A66" s="337"/>
      <c r="B66" s="269"/>
      <c r="C66" s="270"/>
      <c r="D66" s="136" t="s">
        <v>101</v>
      </c>
      <c r="E66" s="211" t="s">
        <v>42</v>
      </c>
      <c r="F66" s="289"/>
      <c r="G66" s="150">
        <v>72</v>
      </c>
      <c r="H66" s="211" t="s">
        <v>42</v>
      </c>
      <c r="I66" s="271"/>
      <c r="J66" s="369"/>
      <c r="K66" s="354"/>
      <c r="L66" s="361"/>
      <c r="M66" s="362"/>
      <c r="N66" s="362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364"/>
      <c r="Z66" s="365"/>
      <c r="AA66" s="373"/>
      <c r="AB66" s="374"/>
      <c r="AC66" s="361"/>
      <c r="AD66" s="362"/>
      <c r="AE66" s="363"/>
      <c r="AF66" s="342"/>
      <c r="AG66" s="378"/>
      <c r="AH66" s="345"/>
    </row>
    <row r="67" spans="1:34" s="19" customFormat="1" ht="12.75" customHeight="1">
      <c r="A67" s="337"/>
      <c r="B67" s="269"/>
      <c r="C67" s="270"/>
      <c r="D67" s="136" t="s">
        <v>102</v>
      </c>
      <c r="E67" s="211"/>
      <c r="F67" s="289"/>
      <c r="G67" s="273">
        <v>7610.34</v>
      </c>
      <c r="H67" s="211" t="s">
        <v>42</v>
      </c>
      <c r="I67" s="271"/>
      <c r="J67" s="369"/>
      <c r="K67" s="354"/>
      <c r="L67" s="305" t="s">
        <v>79</v>
      </c>
      <c r="M67" s="306" t="s">
        <v>79</v>
      </c>
      <c r="N67" s="245"/>
      <c r="O67" s="245"/>
      <c r="P67" s="306" t="s">
        <v>79</v>
      </c>
      <c r="Q67" s="306" t="s">
        <v>79</v>
      </c>
      <c r="R67" s="247"/>
      <c r="S67" s="256"/>
      <c r="T67" s="248"/>
      <c r="U67" s="306" t="s">
        <v>79</v>
      </c>
      <c r="V67" s="306" t="s">
        <v>79</v>
      </c>
      <c r="W67" s="306" t="s">
        <v>79</v>
      </c>
      <c r="X67" s="306" t="s">
        <v>79</v>
      </c>
      <c r="Y67" s="306" t="s">
        <v>79</v>
      </c>
      <c r="Z67" s="320" t="s">
        <v>79</v>
      </c>
      <c r="AA67" s="373"/>
      <c r="AB67" s="374"/>
      <c r="AC67" s="306" t="s">
        <v>79</v>
      </c>
      <c r="AD67" s="306" t="s">
        <v>79</v>
      </c>
      <c r="AE67" s="306" t="s">
        <v>79</v>
      </c>
      <c r="AF67" s="342"/>
      <c r="AG67" s="378"/>
      <c r="AH67" s="345"/>
    </row>
    <row r="68" spans="1:34" s="19" customFormat="1" ht="12.75" customHeight="1">
      <c r="A68" s="337"/>
      <c r="B68" s="269"/>
      <c r="C68" s="270"/>
      <c r="D68" s="136" t="s">
        <v>103</v>
      </c>
      <c r="E68" s="211" t="s">
        <v>42</v>
      </c>
      <c r="F68" s="289"/>
      <c r="G68" s="273">
        <v>222.22</v>
      </c>
      <c r="H68" s="211" t="s">
        <v>42</v>
      </c>
      <c r="I68" s="271"/>
      <c r="J68" s="369"/>
      <c r="K68" s="354"/>
      <c r="L68" s="355" t="s">
        <v>57</v>
      </c>
      <c r="M68" s="356"/>
      <c r="N68" s="356"/>
      <c r="O68" s="364" t="s">
        <v>57</v>
      </c>
      <c r="P68" s="364"/>
      <c r="Q68" s="364"/>
      <c r="R68" s="364" t="s">
        <v>57</v>
      </c>
      <c r="S68" s="364"/>
      <c r="T68" s="364"/>
      <c r="U68" s="364" t="s">
        <v>57</v>
      </c>
      <c r="V68" s="364"/>
      <c r="W68" s="364"/>
      <c r="X68" s="364" t="s">
        <v>57</v>
      </c>
      <c r="Y68" s="364"/>
      <c r="Z68" s="365"/>
      <c r="AA68" s="373"/>
      <c r="AB68" s="374"/>
      <c r="AC68" s="355" t="s">
        <v>57</v>
      </c>
      <c r="AD68" s="356"/>
      <c r="AE68" s="357"/>
      <c r="AF68" s="342"/>
      <c r="AG68" s="378"/>
      <c r="AH68" s="345"/>
    </row>
    <row r="69" spans="1:34" s="19" customFormat="1" ht="12.75" customHeight="1">
      <c r="A69" s="337"/>
      <c r="B69" s="269"/>
      <c r="C69" s="270"/>
      <c r="D69" s="136" t="s">
        <v>104</v>
      </c>
      <c r="E69" s="211" t="s">
        <v>42</v>
      </c>
      <c r="F69" s="289"/>
      <c r="G69" s="273">
        <f>45*G68</f>
        <v>9999.9</v>
      </c>
      <c r="H69" s="211" t="s">
        <v>42</v>
      </c>
      <c r="I69" s="271"/>
      <c r="J69" s="369"/>
      <c r="K69" s="354"/>
      <c r="L69" s="358"/>
      <c r="M69" s="359"/>
      <c r="N69" s="359"/>
      <c r="O69" s="364"/>
      <c r="P69" s="364"/>
      <c r="Q69" s="364"/>
      <c r="R69" s="364"/>
      <c r="S69" s="364"/>
      <c r="T69" s="364"/>
      <c r="U69" s="364"/>
      <c r="V69" s="364"/>
      <c r="W69" s="364"/>
      <c r="X69" s="364"/>
      <c r="Y69" s="364"/>
      <c r="Z69" s="365"/>
      <c r="AA69" s="373"/>
      <c r="AB69" s="374"/>
      <c r="AC69" s="358"/>
      <c r="AD69" s="359"/>
      <c r="AE69" s="360"/>
      <c r="AF69" s="342"/>
      <c r="AG69" s="378"/>
      <c r="AH69" s="345"/>
    </row>
    <row r="70" spans="1:34" s="19" customFormat="1" ht="12.75" customHeight="1">
      <c r="A70" s="337"/>
      <c r="B70" s="269"/>
      <c r="C70" s="270"/>
      <c r="D70" s="136" t="s">
        <v>105</v>
      </c>
      <c r="E70" s="211" t="s">
        <v>42</v>
      </c>
      <c r="F70" s="289"/>
      <c r="G70" s="273">
        <v>22.22</v>
      </c>
      <c r="H70" s="211" t="s">
        <v>42</v>
      </c>
      <c r="I70" s="271"/>
      <c r="J70" s="369"/>
      <c r="K70" s="354"/>
      <c r="L70" s="358"/>
      <c r="M70" s="359"/>
      <c r="N70" s="359"/>
      <c r="O70" s="364"/>
      <c r="P70" s="364"/>
      <c r="Q70" s="364"/>
      <c r="R70" s="364"/>
      <c r="S70" s="364"/>
      <c r="T70" s="364"/>
      <c r="U70" s="364"/>
      <c r="V70" s="364"/>
      <c r="W70" s="364"/>
      <c r="X70" s="364"/>
      <c r="Y70" s="364"/>
      <c r="Z70" s="365"/>
      <c r="AA70" s="373"/>
      <c r="AB70" s="374"/>
      <c r="AC70" s="358"/>
      <c r="AD70" s="359"/>
      <c r="AE70" s="360"/>
      <c r="AF70" s="342"/>
      <c r="AG70" s="378"/>
      <c r="AH70" s="345"/>
    </row>
    <row r="71" spans="1:34" s="19" customFormat="1" ht="12.75" customHeight="1">
      <c r="A71" s="337"/>
      <c r="B71" s="269"/>
      <c r="C71" s="270"/>
      <c r="D71" s="136" t="s">
        <v>106</v>
      </c>
      <c r="E71" s="211" t="s">
        <v>42</v>
      </c>
      <c r="F71" s="289"/>
      <c r="G71" s="273">
        <f>45*G70</f>
        <v>999.9</v>
      </c>
      <c r="H71" s="211" t="s">
        <v>42</v>
      </c>
      <c r="I71" s="271"/>
      <c r="J71" s="369"/>
      <c r="K71" s="354"/>
      <c r="L71" s="358"/>
      <c r="M71" s="359"/>
      <c r="N71" s="359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364"/>
      <c r="Z71" s="365"/>
      <c r="AA71" s="373"/>
      <c r="AB71" s="374"/>
      <c r="AC71" s="358"/>
      <c r="AD71" s="359"/>
      <c r="AE71" s="360"/>
      <c r="AF71" s="342"/>
      <c r="AG71" s="378"/>
      <c r="AH71" s="345"/>
    </row>
    <row r="72" spans="1:34" s="19" customFormat="1" ht="12.75" customHeight="1">
      <c r="A72" s="337"/>
      <c r="B72" s="269"/>
      <c r="C72" s="270"/>
      <c r="D72" s="136" t="s">
        <v>107</v>
      </c>
      <c r="E72" s="211" t="s">
        <v>42</v>
      </c>
      <c r="F72" s="289"/>
      <c r="G72" s="273">
        <v>999.9</v>
      </c>
      <c r="H72" s="211" t="s">
        <v>42</v>
      </c>
      <c r="I72" s="271"/>
      <c r="J72" s="369"/>
      <c r="K72" s="354"/>
      <c r="L72" s="361"/>
      <c r="M72" s="362"/>
      <c r="N72" s="362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4"/>
      <c r="Z72" s="365"/>
      <c r="AA72" s="373"/>
      <c r="AB72" s="374"/>
      <c r="AC72" s="361"/>
      <c r="AD72" s="362"/>
      <c r="AE72" s="363"/>
      <c r="AF72" s="342"/>
      <c r="AG72" s="378"/>
      <c r="AH72" s="345"/>
    </row>
    <row r="73" spans="1:34" s="19" customFormat="1" ht="12.75" customHeight="1">
      <c r="A73" s="337"/>
      <c r="B73" s="269"/>
      <c r="C73" s="270"/>
      <c r="D73" s="136" t="s">
        <v>113</v>
      </c>
      <c r="E73" s="211" t="s">
        <v>42</v>
      </c>
      <c r="F73" s="289"/>
      <c r="G73" s="273">
        <v>666.66</v>
      </c>
      <c r="H73" s="211" t="s">
        <v>42</v>
      </c>
      <c r="I73" s="271"/>
      <c r="J73" s="369"/>
      <c r="K73" s="354"/>
      <c r="L73" s="255">
        <v>106.3132672</v>
      </c>
      <c r="M73" s="210" t="s">
        <v>42</v>
      </c>
      <c r="N73" s="245"/>
      <c r="O73" s="245"/>
      <c r="P73" s="255">
        <v>106.3132672</v>
      </c>
      <c r="Q73" s="246">
        <v>391.80444530591927</v>
      </c>
      <c r="R73" s="247"/>
      <c r="S73" s="256"/>
      <c r="T73" s="248"/>
      <c r="U73" s="255">
        <v>0.5</v>
      </c>
      <c r="V73" s="246">
        <v>1.842688385113985</v>
      </c>
      <c r="W73" s="257">
        <v>20.4799872</v>
      </c>
      <c r="X73" s="260">
        <v>75.476469081446155</v>
      </c>
      <c r="Y73" s="258">
        <v>38.399976000000002</v>
      </c>
      <c r="Z73" s="266">
        <v>141.51837952771155</v>
      </c>
      <c r="AA73" s="373"/>
      <c r="AB73" s="374"/>
      <c r="AC73" s="259">
        <v>106.3132672</v>
      </c>
      <c r="AD73" s="260">
        <v>783.60889061183855</v>
      </c>
      <c r="AE73" s="180">
        <f t="shared" si="2"/>
        <v>783.60889061183855</v>
      </c>
      <c r="AF73" s="342"/>
      <c r="AG73" s="378"/>
      <c r="AH73" s="345"/>
    </row>
    <row r="74" spans="1:34" s="19" customFormat="1" ht="12.75" customHeight="1">
      <c r="A74" s="337"/>
      <c r="B74" s="269"/>
      <c r="C74" s="270"/>
      <c r="D74" s="136" t="s">
        <v>114</v>
      </c>
      <c r="E74" s="211" t="s">
        <v>42</v>
      </c>
      <c r="F74" s="289"/>
      <c r="G74" s="273">
        <v>6666.66</v>
      </c>
      <c r="H74" s="211" t="s">
        <v>42</v>
      </c>
      <c r="I74" s="271"/>
      <c r="J74" s="369"/>
      <c r="K74" s="354"/>
      <c r="L74" s="255">
        <v>165.83326719999999</v>
      </c>
      <c r="M74" s="210" t="s">
        <v>42</v>
      </c>
      <c r="N74" s="245"/>
      <c r="O74" s="245"/>
      <c r="P74" s="255">
        <v>165.83326719999999</v>
      </c>
      <c r="Q74" s="246">
        <v>611.15807066988771</v>
      </c>
      <c r="R74" s="247"/>
      <c r="S74" s="256"/>
      <c r="T74" s="248"/>
      <c r="U74" s="255">
        <v>0.5</v>
      </c>
      <c r="V74" s="246">
        <v>1.842688385113985</v>
      </c>
      <c r="W74" s="257">
        <v>31.9999872</v>
      </c>
      <c r="X74" s="260">
        <v>117.93200947447244</v>
      </c>
      <c r="Y74" s="258">
        <v>59.999976000000004</v>
      </c>
      <c r="Z74" s="266">
        <v>221.12251776463597</v>
      </c>
      <c r="AA74" s="373"/>
      <c r="AB74" s="374"/>
      <c r="AC74" s="259">
        <v>165.83326719999999</v>
      </c>
      <c r="AD74" s="260">
        <v>1222.3161413397754</v>
      </c>
      <c r="AE74" s="180">
        <f t="shared" si="2"/>
        <v>1222.3161413397754</v>
      </c>
      <c r="AF74" s="342"/>
      <c r="AG74" s="378"/>
      <c r="AH74" s="345"/>
    </row>
    <row r="75" spans="1:34" s="19" customFormat="1" ht="12.75" customHeight="1">
      <c r="A75" s="337"/>
      <c r="B75" s="269"/>
      <c r="C75" s="270"/>
      <c r="D75" s="136" t="s">
        <v>115</v>
      </c>
      <c r="E75" s="211" t="s">
        <v>42</v>
      </c>
      <c r="F75" s="289"/>
      <c r="G75" s="273">
        <v>1333.32</v>
      </c>
      <c r="H75" s="211" t="s">
        <v>42</v>
      </c>
      <c r="I75" s="271"/>
      <c r="J75" s="369"/>
      <c r="K75" s="354"/>
      <c r="L75" s="355" t="s">
        <v>57</v>
      </c>
      <c r="M75" s="356"/>
      <c r="N75" s="356"/>
      <c r="O75" s="364" t="s">
        <v>57</v>
      </c>
      <c r="P75" s="364"/>
      <c r="Q75" s="364"/>
      <c r="R75" s="364" t="s">
        <v>57</v>
      </c>
      <c r="S75" s="364"/>
      <c r="T75" s="364"/>
      <c r="U75" s="364" t="s">
        <v>57</v>
      </c>
      <c r="V75" s="364"/>
      <c r="W75" s="364"/>
      <c r="X75" s="364" t="s">
        <v>57</v>
      </c>
      <c r="Y75" s="364"/>
      <c r="Z75" s="365"/>
      <c r="AA75" s="373"/>
      <c r="AB75" s="374"/>
      <c r="AC75" s="355" t="s">
        <v>57</v>
      </c>
      <c r="AD75" s="356"/>
      <c r="AE75" s="357"/>
      <c r="AF75" s="342"/>
      <c r="AG75" s="378"/>
      <c r="AH75" s="345"/>
    </row>
    <row r="76" spans="1:34" s="19" customFormat="1" ht="12.75" customHeight="1">
      <c r="A76" s="337"/>
      <c r="B76" s="269"/>
      <c r="C76" s="270"/>
      <c r="D76" s="136" t="s">
        <v>116</v>
      </c>
      <c r="E76" s="211" t="s">
        <v>42</v>
      </c>
      <c r="F76" s="289"/>
      <c r="G76" s="273">
        <v>666.66</v>
      </c>
      <c r="H76" s="211" t="s">
        <v>42</v>
      </c>
      <c r="I76" s="271"/>
      <c r="J76" s="369"/>
      <c r="K76" s="354"/>
      <c r="L76" s="358"/>
      <c r="M76" s="359"/>
      <c r="N76" s="359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364"/>
      <c r="Z76" s="365"/>
      <c r="AA76" s="373"/>
      <c r="AB76" s="374"/>
      <c r="AC76" s="358"/>
      <c r="AD76" s="359"/>
      <c r="AE76" s="360"/>
      <c r="AF76" s="342"/>
      <c r="AG76" s="378"/>
      <c r="AH76" s="345"/>
    </row>
    <row r="77" spans="1:34" s="19" customFormat="1" ht="12.75" customHeight="1">
      <c r="A77" s="337"/>
      <c r="B77" s="269"/>
      <c r="C77" s="270"/>
      <c r="D77" s="136" t="s">
        <v>117</v>
      </c>
      <c r="E77" s="211" t="s">
        <v>42</v>
      </c>
      <c r="F77" s="289"/>
      <c r="G77" s="273">
        <f>2*666.66</f>
        <v>1333.32</v>
      </c>
      <c r="H77" s="211" t="s">
        <v>42</v>
      </c>
      <c r="I77" s="271"/>
      <c r="J77" s="369"/>
      <c r="K77" s="354"/>
      <c r="L77" s="361"/>
      <c r="M77" s="362"/>
      <c r="N77" s="362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4"/>
      <c r="Z77" s="365"/>
      <c r="AA77" s="373"/>
      <c r="AB77" s="374"/>
      <c r="AC77" s="361"/>
      <c r="AD77" s="362"/>
      <c r="AE77" s="363"/>
      <c r="AF77" s="342"/>
      <c r="AG77" s="378"/>
      <c r="AH77" s="345"/>
    </row>
    <row r="78" spans="1:34" s="19" customFormat="1" ht="12.75" customHeight="1">
      <c r="A78" s="337"/>
      <c r="B78" s="269"/>
      <c r="C78" s="270"/>
      <c r="D78" s="136" t="s">
        <v>118</v>
      </c>
      <c r="E78" s="211" t="s">
        <v>42</v>
      </c>
      <c r="F78" s="289"/>
      <c r="G78" s="273">
        <v>2222.2199999999998</v>
      </c>
      <c r="H78" s="211" t="s">
        <v>42</v>
      </c>
      <c r="I78" s="271"/>
      <c r="J78" s="369"/>
      <c r="K78" s="354"/>
      <c r="L78" s="255">
        <v>121.7444224</v>
      </c>
      <c r="M78" s="210" t="s">
        <v>42</v>
      </c>
      <c r="N78" s="245"/>
      <c r="O78" s="245"/>
      <c r="P78" s="255">
        <v>121.7444224</v>
      </c>
      <c r="Q78" s="246">
        <v>448.67406621778184</v>
      </c>
      <c r="R78" s="247"/>
      <c r="S78" s="256"/>
      <c r="T78" s="248"/>
      <c r="U78" s="255">
        <v>0.5</v>
      </c>
      <c r="V78" s="246">
        <v>1.842688385113985</v>
      </c>
      <c r="W78" s="304">
        <v>23.466662400000001</v>
      </c>
      <c r="X78" s="260">
        <v>86.483492483742211</v>
      </c>
      <c r="Y78" s="258">
        <v>43.999991999999999</v>
      </c>
      <c r="Z78" s="266">
        <v>162.15654840701654</v>
      </c>
      <c r="AA78" s="373"/>
      <c r="AB78" s="374"/>
      <c r="AC78" s="259">
        <v>121.7444224</v>
      </c>
      <c r="AD78" s="260">
        <v>897.34813243556368</v>
      </c>
      <c r="AE78" s="180">
        <f t="shared" si="2"/>
        <v>897.34813243556368</v>
      </c>
      <c r="AF78" s="342"/>
      <c r="AG78" s="378"/>
      <c r="AH78" s="345"/>
    </row>
    <row r="79" spans="1:34" s="19" customFormat="1" ht="12.75" customHeight="1">
      <c r="A79" s="337"/>
      <c r="B79" s="269"/>
      <c r="C79" s="270"/>
      <c r="D79" s="136" t="s">
        <v>119</v>
      </c>
      <c r="E79" s="211" t="s">
        <v>42</v>
      </c>
      <c r="F79" s="289"/>
      <c r="G79" s="273">
        <v>444.44</v>
      </c>
      <c r="H79" s="211" t="s">
        <v>42</v>
      </c>
      <c r="I79" s="271"/>
      <c r="J79" s="369"/>
      <c r="K79" s="354"/>
      <c r="L79" s="355" t="s">
        <v>57</v>
      </c>
      <c r="M79" s="356"/>
      <c r="N79" s="356"/>
      <c r="O79" s="364" t="s">
        <v>57</v>
      </c>
      <c r="P79" s="364"/>
      <c r="Q79" s="364"/>
      <c r="R79" s="364" t="s">
        <v>57</v>
      </c>
      <c r="S79" s="364"/>
      <c r="T79" s="364"/>
      <c r="U79" s="364" t="s">
        <v>57</v>
      </c>
      <c r="V79" s="364"/>
      <c r="W79" s="364"/>
      <c r="X79" s="364" t="s">
        <v>57</v>
      </c>
      <c r="Y79" s="364"/>
      <c r="Z79" s="365"/>
      <c r="AA79" s="373"/>
      <c r="AB79" s="374"/>
      <c r="AC79" s="355" t="s">
        <v>57</v>
      </c>
      <c r="AD79" s="356"/>
      <c r="AE79" s="357"/>
      <c r="AF79" s="342"/>
      <c r="AG79" s="378"/>
      <c r="AH79" s="345"/>
    </row>
    <row r="80" spans="1:34" s="19" customFormat="1" ht="12.75" customHeight="1">
      <c r="A80" s="337"/>
      <c r="B80" s="269"/>
      <c r="C80" s="270"/>
      <c r="D80" s="136" t="s">
        <v>120</v>
      </c>
      <c r="E80" s="211" t="s">
        <v>42</v>
      </c>
      <c r="F80" s="289"/>
      <c r="G80" s="273">
        <v>222.22</v>
      </c>
      <c r="H80" s="211" t="s">
        <v>42</v>
      </c>
      <c r="I80" s="271"/>
      <c r="J80" s="369"/>
      <c r="K80" s="354"/>
      <c r="L80" s="358"/>
      <c r="M80" s="359"/>
      <c r="N80" s="359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364"/>
      <c r="Z80" s="365"/>
      <c r="AA80" s="373"/>
      <c r="AB80" s="374"/>
      <c r="AC80" s="358"/>
      <c r="AD80" s="359"/>
      <c r="AE80" s="360"/>
      <c r="AF80" s="342"/>
      <c r="AG80" s="378"/>
      <c r="AH80" s="345"/>
    </row>
    <row r="81" spans="1:34" s="19" customFormat="1" ht="12.75" customHeight="1" thickBot="1">
      <c r="A81" s="337"/>
      <c r="B81" s="223"/>
      <c r="C81" s="133"/>
      <c r="D81" s="136" t="s">
        <v>121</v>
      </c>
      <c r="E81" s="215" t="s">
        <v>42</v>
      </c>
      <c r="F81" s="292"/>
      <c r="G81" s="273">
        <v>444.44</v>
      </c>
      <c r="H81" s="215" t="s">
        <v>42</v>
      </c>
      <c r="I81" s="274"/>
      <c r="J81" s="370"/>
      <c r="K81" s="418"/>
      <c r="L81" s="361"/>
      <c r="M81" s="362"/>
      <c r="N81" s="362"/>
      <c r="O81" s="408"/>
      <c r="P81" s="408"/>
      <c r="Q81" s="408"/>
      <c r="R81" s="408"/>
      <c r="S81" s="408"/>
      <c r="T81" s="408"/>
      <c r="U81" s="408"/>
      <c r="V81" s="408"/>
      <c r="W81" s="408"/>
      <c r="X81" s="408"/>
      <c r="Y81" s="408"/>
      <c r="Z81" s="487"/>
      <c r="AA81" s="373"/>
      <c r="AB81" s="374"/>
      <c r="AC81" s="361"/>
      <c r="AD81" s="362"/>
      <c r="AE81" s="363"/>
      <c r="AF81" s="342"/>
      <c r="AG81" s="379"/>
      <c r="AH81" s="345"/>
    </row>
    <row r="82" spans="1:34" s="19" customFormat="1" ht="13.5" customHeight="1" thickBot="1">
      <c r="A82" s="337"/>
      <c r="B82" s="333" t="s">
        <v>79</v>
      </c>
      <c r="C82" s="134">
        <v>43521</v>
      </c>
      <c r="D82" s="138" t="s">
        <v>128</v>
      </c>
      <c r="E82" s="64" t="s">
        <v>47</v>
      </c>
      <c r="F82" s="294"/>
      <c r="G82" s="151">
        <v>250000</v>
      </c>
      <c r="H82" s="154">
        <v>250000</v>
      </c>
      <c r="I82" s="159"/>
      <c r="J82" s="239" t="s">
        <v>137</v>
      </c>
      <c r="K82" s="353" t="s">
        <v>79</v>
      </c>
      <c r="L82" s="384" t="s">
        <v>147</v>
      </c>
      <c r="M82" s="385"/>
      <c r="N82" s="385"/>
      <c r="O82" s="384" t="s">
        <v>147</v>
      </c>
      <c r="P82" s="385"/>
      <c r="Q82" s="385"/>
      <c r="R82" s="384" t="s">
        <v>147</v>
      </c>
      <c r="S82" s="385"/>
      <c r="T82" s="385"/>
      <c r="U82" s="384" t="s">
        <v>147</v>
      </c>
      <c r="V82" s="385"/>
      <c r="W82" s="385"/>
      <c r="X82" s="384" t="s">
        <v>147</v>
      </c>
      <c r="Y82" s="385"/>
      <c r="Z82" s="385"/>
      <c r="AA82" s="373"/>
      <c r="AB82" s="374"/>
      <c r="AC82" s="384" t="s">
        <v>147</v>
      </c>
      <c r="AD82" s="385"/>
      <c r="AE82" s="385"/>
      <c r="AF82" s="342"/>
      <c r="AG82" s="284"/>
      <c r="AH82" s="345"/>
    </row>
    <row r="83" spans="1:34" s="19" customFormat="1" ht="12.75" customHeight="1">
      <c r="A83" s="337"/>
      <c r="B83" s="330" t="s">
        <v>79</v>
      </c>
      <c r="C83" s="131">
        <v>43521</v>
      </c>
      <c r="D83" s="139" t="s">
        <v>129</v>
      </c>
      <c r="E83" s="20" t="s">
        <v>48</v>
      </c>
      <c r="F83" s="291"/>
      <c r="G83" s="149"/>
      <c r="H83" s="152"/>
      <c r="I83" s="157"/>
      <c r="J83" s="415" t="s">
        <v>138</v>
      </c>
      <c r="K83" s="354"/>
      <c r="L83" s="358"/>
      <c r="M83" s="359"/>
      <c r="N83" s="359"/>
      <c r="O83" s="358"/>
      <c r="P83" s="359"/>
      <c r="Q83" s="359"/>
      <c r="R83" s="358"/>
      <c r="S83" s="359"/>
      <c r="T83" s="359"/>
      <c r="U83" s="358"/>
      <c r="V83" s="359"/>
      <c r="W83" s="359"/>
      <c r="X83" s="358"/>
      <c r="Y83" s="359"/>
      <c r="Z83" s="359"/>
      <c r="AA83" s="373"/>
      <c r="AB83" s="374"/>
      <c r="AC83" s="358"/>
      <c r="AD83" s="359"/>
      <c r="AE83" s="359"/>
      <c r="AF83" s="342"/>
      <c r="AG83" s="366"/>
      <c r="AH83" s="345"/>
    </row>
    <row r="84" spans="1:34" s="19" customFormat="1" ht="13.5" customHeight="1" thickBot="1">
      <c r="A84" s="337"/>
      <c r="B84" s="223"/>
      <c r="C84" s="133"/>
      <c r="D84" s="140" t="s">
        <v>130</v>
      </c>
      <c r="E84" s="110" t="s">
        <v>42</v>
      </c>
      <c r="F84" s="295"/>
      <c r="G84" s="148"/>
      <c r="H84" s="33"/>
      <c r="I84" s="158"/>
      <c r="J84" s="416"/>
      <c r="K84" s="354"/>
      <c r="L84" s="358"/>
      <c r="M84" s="359"/>
      <c r="N84" s="359"/>
      <c r="O84" s="358"/>
      <c r="P84" s="359"/>
      <c r="Q84" s="359"/>
      <c r="R84" s="358"/>
      <c r="S84" s="359"/>
      <c r="T84" s="359"/>
      <c r="U84" s="358"/>
      <c r="V84" s="359"/>
      <c r="W84" s="359"/>
      <c r="X84" s="358"/>
      <c r="Y84" s="359"/>
      <c r="Z84" s="359"/>
      <c r="AA84" s="373"/>
      <c r="AB84" s="374"/>
      <c r="AC84" s="358"/>
      <c r="AD84" s="359"/>
      <c r="AE84" s="359"/>
      <c r="AF84" s="342"/>
      <c r="AG84" s="367"/>
      <c r="AH84" s="345"/>
    </row>
    <row r="85" spans="1:34" s="19" customFormat="1" ht="12.75" customHeight="1">
      <c r="A85" s="337"/>
      <c r="B85" s="325" t="s">
        <v>79</v>
      </c>
      <c r="C85" s="131">
        <v>43521</v>
      </c>
      <c r="D85" s="135" t="s">
        <v>131</v>
      </c>
      <c r="E85" s="17" t="s">
        <v>49</v>
      </c>
      <c r="F85" s="291"/>
      <c r="G85" s="149"/>
      <c r="H85" s="66"/>
      <c r="I85" s="157"/>
      <c r="J85" s="416"/>
      <c r="K85" s="354"/>
      <c r="L85" s="358"/>
      <c r="M85" s="359"/>
      <c r="N85" s="359"/>
      <c r="O85" s="358"/>
      <c r="P85" s="359"/>
      <c r="Q85" s="359"/>
      <c r="R85" s="358"/>
      <c r="S85" s="359"/>
      <c r="T85" s="359"/>
      <c r="U85" s="358"/>
      <c r="V85" s="359"/>
      <c r="W85" s="359"/>
      <c r="X85" s="358"/>
      <c r="Y85" s="359"/>
      <c r="Z85" s="359"/>
      <c r="AA85" s="373"/>
      <c r="AB85" s="374"/>
      <c r="AC85" s="358"/>
      <c r="AD85" s="359"/>
      <c r="AE85" s="359"/>
      <c r="AF85" s="342"/>
      <c r="AG85" s="366"/>
      <c r="AH85" s="345"/>
    </row>
    <row r="86" spans="1:34" s="19" customFormat="1" ht="13.5" customHeight="1" thickBot="1">
      <c r="A86" s="337"/>
      <c r="B86" s="221"/>
      <c r="C86" s="133"/>
      <c r="D86" s="137" t="s">
        <v>132</v>
      </c>
      <c r="E86" s="110" t="s">
        <v>42</v>
      </c>
      <c r="F86" s="292"/>
      <c r="G86" s="148"/>
      <c r="H86" s="33"/>
      <c r="I86" s="158"/>
      <c r="J86" s="417"/>
      <c r="K86" s="418"/>
      <c r="L86" s="387"/>
      <c r="M86" s="388"/>
      <c r="N86" s="388"/>
      <c r="O86" s="387"/>
      <c r="P86" s="388"/>
      <c r="Q86" s="388"/>
      <c r="R86" s="387"/>
      <c r="S86" s="388"/>
      <c r="T86" s="388"/>
      <c r="U86" s="387"/>
      <c r="V86" s="388"/>
      <c r="W86" s="388"/>
      <c r="X86" s="387"/>
      <c r="Y86" s="388"/>
      <c r="Z86" s="388"/>
      <c r="AA86" s="373"/>
      <c r="AB86" s="374"/>
      <c r="AC86" s="387"/>
      <c r="AD86" s="388"/>
      <c r="AE86" s="388"/>
      <c r="AF86" s="342"/>
      <c r="AG86" s="367"/>
      <c r="AH86" s="345"/>
    </row>
    <row r="87" spans="1:34" s="19" customFormat="1" ht="12.75" customHeight="1">
      <c r="A87" s="337"/>
      <c r="B87" s="330" t="s">
        <v>79</v>
      </c>
      <c r="C87" s="131">
        <v>43521</v>
      </c>
      <c r="D87" s="277" t="s">
        <v>133</v>
      </c>
      <c r="E87" s="335" t="s">
        <v>70</v>
      </c>
      <c r="F87" s="291"/>
      <c r="G87" s="149"/>
      <c r="H87" s="211"/>
      <c r="I87" s="156"/>
      <c r="J87" s="368" t="s">
        <v>139</v>
      </c>
      <c r="K87" s="353" t="s">
        <v>51</v>
      </c>
      <c r="L87" s="71">
        <v>604.11199999999997</v>
      </c>
      <c r="M87" s="39">
        <v>223.2</v>
      </c>
      <c r="N87" s="172"/>
      <c r="O87" s="172"/>
      <c r="P87" s="71">
        <v>380.91199999999998</v>
      </c>
      <c r="Q87" s="250">
        <v>1403.8042363010766</v>
      </c>
      <c r="R87" s="163"/>
      <c r="S87" s="164"/>
      <c r="T87" s="165"/>
      <c r="U87" s="71">
        <v>3.5</v>
      </c>
      <c r="V87" s="250">
        <v>12.898818695797903</v>
      </c>
      <c r="W87" s="251">
        <f t="shared" ref="W87:W111" si="3">U87+V87</f>
        <v>16.398818695797903</v>
      </c>
      <c r="X87" s="252">
        <v>190.57820354202883</v>
      </c>
      <c r="Y87" s="252">
        <v>143.41499999999999</v>
      </c>
      <c r="Z87" s="265">
        <v>528.53830950224403</v>
      </c>
      <c r="AA87" s="373"/>
      <c r="AB87" s="374"/>
      <c r="AC87" s="253">
        <v>380.91199999999998</v>
      </c>
      <c r="AD87" s="254">
        <v>2807.6084726021531</v>
      </c>
      <c r="AE87" s="180">
        <f t="shared" si="2"/>
        <v>2807.6084726021531</v>
      </c>
      <c r="AF87" s="342"/>
      <c r="AG87" s="377">
        <f>SUM(AE87:AE111)</f>
        <v>42421.764793520917</v>
      </c>
      <c r="AH87" s="345"/>
    </row>
    <row r="88" spans="1:34" s="19" customFormat="1" ht="12.75" customHeight="1">
      <c r="A88" s="337"/>
      <c r="B88" s="222"/>
      <c r="C88" s="132"/>
      <c r="D88" s="136" t="s">
        <v>88</v>
      </c>
      <c r="E88" s="335" t="s">
        <v>71</v>
      </c>
      <c r="F88" s="288"/>
      <c r="G88" s="145">
        <v>250000</v>
      </c>
      <c r="H88" s="211" t="s">
        <v>63</v>
      </c>
      <c r="I88" s="142"/>
      <c r="J88" s="369"/>
      <c r="K88" s="354"/>
      <c r="L88" s="255">
        <v>2711.8</v>
      </c>
      <c r="M88" s="210" t="s">
        <v>42</v>
      </c>
      <c r="N88" s="167"/>
      <c r="O88" s="77"/>
      <c r="P88" s="255">
        <v>2711.8</v>
      </c>
      <c r="Q88" s="246">
        <v>9994.0047255042155</v>
      </c>
      <c r="R88" s="161"/>
      <c r="S88" s="27"/>
      <c r="T88" s="27"/>
      <c r="U88" s="255">
        <v>3</v>
      </c>
      <c r="V88" s="246">
        <v>11.056130310683923</v>
      </c>
      <c r="W88" s="257">
        <f t="shared" si="3"/>
        <v>14.056130310683923</v>
      </c>
      <c r="X88" s="258">
        <v>1875.119700691992</v>
      </c>
      <c r="Y88" s="258">
        <v>990</v>
      </c>
      <c r="Z88" s="266">
        <v>3648.523002525691</v>
      </c>
      <c r="AA88" s="373"/>
      <c r="AB88" s="374"/>
      <c r="AC88" s="259">
        <v>2711.8</v>
      </c>
      <c r="AD88" s="260">
        <v>19988.009451008431</v>
      </c>
      <c r="AE88" s="180">
        <f t="shared" si="2"/>
        <v>19988.009451008431</v>
      </c>
      <c r="AF88" s="342"/>
      <c r="AG88" s="378"/>
      <c r="AH88" s="345"/>
    </row>
    <row r="89" spans="1:34" s="19" customFormat="1" ht="12.75" customHeight="1">
      <c r="A89" s="337"/>
      <c r="B89" s="222"/>
      <c r="C89" s="132"/>
      <c r="D89" s="136" t="s">
        <v>89</v>
      </c>
      <c r="E89" s="335" t="s">
        <v>71</v>
      </c>
      <c r="F89" s="288"/>
      <c r="G89" s="145">
        <v>2550</v>
      </c>
      <c r="H89" s="211" t="s">
        <v>63</v>
      </c>
      <c r="I89" s="142"/>
      <c r="J89" s="369"/>
      <c r="K89" s="354"/>
      <c r="L89" s="255">
        <v>469.55200000000002</v>
      </c>
      <c r="M89" s="210" t="s">
        <v>42</v>
      </c>
      <c r="N89" s="167"/>
      <c r="O89" s="77"/>
      <c r="P89" s="255">
        <v>469.55200000000002</v>
      </c>
      <c r="Q89" s="246">
        <v>1730.4760332140831</v>
      </c>
      <c r="R89" s="161"/>
      <c r="S89" s="27"/>
      <c r="T89" s="27"/>
      <c r="U89" s="255">
        <v>6</v>
      </c>
      <c r="V89" s="246">
        <v>22.112260621367845</v>
      </c>
      <c r="W89" s="257">
        <f t="shared" si="3"/>
        <v>28.112260621367845</v>
      </c>
      <c r="X89" s="258">
        <v>263.69607866335156</v>
      </c>
      <c r="Y89" s="258">
        <v>176.4</v>
      </c>
      <c r="Z89" s="266">
        <v>650.10046226821453</v>
      </c>
      <c r="AA89" s="373"/>
      <c r="AB89" s="374"/>
      <c r="AC89" s="259">
        <v>469.55200000000002</v>
      </c>
      <c r="AD89" s="260">
        <v>3460.9520664281663</v>
      </c>
      <c r="AE89" s="180">
        <f t="shared" si="2"/>
        <v>3460.9520664281663</v>
      </c>
      <c r="AF89" s="342"/>
      <c r="AG89" s="378"/>
      <c r="AH89" s="345"/>
    </row>
    <row r="90" spans="1:34" s="19" customFormat="1" ht="12.75" customHeight="1">
      <c r="A90" s="337"/>
      <c r="B90" s="222"/>
      <c r="C90" s="132"/>
      <c r="D90" s="136" t="s">
        <v>90</v>
      </c>
      <c r="E90" s="335" t="s">
        <v>72</v>
      </c>
      <c r="F90" s="288"/>
      <c r="G90" s="150"/>
      <c r="H90" s="211"/>
      <c r="I90" s="142"/>
      <c r="J90" s="369"/>
      <c r="K90" s="354"/>
      <c r="L90" s="255">
        <v>99.7</v>
      </c>
      <c r="M90" s="210" t="s">
        <v>42</v>
      </c>
      <c r="N90" s="167"/>
      <c r="O90" s="77"/>
      <c r="P90" s="255">
        <v>99.7</v>
      </c>
      <c r="Q90" s="246">
        <v>367.43206399172885</v>
      </c>
      <c r="R90" s="161"/>
      <c r="S90" s="27"/>
      <c r="T90" s="27"/>
      <c r="U90" s="255">
        <v>0.5</v>
      </c>
      <c r="V90" s="246">
        <v>1.842688385113985</v>
      </c>
      <c r="W90" s="257">
        <f t="shared" si="3"/>
        <v>2.342688385113985</v>
      </c>
      <c r="X90" s="258">
        <v>70.759233988377005</v>
      </c>
      <c r="Y90" s="258">
        <v>36</v>
      </c>
      <c r="Z90" s="266">
        <v>132.67356372820706</v>
      </c>
      <c r="AA90" s="373"/>
      <c r="AB90" s="374"/>
      <c r="AC90" s="259">
        <v>99.7</v>
      </c>
      <c r="AD90" s="260">
        <v>734.86412798345771</v>
      </c>
      <c r="AE90" s="180">
        <f t="shared" si="2"/>
        <v>734.86412798345771</v>
      </c>
      <c r="AF90" s="342"/>
      <c r="AG90" s="378"/>
      <c r="AH90" s="345"/>
    </row>
    <row r="91" spans="1:34" s="19" customFormat="1" ht="12.75" customHeight="1">
      <c r="A91" s="337"/>
      <c r="B91" s="222"/>
      <c r="C91" s="132"/>
      <c r="D91" s="136" t="s">
        <v>91</v>
      </c>
      <c r="E91" s="335" t="s">
        <v>72</v>
      </c>
      <c r="F91" s="293"/>
      <c r="G91" s="150"/>
      <c r="H91" s="211"/>
      <c r="I91" s="142"/>
      <c r="J91" s="369"/>
      <c r="K91" s="354"/>
      <c r="L91" s="255">
        <v>99.7</v>
      </c>
      <c r="M91" s="210" t="s">
        <v>42</v>
      </c>
      <c r="N91" s="167"/>
      <c r="O91" s="77"/>
      <c r="P91" s="255">
        <v>99.7</v>
      </c>
      <c r="Q91" s="246">
        <v>367.43206399172885</v>
      </c>
      <c r="R91" s="161"/>
      <c r="S91" s="27"/>
      <c r="T91" s="27"/>
      <c r="U91" s="255">
        <v>0.5</v>
      </c>
      <c r="V91" s="246">
        <v>1.842688385113985</v>
      </c>
      <c r="W91" s="257">
        <f t="shared" si="3"/>
        <v>2.342688385113985</v>
      </c>
      <c r="X91" s="258">
        <v>70.759233988377005</v>
      </c>
      <c r="Y91" s="258">
        <v>36</v>
      </c>
      <c r="Z91" s="266">
        <v>132.67356372820706</v>
      </c>
      <c r="AA91" s="373"/>
      <c r="AB91" s="374"/>
      <c r="AC91" s="259">
        <v>99.7</v>
      </c>
      <c r="AD91" s="260">
        <v>734.86412798345771</v>
      </c>
      <c r="AE91" s="180">
        <f t="shared" si="2"/>
        <v>734.86412798345771</v>
      </c>
      <c r="AF91" s="342"/>
      <c r="AG91" s="378"/>
      <c r="AH91" s="345"/>
    </row>
    <row r="92" spans="1:34" s="19" customFormat="1" ht="12.75" customHeight="1">
      <c r="A92" s="337"/>
      <c r="B92" s="222"/>
      <c r="C92" s="132"/>
      <c r="D92" s="136" t="s">
        <v>92</v>
      </c>
      <c r="E92" s="211" t="s">
        <v>42</v>
      </c>
      <c r="F92" s="288"/>
      <c r="G92" s="150"/>
      <c r="H92" s="211" t="s">
        <v>42</v>
      </c>
      <c r="I92" s="142"/>
      <c r="J92" s="369"/>
      <c r="K92" s="354"/>
      <c r="L92" s="255">
        <v>99.7</v>
      </c>
      <c r="M92" s="210" t="s">
        <v>42</v>
      </c>
      <c r="N92" s="167"/>
      <c r="O92" s="77"/>
      <c r="P92" s="255">
        <v>99.7</v>
      </c>
      <c r="Q92" s="246">
        <v>367.43206399172885</v>
      </c>
      <c r="R92" s="161"/>
      <c r="S92" s="27"/>
      <c r="T92" s="27"/>
      <c r="U92" s="255">
        <v>0.5</v>
      </c>
      <c r="V92" s="246">
        <v>1.842688385113985</v>
      </c>
      <c r="W92" s="257">
        <f t="shared" si="3"/>
        <v>2.342688385113985</v>
      </c>
      <c r="X92" s="258">
        <v>70.759233988377005</v>
      </c>
      <c r="Y92" s="258">
        <v>36</v>
      </c>
      <c r="Z92" s="266">
        <v>132.67356372820706</v>
      </c>
      <c r="AA92" s="373"/>
      <c r="AB92" s="374"/>
      <c r="AC92" s="259">
        <v>99.7</v>
      </c>
      <c r="AD92" s="260">
        <v>734.86412798345771</v>
      </c>
      <c r="AE92" s="180">
        <f t="shared" si="2"/>
        <v>734.86412798345771</v>
      </c>
      <c r="AF92" s="342"/>
      <c r="AG92" s="378"/>
      <c r="AH92" s="345"/>
    </row>
    <row r="93" spans="1:34" s="19" customFormat="1" ht="12.75" customHeight="1">
      <c r="A93" s="337"/>
      <c r="B93" s="269"/>
      <c r="C93" s="270"/>
      <c r="D93" s="136" t="s">
        <v>93</v>
      </c>
      <c r="E93" s="211" t="s">
        <v>42</v>
      </c>
      <c r="F93" s="289"/>
      <c r="G93" s="150"/>
      <c r="H93" s="211" t="s">
        <v>42</v>
      </c>
      <c r="I93" s="243"/>
      <c r="J93" s="369"/>
      <c r="K93" s="354"/>
      <c r="L93" s="255">
        <v>102.2</v>
      </c>
      <c r="M93" s="210" t="s">
        <v>42</v>
      </c>
      <c r="N93" s="244"/>
      <c r="O93" s="245"/>
      <c r="P93" s="255">
        <v>102.2</v>
      </c>
      <c r="Q93" s="246">
        <v>376.64550591729858</v>
      </c>
      <c r="R93" s="247"/>
      <c r="S93" s="248"/>
      <c r="T93" s="248"/>
      <c r="U93" s="255">
        <v>3</v>
      </c>
      <c r="V93" s="246">
        <v>11.056130310683923</v>
      </c>
      <c r="W93" s="257">
        <f t="shared" si="3"/>
        <v>14.056130310683923</v>
      </c>
      <c r="X93" s="258">
        <v>70.759233988377005</v>
      </c>
      <c r="Y93" s="258">
        <v>36</v>
      </c>
      <c r="Z93" s="266">
        <v>132.67356372820706</v>
      </c>
      <c r="AA93" s="373"/>
      <c r="AB93" s="374"/>
      <c r="AC93" s="259">
        <v>102.2</v>
      </c>
      <c r="AD93" s="260">
        <v>753.29101183459716</v>
      </c>
      <c r="AE93" s="180">
        <f t="shared" si="2"/>
        <v>753.29101183459716</v>
      </c>
      <c r="AF93" s="342"/>
      <c r="AG93" s="378"/>
      <c r="AH93" s="345"/>
    </row>
    <row r="94" spans="1:34" s="19" customFormat="1" ht="12.75" customHeight="1">
      <c r="A94" s="337"/>
      <c r="B94" s="269"/>
      <c r="C94" s="270"/>
      <c r="D94" s="136" t="s">
        <v>94</v>
      </c>
      <c r="E94" s="211" t="s">
        <v>42</v>
      </c>
      <c r="F94" s="289"/>
      <c r="G94" s="145">
        <v>22182.22</v>
      </c>
      <c r="H94" s="211" t="s">
        <v>42</v>
      </c>
      <c r="I94" s="243"/>
      <c r="J94" s="369"/>
      <c r="K94" s="354"/>
      <c r="L94" s="255">
        <v>376.64762239999999</v>
      </c>
      <c r="M94" s="210" t="s">
        <v>42</v>
      </c>
      <c r="N94" s="244"/>
      <c r="O94" s="245"/>
      <c r="P94" s="255">
        <v>376.64762239999999</v>
      </c>
      <c r="Q94" s="246">
        <v>1388.088398154558</v>
      </c>
      <c r="R94" s="247"/>
      <c r="S94" s="248"/>
      <c r="T94" s="248"/>
      <c r="U94" s="255">
        <v>6</v>
      </c>
      <c r="V94" s="246">
        <v>22.112260621367845</v>
      </c>
      <c r="W94" s="257">
        <f t="shared" si="3"/>
        <v>28.112260621367845</v>
      </c>
      <c r="X94" s="258">
        <v>251.30533485400179</v>
      </c>
      <c r="Y94" s="258">
        <v>136.10599200000001</v>
      </c>
      <c r="Z94" s="266">
        <v>501.60186120563418</v>
      </c>
      <c r="AA94" s="373"/>
      <c r="AB94" s="374"/>
      <c r="AC94" s="259">
        <v>376.64762239999999</v>
      </c>
      <c r="AD94" s="260">
        <v>2776.1767963091161</v>
      </c>
      <c r="AE94" s="180">
        <f t="shared" si="2"/>
        <v>2776.1767963091161</v>
      </c>
      <c r="AF94" s="342"/>
      <c r="AG94" s="378"/>
      <c r="AH94" s="345"/>
    </row>
    <row r="95" spans="1:34" s="19" customFormat="1" ht="12.75" customHeight="1">
      <c r="A95" s="337"/>
      <c r="B95" s="269"/>
      <c r="C95" s="270"/>
      <c r="D95" s="136" t="s">
        <v>95</v>
      </c>
      <c r="E95" s="211" t="s">
        <v>42</v>
      </c>
      <c r="F95" s="289"/>
      <c r="G95" s="145">
        <v>1101.24</v>
      </c>
      <c r="H95" s="211" t="s">
        <v>42</v>
      </c>
      <c r="I95" s="243"/>
      <c r="J95" s="369"/>
      <c r="K95" s="354"/>
      <c r="L95" s="390" t="s">
        <v>57</v>
      </c>
      <c r="M95" s="391"/>
      <c r="N95" s="391"/>
      <c r="O95" s="380" t="s">
        <v>57</v>
      </c>
      <c r="P95" s="380"/>
      <c r="Q95" s="380"/>
      <c r="R95" s="380" t="s">
        <v>57</v>
      </c>
      <c r="S95" s="380"/>
      <c r="T95" s="380"/>
      <c r="U95" s="380" t="s">
        <v>57</v>
      </c>
      <c r="V95" s="380"/>
      <c r="W95" s="380"/>
      <c r="X95" s="380" t="s">
        <v>57</v>
      </c>
      <c r="Y95" s="380"/>
      <c r="Z95" s="381"/>
      <c r="AA95" s="373"/>
      <c r="AB95" s="374"/>
      <c r="AC95" s="390" t="s">
        <v>57</v>
      </c>
      <c r="AD95" s="391"/>
      <c r="AE95" s="392"/>
      <c r="AF95" s="342"/>
      <c r="AG95" s="378"/>
      <c r="AH95" s="345"/>
    </row>
    <row r="96" spans="1:34" s="19" customFormat="1" ht="12.75" customHeight="1">
      <c r="A96" s="337"/>
      <c r="B96" s="269"/>
      <c r="C96" s="270"/>
      <c r="D96" s="136" t="s">
        <v>96</v>
      </c>
      <c r="E96" s="211" t="s">
        <v>42</v>
      </c>
      <c r="F96" s="289"/>
      <c r="G96" s="145">
        <v>1101.24</v>
      </c>
      <c r="H96" s="211" t="s">
        <v>42</v>
      </c>
      <c r="I96" s="243"/>
      <c r="J96" s="369"/>
      <c r="K96" s="354"/>
      <c r="L96" s="393"/>
      <c r="M96" s="394"/>
      <c r="N96" s="394"/>
      <c r="O96" s="380"/>
      <c r="P96" s="380"/>
      <c r="Q96" s="380"/>
      <c r="R96" s="380"/>
      <c r="S96" s="380"/>
      <c r="T96" s="380"/>
      <c r="U96" s="380"/>
      <c r="V96" s="380"/>
      <c r="W96" s="380"/>
      <c r="X96" s="380"/>
      <c r="Y96" s="380"/>
      <c r="Z96" s="381"/>
      <c r="AA96" s="373"/>
      <c r="AB96" s="374"/>
      <c r="AC96" s="393"/>
      <c r="AD96" s="394"/>
      <c r="AE96" s="395"/>
      <c r="AF96" s="342"/>
      <c r="AG96" s="378"/>
      <c r="AH96" s="345"/>
    </row>
    <row r="97" spans="1:34" s="19" customFormat="1" ht="12.75" customHeight="1">
      <c r="A97" s="337"/>
      <c r="B97" s="269"/>
      <c r="C97" s="270"/>
      <c r="D97" s="136" t="s">
        <v>97</v>
      </c>
      <c r="E97" s="211" t="s">
        <v>42</v>
      </c>
      <c r="F97" s="289"/>
      <c r="G97" s="262">
        <v>4666.62</v>
      </c>
      <c r="H97" s="211" t="s">
        <v>42</v>
      </c>
      <c r="I97" s="243"/>
      <c r="J97" s="369"/>
      <c r="K97" s="354"/>
      <c r="L97" s="255">
        <v>136.09287040000001</v>
      </c>
      <c r="M97" s="210" t="s">
        <v>42</v>
      </c>
      <c r="N97" s="318"/>
      <c r="O97" s="77"/>
      <c r="P97" s="18">
        <v>136.09287040000001</v>
      </c>
      <c r="Q97" s="79">
        <v>501.55350316580592</v>
      </c>
      <c r="R97" s="161"/>
      <c r="S97" s="27"/>
      <c r="T97" s="27"/>
      <c r="U97" s="18">
        <v>3</v>
      </c>
      <c r="V97" s="79">
        <v>11.056130310683923</v>
      </c>
      <c r="W97" s="257">
        <f t="shared" si="3"/>
        <v>14.056130310683923</v>
      </c>
      <c r="X97" s="317">
        <v>94.934975391313898</v>
      </c>
      <c r="Y97" s="317">
        <v>48.299832000000002</v>
      </c>
      <c r="Z97" s="321">
        <v>178.00307885871351</v>
      </c>
      <c r="AA97" s="373"/>
      <c r="AB97" s="374"/>
      <c r="AC97" s="259">
        <v>136.09287040000001</v>
      </c>
      <c r="AD97" s="260">
        <v>1003.1070063316118</v>
      </c>
      <c r="AE97" s="180">
        <f t="shared" si="2"/>
        <v>1003.1070063316118</v>
      </c>
      <c r="AF97" s="342"/>
      <c r="AG97" s="378"/>
      <c r="AH97" s="345"/>
    </row>
    <row r="98" spans="1:34" s="19" customFormat="1" ht="12.75" customHeight="1">
      <c r="A98" s="337"/>
      <c r="B98" s="269"/>
      <c r="C98" s="270"/>
      <c r="D98" s="136" t="s">
        <v>98</v>
      </c>
      <c r="E98" s="211" t="s">
        <v>42</v>
      </c>
      <c r="F98" s="289"/>
      <c r="G98" s="262">
        <v>666.66</v>
      </c>
      <c r="H98" s="211" t="s">
        <v>42</v>
      </c>
      <c r="I98" s="243"/>
      <c r="J98" s="369"/>
      <c r="K98" s="354"/>
      <c r="L98" s="390" t="s">
        <v>57</v>
      </c>
      <c r="M98" s="391"/>
      <c r="N98" s="391"/>
      <c r="O98" s="380" t="s">
        <v>57</v>
      </c>
      <c r="P98" s="380"/>
      <c r="Q98" s="380"/>
      <c r="R98" s="380" t="s">
        <v>57</v>
      </c>
      <c r="S98" s="380"/>
      <c r="T98" s="380"/>
      <c r="U98" s="380" t="s">
        <v>57</v>
      </c>
      <c r="V98" s="380"/>
      <c r="W98" s="380"/>
      <c r="X98" s="380" t="s">
        <v>57</v>
      </c>
      <c r="Y98" s="380"/>
      <c r="Z98" s="381"/>
      <c r="AA98" s="373"/>
      <c r="AB98" s="374"/>
      <c r="AC98" s="390" t="s">
        <v>57</v>
      </c>
      <c r="AD98" s="391"/>
      <c r="AE98" s="392"/>
      <c r="AF98" s="342"/>
      <c r="AG98" s="378"/>
      <c r="AH98" s="345"/>
    </row>
    <row r="99" spans="1:34" s="19" customFormat="1" ht="12.75" customHeight="1">
      <c r="A99" s="337"/>
      <c r="B99" s="269"/>
      <c r="C99" s="270"/>
      <c r="D99" s="136" t="s">
        <v>99</v>
      </c>
      <c r="E99" s="211" t="s">
        <v>42</v>
      </c>
      <c r="F99" s="289"/>
      <c r="G99" s="241">
        <v>66.599999999999994</v>
      </c>
      <c r="H99" s="211" t="s">
        <v>42</v>
      </c>
      <c r="I99" s="243"/>
      <c r="J99" s="369"/>
      <c r="K99" s="354"/>
      <c r="L99" s="396"/>
      <c r="M99" s="397"/>
      <c r="N99" s="397"/>
      <c r="O99" s="380"/>
      <c r="P99" s="380"/>
      <c r="Q99" s="380"/>
      <c r="R99" s="380"/>
      <c r="S99" s="380"/>
      <c r="T99" s="380"/>
      <c r="U99" s="380"/>
      <c r="V99" s="380"/>
      <c r="W99" s="380"/>
      <c r="X99" s="380"/>
      <c r="Y99" s="380"/>
      <c r="Z99" s="381"/>
      <c r="AA99" s="373"/>
      <c r="AB99" s="374"/>
      <c r="AC99" s="396"/>
      <c r="AD99" s="397"/>
      <c r="AE99" s="398"/>
      <c r="AF99" s="342"/>
      <c r="AG99" s="378"/>
      <c r="AH99" s="345"/>
    </row>
    <row r="100" spans="1:34" s="19" customFormat="1" ht="12.75" customHeight="1">
      <c r="A100" s="337"/>
      <c r="B100" s="269"/>
      <c r="C100" s="270"/>
      <c r="D100" s="136" t="s">
        <v>100</v>
      </c>
      <c r="E100" s="211" t="s">
        <v>42</v>
      </c>
      <c r="F100" s="289"/>
      <c r="G100" s="241">
        <v>66.599999999999994</v>
      </c>
      <c r="H100" s="211" t="s">
        <v>42</v>
      </c>
      <c r="I100" s="243"/>
      <c r="J100" s="369"/>
      <c r="K100" s="354"/>
      <c r="L100" s="393"/>
      <c r="M100" s="394"/>
      <c r="N100" s="394"/>
      <c r="O100" s="380"/>
      <c r="P100" s="380"/>
      <c r="Q100" s="380"/>
      <c r="R100" s="380"/>
      <c r="S100" s="380"/>
      <c r="T100" s="380"/>
      <c r="U100" s="380"/>
      <c r="V100" s="380"/>
      <c r="W100" s="380"/>
      <c r="X100" s="380"/>
      <c r="Y100" s="380"/>
      <c r="Z100" s="381"/>
      <c r="AA100" s="373"/>
      <c r="AB100" s="374"/>
      <c r="AC100" s="393"/>
      <c r="AD100" s="394"/>
      <c r="AE100" s="395"/>
      <c r="AF100" s="342"/>
      <c r="AG100" s="378"/>
      <c r="AH100" s="345"/>
    </row>
    <row r="101" spans="1:34" s="19" customFormat="1" ht="12.75" customHeight="1">
      <c r="A101" s="337"/>
      <c r="B101" s="269"/>
      <c r="C101" s="270"/>
      <c r="D101" s="136" t="s">
        <v>101</v>
      </c>
      <c r="E101" s="211" t="s">
        <v>42</v>
      </c>
      <c r="F101" s="289"/>
      <c r="G101" s="242">
        <v>5000</v>
      </c>
      <c r="H101" s="211" t="s">
        <v>42</v>
      </c>
      <c r="I101" s="243"/>
      <c r="J101" s="369"/>
      <c r="K101" s="354"/>
      <c r="L101" s="255">
        <v>139.4</v>
      </c>
      <c r="M101" s="210" t="s">
        <v>42</v>
      </c>
      <c r="N101" s="318"/>
      <c r="O101" s="77"/>
      <c r="P101" s="18">
        <v>139.4</v>
      </c>
      <c r="Q101" s="79">
        <v>513.74152176977918</v>
      </c>
      <c r="R101" s="161"/>
      <c r="S101" s="27"/>
      <c r="T101" s="27"/>
      <c r="U101" s="18">
        <v>3</v>
      </c>
      <c r="V101" s="79">
        <v>11.056130310683923</v>
      </c>
      <c r="W101" s="257">
        <f t="shared" si="3"/>
        <v>14.056130310683923</v>
      </c>
      <c r="X101" s="317">
        <v>97.293946734018363</v>
      </c>
      <c r="Y101" s="317">
        <v>49.5</v>
      </c>
      <c r="Z101" s="321">
        <v>182.42615012628474</v>
      </c>
      <c r="AA101" s="373"/>
      <c r="AB101" s="374"/>
      <c r="AC101" s="259">
        <v>139.4</v>
      </c>
      <c r="AD101" s="260">
        <v>1027.4830435395584</v>
      </c>
      <c r="AE101" s="180">
        <f t="shared" si="2"/>
        <v>1027.4830435395584</v>
      </c>
      <c r="AF101" s="342"/>
      <c r="AG101" s="378"/>
      <c r="AH101" s="345"/>
    </row>
    <row r="102" spans="1:34" s="19" customFormat="1" ht="12.75" customHeight="1">
      <c r="A102" s="337"/>
      <c r="B102" s="269"/>
      <c r="C102" s="270"/>
      <c r="D102" s="136" t="s">
        <v>102</v>
      </c>
      <c r="E102" s="211" t="s">
        <v>42</v>
      </c>
      <c r="F102" s="289"/>
      <c r="G102" s="242">
        <v>40903</v>
      </c>
      <c r="H102" s="211" t="s">
        <v>42</v>
      </c>
      <c r="I102" s="243"/>
      <c r="J102" s="369"/>
      <c r="K102" s="354"/>
      <c r="L102" s="255">
        <v>495.55775999999997</v>
      </c>
      <c r="M102" s="210" t="s">
        <v>42</v>
      </c>
      <c r="N102" s="318"/>
      <c r="O102" s="77"/>
      <c r="P102" s="18">
        <v>495.55775999999997</v>
      </c>
      <c r="Q102" s="79">
        <v>1826.3170570102072</v>
      </c>
      <c r="R102" s="161"/>
      <c r="S102" s="27"/>
      <c r="T102" s="27"/>
      <c r="U102" s="18">
        <v>3</v>
      </c>
      <c r="V102" s="79">
        <v>11.056130310683923</v>
      </c>
      <c r="W102" s="257">
        <f t="shared" si="3"/>
        <v>14.056130310683923</v>
      </c>
      <c r="X102" s="317">
        <v>351.34082452248862</v>
      </c>
      <c r="Y102" s="317">
        <v>178.7508</v>
      </c>
      <c r="Z102" s="321">
        <v>658.76404597966587</v>
      </c>
      <c r="AA102" s="373"/>
      <c r="AB102" s="374"/>
      <c r="AC102" s="259">
        <v>495.55775999999997</v>
      </c>
      <c r="AD102" s="260">
        <v>3652.6341140204145</v>
      </c>
      <c r="AE102" s="180">
        <f t="shared" si="2"/>
        <v>3652.6341140204145</v>
      </c>
      <c r="AF102" s="342"/>
      <c r="AG102" s="378"/>
      <c r="AH102" s="345"/>
    </row>
    <row r="103" spans="1:34" s="19" customFormat="1" ht="12.75" customHeight="1">
      <c r="A103" s="337"/>
      <c r="B103" s="269"/>
      <c r="C103" s="270"/>
      <c r="D103" s="136" t="s">
        <v>103</v>
      </c>
      <c r="E103" s="211" t="s">
        <v>42</v>
      </c>
      <c r="F103" s="289"/>
      <c r="G103" s="242">
        <f>G102*10%</f>
        <v>4090.3</v>
      </c>
      <c r="H103" s="211" t="s">
        <v>42</v>
      </c>
      <c r="I103" s="243"/>
      <c r="J103" s="369"/>
      <c r="K103" s="354"/>
      <c r="L103" s="355" t="s">
        <v>57</v>
      </c>
      <c r="M103" s="356"/>
      <c r="N103" s="356"/>
      <c r="O103" s="364" t="s">
        <v>57</v>
      </c>
      <c r="P103" s="364"/>
      <c r="Q103" s="364"/>
      <c r="R103" s="364" t="s">
        <v>57</v>
      </c>
      <c r="S103" s="364"/>
      <c r="T103" s="364"/>
      <c r="U103" s="364" t="s">
        <v>57</v>
      </c>
      <c r="V103" s="364"/>
      <c r="W103" s="364"/>
      <c r="X103" s="380" t="s">
        <v>57</v>
      </c>
      <c r="Y103" s="380"/>
      <c r="Z103" s="381"/>
      <c r="AA103" s="373"/>
      <c r="AB103" s="374"/>
      <c r="AC103" s="390" t="s">
        <v>57</v>
      </c>
      <c r="AD103" s="391"/>
      <c r="AE103" s="392"/>
      <c r="AF103" s="342"/>
      <c r="AG103" s="378"/>
      <c r="AH103" s="345"/>
    </row>
    <row r="104" spans="1:34" s="19" customFormat="1" ht="12.75" customHeight="1">
      <c r="A104" s="337"/>
      <c r="B104" s="269"/>
      <c r="C104" s="270"/>
      <c r="D104" s="136" t="s">
        <v>104</v>
      </c>
      <c r="E104" s="211" t="s">
        <v>42</v>
      </c>
      <c r="F104" s="289"/>
      <c r="G104" s="242">
        <v>4090.3</v>
      </c>
      <c r="H104" s="211" t="s">
        <v>42</v>
      </c>
      <c r="I104" s="243"/>
      <c r="J104" s="369"/>
      <c r="K104" s="354"/>
      <c r="L104" s="361"/>
      <c r="M104" s="362"/>
      <c r="N104" s="362"/>
      <c r="O104" s="364"/>
      <c r="P104" s="364"/>
      <c r="Q104" s="364"/>
      <c r="R104" s="364"/>
      <c r="S104" s="364"/>
      <c r="T104" s="364"/>
      <c r="U104" s="364"/>
      <c r="V104" s="364"/>
      <c r="W104" s="364"/>
      <c r="X104" s="380"/>
      <c r="Y104" s="380"/>
      <c r="Z104" s="381"/>
      <c r="AA104" s="373"/>
      <c r="AB104" s="374"/>
      <c r="AC104" s="393"/>
      <c r="AD104" s="394"/>
      <c r="AE104" s="395"/>
      <c r="AF104" s="342"/>
      <c r="AG104" s="378"/>
      <c r="AH104" s="345"/>
    </row>
    <row r="105" spans="1:34" s="19" customFormat="1" ht="12.75" customHeight="1">
      <c r="A105" s="337"/>
      <c r="B105" s="269"/>
      <c r="C105" s="270"/>
      <c r="D105" s="136" t="s">
        <v>105</v>
      </c>
      <c r="E105" s="211" t="s">
        <v>42</v>
      </c>
      <c r="F105" s="289"/>
      <c r="G105" s="242">
        <v>15000</v>
      </c>
      <c r="H105" s="211" t="s">
        <v>42</v>
      </c>
      <c r="I105" s="243"/>
      <c r="J105" s="369"/>
      <c r="K105" s="354"/>
      <c r="L105" s="255">
        <v>238.6</v>
      </c>
      <c r="M105" s="210" t="s">
        <v>42</v>
      </c>
      <c r="N105" s="318"/>
      <c r="O105" s="77"/>
      <c r="P105" s="18">
        <v>238.6</v>
      </c>
      <c r="Q105" s="79">
        <v>879.33089737639409</v>
      </c>
      <c r="R105" s="161"/>
      <c r="S105" s="27"/>
      <c r="T105" s="27"/>
      <c r="U105" s="18">
        <v>3</v>
      </c>
      <c r="V105" s="79">
        <v>11.056130310683923</v>
      </c>
      <c r="W105" s="257">
        <f t="shared" si="3"/>
        <v>14.056130310683923</v>
      </c>
      <c r="X105" s="317">
        <v>168.05318072239544</v>
      </c>
      <c r="Y105" s="317">
        <v>85.5</v>
      </c>
      <c r="Z105" s="321">
        <v>315.0997138544916</v>
      </c>
      <c r="AA105" s="373"/>
      <c r="AB105" s="374"/>
      <c r="AC105" s="259">
        <v>238.6</v>
      </c>
      <c r="AD105" s="260">
        <v>1758.6617947527882</v>
      </c>
      <c r="AE105" s="180">
        <f t="shared" si="2"/>
        <v>1758.6617947527882</v>
      </c>
      <c r="AF105" s="342"/>
      <c r="AG105" s="378"/>
      <c r="AH105" s="345"/>
    </row>
    <row r="106" spans="1:34" s="19" customFormat="1" ht="12.75" customHeight="1">
      <c r="A106" s="337"/>
      <c r="B106" s="269"/>
      <c r="C106" s="270"/>
      <c r="D106" s="136" t="s">
        <v>106</v>
      </c>
      <c r="E106" s="211" t="s">
        <v>42</v>
      </c>
      <c r="F106" s="289"/>
      <c r="G106" s="145">
        <v>1500</v>
      </c>
      <c r="H106" s="211" t="s">
        <v>42</v>
      </c>
      <c r="I106" s="243"/>
      <c r="J106" s="369"/>
      <c r="K106" s="354"/>
      <c r="L106" s="355" t="s">
        <v>57</v>
      </c>
      <c r="M106" s="356"/>
      <c r="N106" s="356"/>
      <c r="O106" s="364" t="s">
        <v>57</v>
      </c>
      <c r="P106" s="364"/>
      <c r="Q106" s="364"/>
      <c r="R106" s="364" t="s">
        <v>57</v>
      </c>
      <c r="S106" s="364"/>
      <c r="T106" s="364"/>
      <c r="U106" s="364" t="s">
        <v>57</v>
      </c>
      <c r="V106" s="364"/>
      <c r="W106" s="364"/>
      <c r="X106" s="380" t="s">
        <v>57</v>
      </c>
      <c r="Y106" s="380"/>
      <c r="Z106" s="381"/>
      <c r="AA106" s="373"/>
      <c r="AB106" s="374"/>
      <c r="AC106" s="390" t="s">
        <v>57</v>
      </c>
      <c r="AD106" s="391"/>
      <c r="AE106" s="392"/>
      <c r="AF106" s="342"/>
      <c r="AG106" s="378"/>
      <c r="AH106" s="345"/>
    </row>
    <row r="107" spans="1:34" s="19" customFormat="1" ht="12.75" customHeight="1">
      <c r="A107" s="337"/>
      <c r="B107" s="269"/>
      <c r="C107" s="270"/>
      <c r="D107" s="136" t="s">
        <v>107</v>
      </c>
      <c r="E107" s="211" t="s">
        <v>42</v>
      </c>
      <c r="F107" s="289"/>
      <c r="G107" s="145">
        <v>1500</v>
      </c>
      <c r="H107" s="211" t="s">
        <v>42</v>
      </c>
      <c r="I107" s="243"/>
      <c r="J107" s="369"/>
      <c r="K107" s="354"/>
      <c r="L107" s="361"/>
      <c r="M107" s="362"/>
      <c r="N107" s="362"/>
      <c r="O107" s="364"/>
      <c r="P107" s="364"/>
      <c r="Q107" s="364"/>
      <c r="R107" s="364"/>
      <c r="S107" s="364"/>
      <c r="T107" s="364"/>
      <c r="U107" s="364"/>
      <c r="V107" s="364"/>
      <c r="W107" s="364"/>
      <c r="X107" s="380"/>
      <c r="Y107" s="380"/>
      <c r="Z107" s="381"/>
      <c r="AA107" s="373"/>
      <c r="AB107" s="374"/>
      <c r="AC107" s="393"/>
      <c r="AD107" s="394"/>
      <c r="AE107" s="395"/>
      <c r="AF107" s="342"/>
      <c r="AG107" s="378"/>
      <c r="AH107" s="345"/>
    </row>
    <row r="108" spans="1:34" s="19" customFormat="1" ht="12.75" customHeight="1">
      <c r="A108" s="337"/>
      <c r="B108" s="269"/>
      <c r="C108" s="270"/>
      <c r="D108" s="136" t="s">
        <v>113</v>
      </c>
      <c r="E108" s="211" t="s">
        <v>42</v>
      </c>
      <c r="F108" s="289"/>
      <c r="G108" s="261">
        <v>6.66</v>
      </c>
      <c r="H108" s="211" t="s">
        <v>42</v>
      </c>
      <c r="I108" s="243"/>
      <c r="J108" s="369"/>
      <c r="K108" s="354"/>
      <c r="L108" s="255">
        <v>89.866067200000003</v>
      </c>
      <c r="M108" s="210" t="s">
        <v>42</v>
      </c>
      <c r="N108" s="244"/>
      <c r="O108" s="245"/>
      <c r="P108" s="255">
        <v>89.866067200000003</v>
      </c>
      <c r="Q108" s="246">
        <v>331.190316490626</v>
      </c>
      <c r="R108" s="247"/>
      <c r="S108" s="248"/>
      <c r="T108" s="248"/>
      <c r="U108" s="255">
        <v>3</v>
      </c>
      <c r="V108" s="246">
        <v>11.056130310683923</v>
      </c>
      <c r="W108" s="257">
        <f t="shared" si="3"/>
        <v>14.056130310683923</v>
      </c>
      <c r="X108" s="258">
        <v>61.961455389666149</v>
      </c>
      <c r="Y108" s="258">
        <v>31.523976000000001</v>
      </c>
      <c r="Z108" s="266">
        <v>116.1777288556241</v>
      </c>
      <c r="AA108" s="373"/>
      <c r="AB108" s="374"/>
      <c r="AC108" s="259">
        <v>89.866067200000003</v>
      </c>
      <c r="AD108" s="260">
        <v>662.38063298125201</v>
      </c>
      <c r="AE108" s="180">
        <f t="shared" si="2"/>
        <v>662.38063298125201</v>
      </c>
      <c r="AF108" s="342"/>
      <c r="AG108" s="378"/>
      <c r="AH108" s="345"/>
    </row>
    <row r="109" spans="1:34" s="19" customFormat="1" ht="12.75" customHeight="1">
      <c r="A109" s="337"/>
      <c r="B109" s="269"/>
      <c r="C109" s="270"/>
      <c r="D109" s="136" t="s">
        <v>114</v>
      </c>
      <c r="E109" s="211" t="s">
        <v>42</v>
      </c>
      <c r="F109" s="289"/>
      <c r="G109" s="261">
        <v>66.599999999999994</v>
      </c>
      <c r="H109" s="211" t="s">
        <v>42</v>
      </c>
      <c r="I109" s="243"/>
      <c r="J109" s="369"/>
      <c r="K109" s="354"/>
      <c r="L109" s="255">
        <v>90.460672000000017</v>
      </c>
      <c r="M109" s="210" t="s">
        <v>42</v>
      </c>
      <c r="N109" s="244"/>
      <c r="O109" s="245"/>
      <c r="P109" s="255">
        <v>90.460672000000017</v>
      </c>
      <c r="Q109" s="246">
        <v>333.38165920801191</v>
      </c>
      <c r="R109" s="247"/>
      <c r="S109" s="248"/>
      <c r="T109" s="248"/>
      <c r="U109" s="255">
        <v>3</v>
      </c>
      <c r="V109" s="246">
        <v>11.056130310683923</v>
      </c>
      <c r="W109" s="257">
        <f t="shared" si="3"/>
        <v>14.056130310683923</v>
      </c>
      <c r="X109" s="258">
        <v>62.385586238192481</v>
      </c>
      <c r="Y109" s="258">
        <v>31.739760000000004</v>
      </c>
      <c r="Z109" s="266">
        <v>116.97297419661096</v>
      </c>
      <c r="AA109" s="373"/>
      <c r="AB109" s="374"/>
      <c r="AC109" s="259">
        <v>90.460672000000017</v>
      </c>
      <c r="AD109" s="260">
        <v>666.76331841602382</v>
      </c>
      <c r="AE109" s="180">
        <f t="shared" si="2"/>
        <v>666.76331841602382</v>
      </c>
      <c r="AF109" s="342"/>
      <c r="AG109" s="378"/>
      <c r="AH109" s="345"/>
    </row>
    <row r="110" spans="1:34" s="19" customFormat="1" ht="12.75" customHeight="1">
      <c r="A110" s="337"/>
      <c r="B110" s="269"/>
      <c r="C110" s="270"/>
      <c r="D110" s="136" t="s">
        <v>115</v>
      </c>
      <c r="E110" s="211" t="s">
        <v>42</v>
      </c>
      <c r="F110" s="289"/>
      <c r="G110" s="261">
        <v>666.66</v>
      </c>
      <c r="H110" s="211" t="s">
        <v>42</v>
      </c>
      <c r="I110" s="243"/>
      <c r="J110" s="369"/>
      <c r="K110" s="354"/>
      <c r="L110" s="255">
        <v>96.413267200000007</v>
      </c>
      <c r="M110" s="210" t="s">
        <v>42</v>
      </c>
      <c r="N110" s="244"/>
      <c r="O110" s="245"/>
      <c r="P110" s="255">
        <v>96.413267200000007</v>
      </c>
      <c r="Q110" s="246">
        <v>355.31921528066249</v>
      </c>
      <c r="R110" s="247"/>
      <c r="S110" s="248"/>
      <c r="T110" s="248"/>
      <c r="U110" s="255">
        <v>3</v>
      </c>
      <c r="V110" s="246">
        <v>11.056130310683923</v>
      </c>
      <c r="W110" s="257">
        <f t="shared" si="3"/>
        <v>14.056130310683923</v>
      </c>
      <c r="X110" s="258">
        <v>66.631564832899045</v>
      </c>
      <c r="Y110" s="258">
        <v>33.899976000000002</v>
      </c>
      <c r="Z110" s="266">
        <v>124.93418406168573</v>
      </c>
      <c r="AA110" s="373"/>
      <c r="AB110" s="374"/>
      <c r="AC110" s="259">
        <v>96.413267200000007</v>
      </c>
      <c r="AD110" s="260">
        <v>710.63843056132498</v>
      </c>
      <c r="AE110" s="180">
        <f t="shared" si="2"/>
        <v>710.63843056132498</v>
      </c>
      <c r="AF110" s="342"/>
      <c r="AG110" s="378"/>
      <c r="AH110" s="345"/>
    </row>
    <row r="111" spans="1:34" s="19" customFormat="1" ht="12.75" customHeight="1" thickBot="1">
      <c r="A111" s="338"/>
      <c r="B111" s="223"/>
      <c r="C111" s="133"/>
      <c r="D111" s="137" t="s">
        <v>116</v>
      </c>
      <c r="E111" s="215" t="s">
        <v>42</v>
      </c>
      <c r="F111" s="292"/>
      <c r="G111" s="147">
        <f>50*78.66</f>
        <v>3933</v>
      </c>
      <c r="H111" s="215" t="s">
        <v>42</v>
      </c>
      <c r="I111" s="158"/>
      <c r="J111" s="420"/>
      <c r="K111" s="354"/>
      <c r="L111" s="31">
        <v>128.81536</v>
      </c>
      <c r="M111" s="215" t="s">
        <v>42</v>
      </c>
      <c r="N111" s="168"/>
      <c r="O111" s="90"/>
      <c r="P111" s="31">
        <v>128.81536</v>
      </c>
      <c r="Q111" s="91">
        <v>474.73313539255321</v>
      </c>
      <c r="R111" s="169"/>
      <c r="S111" s="29"/>
      <c r="T111" s="29"/>
      <c r="U111" s="31">
        <v>3</v>
      </c>
      <c r="V111" s="91">
        <v>11.056130310683923</v>
      </c>
      <c r="W111" s="263">
        <f t="shared" si="3"/>
        <v>14.056130310683923</v>
      </c>
      <c r="X111" s="264">
        <v>89.743936467458653</v>
      </c>
      <c r="Y111" s="264">
        <v>45.658799999999999</v>
      </c>
      <c r="Z111" s="267">
        <v>168.26988087648499</v>
      </c>
      <c r="AA111" s="375"/>
      <c r="AB111" s="376"/>
      <c r="AC111" s="281">
        <v>128.81536</v>
      </c>
      <c r="AD111" s="94">
        <v>949.46627078510642</v>
      </c>
      <c r="AE111" s="268">
        <f t="shared" si="2"/>
        <v>949.46627078510642</v>
      </c>
      <c r="AF111" s="343"/>
      <c r="AG111" s="379"/>
      <c r="AH111" s="345"/>
    </row>
    <row r="112" spans="1:34" s="19" customFormat="1">
      <c r="A112" s="51"/>
      <c r="B112" s="51"/>
      <c r="C112" s="52"/>
      <c r="D112" s="54"/>
      <c r="E112" s="53"/>
      <c r="F112" s="53"/>
      <c r="G112" s="55"/>
      <c r="H112" s="55"/>
      <c r="I112" s="55"/>
      <c r="J112" s="55"/>
      <c r="K112" s="54"/>
      <c r="L112" s="43"/>
      <c r="M112" s="56"/>
      <c r="N112" s="43"/>
      <c r="O112" s="43"/>
      <c r="P112" s="43"/>
      <c r="Q112" s="43"/>
      <c r="R112" s="43"/>
      <c r="S112" s="43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42"/>
    </row>
    <row r="113" spans="1:59" s="108" customFormat="1">
      <c r="A113" s="100"/>
      <c r="B113" s="100"/>
      <c r="C113" s="101"/>
      <c r="D113" s="103"/>
      <c r="E113" s="102"/>
      <c r="F113" s="102"/>
      <c r="G113" s="104"/>
      <c r="H113" s="104"/>
      <c r="I113" s="104"/>
      <c r="J113" s="103"/>
      <c r="K113" s="103"/>
      <c r="L113" s="105"/>
      <c r="M113" s="106"/>
      <c r="N113" s="105"/>
      <c r="O113" s="105"/>
      <c r="P113" s="105"/>
      <c r="Q113" s="105"/>
      <c r="R113" s="105"/>
      <c r="S113" s="105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7"/>
    </row>
    <row r="114" spans="1:59" s="19" customFormat="1" ht="13.5" thickBot="1">
      <c r="A114" s="81"/>
      <c r="B114" s="81"/>
      <c r="C114" s="82"/>
      <c r="D114" s="84"/>
      <c r="E114" s="83"/>
      <c r="F114" s="83"/>
      <c r="G114" s="62"/>
      <c r="H114" s="62"/>
      <c r="I114" s="62"/>
      <c r="J114" s="84"/>
      <c r="K114" s="84"/>
      <c r="L114" s="59"/>
      <c r="M114" s="60"/>
      <c r="N114" s="59"/>
      <c r="O114" s="59"/>
      <c r="P114" s="59"/>
      <c r="Q114" s="59"/>
      <c r="R114" s="59"/>
      <c r="S114" s="59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42"/>
    </row>
    <row r="115" spans="1:59" s="19" customFormat="1" ht="12.75" customHeight="1">
      <c r="A115" s="422" t="s">
        <v>24</v>
      </c>
      <c r="B115" s="327" t="s">
        <v>79</v>
      </c>
      <c r="C115" s="409">
        <v>42717</v>
      </c>
      <c r="D115" s="36" t="s">
        <v>29</v>
      </c>
      <c r="E115" s="428" t="s">
        <v>31</v>
      </c>
      <c r="F115" s="425" t="s">
        <v>30</v>
      </c>
      <c r="G115" s="32"/>
      <c r="H115" s="428" t="s">
        <v>34</v>
      </c>
      <c r="I115" s="431" t="s">
        <v>38</v>
      </c>
      <c r="J115" s="428" t="s">
        <v>140</v>
      </c>
      <c r="K115" s="428" t="s">
        <v>35</v>
      </c>
      <c r="L115" s="39">
        <v>1226.1780000000001</v>
      </c>
      <c r="M115" s="38">
        <v>132</v>
      </c>
      <c r="N115" s="85"/>
      <c r="O115" s="85"/>
      <c r="P115" s="39">
        <v>1094.1780000000001</v>
      </c>
      <c r="Q115" s="86">
        <v>3761.0223203338878</v>
      </c>
      <c r="R115" s="431" t="s">
        <v>21</v>
      </c>
      <c r="S115" s="44"/>
      <c r="T115" s="45"/>
      <c r="U115" s="88"/>
      <c r="V115" s="88"/>
      <c r="W115" s="39">
        <v>205.548</v>
      </c>
      <c r="X115" s="86">
        <v>706.53094459949841</v>
      </c>
      <c r="Y115" s="39">
        <v>385.62750000000005</v>
      </c>
      <c r="Z115" s="86">
        <v>1325.5189145043632</v>
      </c>
      <c r="AA115" s="441" t="s">
        <v>16</v>
      </c>
      <c r="AB115" s="442"/>
      <c r="AC115" s="38">
        <v>2157.1760000000004</v>
      </c>
      <c r="AD115" s="86">
        <v>7414.8695046770954</v>
      </c>
      <c r="AE115" s="89">
        <f>AD115</f>
        <v>7414.8695046770954</v>
      </c>
      <c r="AF115" s="468">
        <v>45579</v>
      </c>
      <c r="AG115" s="471">
        <f>SUM(AE115:AE123)</f>
        <v>73313.851312518396</v>
      </c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</row>
    <row r="116" spans="1:59" s="19" customFormat="1" ht="15" customHeight="1">
      <c r="A116" s="423"/>
      <c r="B116" s="329"/>
      <c r="C116" s="410"/>
      <c r="D116" s="136" t="s">
        <v>88</v>
      </c>
      <c r="E116" s="429"/>
      <c r="F116" s="426"/>
      <c r="G116" s="16"/>
      <c r="H116" s="429"/>
      <c r="I116" s="432"/>
      <c r="J116" s="429"/>
      <c r="K116" s="429"/>
      <c r="L116" s="18">
        <v>91.759999999999991</v>
      </c>
      <c r="M116" s="8">
        <v>0</v>
      </c>
      <c r="N116" s="77"/>
      <c r="O116" s="77"/>
      <c r="P116" s="18">
        <v>91.759999999999991</v>
      </c>
      <c r="Q116" s="79">
        <v>315.40700700785192</v>
      </c>
      <c r="R116" s="432"/>
      <c r="S116" s="25"/>
      <c r="T116" s="27"/>
      <c r="U116" s="78"/>
      <c r="V116" s="78"/>
      <c r="W116" s="18">
        <v>17.759999999999998</v>
      </c>
      <c r="X116" s="79">
        <v>61.046517485390666</v>
      </c>
      <c r="Y116" s="18">
        <v>33.300000000000004</v>
      </c>
      <c r="Z116" s="79">
        <v>114.46222028510752</v>
      </c>
      <c r="AA116" s="443"/>
      <c r="AB116" s="444"/>
      <c r="AC116" s="8">
        <v>183.51999999999998</v>
      </c>
      <c r="AD116" s="79">
        <v>630.81401401570383</v>
      </c>
      <c r="AE116" s="80">
        <f t="shared" ref="AE116:AE123" si="4">AD116</f>
        <v>630.81401401570383</v>
      </c>
      <c r="AF116" s="469"/>
      <c r="AG116" s="472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</row>
    <row r="117" spans="1:59" s="19" customFormat="1" ht="15" customHeight="1">
      <c r="A117" s="423"/>
      <c r="B117" s="329"/>
      <c r="C117" s="410"/>
      <c r="D117" s="136" t="s">
        <v>89</v>
      </c>
      <c r="E117" s="429"/>
      <c r="F117" s="426"/>
      <c r="G117" s="16">
        <v>429287.3</v>
      </c>
      <c r="H117" s="429"/>
      <c r="I117" s="432"/>
      <c r="J117" s="429"/>
      <c r="K117" s="429"/>
      <c r="L117" s="18">
        <v>4532.6556380000002</v>
      </c>
      <c r="M117" s="8">
        <v>0</v>
      </c>
      <c r="N117" s="77"/>
      <c r="O117" s="77"/>
      <c r="P117" s="18">
        <v>4532.6556380000002</v>
      </c>
      <c r="Q117" s="79">
        <v>15580.11495835708</v>
      </c>
      <c r="R117" s="432"/>
      <c r="S117" s="25"/>
      <c r="T117" s="27"/>
      <c r="U117" s="78"/>
      <c r="V117" s="78"/>
      <c r="W117" s="18">
        <v>877.28818799999999</v>
      </c>
      <c r="X117" s="79">
        <v>3015.5061209723372</v>
      </c>
      <c r="Y117" s="18">
        <v>1644.9153525000002</v>
      </c>
      <c r="Z117" s="79">
        <v>5654.073976823136</v>
      </c>
      <c r="AA117" s="443"/>
      <c r="AB117" s="444"/>
      <c r="AC117" s="8">
        <v>9065.3112760000004</v>
      </c>
      <c r="AD117" s="79">
        <v>31160.229916714161</v>
      </c>
      <c r="AE117" s="80">
        <f t="shared" si="4"/>
        <v>31160.229916714161</v>
      </c>
      <c r="AF117" s="469"/>
      <c r="AG117" s="472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</row>
    <row r="118" spans="1:59" s="19" customFormat="1" ht="15" customHeight="1">
      <c r="A118" s="423"/>
      <c r="B118" s="329"/>
      <c r="C118" s="410"/>
      <c r="D118" s="136" t="s">
        <v>90</v>
      </c>
      <c r="E118" s="429"/>
      <c r="F118" s="426"/>
      <c r="G118" s="16"/>
      <c r="H118" s="429"/>
      <c r="I118" s="432"/>
      <c r="J118" s="429"/>
      <c r="K118" s="429"/>
      <c r="L118" s="18">
        <v>91.759999999999991</v>
      </c>
      <c r="M118" s="8">
        <v>0</v>
      </c>
      <c r="N118" s="77"/>
      <c r="O118" s="77"/>
      <c r="P118" s="18">
        <v>91.759999999999991</v>
      </c>
      <c r="Q118" s="79">
        <v>315.40700700785192</v>
      </c>
      <c r="R118" s="432"/>
      <c r="S118" s="25"/>
      <c r="T118" s="27"/>
      <c r="U118" s="78"/>
      <c r="V118" s="78"/>
      <c r="W118" s="18">
        <v>17.759999999999998</v>
      </c>
      <c r="X118" s="79">
        <v>61.046517485390666</v>
      </c>
      <c r="Y118" s="18">
        <v>33.300000000000004</v>
      </c>
      <c r="Z118" s="79">
        <v>114.46222028510752</v>
      </c>
      <c r="AA118" s="443"/>
      <c r="AB118" s="444"/>
      <c r="AC118" s="8">
        <v>183.51999999999998</v>
      </c>
      <c r="AD118" s="79">
        <v>630.81401401570383</v>
      </c>
      <c r="AE118" s="80">
        <f t="shared" si="4"/>
        <v>630.81401401570383</v>
      </c>
      <c r="AF118" s="469"/>
      <c r="AG118" s="472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</row>
    <row r="119" spans="1:59" s="19" customFormat="1" ht="15" customHeight="1">
      <c r="A119" s="423"/>
      <c r="B119" s="329"/>
      <c r="C119" s="410"/>
      <c r="D119" s="136" t="s">
        <v>91</v>
      </c>
      <c r="E119" s="429"/>
      <c r="F119" s="426"/>
      <c r="G119" s="16">
        <v>429287.3</v>
      </c>
      <c r="H119" s="429"/>
      <c r="I119" s="432"/>
      <c r="J119" s="429"/>
      <c r="K119" s="429"/>
      <c r="L119" s="18">
        <v>3974.6556380000002</v>
      </c>
      <c r="M119" s="8">
        <v>0</v>
      </c>
      <c r="N119" s="77"/>
      <c r="O119" s="77"/>
      <c r="P119" s="18">
        <v>3974.6556380000002</v>
      </c>
      <c r="Q119" s="79">
        <v>13662.099375201229</v>
      </c>
      <c r="R119" s="432"/>
      <c r="S119" s="25"/>
      <c r="T119" s="27"/>
      <c r="U119" s="78"/>
      <c r="V119" s="78"/>
      <c r="W119" s="18">
        <v>769.28818799999999</v>
      </c>
      <c r="X119" s="79">
        <v>2644.2772984260432</v>
      </c>
      <c r="Y119" s="18">
        <v>1442.4153525000002</v>
      </c>
      <c r="Z119" s="79">
        <v>4958.0199345488309</v>
      </c>
      <c r="AA119" s="443"/>
      <c r="AB119" s="444"/>
      <c r="AC119" s="8">
        <v>7949.3112760000004</v>
      </c>
      <c r="AD119" s="79">
        <v>27324.198750402458</v>
      </c>
      <c r="AE119" s="80">
        <f t="shared" si="4"/>
        <v>27324.198750402458</v>
      </c>
      <c r="AF119" s="469"/>
      <c r="AG119" s="472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</row>
    <row r="120" spans="1:59" s="19" customFormat="1" ht="15" customHeight="1">
      <c r="A120" s="423"/>
      <c r="B120" s="329"/>
      <c r="C120" s="410"/>
      <c r="D120" s="136" t="s">
        <v>92</v>
      </c>
      <c r="E120" s="429"/>
      <c r="F120" s="426"/>
      <c r="G120" s="16">
        <v>28000</v>
      </c>
      <c r="H120" s="429"/>
      <c r="I120" s="432"/>
      <c r="J120" s="429"/>
      <c r="K120" s="429"/>
      <c r="L120" s="18">
        <v>488.56</v>
      </c>
      <c r="M120" s="8">
        <v>0</v>
      </c>
      <c r="N120" s="77"/>
      <c r="O120" s="77"/>
      <c r="P120" s="18">
        <v>488.56</v>
      </c>
      <c r="Q120" s="79">
        <v>1679.3291994742372</v>
      </c>
      <c r="R120" s="432"/>
      <c r="S120" s="25"/>
      <c r="T120" s="27"/>
      <c r="U120" s="78"/>
      <c r="V120" s="78"/>
      <c r="W120" s="18">
        <v>94.559999999999988</v>
      </c>
      <c r="X120" s="79">
        <v>325.03145796275584</v>
      </c>
      <c r="Y120" s="18">
        <v>177.3</v>
      </c>
      <c r="Z120" s="79">
        <v>609.43398368016767</v>
      </c>
      <c r="AA120" s="443"/>
      <c r="AB120" s="444"/>
      <c r="AC120" s="8">
        <v>977.12000000000012</v>
      </c>
      <c r="AD120" s="79">
        <v>3358.6583989484743</v>
      </c>
      <c r="AE120" s="80">
        <f t="shared" si="4"/>
        <v>3358.6583989484743</v>
      </c>
      <c r="AF120" s="469"/>
      <c r="AG120" s="472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</row>
    <row r="121" spans="1:59" s="19" customFormat="1" ht="15" customHeight="1">
      <c r="A121" s="423"/>
      <c r="B121" s="329"/>
      <c r="C121" s="410"/>
      <c r="D121" s="136" t="s">
        <v>93</v>
      </c>
      <c r="E121" s="429"/>
      <c r="F121" s="426"/>
      <c r="G121" s="16"/>
      <c r="H121" s="429"/>
      <c r="I121" s="432"/>
      <c r="J121" s="429"/>
      <c r="K121" s="429"/>
      <c r="L121" s="18">
        <v>91.759999999999991</v>
      </c>
      <c r="M121" s="8">
        <v>0</v>
      </c>
      <c r="N121" s="77"/>
      <c r="O121" s="77"/>
      <c r="P121" s="18">
        <v>91.759999999999991</v>
      </c>
      <c r="Q121" s="79">
        <v>315.40700700785192</v>
      </c>
      <c r="R121" s="432"/>
      <c r="S121" s="25"/>
      <c r="T121" s="27"/>
      <c r="U121" s="78"/>
      <c r="V121" s="78"/>
      <c r="W121" s="18">
        <v>17.759999999999998</v>
      </c>
      <c r="X121" s="79">
        <v>61.046517485390666</v>
      </c>
      <c r="Y121" s="18">
        <v>33.300000000000004</v>
      </c>
      <c r="Z121" s="79">
        <v>114.46222028510752</v>
      </c>
      <c r="AA121" s="443"/>
      <c r="AB121" s="444"/>
      <c r="AC121" s="8">
        <v>183.51999999999998</v>
      </c>
      <c r="AD121" s="79">
        <v>630.81401401570383</v>
      </c>
      <c r="AE121" s="80">
        <f t="shared" si="4"/>
        <v>630.81401401570383</v>
      </c>
      <c r="AF121" s="469"/>
      <c r="AG121" s="472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</row>
    <row r="122" spans="1:59" s="19" customFormat="1" ht="15" customHeight="1">
      <c r="A122" s="423"/>
      <c r="B122" s="329"/>
      <c r="C122" s="410"/>
      <c r="D122" s="136" t="s">
        <v>94</v>
      </c>
      <c r="E122" s="429"/>
      <c r="F122" s="426"/>
      <c r="G122" s="16"/>
      <c r="H122" s="429"/>
      <c r="I122" s="432"/>
      <c r="J122" s="429"/>
      <c r="K122" s="429"/>
      <c r="L122" s="18">
        <v>91.759999999999991</v>
      </c>
      <c r="M122" s="8">
        <v>0</v>
      </c>
      <c r="N122" s="77"/>
      <c r="O122" s="77"/>
      <c r="P122" s="18">
        <v>91.759999999999991</v>
      </c>
      <c r="Q122" s="79">
        <v>315.40700700785192</v>
      </c>
      <c r="R122" s="432"/>
      <c r="S122" s="25"/>
      <c r="T122" s="27"/>
      <c r="U122" s="78"/>
      <c r="V122" s="78"/>
      <c r="W122" s="18">
        <v>17.759999999999998</v>
      </c>
      <c r="X122" s="79">
        <v>61.046517485390666</v>
      </c>
      <c r="Y122" s="18">
        <v>33.300000000000004</v>
      </c>
      <c r="Z122" s="79">
        <v>114.46222028510752</v>
      </c>
      <c r="AA122" s="443"/>
      <c r="AB122" s="444"/>
      <c r="AC122" s="8">
        <v>183.51999999999998</v>
      </c>
      <c r="AD122" s="79">
        <v>630.81401401570383</v>
      </c>
      <c r="AE122" s="80">
        <f t="shared" si="4"/>
        <v>630.81401401570383</v>
      </c>
      <c r="AF122" s="469"/>
      <c r="AG122" s="472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</row>
    <row r="123" spans="1:59" s="19" customFormat="1" ht="15.75" customHeight="1" thickBot="1">
      <c r="A123" s="424"/>
      <c r="B123" s="328"/>
      <c r="C123" s="411"/>
      <c r="D123" s="137" t="s">
        <v>95</v>
      </c>
      <c r="E123" s="430"/>
      <c r="F123" s="427"/>
      <c r="G123" s="65">
        <v>6223.99</v>
      </c>
      <c r="H123" s="430"/>
      <c r="I123" s="433"/>
      <c r="J123" s="430"/>
      <c r="K123" s="430"/>
      <c r="L123" s="31">
        <v>222.94198080000001</v>
      </c>
      <c r="M123" s="30">
        <v>0</v>
      </c>
      <c r="N123" s="90"/>
      <c r="O123" s="90"/>
      <c r="P123" s="31">
        <v>222.94198080000001</v>
      </c>
      <c r="Q123" s="91">
        <v>766.31934285669126</v>
      </c>
      <c r="R123" s="433"/>
      <c r="S123" s="40"/>
      <c r="T123" s="29"/>
      <c r="U123" s="93"/>
      <c r="V123" s="93"/>
      <c r="W123" s="31">
        <v>43.150060799999999</v>
      </c>
      <c r="X123" s="91">
        <v>148.31987281097253</v>
      </c>
      <c r="Y123" s="31">
        <v>80.906364000000011</v>
      </c>
      <c r="Z123" s="91">
        <v>278.09976152057379</v>
      </c>
      <c r="AA123" s="445"/>
      <c r="AB123" s="446"/>
      <c r="AC123" s="30">
        <v>445.88396160000002</v>
      </c>
      <c r="AD123" s="91">
        <v>1532.6386857133825</v>
      </c>
      <c r="AE123" s="94">
        <f t="shared" si="4"/>
        <v>1532.6386857133825</v>
      </c>
      <c r="AF123" s="470"/>
      <c r="AG123" s="473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</row>
    <row r="124" spans="1:59" s="19" customFormat="1">
      <c r="A124" s="51"/>
      <c r="B124" s="51"/>
      <c r="C124" s="52"/>
      <c r="D124" s="54"/>
      <c r="E124" s="53"/>
      <c r="F124" s="53"/>
      <c r="G124" s="55"/>
      <c r="H124" s="55"/>
      <c r="I124" s="55"/>
      <c r="J124" s="54"/>
      <c r="K124" s="54"/>
      <c r="L124" s="43"/>
      <c r="M124" s="56"/>
      <c r="N124" s="43"/>
      <c r="O124" s="43"/>
      <c r="P124" s="43"/>
      <c r="Q124" s="43"/>
      <c r="R124" s="43"/>
      <c r="S124" s="43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42"/>
    </row>
    <row r="125" spans="1:59" s="108" customFormat="1">
      <c r="A125" s="100"/>
      <c r="B125" s="100"/>
      <c r="C125" s="101"/>
      <c r="D125" s="103"/>
      <c r="E125" s="102"/>
      <c r="F125" s="102"/>
      <c r="G125" s="104"/>
      <c r="H125" s="104"/>
      <c r="I125" s="104"/>
      <c r="J125" s="103"/>
      <c r="K125" s="103"/>
      <c r="L125" s="105"/>
      <c r="M125" s="106"/>
      <c r="N125" s="105"/>
      <c r="O125" s="105"/>
      <c r="P125" s="105"/>
      <c r="Q125" s="105"/>
      <c r="R125" s="105"/>
      <c r="S125" s="105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7"/>
    </row>
    <row r="126" spans="1:59" s="19" customFormat="1" ht="13.5" thickBot="1">
      <c r="A126" s="81"/>
      <c r="B126" s="81"/>
      <c r="C126" s="82"/>
      <c r="D126" s="84"/>
      <c r="E126" s="83"/>
      <c r="F126" s="83"/>
      <c r="G126" s="55"/>
      <c r="H126" s="55"/>
      <c r="I126" s="55"/>
      <c r="J126" s="54"/>
      <c r="K126" s="84"/>
      <c r="L126" s="59"/>
      <c r="M126" s="60"/>
      <c r="N126" s="59"/>
      <c r="O126" s="59"/>
      <c r="P126" s="59"/>
      <c r="Q126" s="59"/>
      <c r="R126" s="59"/>
      <c r="S126" s="59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42"/>
    </row>
    <row r="127" spans="1:59" s="58" customFormat="1" ht="15" customHeight="1">
      <c r="A127" s="499" t="s">
        <v>150</v>
      </c>
      <c r="B127" s="500" t="s">
        <v>79</v>
      </c>
      <c r="C127" s="501">
        <v>32975</v>
      </c>
      <c r="D127" s="135" t="s">
        <v>151</v>
      </c>
      <c r="E127" s="502" t="s">
        <v>152</v>
      </c>
      <c r="F127" s="503" t="s">
        <v>79</v>
      </c>
      <c r="G127" s="67">
        <v>5407.2633895818044</v>
      </c>
      <c r="H127" s="211" t="s">
        <v>63</v>
      </c>
      <c r="I127" s="504" t="s">
        <v>153</v>
      </c>
      <c r="J127" s="505" t="s">
        <v>157</v>
      </c>
      <c r="K127" s="353" t="s">
        <v>154</v>
      </c>
      <c r="L127" s="231">
        <v>232.40458547322081</v>
      </c>
      <c r="M127" s="6">
        <v>138.69</v>
      </c>
      <c r="N127" s="506"/>
      <c r="O127" s="507"/>
      <c r="P127" s="67">
        <v>93.9100880410858</v>
      </c>
      <c r="Q127" s="119">
        <v>36085.85339675071</v>
      </c>
      <c r="R127" s="506"/>
      <c r="S127" s="67">
        <v>-5.135730007315404E-4</v>
      </c>
      <c r="T127" s="119">
        <v>2311.5971066517805</v>
      </c>
      <c r="U127" s="67">
        <v>6.0157171680117383</v>
      </c>
      <c r="V127" s="119">
        <v>2311.5971066517805</v>
      </c>
      <c r="W127" s="508"/>
      <c r="X127" s="508"/>
      <c r="Y127" s="67">
        <v>27.697758620689648</v>
      </c>
      <c r="Z127" s="202">
        <v>10643.129804835367</v>
      </c>
      <c r="AA127" s="509" t="s">
        <v>16</v>
      </c>
      <c r="AB127" s="510"/>
      <c r="AC127" s="235">
        <v>93.9100880410858</v>
      </c>
      <c r="AD127" s="119">
        <v>72171.70679350142</v>
      </c>
      <c r="AE127" s="202">
        <f t="shared" ref="AE127:AE146" si="5">AD127</f>
        <v>72171.70679350142</v>
      </c>
      <c r="AF127" s="511">
        <v>46182</v>
      </c>
      <c r="AG127" s="512">
        <f>SUM(AE127:AE146)</f>
        <v>1579795.20710752</v>
      </c>
      <c r="AH127" s="19"/>
      <c r="AI127" s="19"/>
      <c r="AK127" s="513"/>
      <c r="AL127" s="514"/>
      <c r="AM127" s="515"/>
    </row>
    <row r="128" spans="1:59" s="58" customFormat="1" ht="15" customHeight="1">
      <c r="A128" s="499"/>
      <c r="B128" s="516"/>
      <c r="C128" s="517"/>
      <c r="D128" s="136" t="s">
        <v>89</v>
      </c>
      <c r="E128" s="210" t="s">
        <v>42</v>
      </c>
      <c r="F128" s="503" t="s">
        <v>79</v>
      </c>
      <c r="G128" s="67">
        <v>216.2905355832722</v>
      </c>
      <c r="H128" s="210" t="s">
        <v>42</v>
      </c>
      <c r="I128" s="504" t="s">
        <v>153</v>
      </c>
      <c r="J128" s="518"/>
      <c r="K128" s="354"/>
      <c r="L128" s="231">
        <v>31.153850330154075</v>
      </c>
      <c r="M128" s="210" t="s">
        <v>42</v>
      </c>
      <c r="N128" s="506"/>
      <c r="O128" s="507"/>
      <c r="P128" s="67">
        <v>31.153850330154075</v>
      </c>
      <c r="Q128" s="119">
        <v>11971.166242186984</v>
      </c>
      <c r="R128" s="78"/>
      <c r="S128" s="67">
        <v>2.8117769625825386</v>
      </c>
      <c r="T128" s="119">
        <v>944.58986639242369</v>
      </c>
      <c r="U128" s="67">
        <v>2.4582075568598678</v>
      </c>
      <c r="V128" s="119">
        <v>944.58986639242369</v>
      </c>
      <c r="W128" s="508"/>
      <c r="X128" s="508"/>
      <c r="Y128" s="67">
        <v>8.062416581071167</v>
      </c>
      <c r="Z128" s="202">
        <v>3098.061015987756</v>
      </c>
      <c r="AA128" s="509"/>
      <c r="AB128" s="510"/>
      <c r="AC128" s="235">
        <v>31.153850330154075</v>
      </c>
      <c r="AD128" s="119">
        <v>23942.332484373968</v>
      </c>
      <c r="AE128" s="212">
        <f t="shared" si="5"/>
        <v>23942.332484373968</v>
      </c>
      <c r="AF128" s="519"/>
      <c r="AG128" s="520"/>
      <c r="AH128" s="19"/>
      <c r="AI128" s="19"/>
      <c r="AK128" s="513"/>
      <c r="AL128" s="514"/>
      <c r="AM128" s="515"/>
    </row>
    <row r="129" spans="1:39" s="58" customFormat="1" ht="15" customHeight="1">
      <c r="A129" s="499"/>
      <c r="B129" s="516"/>
      <c r="C129" s="517"/>
      <c r="D129" s="136" t="s">
        <v>90</v>
      </c>
      <c r="E129" s="210" t="s">
        <v>42</v>
      </c>
      <c r="F129" s="503" t="s">
        <v>79</v>
      </c>
      <c r="G129" s="67">
        <v>72.096845194424063</v>
      </c>
      <c r="H129" s="210" t="s">
        <v>42</v>
      </c>
      <c r="I129" s="504" t="s">
        <v>153</v>
      </c>
      <c r="J129" s="521"/>
      <c r="K129" s="354"/>
      <c r="L129" s="522" t="s">
        <v>158</v>
      </c>
      <c r="M129" s="449"/>
      <c r="N129" s="449"/>
      <c r="O129" s="449"/>
      <c r="P129" s="449"/>
      <c r="Q129" s="523"/>
      <c r="R129" s="522" t="s">
        <v>158</v>
      </c>
      <c r="S129" s="449"/>
      <c r="T129" s="449"/>
      <c r="U129" s="449"/>
      <c r="V129" s="449"/>
      <c r="W129" s="449"/>
      <c r="X129" s="449"/>
      <c r="Y129" s="449"/>
      <c r="Z129" s="449"/>
      <c r="AA129" s="509"/>
      <c r="AB129" s="510"/>
      <c r="AC129" s="522" t="s">
        <v>158</v>
      </c>
      <c r="AD129" s="449"/>
      <c r="AE129" s="449"/>
      <c r="AF129" s="519"/>
      <c r="AG129" s="520"/>
      <c r="AH129" s="19"/>
      <c r="AI129" s="19"/>
      <c r="AK129" s="513"/>
      <c r="AL129" s="514"/>
      <c r="AM129" s="515"/>
    </row>
    <row r="130" spans="1:39" s="58" customFormat="1" ht="15" customHeight="1" thickBot="1">
      <c r="A130" s="499"/>
      <c r="B130" s="516"/>
      <c r="C130" s="517"/>
      <c r="D130" s="136" t="s">
        <v>91</v>
      </c>
      <c r="E130" s="210" t="s">
        <v>42</v>
      </c>
      <c r="F130" s="503" t="s">
        <v>79</v>
      </c>
      <c r="G130" s="67">
        <v>72.096845194424063</v>
      </c>
      <c r="H130" s="210" t="s">
        <v>42</v>
      </c>
      <c r="I130" s="504" t="s">
        <v>153</v>
      </c>
      <c r="J130" s="310" t="s">
        <v>156</v>
      </c>
      <c r="K130" s="354"/>
      <c r="L130" s="522" t="s">
        <v>159</v>
      </c>
      <c r="M130" s="449"/>
      <c r="N130" s="524"/>
      <c r="O130" s="522" t="s">
        <v>159</v>
      </c>
      <c r="P130" s="449"/>
      <c r="Q130" s="449"/>
      <c r="R130" s="449"/>
      <c r="S130" s="449"/>
      <c r="T130" s="523"/>
      <c r="U130" s="522" t="s">
        <v>159</v>
      </c>
      <c r="V130" s="449"/>
      <c r="W130" s="449"/>
      <c r="X130" s="449"/>
      <c r="Y130" s="449"/>
      <c r="Z130" s="449"/>
      <c r="AA130" s="509"/>
      <c r="AB130" s="510"/>
      <c r="AC130" s="522" t="s">
        <v>159</v>
      </c>
      <c r="AD130" s="449"/>
      <c r="AE130" s="524"/>
      <c r="AF130" s="519"/>
      <c r="AG130" s="520"/>
      <c r="AH130" s="19"/>
      <c r="AI130" s="19"/>
      <c r="AK130" s="513"/>
      <c r="AL130" s="514"/>
      <c r="AM130" s="515"/>
    </row>
    <row r="131" spans="1:39" s="58" customFormat="1" ht="15" customHeight="1">
      <c r="A131" s="499"/>
      <c r="B131" s="516"/>
      <c r="C131" s="517"/>
      <c r="D131" s="136" t="s">
        <v>92</v>
      </c>
      <c r="E131" s="210" t="s">
        <v>42</v>
      </c>
      <c r="F131" s="503" t="s">
        <v>79</v>
      </c>
      <c r="G131" s="525">
        <v>52.173147468818783</v>
      </c>
      <c r="H131" s="210" t="s">
        <v>42</v>
      </c>
      <c r="I131" s="504" t="s">
        <v>153</v>
      </c>
      <c r="J131" s="505" t="s">
        <v>157</v>
      </c>
      <c r="K131" s="354"/>
      <c r="L131" s="231">
        <v>19.753819515774026</v>
      </c>
      <c r="M131" s="210" t="s">
        <v>42</v>
      </c>
      <c r="N131" s="506"/>
      <c r="O131" s="507"/>
      <c r="P131" s="67">
        <v>19.753819515774026</v>
      </c>
      <c r="Q131" s="119">
        <v>7590.5948971129674</v>
      </c>
      <c r="R131" s="78"/>
      <c r="S131" s="67">
        <v>0.67825091709464425</v>
      </c>
      <c r="T131" s="119">
        <v>917.93784004400368</v>
      </c>
      <c r="U131" s="67">
        <v>2.3888481291269259</v>
      </c>
      <c r="V131" s="119">
        <v>917.93784004400368</v>
      </c>
      <c r="W131" s="508"/>
      <c r="X131" s="508"/>
      <c r="Y131" s="67">
        <v>5.2824651504035218</v>
      </c>
      <c r="Z131" s="202">
        <v>2029.8379755272813</v>
      </c>
      <c r="AA131" s="509"/>
      <c r="AB131" s="510"/>
      <c r="AC131" s="235">
        <v>19.753819515774026</v>
      </c>
      <c r="AD131" s="119">
        <v>15181.189794225935</v>
      </c>
      <c r="AE131" s="212">
        <f t="shared" si="5"/>
        <v>15181.189794225935</v>
      </c>
      <c r="AF131" s="519"/>
      <c r="AG131" s="520"/>
      <c r="AH131" s="19"/>
      <c r="AI131" s="19"/>
      <c r="AK131" s="513"/>
      <c r="AL131" s="514"/>
      <c r="AM131" s="515"/>
    </row>
    <row r="132" spans="1:39" s="58" customFormat="1" ht="15" customHeight="1">
      <c r="A132" s="499"/>
      <c r="B132" s="516"/>
      <c r="C132" s="517"/>
      <c r="D132" s="136" t="s">
        <v>93</v>
      </c>
      <c r="E132" s="210" t="s">
        <v>42</v>
      </c>
      <c r="F132" s="503" t="s">
        <v>79</v>
      </c>
      <c r="G132" s="525">
        <v>52.173147468818783</v>
      </c>
      <c r="H132" s="210" t="s">
        <v>42</v>
      </c>
      <c r="I132" s="504" t="s">
        <v>153</v>
      </c>
      <c r="J132" s="518"/>
      <c r="K132" s="354"/>
      <c r="L132" s="522" t="s">
        <v>158</v>
      </c>
      <c r="M132" s="449"/>
      <c r="N132" s="449"/>
      <c r="O132" s="449"/>
      <c r="P132" s="449"/>
      <c r="Q132" s="524"/>
      <c r="R132" s="522" t="s">
        <v>158</v>
      </c>
      <c r="S132" s="449"/>
      <c r="T132" s="449"/>
      <c r="U132" s="449"/>
      <c r="V132" s="449"/>
      <c r="W132" s="449"/>
      <c r="X132" s="449"/>
      <c r="Y132" s="449"/>
      <c r="Z132" s="449"/>
      <c r="AA132" s="509"/>
      <c r="AB132" s="510"/>
      <c r="AC132" s="522" t="s">
        <v>158</v>
      </c>
      <c r="AD132" s="449"/>
      <c r="AE132" s="449"/>
      <c r="AF132" s="519"/>
      <c r="AG132" s="520"/>
      <c r="AH132" s="19"/>
      <c r="AI132" s="19"/>
      <c r="AK132" s="513"/>
      <c r="AL132" s="514"/>
      <c r="AM132" s="515"/>
    </row>
    <row r="133" spans="1:39" s="58" customFormat="1" ht="15" customHeight="1">
      <c r="A133" s="499"/>
      <c r="B133" s="516"/>
      <c r="C133" s="517"/>
      <c r="D133" s="136" t="s">
        <v>94</v>
      </c>
      <c r="E133" s="210" t="s">
        <v>42</v>
      </c>
      <c r="F133" s="503" t="s">
        <v>79</v>
      </c>
      <c r="G133" s="525">
        <v>5.2120322817314744</v>
      </c>
      <c r="H133" s="210" t="s">
        <v>42</v>
      </c>
      <c r="I133" s="504" t="s">
        <v>153</v>
      </c>
      <c r="J133" s="521"/>
      <c r="K133" s="354"/>
      <c r="L133" s="231"/>
      <c r="M133" s="210"/>
      <c r="N133" s="506"/>
      <c r="O133" s="507"/>
      <c r="P133" s="67">
        <v>15.847395451210565</v>
      </c>
      <c r="Q133" s="119">
        <v>6089.5139265818352</v>
      </c>
      <c r="R133" s="78"/>
      <c r="S133" s="67">
        <v>0</v>
      </c>
      <c r="T133" s="119">
        <v>917.93784004400368</v>
      </c>
      <c r="U133" s="67">
        <v>2.3888481291269259</v>
      </c>
      <c r="V133" s="119">
        <v>917.93784004400368</v>
      </c>
      <c r="W133" s="508"/>
      <c r="X133" s="508"/>
      <c r="Y133" s="67">
        <v>4.3140132061628762</v>
      </c>
      <c r="Z133" s="202">
        <v>1657.7010133472777</v>
      </c>
      <c r="AA133" s="509"/>
      <c r="AB133" s="510"/>
      <c r="AC133" s="235">
        <v>15.847395451210565</v>
      </c>
      <c r="AD133" s="119">
        <v>12179.02785316367</v>
      </c>
      <c r="AE133" s="212">
        <f t="shared" si="5"/>
        <v>12179.02785316367</v>
      </c>
      <c r="AF133" s="519"/>
      <c r="AG133" s="520"/>
      <c r="AH133" s="19"/>
      <c r="AI133" s="19"/>
      <c r="AK133" s="513"/>
      <c r="AL133" s="514"/>
      <c r="AM133" s="515"/>
    </row>
    <row r="134" spans="1:39" s="58" customFormat="1" ht="15" customHeight="1" thickBot="1">
      <c r="A134" s="499"/>
      <c r="B134" s="516"/>
      <c r="C134" s="517"/>
      <c r="D134" s="136" t="s">
        <v>95</v>
      </c>
      <c r="E134" s="210" t="s">
        <v>42</v>
      </c>
      <c r="F134" s="503" t="s">
        <v>79</v>
      </c>
      <c r="G134" s="525">
        <v>5.2120322817314744</v>
      </c>
      <c r="H134" s="210" t="s">
        <v>42</v>
      </c>
      <c r="I134" s="504" t="s">
        <v>153</v>
      </c>
      <c r="J134" s="310" t="s">
        <v>156</v>
      </c>
      <c r="K134" s="354"/>
      <c r="L134" s="522" t="s">
        <v>159</v>
      </c>
      <c r="M134" s="449"/>
      <c r="N134" s="524"/>
      <c r="O134" s="522" t="s">
        <v>159</v>
      </c>
      <c r="P134" s="449"/>
      <c r="Q134" s="449"/>
      <c r="R134" s="449"/>
      <c r="S134" s="449"/>
      <c r="T134" s="523"/>
      <c r="U134" s="522" t="s">
        <v>159</v>
      </c>
      <c r="V134" s="449"/>
      <c r="W134" s="449"/>
      <c r="X134" s="449"/>
      <c r="Y134" s="449"/>
      <c r="Z134" s="449"/>
      <c r="AA134" s="509"/>
      <c r="AB134" s="510"/>
      <c r="AC134" s="522" t="s">
        <v>159</v>
      </c>
      <c r="AD134" s="449"/>
      <c r="AE134" s="524"/>
      <c r="AF134" s="519"/>
      <c r="AG134" s="520"/>
      <c r="AH134" s="19"/>
      <c r="AI134" s="19"/>
      <c r="AK134" s="513"/>
      <c r="AL134" s="514"/>
      <c r="AM134" s="515"/>
    </row>
    <row r="135" spans="1:39" s="58" customFormat="1" ht="15" customHeight="1">
      <c r="A135" s="499"/>
      <c r="B135" s="516"/>
      <c r="C135" s="517"/>
      <c r="D135" s="136" t="s">
        <v>96</v>
      </c>
      <c r="E135" s="210" t="s">
        <v>42</v>
      </c>
      <c r="F135" s="503" t="s">
        <v>79</v>
      </c>
      <c r="G135" s="306">
        <v>1630.3888481291269</v>
      </c>
      <c r="H135" s="211" t="s">
        <v>42</v>
      </c>
      <c r="I135" s="527" t="s">
        <v>153</v>
      </c>
      <c r="J135" s="505" t="s">
        <v>157</v>
      </c>
      <c r="K135" s="354"/>
      <c r="L135" s="232">
        <v>56.995150403521656</v>
      </c>
      <c r="M135" s="211" t="s">
        <v>42</v>
      </c>
      <c r="N135" s="78"/>
      <c r="O135" s="528"/>
      <c r="P135" s="18">
        <v>56.995150403521656</v>
      </c>
      <c r="Q135" s="79">
        <v>21900.934017732179</v>
      </c>
      <c r="R135" s="78"/>
      <c r="S135" s="18">
        <v>21.195055025678652</v>
      </c>
      <c r="T135" s="79">
        <v>1881.92184975799</v>
      </c>
      <c r="U135" s="18">
        <v>4.8975271460014671</v>
      </c>
      <c r="V135" s="79">
        <v>1881.92184975799</v>
      </c>
      <c r="W135" s="529"/>
      <c r="X135" s="529"/>
      <c r="Y135" s="18">
        <v>10.299823184152604</v>
      </c>
      <c r="Z135" s="212">
        <v>3957.8059949552489</v>
      </c>
      <c r="AA135" s="509"/>
      <c r="AB135" s="510"/>
      <c r="AC135" s="530">
        <v>56.995150403521656</v>
      </c>
      <c r="AD135" s="79">
        <v>43801.868035464358</v>
      </c>
      <c r="AE135" s="212">
        <f t="shared" si="5"/>
        <v>43801.868035464358</v>
      </c>
      <c r="AF135" s="519"/>
      <c r="AG135" s="520"/>
      <c r="AH135" s="19"/>
      <c r="AI135" s="19"/>
      <c r="AK135" s="513"/>
      <c r="AL135" s="514"/>
      <c r="AM135" s="515"/>
    </row>
    <row r="136" spans="1:39" s="58" customFormat="1" ht="15" customHeight="1">
      <c r="A136" s="499"/>
      <c r="B136" s="516"/>
      <c r="C136" s="517"/>
      <c r="D136" s="136" t="s">
        <v>97</v>
      </c>
      <c r="E136" s="210" t="s">
        <v>42</v>
      </c>
      <c r="F136" s="503" t="s">
        <v>79</v>
      </c>
      <c r="G136" s="18">
        <v>9782.3418928833453</v>
      </c>
      <c r="H136" s="211" t="s">
        <v>42</v>
      </c>
      <c r="I136" s="527" t="s">
        <v>153</v>
      </c>
      <c r="J136" s="518"/>
      <c r="K136" s="354"/>
      <c r="L136" s="232">
        <v>256.71800000000002</v>
      </c>
      <c r="M136" s="211" t="s">
        <v>42</v>
      </c>
      <c r="N136" s="78"/>
      <c r="O136" s="528"/>
      <c r="P136" s="18">
        <v>256.71800000000002</v>
      </c>
      <c r="Q136" s="79">
        <v>98646.357441961853</v>
      </c>
      <c r="R136" s="78"/>
      <c r="S136" s="18">
        <v>127.1704446074835</v>
      </c>
      <c r="T136" s="79">
        <v>7285.426152076202</v>
      </c>
      <c r="U136" s="18">
        <v>18.959646148202491</v>
      </c>
      <c r="V136" s="79">
        <v>7285.426152076202</v>
      </c>
      <c r="W136" s="529"/>
      <c r="X136" s="529"/>
      <c r="Y136" s="18">
        <v>38.42406118855466</v>
      </c>
      <c r="Z136" s="212">
        <v>14764.814599591668</v>
      </c>
      <c r="AA136" s="509"/>
      <c r="AB136" s="510"/>
      <c r="AC136" s="530">
        <v>256.71800000000002</v>
      </c>
      <c r="AD136" s="79">
        <v>197292.71488392371</v>
      </c>
      <c r="AE136" s="212">
        <f t="shared" si="5"/>
        <v>197292.71488392371</v>
      </c>
      <c r="AF136" s="519"/>
      <c r="AG136" s="520"/>
      <c r="AH136" s="19"/>
      <c r="AI136" s="127" t="s">
        <v>155</v>
      </c>
      <c r="AK136" s="513"/>
      <c r="AL136" s="514"/>
      <c r="AM136" s="515"/>
    </row>
    <row r="137" spans="1:39" s="58" customFormat="1" ht="15" customHeight="1">
      <c r="A137" s="499"/>
      <c r="B137" s="516"/>
      <c r="C137" s="517"/>
      <c r="D137" s="136" t="s">
        <v>98</v>
      </c>
      <c r="E137" s="210" t="s">
        <v>42</v>
      </c>
      <c r="F137" s="503" t="s">
        <v>79</v>
      </c>
      <c r="G137" s="18">
        <v>3912.9361702127658</v>
      </c>
      <c r="H137" s="211" t="s">
        <v>42</v>
      </c>
      <c r="I137" s="527" t="s">
        <v>153</v>
      </c>
      <c r="J137" s="521"/>
      <c r="K137" s="354"/>
      <c r="L137" s="522" t="s">
        <v>158</v>
      </c>
      <c r="M137" s="449"/>
      <c r="N137" s="524"/>
      <c r="O137" s="522" t="s">
        <v>158</v>
      </c>
      <c r="P137" s="449"/>
      <c r="Q137" s="524"/>
      <c r="R137" s="522" t="s">
        <v>158</v>
      </c>
      <c r="S137" s="449"/>
      <c r="T137" s="524"/>
      <c r="U137" s="522" t="s">
        <v>158</v>
      </c>
      <c r="V137" s="449"/>
      <c r="W137" s="524"/>
      <c r="X137" s="522" t="s">
        <v>158</v>
      </c>
      <c r="Y137" s="449"/>
      <c r="Z137" s="449"/>
      <c r="AA137" s="509"/>
      <c r="AB137" s="510"/>
      <c r="AC137" s="522" t="s">
        <v>158</v>
      </c>
      <c r="AD137" s="449"/>
      <c r="AE137" s="449"/>
      <c r="AF137" s="519"/>
      <c r="AG137" s="520"/>
      <c r="AH137" s="19"/>
      <c r="AI137" s="19"/>
      <c r="AK137" s="513"/>
      <c r="AL137" s="514"/>
      <c r="AM137" s="515"/>
    </row>
    <row r="138" spans="1:39" s="58" customFormat="1" ht="15" customHeight="1">
      <c r="A138" s="499"/>
      <c r="B138" s="516"/>
      <c r="C138" s="517"/>
      <c r="D138" s="136" t="s">
        <v>99</v>
      </c>
      <c r="E138" s="210" t="s">
        <v>42</v>
      </c>
      <c r="F138" s="503" t="s">
        <v>79</v>
      </c>
      <c r="G138" s="18">
        <v>3912.9361702127658</v>
      </c>
      <c r="H138" s="211" t="s">
        <v>42</v>
      </c>
      <c r="I138" s="527" t="s">
        <v>153</v>
      </c>
      <c r="J138" s="310" t="s">
        <v>156</v>
      </c>
      <c r="K138" s="354"/>
      <c r="L138" s="522" t="s">
        <v>159</v>
      </c>
      <c r="M138" s="449"/>
      <c r="N138" s="524"/>
      <c r="O138" s="522" t="s">
        <v>159</v>
      </c>
      <c r="P138" s="449"/>
      <c r="Q138" s="449"/>
      <c r="R138" s="449"/>
      <c r="S138" s="449"/>
      <c r="T138" s="523"/>
      <c r="U138" s="522" t="s">
        <v>159</v>
      </c>
      <c r="V138" s="449"/>
      <c r="W138" s="449"/>
      <c r="X138" s="449"/>
      <c r="Y138" s="449"/>
      <c r="Z138" s="449"/>
      <c r="AA138" s="509"/>
      <c r="AB138" s="510"/>
      <c r="AC138" s="522" t="s">
        <v>159</v>
      </c>
      <c r="AD138" s="449"/>
      <c r="AE138" s="524"/>
      <c r="AF138" s="519"/>
      <c r="AG138" s="520"/>
      <c r="AH138" s="19"/>
      <c r="AI138" s="19"/>
      <c r="AK138" s="513"/>
      <c r="AL138" s="514"/>
      <c r="AM138" s="515"/>
    </row>
    <row r="139" spans="1:39" s="58" customFormat="1" ht="15" customHeight="1">
      <c r="A139" s="499"/>
      <c r="B139" s="516"/>
      <c r="C139" s="501"/>
      <c r="D139" s="136" t="s">
        <v>100</v>
      </c>
      <c r="E139" s="210" t="s">
        <v>42</v>
      </c>
      <c r="F139" s="503" t="s">
        <v>79</v>
      </c>
      <c r="G139" s="18">
        <v>58694.057226705794</v>
      </c>
      <c r="H139" s="211" t="s">
        <v>42</v>
      </c>
      <c r="I139" s="527" t="s">
        <v>153</v>
      </c>
      <c r="J139" s="526" t="s">
        <v>157</v>
      </c>
      <c r="K139" s="354"/>
      <c r="L139" s="232">
        <v>1455.0550256786501</v>
      </c>
      <c r="M139" s="211" t="s">
        <v>42</v>
      </c>
      <c r="N139" s="78"/>
      <c r="O139" s="528"/>
      <c r="P139" s="18">
        <v>1455.0550256786501</v>
      </c>
      <c r="Q139" s="79">
        <v>559118.87035898899</v>
      </c>
      <c r="R139" s="78"/>
      <c r="S139" s="18">
        <v>763.0227439471754</v>
      </c>
      <c r="T139" s="79">
        <v>39706.450020724056</v>
      </c>
      <c r="U139" s="18">
        <v>103.33235509904623</v>
      </c>
      <c r="V139" s="79">
        <v>39706.450020724056</v>
      </c>
      <c r="W139" s="529"/>
      <c r="X139" s="529"/>
      <c r="Y139" s="18">
        <v>207.16947909024211</v>
      </c>
      <c r="Z139" s="212">
        <v>79606.862336887367</v>
      </c>
      <c r="AA139" s="509"/>
      <c r="AB139" s="510"/>
      <c r="AC139" s="530">
        <v>1455.0550256786501</v>
      </c>
      <c r="AD139" s="79">
        <v>1118237.740717978</v>
      </c>
      <c r="AE139" s="212">
        <f t="shared" si="5"/>
        <v>1118237.740717978</v>
      </c>
      <c r="AF139" s="519"/>
      <c r="AG139" s="520"/>
      <c r="AH139" s="19"/>
      <c r="AI139" s="19"/>
      <c r="AK139" s="513"/>
      <c r="AL139" s="514"/>
      <c r="AM139" s="515"/>
    </row>
    <row r="140" spans="1:39" s="58" customFormat="1" ht="15" customHeight="1">
      <c r="A140" s="499"/>
      <c r="B140" s="516"/>
      <c r="C140" s="501"/>
      <c r="D140" s="136" t="s">
        <v>101</v>
      </c>
      <c r="E140" s="210" t="s">
        <v>42</v>
      </c>
      <c r="F140" s="503" t="s">
        <v>79</v>
      </c>
      <c r="G140" s="18">
        <v>5869.40572267058</v>
      </c>
      <c r="H140" s="210" t="s">
        <v>42</v>
      </c>
      <c r="I140" s="527" t="s">
        <v>153</v>
      </c>
      <c r="J140" s="521"/>
      <c r="K140" s="354"/>
      <c r="L140" s="522" t="s">
        <v>158</v>
      </c>
      <c r="M140" s="449"/>
      <c r="N140" s="524"/>
      <c r="O140" s="522" t="s">
        <v>158</v>
      </c>
      <c r="P140" s="449"/>
      <c r="Q140" s="524"/>
      <c r="R140" s="522" t="s">
        <v>158</v>
      </c>
      <c r="S140" s="449"/>
      <c r="T140" s="524"/>
      <c r="U140" s="522" t="s">
        <v>158</v>
      </c>
      <c r="V140" s="449"/>
      <c r="W140" s="524"/>
      <c r="X140" s="522" t="s">
        <v>158</v>
      </c>
      <c r="Y140" s="449"/>
      <c r="Z140" s="449"/>
      <c r="AA140" s="509"/>
      <c r="AB140" s="510"/>
      <c r="AC140" s="522" t="s">
        <v>158</v>
      </c>
      <c r="AD140" s="449"/>
      <c r="AE140" s="449"/>
      <c r="AF140" s="519"/>
      <c r="AG140" s="520"/>
      <c r="AH140" s="19"/>
      <c r="AI140" s="19"/>
      <c r="AK140" s="513"/>
      <c r="AL140" s="514"/>
      <c r="AM140" s="515"/>
    </row>
    <row r="141" spans="1:39" s="58" customFormat="1" ht="15" customHeight="1">
      <c r="A141" s="499"/>
      <c r="B141" s="516"/>
      <c r="C141" s="501"/>
      <c r="D141" s="136" t="s">
        <v>102</v>
      </c>
      <c r="E141" s="210" t="s">
        <v>42</v>
      </c>
      <c r="F141" s="503" t="s">
        <v>79</v>
      </c>
      <c r="G141" s="306">
        <v>5869.40572267058</v>
      </c>
      <c r="H141" s="210" t="s">
        <v>42</v>
      </c>
      <c r="I141" s="527" t="s">
        <v>153</v>
      </c>
      <c r="J141" s="310" t="s">
        <v>156</v>
      </c>
      <c r="K141" s="354"/>
      <c r="L141" s="522" t="s">
        <v>159</v>
      </c>
      <c r="M141" s="449"/>
      <c r="N141" s="524"/>
      <c r="O141" s="522" t="s">
        <v>159</v>
      </c>
      <c r="P141" s="449"/>
      <c r="Q141" s="449"/>
      <c r="R141" s="449"/>
      <c r="S141" s="449"/>
      <c r="T141" s="523"/>
      <c r="U141" s="522" t="s">
        <v>159</v>
      </c>
      <c r="V141" s="449"/>
      <c r="W141" s="449"/>
      <c r="X141" s="449"/>
      <c r="Y141" s="449"/>
      <c r="Z141" s="449"/>
      <c r="AA141" s="509"/>
      <c r="AB141" s="510"/>
      <c r="AC141" s="522" t="s">
        <v>159</v>
      </c>
      <c r="AD141" s="449"/>
      <c r="AE141" s="524"/>
      <c r="AF141" s="519"/>
      <c r="AG141" s="520"/>
      <c r="AH141" s="19"/>
      <c r="AI141" s="19"/>
      <c r="AK141" s="513"/>
      <c r="AL141" s="514"/>
      <c r="AM141" s="515"/>
    </row>
    <row r="142" spans="1:39" s="58" customFormat="1" ht="15" customHeight="1">
      <c r="A142" s="499"/>
      <c r="B142" s="516"/>
      <c r="C142" s="517"/>
      <c r="D142" s="136" t="s">
        <v>103</v>
      </c>
      <c r="E142" s="210" t="s">
        <v>42</v>
      </c>
      <c r="F142" s="503" t="s">
        <v>79</v>
      </c>
      <c r="G142" s="306">
        <v>9.7813646368305207</v>
      </c>
      <c r="H142" s="210" t="s">
        <v>42</v>
      </c>
      <c r="I142" s="531" t="s">
        <v>153</v>
      </c>
      <c r="J142" s="532" t="s">
        <v>157</v>
      </c>
      <c r="K142" s="354"/>
      <c r="L142" s="232">
        <v>15.847395451210565</v>
      </c>
      <c r="M142" s="211" t="s">
        <v>42</v>
      </c>
      <c r="N142" s="78"/>
      <c r="O142" s="528"/>
      <c r="P142" s="18">
        <v>15.847395451210565</v>
      </c>
      <c r="Q142" s="79">
        <v>6089.5139265818352</v>
      </c>
      <c r="R142" s="78"/>
      <c r="S142" s="18">
        <v>0</v>
      </c>
      <c r="T142" s="79">
        <v>917.93784004400368</v>
      </c>
      <c r="U142" s="18">
        <v>2.3888481291269259</v>
      </c>
      <c r="V142" s="79">
        <v>917.93784004400368</v>
      </c>
      <c r="W142" s="529"/>
      <c r="X142" s="529"/>
      <c r="Y142" s="18">
        <v>4.3140132061628762</v>
      </c>
      <c r="Z142" s="212">
        <v>1657.7010133472777</v>
      </c>
      <c r="AA142" s="509"/>
      <c r="AB142" s="510"/>
      <c r="AC142" s="530">
        <v>15.847395451210565</v>
      </c>
      <c r="AD142" s="79">
        <v>12179.02785316367</v>
      </c>
      <c r="AE142" s="212">
        <f t="shared" si="5"/>
        <v>12179.02785316367</v>
      </c>
      <c r="AF142" s="519"/>
      <c r="AG142" s="520"/>
      <c r="AH142" s="19"/>
      <c r="AI142" s="19"/>
      <c r="AK142" s="513"/>
      <c r="AL142" s="514"/>
      <c r="AM142" s="515"/>
    </row>
    <row r="143" spans="1:39" s="58" customFormat="1" ht="15" customHeight="1">
      <c r="A143" s="499"/>
      <c r="B143" s="516"/>
      <c r="C143" s="517"/>
      <c r="D143" s="136" t="s">
        <v>104</v>
      </c>
      <c r="E143" s="210" t="s">
        <v>42</v>
      </c>
      <c r="F143" s="503" t="s">
        <v>79</v>
      </c>
      <c r="G143" s="306">
        <v>97.822450476889216</v>
      </c>
      <c r="H143" s="210" t="s">
        <v>42</v>
      </c>
      <c r="I143" s="531" t="s">
        <v>153</v>
      </c>
      <c r="J143" s="532"/>
      <c r="K143" s="354"/>
      <c r="L143" s="232">
        <v>20.347260454878942</v>
      </c>
      <c r="M143" s="211" t="s">
        <v>42</v>
      </c>
      <c r="N143" s="78"/>
      <c r="O143" s="528"/>
      <c r="P143" s="18">
        <v>20.347260454878942</v>
      </c>
      <c r="Q143" s="79">
        <v>7818.6302783469819</v>
      </c>
      <c r="R143" s="78"/>
      <c r="S143" s="18">
        <v>1.27169185619956</v>
      </c>
      <c r="T143" s="79">
        <v>917.93784004400368</v>
      </c>
      <c r="U143" s="18">
        <v>2.3888481291269259</v>
      </c>
      <c r="V143" s="79">
        <v>917.93784004400368</v>
      </c>
      <c r="W143" s="529"/>
      <c r="X143" s="529"/>
      <c r="Y143" s="18">
        <v>5.2824651504035218</v>
      </c>
      <c r="Z143" s="212">
        <v>2029.8379755272813</v>
      </c>
      <c r="AA143" s="509"/>
      <c r="AB143" s="510"/>
      <c r="AC143" s="530">
        <v>20.347260454878942</v>
      </c>
      <c r="AD143" s="79">
        <v>15637.260556693964</v>
      </c>
      <c r="AE143" s="212">
        <f t="shared" si="5"/>
        <v>15637.260556693964</v>
      </c>
      <c r="AF143" s="519"/>
      <c r="AG143" s="520"/>
      <c r="AH143" s="19"/>
      <c r="AI143" s="19"/>
      <c r="AK143" s="513"/>
      <c r="AL143" s="514"/>
      <c r="AM143" s="515"/>
    </row>
    <row r="144" spans="1:39" s="58" customFormat="1" ht="15" customHeight="1">
      <c r="A144" s="499"/>
      <c r="B144" s="516"/>
      <c r="C144" s="517"/>
      <c r="D144" s="136" t="s">
        <v>105</v>
      </c>
      <c r="E144" s="210" t="s">
        <v>42</v>
      </c>
      <c r="F144" s="503" t="s">
        <v>79</v>
      </c>
      <c r="G144" s="306">
        <v>9.7813646368305207</v>
      </c>
      <c r="H144" s="210" t="s">
        <v>42</v>
      </c>
      <c r="I144" s="531" t="s">
        <v>153</v>
      </c>
      <c r="J144" s="532"/>
      <c r="K144" s="354"/>
      <c r="L144" s="232">
        <v>15.847395451210565</v>
      </c>
      <c r="M144" s="211" t="s">
        <v>42</v>
      </c>
      <c r="N144" s="78"/>
      <c r="O144" s="528"/>
      <c r="P144" s="18">
        <v>15.847395451210565</v>
      </c>
      <c r="Q144" s="79">
        <v>6089.5139265818352</v>
      </c>
      <c r="R144" s="78"/>
      <c r="S144" s="18">
        <v>0</v>
      </c>
      <c r="T144" s="79">
        <v>917.93784004400368</v>
      </c>
      <c r="U144" s="18">
        <v>2.3888481291269259</v>
      </c>
      <c r="V144" s="79">
        <v>917.93784004400368</v>
      </c>
      <c r="W144" s="529"/>
      <c r="X144" s="529"/>
      <c r="Y144" s="18">
        <v>4.3140132061628762</v>
      </c>
      <c r="Z144" s="212">
        <v>1657.7010133472777</v>
      </c>
      <c r="AA144" s="509"/>
      <c r="AB144" s="510"/>
      <c r="AC144" s="530">
        <v>15.847395451210565</v>
      </c>
      <c r="AD144" s="79">
        <v>12179.02785316367</v>
      </c>
      <c r="AE144" s="212">
        <f t="shared" si="5"/>
        <v>12179.02785316367</v>
      </c>
      <c r="AF144" s="519"/>
      <c r="AG144" s="520"/>
      <c r="AH144" s="19"/>
      <c r="AI144" s="19"/>
      <c r="AK144" s="513"/>
      <c r="AL144" s="514"/>
      <c r="AM144" s="515"/>
    </row>
    <row r="145" spans="1:39" s="58" customFormat="1" ht="15" customHeight="1">
      <c r="A145" s="499"/>
      <c r="B145" s="516"/>
      <c r="C145" s="501"/>
      <c r="D145" s="136" t="s">
        <v>106</v>
      </c>
      <c r="E145" s="210" t="s">
        <v>42</v>
      </c>
      <c r="F145" s="503" t="s">
        <v>79</v>
      </c>
      <c r="G145" s="306">
        <v>117.38517975055025</v>
      </c>
      <c r="H145" s="211" t="s">
        <v>42</v>
      </c>
      <c r="I145" s="531" t="s">
        <v>153</v>
      </c>
      <c r="J145" s="532"/>
      <c r="K145" s="354"/>
      <c r="L145" s="232">
        <v>20.601575935436536</v>
      </c>
      <c r="M145" s="211" t="s">
        <v>42</v>
      </c>
      <c r="N145" s="78"/>
      <c r="O145" s="528"/>
      <c r="P145" s="18">
        <v>20.601575935436536</v>
      </c>
      <c r="Q145" s="79">
        <v>7916.3534446154508</v>
      </c>
      <c r="R145" s="78"/>
      <c r="S145" s="18">
        <v>1.5260073367571536</v>
      </c>
      <c r="T145" s="79">
        <v>917.93784004400368</v>
      </c>
      <c r="U145" s="18">
        <v>2.3888481291269259</v>
      </c>
      <c r="V145" s="79">
        <v>917.93784004400368</v>
      </c>
      <c r="W145" s="529"/>
      <c r="X145" s="529"/>
      <c r="Y145" s="18">
        <v>5.2824651504035218</v>
      </c>
      <c r="Z145" s="212">
        <v>2029.8379755272813</v>
      </c>
      <c r="AA145" s="509"/>
      <c r="AB145" s="510"/>
      <c r="AC145" s="530">
        <v>20.601575935436536</v>
      </c>
      <c r="AD145" s="79">
        <v>15832.706889230902</v>
      </c>
      <c r="AE145" s="212">
        <f t="shared" si="5"/>
        <v>15832.706889230902</v>
      </c>
      <c r="AF145" s="519"/>
      <c r="AG145" s="520"/>
      <c r="AH145" s="19"/>
      <c r="AI145" s="19"/>
      <c r="AK145" s="513"/>
      <c r="AL145" s="514"/>
      <c r="AM145" s="515"/>
    </row>
    <row r="146" spans="1:39" s="58" customFormat="1" ht="15" customHeight="1" thickBot="1">
      <c r="A146" s="533"/>
      <c r="B146" s="534"/>
      <c r="C146" s="535"/>
      <c r="D146" s="137" t="s">
        <v>107</v>
      </c>
      <c r="E146" s="210" t="s">
        <v>42</v>
      </c>
      <c r="F146" s="503" t="s">
        <v>79</v>
      </c>
      <c r="G146" s="31">
        <v>0</v>
      </c>
      <c r="H146" s="215" t="s">
        <v>42</v>
      </c>
      <c r="I146" s="536" t="s">
        <v>153</v>
      </c>
      <c r="J146" s="537"/>
      <c r="K146" s="418"/>
      <c r="L146" s="238">
        <v>53.558327219369041</v>
      </c>
      <c r="M146" s="215" t="s">
        <v>42</v>
      </c>
      <c r="N146" s="93"/>
      <c r="O146" s="538"/>
      <c r="P146" s="31">
        <v>53.558327219369041</v>
      </c>
      <c r="Q146" s="91">
        <v>20580.301696318267</v>
      </c>
      <c r="R146" s="93"/>
      <c r="S146" s="31">
        <v>0</v>
      </c>
      <c r="T146" s="91">
        <v>534.52400022218308</v>
      </c>
      <c r="U146" s="31">
        <v>1.3910491562729275</v>
      </c>
      <c r="V146" s="91">
        <v>534.52400022218308</v>
      </c>
      <c r="W146" s="92"/>
      <c r="X146" s="92"/>
      <c r="Y146" s="31">
        <v>16.023477622890681</v>
      </c>
      <c r="Z146" s="539">
        <v>6157.1751924327355</v>
      </c>
      <c r="AA146" s="540"/>
      <c r="AB146" s="541"/>
      <c r="AC146" s="224">
        <v>53.558327219369041</v>
      </c>
      <c r="AD146" s="91">
        <v>41160.603392636534</v>
      </c>
      <c r="AE146" s="539">
        <f t="shared" si="5"/>
        <v>41160.603392636534</v>
      </c>
      <c r="AF146" s="542"/>
      <c r="AG146" s="543"/>
      <c r="AH146" s="19"/>
      <c r="AI146" s="19"/>
      <c r="AK146" s="513"/>
      <c r="AL146" s="514"/>
      <c r="AM146" s="515"/>
    </row>
    <row r="147" spans="1:39" s="19" customFormat="1">
      <c r="A147" s="51"/>
      <c r="B147" s="51"/>
      <c r="C147" s="52"/>
      <c r="D147" s="54"/>
      <c r="E147" s="53"/>
      <c r="F147" s="53"/>
      <c r="G147" s="55"/>
      <c r="H147" s="55"/>
      <c r="I147" s="55"/>
      <c r="J147" s="54"/>
      <c r="K147" s="54"/>
      <c r="L147" s="43"/>
      <c r="M147" s="56"/>
      <c r="N147" s="43"/>
      <c r="O147" s="43"/>
      <c r="P147" s="43"/>
      <c r="Q147" s="43"/>
      <c r="R147" s="43"/>
      <c r="S147" s="43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42"/>
    </row>
    <row r="148" spans="1:39" s="108" customFormat="1">
      <c r="A148" s="100"/>
      <c r="B148" s="100"/>
      <c r="C148" s="101"/>
      <c r="D148" s="103"/>
      <c r="E148" s="102"/>
      <c r="F148" s="102"/>
      <c r="G148" s="104"/>
      <c r="H148" s="104"/>
      <c r="I148" s="104"/>
      <c r="J148" s="103"/>
      <c r="K148" s="103"/>
      <c r="L148" s="105"/>
      <c r="M148" s="106"/>
      <c r="N148" s="105"/>
      <c r="O148" s="105"/>
      <c r="P148" s="105"/>
      <c r="Q148" s="105"/>
      <c r="R148" s="105"/>
      <c r="S148" s="105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7"/>
    </row>
    <row r="149" spans="1:39" s="19" customFormat="1" ht="13.5" thickBot="1">
      <c r="A149" s="51"/>
      <c r="B149" s="51"/>
      <c r="C149" s="52"/>
      <c r="D149" s="54"/>
      <c r="E149" s="53"/>
      <c r="F149" s="53"/>
      <c r="G149" s="55"/>
      <c r="H149" s="55"/>
      <c r="I149" s="55"/>
      <c r="J149" s="54"/>
      <c r="K149" s="54"/>
      <c r="L149" s="43"/>
      <c r="M149" s="56"/>
      <c r="N149" s="43"/>
      <c r="O149" s="43"/>
      <c r="P149" s="59"/>
      <c r="Q149" s="59"/>
      <c r="R149" s="43"/>
      <c r="S149" s="59"/>
      <c r="T149" s="60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42"/>
    </row>
    <row r="150" spans="1:39" s="19" customFormat="1" ht="15" customHeight="1">
      <c r="A150" s="439" t="s">
        <v>26</v>
      </c>
      <c r="B150" s="327" t="s">
        <v>79</v>
      </c>
      <c r="C150" s="409">
        <v>42025</v>
      </c>
      <c r="D150" s="37" t="s">
        <v>44</v>
      </c>
      <c r="E150" s="115" t="s">
        <v>25</v>
      </c>
      <c r="F150" s="118" t="s">
        <v>20</v>
      </c>
      <c r="G150" s="32">
        <v>307228.74</v>
      </c>
      <c r="H150" s="32">
        <v>307228.74</v>
      </c>
      <c r="I150" s="118" t="s">
        <v>20</v>
      </c>
      <c r="J150" s="412" t="s">
        <v>141</v>
      </c>
      <c r="K150" s="412" t="s">
        <v>19</v>
      </c>
      <c r="L150" s="39">
        <v>4504.5073688000002</v>
      </c>
      <c r="M150" s="38">
        <v>2992.34</v>
      </c>
      <c r="N150" s="44"/>
      <c r="O150" s="44"/>
      <c r="P150" s="67">
        <v>1512.1673688000001</v>
      </c>
      <c r="Q150" s="119">
        <v>7399.5685740014778</v>
      </c>
      <c r="R150" s="118" t="s">
        <v>20</v>
      </c>
      <c r="S150" s="67"/>
      <c r="T150" s="119"/>
      <c r="U150" s="38">
        <v>15.380177000000007</v>
      </c>
      <c r="V150" s="111">
        <v>75.259636593863647</v>
      </c>
      <c r="W150" s="38">
        <v>206.03618879999993</v>
      </c>
      <c r="X150" s="111">
        <v>1008.2246764499131</v>
      </c>
      <c r="Y150" s="38">
        <v>335.59530679999983</v>
      </c>
      <c r="Z150" s="111">
        <v>1642.2063745709142</v>
      </c>
      <c r="AA150" s="479" t="s">
        <v>16</v>
      </c>
      <c r="AB150" s="480"/>
      <c r="AC150" s="38">
        <v>1512.1673688000001</v>
      </c>
      <c r="AD150" s="111">
        <v>14799</v>
      </c>
      <c r="AE150" s="122">
        <f>AD150</f>
        <v>14799</v>
      </c>
      <c r="AF150" s="341">
        <v>46088</v>
      </c>
      <c r="AG150" s="476">
        <f>AE150+AE151+AE152</f>
        <v>74951</v>
      </c>
    </row>
    <row r="151" spans="1:39" s="19" customFormat="1" ht="15" customHeight="1">
      <c r="A151" s="448"/>
      <c r="B151" s="329"/>
      <c r="C151" s="410"/>
      <c r="D151" s="136" t="s">
        <v>88</v>
      </c>
      <c r="E151" s="117" t="s">
        <v>42</v>
      </c>
      <c r="F151" s="117" t="s">
        <v>20</v>
      </c>
      <c r="G151" s="113">
        <v>178864.71</v>
      </c>
      <c r="H151" s="117" t="s">
        <v>42</v>
      </c>
      <c r="I151" s="117" t="s">
        <v>20</v>
      </c>
      <c r="J151" s="413"/>
      <c r="K151" s="413"/>
      <c r="L151" s="71">
        <v>4330.4626752000004</v>
      </c>
      <c r="M151" s="117" t="s">
        <v>42</v>
      </c>
      <c r="N151" s="114"/>
      <c r="O151" s="114"/>
      <c r="P151" s="18">
        <v>4330.4626752000004</v>
      </c>
      <c r="Q151" s="79">
        <v>21190.432112110713</v>
      </c>
      <c r="R151" s="117" t="s">
        <v>20</v>
      </c>
      <c r="S151" s="18">
        <v>2325.2412300000001</v>
      </c>
      <c r="T151" s="79">
        <v>11378.200090605686</v>
      </c>
      <c r="U151" s="34">
        <v>247.00794550000001</v>
      </c>
      <c r="V151" s="121">
        <v>1208.7049957770012</v>
      </c>
      <c r="W151" s="34">
        <v>276.16847519999999</v>
      </c>
      <c r="X151" s="121">
        <v>1351.3949179536633</v>
      </c>
      <c r="Y151" s="34">
        <v>448.7737722</v>
      </c>
      <c r="Z151" s="121">
        <v>2195.9861582723133</v>
      </c>
      <c r="AA151" s="481"/>
      <c r="AB151" s="482"/>
      <c r="AC151" s="34">
        <v>4330.4626752000004</v>
      </c>
      <c r="AD151" s="121">
        <v>42381</v>
      </c>
      <c r="AE151" s="123">
        <f t="shared" ref="AE151:AE152" si="6">AD151</f>
        <v>42381</v>
      </c>
      <c r="AF151" s="475"/>
      <c r="AG151" s="477"/>
      <c r="AI151" s="127" t="s">
        <v>46</v>
      </c>
    </row>
    <row r="152" spans="1:39" s="19" customFormat="1" ht="15.75" customHeight="1" thickBot="1">
      <c r="A152" s="440"/>
      <c r="B152" s="328"/>
      <c r="C152" s="411"/>
      <c r="D152" s="137" t="s">
        <v>89</v>
      </c>
      <c r="E152" s="116" t="s">
        <v>42</v>
      </c>
      <c r="F152" s="110" t="s">
        <v>20</v>
      </c>
      <c r="G152" s="65">
        <v>66666.66</v>
      </c>
      <c r="H152" s="116" t="s">
        <v>42</v>
      </c>
      <c r="I152" s="110" t="s">
        <v>20</v>
      </c>
      <c r="J152" s="414"/>
      <c r="K152" s="414"/>
      <c r="L152" s="31">
        <v>1815.8398360000001</v>
      </c>
      <c r="M152" s="116" t="s">
        <v>42</v>
      </c>
      <c r="N152" s="40"/>
      <c r="O152" s="40"/>
      <c r="P152" s="31">
        <v>1815.8398360000001</v>
      </c>
      <c r="Q152" s="91">
        <v>8885.5304624578348</v>
      </c>
      <c r="R152" s="110" t="s">
        <v>20</v>
      </c>
      <c r="S152" s="31">
        <v>866.66658000000007</v>
      </c>
      <c r="T152" s="91">
        <v>4240.914775474891</v>
      </c>
      <c r="U152" s="30">
        <v>105.19999</v>
      </c>
      <c r="V152" s="112">
        <v>514.77982897753304</v>
      </c>
      <c r="W152" s="30">
        <v>130.50665600000002</v>
      </c>
      <c r="X152" s="112">
        <v>638.63037528381949</v>
      </c>
      <c r="Y152" s="30">
        <v>212.07331600000001</v>
      </c>
      <c r="Z152" s="112">
        <v>1037.7315430728656</v>
      </c>
      <c r="AA152" s="483"/>
      <c r="AB152" s="484"/>
      <c r="AC152" s="30">
        <v>1815.8398360000001</v>
      </c>
      <c r="AD152" s="112">
        <v>17771</v>
      </c>
      <c r="AE152" s="124">
        <f t="shared" si="6"/>
        <v>17771</v>
      </c>
      <c r="AF152" s="474"/>
      <c r="AG152" s="478"/>
    </row>
    <row r="153" spans="1:39" s="19" customFormat="1">
      <c r="A153" s="51"/>
      <c r="B153" s="51"/>
      <c r="C153" s="52"/>
      <c r="D153" s="54"/>
      <c r="E153" s="53"/>
      <c r="F153" s="53"/>
      <c r="G153" s="55"/>
      <c r="H153" s="55"/>
      <c r="I153" s="55"/>
      <c r="J153" s="54"/>
      <c r="K153" s="54"/>
      <c r="L153" s="43"/>
      <c r="M153" s="56"/>
      <c r="N153" s="43"/>
      <c r="O153" s="43"/>
      <c r="P153" s="43"/>
      <c r="Q153" s="43"/>
      <c r="R153" s="43"/>
      <c r="S153" s="43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42"/>
    </row>
    <row r="154" spans="1:39" s="108" customFormat="1">
      <c r="A154" s="100"/>
      <c r="B154" s="100"/>
      <c r="C154" s="101"/>
      <c r="D154" s="103"/>
      <c r="E154" s="102"/>
      <c r="F154" s="102"/>
      <c r="G154" s="104"/>
      <c r="H154" s="104"/>
      <c r="I154" s="104"/>
      <c r="J154" s="103"/>
      <c r="K154" s="103"/>
      <c r="L154" s="105"/>
      <c r="M154" s="105"/>
      <c r="N154" s="105"/>
      <c r="O154" s="105"/>
      <c r="P154" s="105"/>
      <c r="Q154" s="105"/>
      <c r="R154" s="105"/>
      <c r="S154" s="105"/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7"/>
    </row>
    <row r="155" spans="1:39" s="19" customFormat="1" ht="13.5" thickBot="1">
      <c r="A155" s="51"/>
      <c r="B155" s="51"/>
      <c r="C155" s="52"/>
      <c r="D155" s="54"/>
      <c r="E155" s="53"/>
      <c r="F155" s="53"/>
      <c r="G155" s="55"/>
      <c r="H155" s="55"/>
      <c r="I155" s="55"/>
      <c r="J155" s="54"/>
      <c r="K155" s="54"/>
      <c r="L155" s="43"/>
      <c r="M155" s="56"/>
      <c r="N155" s="43"/>
      <c r="O155" s="43"/>
      <c r="P155" s="43"/>
      <c r="Q155" s="43"/>
      <c r="R155" s="43"/>
      <c r="S155" s="43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42"/>
    </row>
    <row r="156" spans="1:39" s="19" customFormat="1">
      <c r="A156" s="439" t="s">
        <v>39</v>
      </c>
      <c r="B156" s="327" t="s">
        <v>79</v>
      </c>
      <c r="C156" s="409">
        <v>42359</v>
      </c>
      <c r="D156" s="37" t="s">
        <v>41</v>
      </c>
      <c r="E156" s="130" t="s">
        <v>40</v>
      </c>
      <c r="F156" s="129" t="s">
        <v>20</v>
      </c>
      <c r="G156" s="32"/>
      <c r="H156" s="32"/>
      <c r="I156" s="129" t="s">
        <v>20</v>
      </c>
      <c r="J156" s="412" t="s">
        <v>142</v>
      </c>
      <c r="K156" s="412" t="s">
        <v>43</v>
      </c>
      <c r="L156" s="39">
        <v>141.846</v>
      </c>
      <c r="M156" s="38">
        <v>27.84</v>
      </c>
      <c r="N156" s="44"/>
      <c r="O156" s="44"/>
      <c r="P156" s="38">
        <v>114.006</v>
      </c>
      <c r="Q156" s="111">
        <v>452</v>
      </c>
      <c r="R156" s="63" t="s">
        <v>20</v>
      </c>
      <c r="S156" s="44"/>
      <c r="T156" s="45"/>
      <c r="U156" s="111"/>
      <c r="V156" s="111"/>
      <c r="W156" s="38">
        <v>16.256</v>
      </c>
      <c r="X156" s="38">
        <v>64</v>
      </c>
      <c r="Y156" s="38">
        <v>26.623999999999999</v>
      </c>
      <c r="Z156" s="38">
        <v>105</v>
      </c>
      <c r="AA156" s="87"/>
      <c r="AB156" s="87"/>
      <c r="AC156" s="38">
        <v>228.012</v>
      </c>
      <c r="AD156" s="111">
        <v>903</v>
      </c>
      <c r="AE156" s="125">
        <f>AD156</f>
        <v>903</v>
      </c>
      <c r="AF156" s="341">
        <v>45988</v>
      </c>
      <c r="AG156" s="485">
        <f>AE156+AE157</f>
        <v>19932</v>
      </c>
    </row>
    <row r="157" spans="1:39" s="19" customFormat="1" ht="15.75" customHeight="1" thickBot="1">
      <c r="A157" s="440"/>
      <c r="B157" s="328"/>
      <c r="C157" s="411"/>
      <c r="D157" s="137" t="s">
        <v>88</v>
      </c>
      <c r="E157" s="116" t="s">
        <v>42</v>
      </c>
      <c r="F157" s="110" t="s">
        <v>20</v>
      </c>
      <c r="G157" s="109">
        <v>100000</v>
      </c>
      <c r="H157" s="110" t="s">
        <v>42</v>
      </c>
      <c r="I157" s="110" t="s">
        <v>20</v>
      </c>
      <c r="J157" s="414"/>
      <c r="K157" s="414"/>
      <c r="L157" s="31">
        <v>2401.1</v>
      </c>
      <c r="M157" s="110" t="s">
        <v>42</v>
      </c>
      <c r="N157" s="40"/>
      <c r="O157" s="40"/>
      <c r="P157" s="30">
        <v>2401.1</v>
      </c>
      <c r="Q157" s="112">
        <v>9514</v>
      </c>
      <c r="R157" s="46" t="s">
        <v>20</v>
      </c>
      <c r="S157" s="31">
        <v>1300</v>
      </c>
      <c r="T157" s="112">
        <v>5151</v>
      </c>
      <c r="U157" s="112"/>
      <c r="V157" s="112"/>
      <c r="W157" s="30">
        <v>172.79999999999998</v>
      </c>
      <c r="X157" s="30">
        <v>685</v>
      </c>
      <c r="Y157" s="30">
        <v>280.8</v>
      </c>
      <c r="Z157" s="30">
        <v>1113</v>
      </c>
      <c r="AA157" s="92"/>
      <c r="AB157" s="92"/>
      <c r="AC157" s="30">
        <v>4802.2</v>
      </c>
      <c r="AD157" s="112">
        <v>19029</v>
      </c>
      <c r="AE157" s="126">
        <f>AD157</f>
        <v>19029</v>
      </c>
      <c r="AF157" s="474"/>
      <c r="AG157" s="486"/>
    </row>
    <row r="158" spans="1:39" s="19" customFormat="1">
      <c r="A158" s="51"/>
      <c r="B158" s="51"/>
      <c r="C158" s="52"/>
      <c r="D158" s="54"/>
      <c r="E158" s="53"/>
      <c r="F158" s="53"/>
      <c r="G158" s="55"/>
      <c r="H158" s="55"/>
      <c r="I158" s="55"/>
      <c r="J158" s="54"/>
      <c r="K158" s="54"/>
      <c r="L158" s="43"/>
      <c r="M158" s="56"/>
      <c r="N158" s="43"/>
      <c r="O158" s="43"/>
      <c r="P158" s="43"/>
      <c r="Q158" s="43"/>
      <c r="R158" s="43"/>
      <c r="S158" s="43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42"/>
    </row>
    <row r="159" spans="1:39" s="108" customFormat="1">
      <c r="A159" s="100"/>
      <c r="B159" s="100"/>
      <c r="C159" s="101"/>
      <c r="D159" s="103"/>
      <c r="E159" s="102"/>
      <c r="F159" s="102"/>
      <c r="G159" s="104"/>
      <c r="H159" s="104"/>
      <c r="I159" s="104"/>
      <c r="J159" s="103"/>
      <c r="K159" s="103"/>
      <c r="L159" s="105"/>
      <c r="M159" s="105"/>
      <c r="N159" s="105"/>
      <c r="O159" s="105"/>
      <c r="P159" s="105"/>
      <c r="Q159" s="105"/>
      <c r="R159" s="105"/>
      <c r="S159" s="105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7"/>
    </row>
    <row r="160" spans="1:39" s="19" customFormat="1" ht="13.5" thickBot="1">
      <c r="A160" s="51"/>
      <c r="B160" s="51"/>
      <c r="C160" s="52"/>
      <c r="D160" s="54"/>
      <c r="E160" s="53"/>
      <c r="F160" s="53"/>
      <c r="G160" s="55"/>
      <c r="H160" s="55"/>
      <c r="I160" s="55"/>
      <c r="J160" s="84"/>
      <c r="K160" s="84"/>
      <c r="L160" s="59"/>
      <c r="M160" s="59"/>
      <c r="N160" s="59"/>
      <c r="O160" s="59"/>
      <c r="P160" s="59"/>
      <c r="Q160" s="59"/>
      <c r="R160" s="59"/>
      <c r="S160" s="59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G160" s="42"/>
    </row>
    <row r="161" spans="1:34" s="19" customFormat="1" ht="13.5" customHeight="1" thickBot="1">
      <c r="A161" s="336" t="s">
        <v>80</v>
      </c>
      <c r="B161" s="326" t="s">
        <v>79</v>
      </c>
      <c r="C161" s="134">
        <v>43193</v>
      </c>
      <c r="D161" s="138" t="s">
        <v>108</v>
      </c>
      <c r="E161" s="143" t="s">
        <v>84</v>
      </c>
      <c r="F161" s="290"/>
      <c r="G161" s="146">
        <v>10000</v>
      </c>
      <c r="H161" s="146">
        <v>10000</v>
      </c>
      <c r="I161" s="157"/>
      <c r="J161" s="339" t="s">
        <v>143</v>
      </c>
      <c r="K161" s="339" t="s">
        <v>79</v>
      </c>
      <c r="L161" s="233">
        <v>391.02</v>
      </c>
      <c r="M161" s="28">
        <v>230.64</v>
      </c>
      <c r="N161" s="98"/>
      <c r="O161" s="99"/>
      <c r="P161" s="28">
        <v>160.38159999999999</v>
      </c>
      <c r="Q161" s="182">
        <v>627.75317987102812</v>
      </c>
      <c r="R161" s="170"/>
      <c r="S161" s="171"/>
      <c r="T161" s="171"/>
      <c r="U161" s="28"/>
      <c r="V161" s="160"/>
      <c r="W161" s="28">
        <v>22.121600000000001</v>
      </c>
      <c r="X161" s="160">
        <v>86.586645499452146</v>
      </c>
      <c r="Y161" s="28">
        <v>59.067</v>
      </c>
      <c r="Z161" s="229">
        <v>231.19545556000199</v>
      </c>
      <c r="AA161" s="347" t="s">
        <v>16</v>
      </c>
      <c r="AB161" s="348"/>
      <c r="AC161" s="234">
        <v>160.38159999999999</v>
      </c>
      <c r="AD161" s="28">
        <v>1255.5063597420562</v>
      </c>
      <c r="AE161" s="323">
        <f t="shared" ref="AE161:AE165" si="7">AD161</f>
        <v>1255.5063597420562</v>
      </c>
      <c r="AF161" s="341">
        <v>46150</v>
      </c>
      <c r="AG161" s="284">
        <f>AE161</f>
        <v>1255.5063597420562</v>
      </c>
      <c r="AH161" s="344">
        <f>AG161+AG162+AG164+AG166+AG167+AG169+AG171+AG197+AG199</f>
        <v>126697.47419259735</v>
      </c>
    </row>
    <row r="162" spans="1:34" s="19" customFormat="1" ht="12.75" customHeight="1">
      <c r="A162" s="337"/>
      <c r="B162" s="327" t="s">
        <v>79</v>
      </c>
      <c r="C162" s="131">
        <v>43193</v>
      </c>
      <c r="D162" s="135" t="s">
        <v>109</v>
      </c>
      <c r="E162" s="68" t="s">
        <v>85</v>
      </c>
      <c r="F162" s="291"/>
      <c r="G162" s="144"/>
      <c r="H162" s="47">
        <v>20000</v>
      </c>
      <c r="I162" s="142"/>
      <c r="J162" s="340"/>
      <c r="K162" s="340"/>
      <c r="L162" s="231">
        <v>266.54000000000002</v>
      </c>
      <c r="M162" s="6">
        <v>117.8</v>
      </c>
      <c r="N162" s="96"/>
      <c r="O162" s="97"/>
      <c r="P162" s="6">
        <v>148.74160000000001</v>
      </c>
      <c r="Q162" s="119">
        <v>582.19279754725324</v>
      </c>
      <c r="R162" s="163"/>
      <c r="S162" s="165"/>
      <c r="T162" s="165"/>
      <c r="U162" s="6"/>
      <c r="V162" s="186"/>
      <c r="W162" s="6">
        <v>19.4816</v>
      </c>
      <c r="X162" s="186">
        <v>76.253362910554742</v>
      </c>
      <c r="Y162" s="6">
        <v>54.117000000000004</v>
      </c>
      <c r="Z162" s="227">
        <v>211.82055070581939</v>
      </c>
      <c r="AA162" s="349"/>
      <c r="AB162" s="350"/>
      <c r="AC162" s="235">
        <v>148.74160000000001</v>
      </c>
      <c r="AD162" s="6">
        <v>1164.3855950945065</v>
      </c>
      <c r="AE162" s="180">
        <f t="shared" si="7"/>
        <v>1164.3855950945065</v>
      </c>
      <c r="AF162" s="342"/>
      <c r="AG162" s="382">
        <f>SUM(AE162:AE163)</f>
        <v>2601.9769192439512</v>
      </c>
      <c r="AH162" s="345"/>
    </row>
    <row r="163" spans="1:34" s="19" customFormat="1" ht="13.5" customHeight="1" thickBot="1">
      <c r="A163" s="337"/>
      <c r="B163" s="220"/>
      <c r="C163" s="133"/>
      <c r="D163" s="137" t="s">
        <v>110</v>
      </c>
      <c r="E163" s="110" t="s">
        <v>42</v>
      </c>
      <c r="F163" s="292"/>
      <c r="G163" s="147"/>
      <c r="H163" s="153" t="s">
        <v>50</v>
      </c>
      <c r="I163" s="158"/>
      <c r="J163" s="340"/>
      <c r="K163" s="340"/>
      <c r="L163" s="238">
        <v>183.64</v>
      </c>
      <c r="M163" s="110" t="s">
        <v>42</v>
      </c>
      <c r="N163" s="168"/>
      <c r="O163" s="90"/>
      <c r="P163" s="30">
        <v>183.64159999999998</v>
      </c>
      <c r="Q163" s="91">
        <v>718.79566207472237</v>
      </c>
      <c r="R163" s="169"/>
      <c r="S163" s="29"/>
      <c r="T163" s="29"/>
      <c r="U163" s="30">
        <v>0.5</v>
      </c>
      <c r="V163" s="112">
        <v>2</v>
      </c>
      <c r="W163" s="30">
        <v>27.881599999999999</v>
      </c>
      <c r="X163" s="112">
        <v>109.13198932977383</v>
      </c>
      <c r="Y163" s="30">
        <v>69.867000000000004</v>
      </c>
      <c r="Z163" s="225">
        <v>273.46797524185519</v>
      </c>
      <c r="AA163" s="349"/>
      <c r="AB163" s="350"/>
      <c r="AC163" s="224">
        <v>183.64159999999998</v>
      </c>
      <c r="AD163" s="30">
        <v>1437.5913241494447</v>
      </c>
      <c r="AE163" s="268">
        <f t="shared" si="7"/>
        <v>1437.5913241494447</v>
      </c>
      <c r="AF163" s="342"/>
      <c r="AG163" s="383"/>
      <c r="AH163" s="345"/>
    </row>
    <row r="164" spans="1:34" s="19" customFormat="1" ht="12.75" customHeight="1">
      <c r="A164" s="337"/>
      <c r="B164" s="331" t="s">
        <v>79</v>
      </c>
      <c r="C164" s="131">
        <v>43193</v>
      </c>
      <c r="D164" s="135" t="s">
        <v>111</v>
      </c>
      <c r="E164" s="61" t="s">
        <v>86</v>
      </c>
      <c r="F164" s="291"/>
      <c r="G164" s="144"/>
      <c r="H164" s="152">
        <v>20000</v>
      </c>
      <c r="I164" s="156"/>
      <c r="J164" s="340"/>
      <c r="K164" s="340"/>
      <c r="L164" s="231">
        <v>266.54000000000002</v>
      </c>
      <c r="M164" s="6">
        <v>117.8</v>
      </c>
      <c r="N164" s="172"/>
      <c r="O164" s="172"/>
      <c r="P164" s="173">
        <v>148.74160000000001</v>
      </c>
      <c r="Q164" s="183">
        <v>582.19279754725324</v>
      </c>
      <c r="R164" s="163"/>
      <c r="S164" s="164"/>
      <c r="T164" s="165"/>
      <c r="U164" s="67"/>
      <c r="V164" s="119"/>
      <c r="W164" s="67">
        <v>19.4816</v>
      </c>
      <c r="X164" s="119">
        <v>76.253362910554742</v>
      </c>
      <c r="Y164" s="67">
        <v>54.117000000000004</v>
      </c>
      <c r="Z164" s="202">
        <v>211.82055070581939</v>
      </c>
      <c r="AA164" s="349"/>
      <c r="AB164" s="350"/>
      <c r="AC164" s="236">
        <v>148.74160000000001</v>
      </c>
      <c r="AD164" s="67">
        <v>1164.3855950945065</v>
      </c>
      <c r="AE164" s="180">
        <f t="shared" si="7"/>
        <v>1164.3855950945065</v>
      </c>
      <c r="AF164" s="342"/>
      <c r="AG164" s="382">
        <f>SUM(AE164:AE165)</f>
        <v>2601.9769192439512</v>
      </c>
      <c r="AH164" s="345"/>
    </row>
    <row r="165" spans="1:34" s="19" customFormat="1" ht="13.5" customHeight="1" thickBot="1">
      <c r="A165" s="337"/>
      <c r="B165" s="221"/>
      <c r="C165" s="133"/>
      <c r="D165" s="137" t="s">
        <v>110</v>
      </c>
      <c r="E165" s="110" t="s">
        <v>42</v>
      </c>
      <c r="F165" s="292"/>
      <c r="G165" s="148"/>
      <c r="H165" s="153" t="s">
        <v>50</v>
      </c>
      <c r="I165" s="158"/>
      <c r="J165" s="340"/>
      <c r="K165" s="340"/>
      <c r="L165" s="238">
        <v>183.64</v>
      </c>
      <c r="M165" s="110" t="s">
        <v>42</v>
      </c>
      <c r="N165" s="168"/>
      <c r="O165" s="90"/>
      <c r="P165" s="30">
        <v>183.64159999999998</v>
      </c>
      <c r="Q165" s="91">
        <v>718.79566207472237</v>
      </c>
      <c r="R165" s="169"/>
      <c r="S165" s="29"/>
      <c r="T165" s="29"/>
      <c r="U165" s="30">
        <v>0.5</v>
      </c>
      <c r="V165" s="112">
        <v>2</v>
      </c>
      <c r="W165" s="30">
        <v>27.881599999999999</v>
      </c>
      <c r="X165" s="112">
        <v>109.13198932977383</v>
      </c>
      <c r="Y165" s="30">
        <v>69.867000000000004</v>
      </c>
      <c r="Z165" s="225">
        <v>273.46797524185519</v>
      </c>
      <c r="AA165" s="349"/>
      <c r="AB165" s="350"/>
      <c r="AC165" s="224">
        <v>183.64159999999998</v>
      </c>
      <c r="AD165" s="30">
        <v>1437.5913241494447</v>
      </c>
      <c r="AE165" s="268">
        <f t="shared" si="7"/>
        <v>1437.5913241494447</v>
      </c>
      <c r="AF165" s="342"/>
      <c r="AG165" s="383"/>
      <c r="AH165" s="345"/>
    </row>
    <row r="166" spans="1:34" s="19" customFormat="1" ht="13.5" customHeight="1" thickBot="1">
      <c r="A166" s="337"/>
      <c r="B166" s="326" t="s">
        <v>79</v>
      </c>
      <c r="C166" s="134">
        <v>43521</v>
      </c>
      <c r="D166" s="138" t="s">
        <v>128</v>
      </c>
      <c r="E166" s="64" t="s">
        <v>47</v>
      </c>
      <c r="F166" s="294"/>
      <c r="G166" s="151">
        <v>250000</v>
      </c>
      <c r="H166" s="154">
        <v>250000</v>
      </c>
      <c r="I166" s="159"/>
      <c r="J166" s="340"/>
      <c r="K166" s="340"/>
      <c r="L166" s="240">
        <v>2462.056</v>
      </c>
      <c r="M166" s="174">
        <v>2385.7600000000002</v>
      </c>
      <c r="N166" s="175"/>
      <c r="O166" s="176"/>
      <c r="P166" s="174">
        <v>76.295999999999822</v>
      </c>
      <c r="Q166" s="184">
        <v>281.17950606131262</v>
      </c>
      <c r="R166" s="177"/>
      <c r="S166" s="178"/>
      <c r="T166" s="178"/>
      <c r="U166" s="174">
        <v>2.5</v>
      </c>
      <c r="V166" s="185">
        <v>9.2134419255699296</v>
      </c>
      <c r="W166" s="174">
        <v>9.6959999999999997</v>
      </c>
      <c r="X166" s="185">
        <v>35.733413164130425</v>
      </c>
      <c r="Y166" s="174">
        <v>27.494999999999898</v>
      </c>
      <c r="Z166" s="226">
        <v>101.32943429741771</v>
      </c>
      <c r="AA166" s="349"/>
      <c r="AB166" s="350"/>
      <c r="AC166" s="275">
        <v>76.295999999999822</v>
      </c>
      <c r="AD166" s="276">
        <v>562.35901212262524</v>
      </c>
      <c r="AE166" s="282">
        <f t="shared" ref="AE166:AE170" si="8">AD166</f>
        <v>562.35901212262524</v>
      </c>
      <c r="AF166" s="342"/>
      <c r="AG166" s="285">
        <f>AE166</f>
        <v>562.35901212262524</v>
      </c>
      <c r="AH166" s="345"/>
    </row>
    <row r="167" spans="1:34" s="19" customFormat="1" ht="12.75" customHeight="1">
      <c r="A167" s="337"/>
      <c r="B167" s="327" t="s">
        <v>79</v>
      </c>
      <c r="C167" s="131">
        <v>43521</v>
      </c>
      <c r="D167" s="139" t="s">
        <v>129</v>
      </c>
      <c r="E167" s="20" t="s">
        <v>48</v>
      </c>
      <c r="F167" s="291"/>
      <c r="G167" s="149"/>
      <c r="H167" s="152"/>
      <c r="I167" s="157"/>
      <c r="J167" s="340"/>
      <c r="K167" s="340"/>
      <c r="L167" s="231">
        <v>126.336</v>
      </c>
      <c r="M167" s="6">
        <v>249.24</v>
      </c>
      <c r="N167" s="96"/>
      <c r="O167" s="97"/>
      <c r="P167" s="6"/>
      <c r="Q167" s="119">
        <v>0</v>
      </c>
      <c r="R167" s="163"/>
      <c r="S167" s="165"/>
      <c r="T167" s="165"/>
      <c r="U167" s="6">
        <v>0.5</v>
      </c>
      <c r="V167" s="186">
        <v>1.842688385113985</v>
      </c>
      <c r="W167" s="179">
        <v>-27.504000000000005</v>
      </c>
      <c r="X167" s="187">
        <v>-50.987416404293882</v>
      </c>
      <c r="Y167" s="179">
        <v>-44.505000000000003</v>
      </c>
      <c r="Z167" s="228">
        <v>-82.504180012838034</v>
      </c>
      <c r="AA167" s="349"/>
      <c r="AB167" s="350"/>
      <c r="AC167" s="237">
        <v>-122.90400000000001</v>
      </c>
      <c r="AD167" s="179">
        <v>-227.84167487468497</v>
      </c>
      <c r="AE167" s="181">
        <f t="shared" si="8"/>
        <v>-227.84167487468497</v>
      </c>
      <c r="AF167" s="342"/>
      <c r="AG167" s="382">
        <f>SUM(AE167:AE168)</f>
        <v>403.36017531579978</v>
      </c>
      <c r="AH167" s="345"/>
    </row>
    <row r="168" spans="1:34" s="19" customFormat="1" ht="13.5" customHeight="1" thickBot="1">
      <c r="A168" s="337"/>
      <c r="B168" s="223"/>
      <c r="C168" s="133"/>
      <c r="D168" s="140" t="s">
        <v>130</v>
      </c>
      <c r="E168" s="110" t="s">
        <v>42</v>
      </c>
      <c r="F168" s="295"/>
      <c r="G168" s="148"/>
      <c r="H168" s="312"/>
      <c r="I168" s="158"/>
      <c r="J168" s="340"/>
      <c r="K168" s="340"/>
      <c r="L168" s="238">
        <v>85.63600000000001</v>
      </c>
      <c r="M168" s="110" t="s">
        <v>42</v>
      </c>
      <c r="N168" s="168"/>
      <c r="O168" s="90"/>
      <c r="P168" s="30">
        <v>85.63600000000001</v>
      </c>
      <c r="Q168" s="91">
        <v>315.60092509524236</v>
      </c>
      <c r="R168" s="169"/>
      <c r="S168" s="29"/>
      <c r="T168" s="29"/>
      <c r="U168" s="30">
        <v>0.5</v>
      </c>
      <c r="V168" s="112">
        <v>1.842688385113985</v>
      </c>
      <c r="W168" s="30">
        <v>13.536000000000001</v>
      </c>
      <c r="X168" s="112">
        <v>49.885259961805851</v>
      </c>
      <c r="Y168" s="30">
        <v>32.22</v>
      </c>
      <c r="Z168" s="225">
        <v>118.74283953674519</v>
      </c>
      <c r="AA168" s="349"/>
      <c r="AB168" s="350"/>
      <c r="AC168" s="224">
        <v>85.63600000000001</v>
      </c>
      <c r="AD168" s="30">
        <v>631.20185019048472</v>
      </c>
      <c r="AE168" s="268">
        <f t="shared" si="8"/>
        <v>631.20185019048472</v>
      </c>
      <c r="AF168" s="342"/>
      <c r="AG168" s="383"/>
      <c r="AH168" s="345"/>
    </row>
    <row r="169" spans="1:34" s="19" customFormat="1" ht="12.75" customHeight="1">
      <c r="A169" s="337"/>
      <c r="B169" s="331" t="s">
        <v>79</v>
      </c>
      <c r="C169" s="131">
        <v>43521</v>
      </c>
      <c r="D169" s="135" t="s">
        <v>131</v>
      </c>
      <c r="E169" s="17" t="s">
        <v>49</v>
      </c>
      <c r="F169" s="291"/>
      <c r="G169" s="149"/>
      <c r="H169" s="311"/>
      <c r="I169" s="157"/>
      <c r="J169" s="340"/>
      <c r="K169" s="340"/>
      <c r="L169" s="231">
        <v>152.376</v>
      </c>
      <c r="M169" s="6">
        <v>265.36</v>
      </c>
      <c r="N169" s="96"/>
      <c r="O169" s="97"/>
      <c r="P169" s="6"/>
      <c r="Q169" s="119">
        <v>0</v>
      </c>
      <c r="R169" s="163"/>
      <c r="S169" s="165"/>
      <c r="T169" s="165"/>
      <c r="U169" s="6">
        <v>0.5</v>
      </c>
      <c r="V169" s="186">
        <v>1.842688385113985</v>
      </c>
      <c r="W169" s="179">
        <v>-25.583999999999996</v>
      </c>
      <c r="X169" s="187">
        <v>-47.42808541621055</v>
      </c>
      <c r="Y169" s="179">
        <v>-40.905000000000001</v>
      </c>
      <c r="Z169" s="228">
        <v>-75.830434410181837</v>
      </c>
      <c r="AA169" s="349"/>
      <c r="AB169" s="350"/>
      <c r="AC169" s="237">
        <v>-112.98400000000001</v>
      </c>
      <c r="AD169" s="179">
        <v>-209.45179810292115</v>
      </c>
      <c r="AE169" s="181">
        <f t="shared" si="8"/>
        <v>-209.45179810292115</v>
      </c>
      <c r="AF169" s="342"/>
      <c r="AG169" s="382">
        <f>SUM(AE169:AE170)</f>
        <v>562.08919949784558</v>
      </c>
      <c r="AH169" s="345"/>
    </row>
    <row r="170" spans="1:34" s="19" customFormat="1" ht="13.5" customHeight="1" thickBot="1">
      <c r="A170" s="337"/>
      <c r="B170" s="221"/>
      <c r="C170" s="133"/>
      <c r="D170" s="137" t="s">
        <v>132</v>
      </c>
      <c r="E170" s="110" t="s">
        <v>42</v>
      </c>
      <c r="F170" s="292"/>
      <c r="G170" s="148"/>
      <c r="H170" s="312"/>
      <c r="I170" s="158"/>
      <c r="J170" s="340"/>
      <c r="K170" s="340"/>
      <c r="L170" s="238">
        <v>104.676</v>
      </c>
      <c r="M170" s="110" t="s">
        <v>42</v>
      </c>
      <c r="N170" s="168"/>
      <c r="O170" s="90"/>
      <c r="P170" s="30">
        <v>104.676</v>
      </c>
      <c r="Q170" s="91">
        <v>385.77049880038339</v>
      </c>
      <c r="R170" s="169"/>
      <c r="S170" s="29"/>
      <c r="T170" s="29"/>
      <c r="U170" s="30">
        <v>0.5</v>
      </c>
      <c r="V170" s="112">
        <v>1.842688385113985</v>
      </c>
      <c r="W170" s="30">
        <v>16.576000000000001</v>
      </c>
      <c r="X170" s="112">
        <v>61.088805343298858</v>
      </c>
      <c r="Y170" s="30">
        <v>39.42</v>
      </c>
      <c r="Z170" s="225">
        <v>145.27755228238669</v>
      </c>
      <c r="AA170" s="349"/>
      <c r="AB170" s="350"/>
      <c r="AC170" s="224">
        <v>104.676</v>
      </c>
      <c r="AD170" s="30">
        <v>771.54099760076679</v>
      </c>
      <c r="AE170" s="268">
        <f t="shared" si="8"/>
        <v>771.54099760076679</v>
      </c>
      <c r="AF170" s="342"/>
      <c r="AG170" s="383"/>
      <c r="AH170" s="345"/>
    </row>
    <row r="171" spans="1:34" s="19" customFormat="1" ht="12.75" customHeight="1">
      <c r="A171" s="337"/>
      <c r="B171" s="327" t="s">
        <v>79</v>
      </c>
      <c r="C171" s="131">
        <v>43521</v>
      </c>
      <c r="D171" s="277" t="s">
        <v>133</v>
      </c>
      <c r="E171" s="335" t="s">
        <v>73</v>
      </c>
      <c r="F171" s="291"/>
      <c r="G171" s="149"/>
      <c r="H171" s="210"/>
      <c r="I171" s="156"/>
      <c r="J171" s="340"/>
      <c r="K171" s="340"/>
      <c r="L171" s="324">
        <v>728.79200000000003</v>
      </c>
      <c r="M171" s="67">
        <v>260.39999999999998</v>
      </c>
      <c r="N171" s="172"/>
      <c r="O171" s="172"/>
      <c r="P171" s="71">
        <v>468.39200000000005</v>
      </c>
      <c r="Q171" s="250">
        <v>1726.20099616062</v>
      </c>
      <c r="R171" s="163"/>
      <c r="S171" s="164"/>
      <c r="T171" s="165"/>
      <c r="U171" s="71">
        <v>1.5</v>
      </c>
      <c r="V171" s="250">
        <v>5.5280651553419613</v>
      </c>
      <c r="W171" s="251">
        <f t="shared" ref="W171:W179" si="9">U171+V171</f>
        <v>7.0280651553419613</v>
      </c>
      <c r="X171" s="252">
        <v>236.57170563447389</v>
      </c>
      <c r="Y171" s="252">
        <v>272.34000000000003</v>
      </c>
      <c r="Z171" s="265">
        <v>1003.6755096038854</v>
      </c>
      <c r="AA171" s="349"/>
      <c r="AB171" s="350"/>
      <c r="AC171" s="253">
        <v>468.39200000000005</v>
      </c>
      <c r="AD171" s="254">
        <v>3452.40199232124</v>
      </c>
      <c r="AE171" s="180">
        <f t="shared" ref="AE171:AE179" si="10">AD171</f>
        <v>3452.40199232124</v>
      </c>
      <c r="AF171" s="342"/>
      <c r="AG171" s="450">
        <f>SUM(AE171:AE196)</f>
        <v>116236.20560743113</v>
      </c>
      <c r="AH171" s="345"/>
    </row>
    <row r="172" spans="1:34" s="19" customFormat="1" ht="12.75" customHeight="1">
      <c r="A172" s="337"/>
      <c r="B172" s="222"/>
      <c r="C172" s="132"/>
      <c r="D172" s="136" t="s">
        <v>88</v>
      </c>
      <c r="E172" s="335" t="s">
        <v>74</v>
      </c>
      <c r="F172" s="288"/>
      <c r="G172" s="150">
        <v>1380000</v>
      </c>
      <c r="H172" s="211" t="s">
        <v>63</v>
      </c>
      <c r="I172" s="142"/>
      <c r="J172" s="340"/>
      <c r="K172" s="340"/>
      <c r="L172" s="308">
        <v>11975.4</v>
      </c>
      <c r="M172" s="210" t="s">
        <v>42</v>
      </c>
      <c r="N172" s="167"/>
      <c r="O172" s="77"/>
      <c r="P172" s="255">
        <v>11975.4</v>
      </c>
      <c r="Q172" s="246">
        <v>44133.860974188065</v>
      </c>
      <c r="R172" s="161"/>
      <c r="S172" s="27"/>
      <c r="T172" s="27"/>
      <c r="U172" s="255">
        <v>3</v>
      </c>
      <c r="V172" s="246">
        <v>11.056130310683923</v>
      </c>
      <c r="W172" s="257">
        <f t="shared" si="9"/>
        <v>14.056130310683923</v>
      </c>
      <c r="X172" s="258">
        <v>8485.2114757728832</v>
      </c>
      <c r="Y172" s="258">
        <v>4351.5</v>
      </c>
      <c r="Z172" s="266">
        <v>16036.917015647017</v>
      </c>
      <c r="AA172" s="349"/>
      <c r="AB172" s="350"/>
      <c r="AC172" s="259">
        <v>11975.4</v>
      </c>
      <c r="AD172" s="260">
        <v>88267.721948376129</v>
      </c>
      <c r="AE172" s="180">
        <f t="shared" si="10"/>
        <v>88267.721948376129</v>
      </c>
      <c r="AF172" s="342"/>
      <c r="AG172" s="451"/>
      <c r="AH172" s="345"/>
    </row>
    <row r="173" spans="1:34" s="19" customFormat="1" ht="12.75" customHeight="1">
      <c r="A173" s="337"/>
      <c r="B173" s="222"/>
      <c r="C173" s="132"/>
      <c r="D173" s="136" t="s">
        <v>89</v>
      </c>
      <c r="E173" s="335" t="s">
        <v>74</v>
      </c>
      <c r="F173" s="288"/>
      <c r="G173" s="150">
        <v>20000</v>
      </c>
      <c r="H173" s="211" t="s">
        <v>63</v>
      </c>
      <c r="I173" s="142"/>
      <c r="J173" s="340"/>
      <c r="K173" s="340"/>
      <c r="L173" s="308">
        <v>703.4</v>
      </c>
      <c r="M173" s="210" t="s">
        <v>42</v>
      </c>
      <c r="N173" s="167"/>
      <c r="O173" s="77"/>
      <c r="P173" s="255">
        <v>703.4</v>
      </c>
      <c r="Q173" s="246">
        <v>2592.2940201783554</v>
      </c>
      <c r="R173" s="161"/>
      <c r="S173" s="27"/>
      <c r="T173" s="27"/>
      <c r="U173" s="255">
        <v>4</v>
      </c>
      <c r="V173" s="246">
        <v>14.74150708091188</v>
      </c>
      <c r="W173" s="257">
        <f t="shared" si="9"/>
        <v>18.74150708091188</v>
      </c>
      <c r="X173" s="258">
        <v>421.60710251407983</v>
      </c>
      <c r="Y173" s="258">
        <v>263.25</v>
      </c>
      <c r="Z173" s="266">
        <v>970.17543476251308</v>
      </c>
      <c r="AA173" s="349"/>
      <c r="AB173" s="350"/>
      <c r="AC173" s="259">
        <v>703.4</v>
      </c>
      <c r="AD173" s="260">
        <v>5184.5880403567107</v>
      </c>
      <c r="AE173" s="180">
        <f t="shared" si="10"/>
        <v>5184.5880403567107</v>
      </c>
      <c r="AF173" s="342"/>
      <c r="AG173" s="451"/>
      <c r="AH173" s="345"/>
    </row>
    <row r="174" spans="1:34" s="19" customFormat="1" ht="12.75" customHeight="1">
      <c r="A174" s="337"/>
      <c r="B174" s="222"/>
      <c r="C174" s="132"/>
      <c r="D174" s="136" t="s">
        <v>90</v>
      </c>
      <c r="E174" s="335" t="s">
        <v>75</v>
      </c>
      <c r="F174" s="288"/>
      <c r="G174" s="150"/>
      <c r="H174" s="211"/>
      <c r="I174" s="142"/>
      <c r="J174" s="340"/>
      <c r="K174" s="340"/>
      <c r="L174" s="308">
        <v>99.7</v>
      </c>
      <c r="M174" s="210" t="s">
        <v>42</v>
      </c>
      <c r="N174" s="167"/>
      <c r="O174" s="77"/>
      <c r="P174" s="255">
        <v>99.7</v>
      </c>
      <c r="Q174" s="246">
        <v>367.43206399172885</v>
      </c>
      <c r="R174" s="161"/>
      <c r="S174" s="27"/>
      <c r="T174" s="27"/>
      <c r="U174" s="255">
        <v>0.5</v>
      </c>
      <c r="V174" s="246">
        <v>1.842688385113985</v>
      </c>
      <c r="W174" s="257">
        <f t="shared" si="9"/>
        <v>2.342688385113985</v>
      </c>
      <c r="X174" s="258">
        <v>70.759233988377005</v>
      </c>
      <c r="Y174" s="258">
        <v>36</v>
      </c>
      <c r="Z174" s="266">
        <v>132.67356372820706</v>
      </c>
      <c r="AA174" s="349"/>
      <c r="AB174" s="350"/>
      <c r="AC174" s="259">
        <v>99.7</v>
      </c>
      <c r="AD174" s="260">
        <v>734.86412798345771</v>
      </c>
      <c r="AE174" s="180">
        <f t="shared" si="10"/>
        <v>734.86412798345771</v>
      </c>
      <c r="AF174" s="342"/>
      <c r="AG174" s="451"/>
      <c r="AH174" s="345"/>
    </row>
    <row r="175" spans="1:34" s="19" customFormat="1" ht="12.75" customHeight="1">
      <c r="A175" s="337"/>
      <c r="B175" s="222"/>
      <c r="C175" s="132"/>
      <c r="D175" s="136" t="s">
        <v>91</v>
      </c>
      <c r="E175" s="335" t="s">
        <v>75</v>
      </c>
      <c r="F175" s="293"/>
      <c r="G175" s="150"/>
      <c r="H175" s="211"/>
      <c r="I175" s="142"/>
      <c r="J175" s="340"/>
      <c r="K175" s="340"/>
      <c r="L175" s="308">
        <v>99.7</v>
      </c>
      <c r="M175" s="210" t="s">
        <v>42</v>
      </c>
      <c r="N175" s="167"/>
      <c r="O175" s="77"/>
      <c r="P175" s="255">
        <v>99.7</v>
      </c>
      <c r="Q175" s="246">
        <v>367.43206399172885</v>
      </c>
      <c r="R175" s="161"/>
      <c r="S175" s="27"/>
      <c r="T175" s="27"/>
      <c r="U175" s="255">
        <v>0.5</v>
      </c>
      <c r="V175" s="246">
        <v>1.842688385113985</v>
      </c>
      <c r="W175" s="257">
        <f t="shared" si="9"/>
        <v>2.342688385113985</v>
      </c>
      <c r="X175" s="258">
        <v>70.759233988377005</v>
      </c>
      <c r="Y175" s="258">
        <v>36</v>
      </c>
      <c r="Z175" s="266">
        <v>132.67356372820706</v>
      </c>
      <c r="AA175" s="349"/>
      <c r="AB175" s="350"/>
      <c r="AC175" s="259">
        <v>99.7</v>
      </c>
      <c r="AD175" s="260">
        <v>734.86412798345771</v>
      </c>
      <c r="AE175" s="180">
        <f t="shared" si="10"/>
        <v>734.86412798345771</v>
      </c>
      <c r="AF175" s="342"/>
      <c r="AG175" s="451"/>
      <c r="AH175" s="345"/>
    </row>
    <row r="176" spans="1:34" s="19" customFormat="1" ht="12.75" customHeight="1">
      <c r="A176" s="337"/>
      <c r="B176" s="222"/>
      <c r="C176" s="132"/>
      <c r="D176" s="136" t="s">
        <v>92</v>
      </c>
      <c r="E176" s="335" t="s">
        <v>75</v>
      </c>
      <c r="F176" s="288"/>
      <c r="G176" s="150"/>
      <c r="H176" s="211"/>
      <c r="I176" s="142"/>
      <c r="J176" s="340"/>
      <c r="K176" s="340"/>
      <c r="L176" s="308">
        <v>99.7</v>
      </c>
      <c r="M176" s="210" t="s">
        <v>42</v>
      </c>
      <c r="N176" s="167"/>
      <c r="O176" s="77"/>
      <c r="P176" s="255">
        <v>99.7</v>
      </c>
      <c r="Q176" s="246">
        <v>367.43206399172885</v>
      </c>
      <c r="R176" s="161"/>
      <c r="S176" s="27"/>
      <c r="T176" s="27"/>
      <c r="U176" s="255">
        <v>0.5</v>
      </c>
      <c r="V176" s="246">
        <v>1.842688385113985</v>
      </c>
      <c r="W176" s="257">
        <f t="shared" si="9"/>
        <v>2.342688385113985</v>
      </c>
      <c r="X176" s="258">
        <v>70.759233988377005</v>
      </c>
      <c r="Y176" s="258">
        <v>36</v>
      </c>
      <c r="Z176" s="266">
        <v>132.67356372820706</v>
      </c>
      <c r="AA176" s="349"/>
      <c r="AB176" s="350"/>
      <c r="AC176" s="259">
        <v>99.7</v>
      </c>
      <c r="AD176" s="260">
        <v>734.86412798345771</v>
      </c>
      <c r="AE176" s="180">
        <f t="shared" si="10"/>
        <v>734.86412798345771</v>
      </c>
      <c r="AF176" s="342"/>
      <c r="AG176" s="451"/>
      <c r="AH176" s="345"/>
    </row>
    <row r="177" spans="1:34" s="19" customFormat="1" ht="13.5" customHeight="1">
      <c r="A177" s="337"/>
      <c r="B177" s="222"/>
      <c r="C177" s="132"/>
      <c r="D177" s="136" t="s">
        <v>93</v>
      </c>
      <c r="E177" s="335" t="s">
        <v>75</v>
      </c>
      <c r="F177" s="288"/>
      <c r="G177" s="150"/>
      <c r="H177" s="211"/>
      <c r="I177" s="142"/>
      <c r="J177" s="340"/>
      <c r="K177" s="340"/>
      <c r="L177" s="308">
        <v>99.7</v>
      </c>
      <c r="M177" s="210" t="s">
        <v>42</v>
      </c>
      <c r="N177" s="167"/>
      <c r="O177" s="77"/>
      <c r="P177" s="255">
        <v>99.7</v>
      </c>
      <c r="Q177" s="246">
        <v>367.43206399172885</v>
      </c>
      <c r="R177" s="161"/>
      <c r="S177" s="27"/>
      <c r="T177" s="27"/>
      <c r="U177" s="255">
        <v>0.5</v>
      </c>
      <c r="V177" s="246">
        <v>1.842688385113985</v>
      </c>
      <c r="W177" s="257">
        <f t="shared" si="9"/>
        <v>2.342688385113985</v>
      </c>
      <c r="X177" s="258">
        <v>70.759233988377005</v>
      </c>
      <c r="Y177" s="258">
        <v>36</v>
      </c>
      <c r="Z177" s="266">
        <v>132.67356372820706</v>
      </c>
      <c r="AA177" s="349"/>
      <c r="AB177" s="350"/>
      <c r="AC177" s="259">
        <v>99.7</v>
      </c>
      <c r="AD177" s="260">
        <v>734.86412798345771</v>
      </c>
      <c r="AE177" s="180">
        <f t="shared" si="10"/>
        <v>734.86412798345771</v>
      </c>
      <c r="AF177" s="342"/>
      <c r="AG177" s="451"/>
      <c r="AH177" s="345"/>
    </row>
    <row r="178" spans="1:34" s="19" customFormat="1" ht="13.5" customHeight="1">
      <c r="A178" s="337"/>
      <c r="B178" s="269"/>
      <c r="C178" s="270"/>
      <c r="D178" s="136" t="s">
        <v>94</v>
      </c>
      <c r="E178" s="211" t="s">
        <v>42</v>
      </c>
      <c r="F178" s="288"/>
      <c r="G178" s="150"/>
      <c r="H178" s="211" t="s">
        <v>42</v>
      </c>
      <c r="I178" s="243"/>
      <c r="J178" s="340"/>
      <c r="K178" s="340"/>
      <c r="L178" s="308">
        <v>99.7</v>
      </c>
      <c r="M178" s="210" t="s">
        <v>42</v>
      </c>
      <c r="N178" s="167"/>
      <c r="O178" s="77"/>
      <c r="P178" s="255">
        <v>99.7</v>
      </c>
      <c r="Q178" s="246">
        <v>367.43206399172885</v>
      </c>
      <c r="R178" s="247"/>
      <c r="S178" s="248"/>
      <c r="T178" s="248"/>
      <c r="U178" s="255">
        <v>0.5</v>
      </c>
      <c r="V178" s="246">
        <v>1.842688385113985</v>
      </c>
      <c r="W178" s="257">
        <f t="shared" si="9"/>
        <v>2.342688385113985</v>
      </c>
      <c r="X178" s="258">
        <v>70.759233988377005</v>
      </c>
      <c r="Y178" s="258">
        <v>36</v>
      </c>
      <c r="Z178" s="266">
        <v>132.67356372820706</v>
      </c>
      <c r="AA178" s="349"/>
      <c r="AB178" s="350"/>
      <c r="AC178" s="259">
        <v>99.7</v>
      </c>
      <c r="AD178" s="260">
        <v>734.86412798345771</v>
      </c>
      <c r="AE178" s="180">
        <f t="shared" si="10"/>
        <v>734.86412798345771</v>
      </c>
      <c r="AF178" s="342"/>
      <c r="AG178" s="451"/>
      <c r="AH178" s="345"/>
    </row>
    <row r="179" spans="1:34" s="19" customFormat="1" ht="13.5" customHeight="1">
      <c r="A179" s="337"/>
      <c r="B179" s="269"/>
      <c r="C179" s="270"/>
      <c r="D179" s="136" t="s">
        <v>95</v>
      </c>
      <c r="E179" s="211" t="s">
        <v>42</v>
      </c>
      <c r="F179" s="288"/>
      <c r="G179" s="145">
        <v>22182.22</v>
      </c>
      <c r="H179" s="211" t="s">
        <v>42</v>
      </c>
      <c r="I179" s="243"/>
      <c r="J179" s="340"/>
      <c r="K179" s="340"/>
      <c r="L179" s="232">
        <v>490.78362239999996</v>
      </c>
      <c r="M179" s="313" t="s">
        <v>42</v>
      </c>
      <c r="N179" s="278"/>
      <c r="O179" s="216"/>
      <c r="P179" s="255">
        <v>490.78362239999996</v>
      </c>
      <c r="Q179" s="246">
        <v>1808.722561201294</v>
      </c>
      <c r="R179" s="247"/>
      <c r="S179" s="248"/>
      <c r="T179" s="248"/>
      <c r="U179" s="255">
        <v>4</v>
      </c>
      <c r="V179" s="246">
        <v>14.74150708091188</v>
      </c>
      <c r="W179" s="257">
        <f t="shared" si="9"/>
        <v>18.74150708091188</v>
      </c>
      <c r="X179" s="258">
        <v>315.93210189671959</v>
      </c>
      <c r="Y179" s="258">
        <v>180.47599200000002</v>
      </c>
      <c r="Z179" s="266">
        <v>665.12202850064909</v>
      </c>
      <c r="AA179" s="349"/>
      <c r="AB179" s="350"/>
      <c r="AC179" s="259">
        <v>490.78362239999996</v>
      </c>
      <c r="AD179" s="260">
        <v>3617.4451224025879</v>
      </c>
      <c r="AE179" s="180">
        <f t="shared" si="10"/>
        <v>3617.4451224025879</v>
      </c>
      <c r="AF179" s="342"/>
      <c r="AG179" s="451"/>
      <c r="AH179" s="345"/>
    </row>
    <row r="180" spans="1:34" s="19" customFormat="1" ht="13.5" customHeight="1">
      <c r="A180" s="337"/>
      <c r="B180" s="269"/>
      <c r="C180" s="270"/>
      <c r="D180" s="136" t="s">
        <v>96</v>
      </c>
      <c r="E180" s="211" t="s">
        <v>42</v>
      </c>
      <c r="F180" s="288"/>
      <c r="G180" s="145">
        <v>1101.24</v>
      </c>
      <c r="H180" s="211" t="s">
        <v>42</v>
      </c>
      <c r="I180" s="243"/>
      <c r="J180" s="310" t="s">
        <v>144</v>
      </c>
      <c r="K180" s="309" t="s">
        <v>51</v>
      </c>
      <c r="L180" s="364" t="s">
        <v>148</v>
      </c>
      <c r="M180" s="364"/>
      <c r="N180" s="364"/>
      <c r="O180" s="364"/>
      <c r="P180" s="364"/>
      <c r="Q180" s="364"/>
      <c r="R180" s="365" t="s">
        <v>148</v>
      </c>
      <c r="S180" s="449"/>
      <c r="T180" s="449"/>
      <c r="U180" s="449"/>
      <c r="V180" s="449"/>
      <c r="W180" s="449"/>
      <c r="X180" s="449"/>
      <c r="Y180" s="449"/>
      <c r="Z180" s="449"/>
      <c r="AA180" s="349"/>
      <c r="AB180" s="350"/>
      <c r="AC180" s="494" t="s">
        <v>148</v>
      </c>
      <c r="AD180" s="494"/>
      <c r="AE180" s="494"/>
      <c r="AF180" s="342"/>
      <c r="AG180" s="451"/>
      <c r="AH180" s="345"/>
    </row>
    <row r="181" spans="1:34" s="19" customFormat="1" ht="13.5" customHeight="1">
      <c r="A181" s="337"/>
      <c r="B181" s="269"/>
      <c r="C181" s="270"/>
      <c r="D181" s="136" t="s">
        <v>97</v>
      </c>
      <c r="E181" s="211" t="s">
        <v>42</v>
      </c>
      <c r="F181" s="288"/>
      <c r="G181" s="145">
        <v>1101.24</v>
      </c>
      <c r="H181" s="211" t="s">
        <v>42</v>
      </c>
      <c r="I181" s="243"/>
      <c r="J181" s="488" t="s">
        <v>143</v>
      </c>
      <c r="K181" s="491" t="s">
        <v>79</v>
      </c>
      <c r="L181" s="364" t="s">
        <v>149</v>
      </c>
      <c r="M181" s="364"/>
      <c r="N181" s="364"/>
      <c r="O181" s="364"/>
      <c r="P181" s="364"/>
      <c r="Q181" s="364"/>
      <c r="R181" s="365" t="s">
        <v>149</v>
      </c>
      <c r="S181" s="449"/>
      <c r="T181" s="449"/>
      <c r="U181" s="449"/>
      <c r="V181" s="449"/>
      <c r="W181" s="449"/>
      <c r="X181" s="449"/>
      <c r="Y181" s="449"/>
      <c r="Z181" s="449"/>
      <c r="AA181" s="349"/>
      <c r="AB181" s="350"/>
      <c r="AC181" s="494" t="s">
        <v>149</v>
      </c>
      <c r="AD181" s="494"/>
      <c r="AE181" s="494"/>
      <c r="AF181" s="342"/>
      <c r="AG181" s="451"/>
      <c r="AH181" s="345"/>
    </row>
    <row r="182" spans="1:34" s="19" customFormat="1" ht="13.5" customHeight="1">
      <c r="A182" s="337"/>
      <c r="B182" s="269"/>
      <c r="C182" s="270"/>
      <c r="D182" s="136" t="s">
        <v>98</v>
      </c>
      <c r="E182" s="211" t="s">
        <v>42</v>
      </c>
      <c r="F182" s="288"/>
      <c r="G182" s="262">
        <v>4666.62</v>
      </c>
      <c r="H182" s="211" t="s">
        <v>42</v>
      </c>
      <c r="I182" s="243"/>
      <c r="J182" s="489"/>
      <c r="K182" s="413"/>
      <c r="L182" s="255">
        <v>163.37287040000001</v>
      </c>
      <c r="M182" s="210" t="s">
        <v>42</v>
      </c>
      <c r="N182" s="167"/>
      <c r="O182" s="77"/>
      <c r="P182" s="255">
        <v>163.37287040000001</v>
      </c>
      <c r="Q182" s="246">
        <v>602.09058145762515</v>
      </c>
      <c r="R182" s="247"/>
      <c r="S182" s="248"/>
      <c r="T182" s="248"/>
      <c r="U182" s="255">
        <v>3</v>
      </c>
      <c r="V182" s="246">
        <v>11.056130310683923</v>
      </c>
      <c r="W182" s="257">
        <f t="shared" ref="W182" si="11">U182+V182</f>
        <v>14.056130310683923</v>
      </c>
      <c r="X182" s="258">
        <v>114.3937647381176</v>
      </c>
      <c r="Y182" s="258">
        <v>58.199832000000008</v>
      </c>
      <c r="Z182" s="266">
        <v>214.4883088839706</v>
      </c>
      <c r="AA182" s="349"/>
      <c r="AB182" s="350"/>
      <c r="AC182" s="259">
        <v>163.37287040000001</v>
      </c>
      <c r="AD182" s="260">
        <v>1204.1811629152503</v>
      </c>
      <c r="AE182" s="180">
        <f t="shared" ref="AE182" si="12">AD182</f>
        <v>1204.1811629152503</v>
      </c>
      <c r="AF182" s="342"/>
      <c r="AG182" s="451"/>
      <c r="AH182" s="345"/>
    </row>
    <row r="183" spans="1:34" s="19" customFormat="1" ht="13.5" customHeight="1">
      <c r="A183" s="337"/>
      <c r="B183" s="269"/>
      <c r="C183" s="270"/>
      <c r="D183" s="136" t="s">
        <v>99</v>
      </c>
      <c r="E183" s="211" t="s">
        <v>42</v>
      </c>
      <c r="F183" s="288"/>
      <c r="G183" s="262">
        <v>666.66</v>
      </c>
      <c r="H183" s="211" t="s">
        <v>42</v>
      </c>
      <c r="I183" s="243"/>
      <c r="J183" s="489"/>
      <c r="K183" s="413"/>
      <c r="L183" s="497" t="s">
        <v>149</v>
      </c>
      <c r="M183" s="356"/>
      <c r="N183" s="356"/>
      <c r="O183" s="356"/>
      <c r="P183" s="356"/>
      <c r="Q183" s="357"/>
      <c r="R183" s="497" t="s">
        <v>149</v>
      </c>
      <c r="S183" s="356"/>
      <c r="T183" s="356"/>
      <c r="U183" s="356"/>
      <c r="V183" s="356"/>
      <c r="W183" s="356"/>
      <c r="X183" s="356"/>
      <c r="Y183" s="356"/>
      <c r="Z183" s="356"/>
      <c r="AA183" s="349"/>
      <c r="AB183" s="350"/>
      <c r="AC183" s="495" t="s">
        <v>149</v>
      </c>
      <c r="AD183" s="495"/>
      <c r="AE183" s="495"/>
      <c r="AF183" s="342"/>
      <c r="AG183" s="451"/>
      <c r="AH183" s="345"/>
    </row>
    <row r="184" spans="1:34" s="19" customFormat="1" ht="13.5" customHeight="1">
      <c r="A184" s="337"/>
      <c r="B184" s="269"/>
      <c r="C184" s="270"/>
      <c r="D184" s="136" t="s">
        <v>100</v>
      </c>
      <c r="E184" s="211" t="s">
        <v>42</v>
      </c>
      <c r="F184" s="288"/>
      <c r="G184" s="241">
        <v>66.599999999999994</v>
      </c>
      <c r="H184" s="211" t="s">
        <v>42</v>
      </c>
      <c r="I184" s="243"/>
      <c r="J184" s="490"/>
      <c r="K184" s="339"/>
      <c r="L184" s="498"/>
      <c r="M184" s="362"/>
      <c r="N184" s="362"/>
      <c r="O184" s="362"/>
      <c r="P184" s="362"/>
      <c r="Q184" s="363"/>
      <c r="R184" s="498"/>
      <c r="S184" s="362"/>
      <c r="T184" s="362"/>
      <c r="U184" s="362"/>
      <c r="V184" s="362"/>
      <c r="W184" s="362"/>
      <c r="X184" s="362"/>
      <c r="Y184" s="362"/>
      <c r="Z184" s="362"/>
      <c r="AA184" s="349"/>
      <c r="AB184" s="350"/>
      <c r="AC184" s="496"/>
      <c r="AD184" s="496"/>
      <c r="AE184" s="496"/>
      <c r="AF184" s="342"/>
      <c r="AG184" s="451"/>
      <c r="AH184" s="345"/>
    </row>
    <row r="185" spans="1:34" s="19" customFormat="1" ht="13.5" customHeight="1">
      <c r="A185" s="337"/>
      <c r="B185" s="269"/>
      <c r="C185" s="270"/>
      <c r="D185" s="136" t="s">
        <v>101</v>
      </c>
      <c r="E185" s="211" t="s">
        <v>42</v>
      </c>
      <c r="F185" s="288"/>
      <c r="G185" s="241">
        <v>66.599999999999994</v>
      </c>
      <c r="H185" s="211" t="s">
        <v>42</v>
      </c>
      <c r="I185" s="243"/>
      <c r="J185" s="310" t="s">
        <v>144</v>
      </c>
      <c r="K185" s="309" t="s">
        <v>51</v>
      </c>
      <c r="L185" s="364" t="s">
        <v>148</v>
      </c>
      <c r="M185" s="364"/>
      <c r="N185" s="364"/>
      <c r="O185" s="364"/>
      <c r="P185" s="364"/>
      <c r="Q185" s="364"/>
      <c r="R185" s="365" t="s">
        <v>148</v>
      </c>
      <c r="S185" s="449"/>
      <c r="T185" s="449"/>
      <c r="U185" s="449"/>
      <c r="V185" s="449"/>
      <c r="W185" s="449"/>
      <c r="X185" s="449"/>
      <c r="Y185" s="449"/>
      <c r="Z185" s="449"/>
      <c r="AA185" s="349"/>
      <c r="AB185" s="350"/>
      <c r="AC185" s="494" t="s">
        <v>148</v>
      </c>
      <c r="AD185" s="494"/>
      <c r="AE185" s="494"/>
      <c r="AF185" s="342"/>
      <c r="AG185" s="451"/>
      <c r="AH185" s="345"/>
    </row>
    <row r="186" spans="1:34" s="19" customFormat="1" ht="13.5" customHeight="1">
      <c r="A186" s="337"/>
      <c r="B186" s="269"/>
      <c r="C186" s="270"/>
      <c r="D186" s="136" t="s">
        <v>102</v>
      </c>
      <c r="E186" s="211" t="s">
        <v>42</v>
      </c>
      <c r="F186" s="288"/>
      <c r="G186" s="242">
        <v>5000</v>
      </c>
      <c r="H186" s="211" t="s">
        <v>42</v>
      </c>
      <c r="I186" s="243"/>
      <c r="J186" s="488" t="s">
        <v>143</v>
      </c>
      <c r="K186" s="491" t="s">
        <v>79</v>
      </c>
      <c r="L186" s="255">
        <v>166.68</v>
      </c>
      <c r="M186" s="210" t="s">
        <v>42</v>
      </c>
      <c r="N186" s="167"/>
      <c r="O186" s="77"/>
      <c r="P186" s="255">
        <v>166.68</v>
      </c>
      <c r="Q186" s="246">
        <v>614.27860006159881</v>
      </c>
      <c r="R186" s="247"/>
      <c r="S186" s="248"/>
      <c r="T186" s="248"/>
      <c r="U186" s="255">
        <v>3</v>
      </c>
      <c r="V186" s="246">
        <v>11.056130310683923</v>
      </c>
      <c r="W186" s="257">
        <f t="shared" ref="W186:W187" si="13">U186+V186</f>
        <v>14.056130310683923</v>
      </c>
      <c r="X186" s="258">
        <v>116.75273608082223</v>
      </c>
      <c r="Y186" s="258">
        <v>59.4</v>
      </c>
      <c r="Z186" s="266">
        <v>218.91138015154147</v>
      </c>
      <c r="AA186" s="349"/>
      <c r="AB186" s="350"/>
      <c r="AC186" s="259">
        <v>166.68</v>
      </c>
      <c r="AD186" s="260">
        <v>1228.5572001231976</v>
      </c>
      <c r="AE186" s="180">
        <f t="shared" ref="AE186:AE187" si="14">AD186</f>
        <v>1228.5572001231976</v>
      </c>
      <c r="AF186" s="342"/>
      <c r="AG186" s="451"/>
      <c r="AH186" s="345"/>
    </row>
    <row r="187" spans="1:34" s="19" customFormat="1" ht="13.5" customHeight="1">
      <c r="A187" s="337"/>
      <c r="B187" s="269"/>
      <c r="C187" s="270"/>
      <c r="D187" s="136" t="s">
        <v>103</v>
      </c>
      <c r="E187" s="211" t="s">
        <v>42</v>
      </c>
      <c r="F187" s="288"/>
      <c r="G187" s="242">
        <v>40903</v>
      </c>
      <c r="H187" s="211" t="s">
        <v>42</v>
      </c>
      <c r="I187" s="243"/>
      <c r="J187" s="489"/>
      <c r="K187" s="413"/>
      <c r="L187" s="18">
        <v>522.83776</v>
      </c>
      <c r="M187" s="210" t="s">
        <v>42</v>
      </c>
      <c r="N187" s="167"/>
      <c r="O187" s="77"/>
      <c r="P187" s="255">
        <v>522.83776</v>
      </c>
      <c r="Q187" s="246">
        <v>1926.8541353020275</v>
      </c>
      <c r="R187" s="247"/>
      <c r="S187" s="248"/>
      <c r="T187" s="248"/>
      <c r="U187" s="255">
        <v>3</v>
      </c>
      <c r="V187" s="246">
        <v>11.056130310683923</v>
      </c>
      <c r="W187" s="257">
        <f t="shared" si="13"/>
        <v>14.056130310683923</v>
      </c>
      <c r="X187" s="258">
        <v>370.79961386929222</v>
      </c>
      <c r="Y187" s="258">
        <v>188.6508</v>
      </c>
      <c r="Z187" s="266">
        <v>695.24927600492254</v>
      </c>
      <c r="AA187" s="349"/>
      <c r="AB187" s="350"/>
      <c r="AC187" s="259">
        <v>522.83776</v>
      </c>
      <c r="AD187" s="260">
        <v>3853.7082706040551</v>
      </c>
      <c r="AE187" s="180">
        <f t="shared" si="14"/>
        <v>3853.7082706040551</v>
      </c>
      <c r="AF187" s="342"/>
      <c r="AG187" s="451"/>
      <c r="AH187" s="345"/>
    </row>
    <row r="188" spans="1:34" s="19" customFormat="1" ht="13.5" customHeight="1">
      <c r="A188" s="337"/>
      <c r="B188" s="269"/>
      <c r="C188" s="270"/>
      <c r="D188" s="136" t="s">
        <v>104</v>
      </c>
      <c r="E188" s="211" t="s">
        <v>42</v>
      </c>
      <c r="F188" s="288"/>
      <c r="G188" s="242">
        <f>G187*10%</f>
        <v>4090.3</v>
      </c>
      <c r="H188" s="211" t="s">
        <v>42</v>
      </c>
      <c r="I188" s="243"/>
      <c r="J188" s="490"/>
      <c r="K188" s="339"/>
      <c r="L188" s="364" t="s">
        <v>149</v>
      </c>
      <c r="M188" s="364"/>
      <c r="N188" s="364"/>
      <c r="O188" s="364"/>
      <c r="P188" s="364"/>
      <c r="Q188" s="364"/>
      <c r="R188" s="365" t="s">
        <v>149</v>
      </c>
      <c r="S188" s="449"/>
      <c r="T188" s="449"/>
      <c r="U188" s="449"/>
      <c r="V188" s="449"/>
      <c r="W188" s="449"/>
      <c r="X188" s="449"/>
      <c r="Y188" s="449"/>
      <c r="Z188" s="449"/>
      <c r="AA188" s="349"/>
      <c r="AB188" s="350"/>
      <c r="AC188" s="494" t="s">
        <v>149</v>
      </c>
      <c r="AD188" s="494"/>
      <c r="AE188" s="494"/>
      <c r="AF188" s="342"/>
      <c r="AG188" s="451"/>
      <c r="AH188" s="345"/>
    </row>
    <row r="189" spans="1:34" s="19" customFormat="1" ht="13.5" customHeight="1">
      <c r="A189" s="337"/>
      <c r="B189" s="269"/>
      <c r="C189" s="270"/>
      <c r="D189" s="136" t="s">
        <v>105</v>
      </c>
      <c r="E189" s="211" t="s">
        <v>42</v>
      </c>
      <c r="F189" s="288"/>
      <c r="G189" s="242">
        <v>4090.3</v>
      </c>
      <c r="H189" s="211" t="s">
        <v>42</v>
      </c>
      <c r="I189" s="243"/>
      <c r="J189" s="310" t="s">
        <v>144</v>
      </c>
      <c r="K189" s="309" t="s">
        <v>51</v>
      </c>
      <c r="L189" s="364" t="s">
        <v>148</v>
      </c>
      <c r="M189" s="364"/>
      <c r="N189" s="364"/>
      <c r="O189" s="364"/>
      <c r="P189" s="364"/>
      <c r="Q189" s="364"/>
      <c r="R189" s="365" t="s">
        <v>148</v>
      </c>
      <c r="S189" s="449"/>
      <c r="T189" s="449"/>
      <c r="U189" s="449"/>
      <c r="V189" s="449"/>
      <c r="W189" s="449"/>
      <c r="X189" s="449"/>
      <c r="Y189" s="449"/>
      <c r="Z189" s="449"/>
      <c r="AA189" s="349"/>
      <c r="AB189" s="350"/>
      <c r="AC189" s="494" t="s">
        <v>148</v>
      </c>
      <c r="AD189" s="494"/>
      <c r="AE189" s="494"/>
      <c r="AF189" s="342"/>
      <c r="AG189" s="451"/>
      <c r="AH189" s="345"/>
    </row>
    <row r="190" spans="1:34" s="19" customFormat="1" ht="13.5" customHeight="1">
      <c r="A190" s="337"/>
      <c r="B190" s="269"/>
      <c r="C190" s="270"/>
      <c r="D190" s="136" t="s">
        <v>106</v>
      </c>
      <c r="E190" s="211" t="s">
        <v>42</v>
      </c>
      <c r="F190" s="288"/>
      <c r="G190" s="242">
        <v>15000</v>
      </c>
      <c r="H190" s="211" t="s">
        <v>42</v>
      </c>
      <c r="I190" s="243"/>
      <c r="J190" s="492" t="s">
        <v>143</v>
      </c>
      <c r="K190" s="491" t="s">
        <v>79</v>
      </c>
      <c r="L190" s="308">
        <v>265.88</v>
      </c>
      <c r="M190" s="210" t="s">
        <v>42</v>
      </c>
      <c r="N190" s="167"/>
      <c r="O190" s="77"/>
      <c r="P190" s="255">
        <v>265.88</v>
      </c>
      <c r="Q190" s="246">
        <v>979.86797566821349</v>
      </c>
      <c r="R190" s="247"/>
      <c r="S190" s="248"/>
      <c r="T190" s="248"/>
      <c r="U190" s="255">
        <v>3</v>
      </c>
      <c r="V190" s="246">
        <v>11.056130310683923</v>
      </c>
      <c r="W190" s="257">
        <f t="shared" ref="W190" si="15">U190+V190</f>
        <v>14.056130310683923</v>
      </c>
      <c r="X190" s="258">
        <v>187.51197006919918</v>
      </c>
      <c r="Y190" s="258">
        <v>95.4</v>
      </c>
      <c r="Z190" s="266">
        <v>351.58494387974832</v>
      </c>
      <c r="AA190" s="349"/>
      <c r="AB190" s="350"/>
      <c r="AC190" s="259">
        <v>265.88</v>
      </c>
      <c r="AD190" s="260">
        <v>1959.735951336427</v>
      </c>
      <c r="AE190" s="180">
        <f t="shared" ref="AE190" si="16">AD190</f>
        <v>1959.735951336427</v>
      </c>
      <c r="AF190" s="342"/>
      <c r="AG190" s="451"/>
      <c r="AH190" s="345"/>
    </row>
    <row r="191" spans="1:34" s="19" customFormat="1" ht="13.5" customHeight="1">
      <c r="A191" s="337"/>
      <c r="B191" s="269"/>
      <c r="C191" s="270"/>
      <c r="D191" s="136" t="s">
        <v>107</v>
      </c>
      <c r="E191" s="211" t="s">
        <v>42</v>
      </c>
      <c r="F191" s="288"/>
      <c r="G191" s="145">
        <v>1500</v>
      </c>
      <c r="H191" s="211" t="s">
        <v>42</v>
      </c>
      <c r="I191" s="243"/>
      <c r="J191" s="493"/>
      <c r="K191" s="339"/>
      <c r="L191" s="364" t="s">
        <v>149</v>
      </c>
      <c r="M191" s="364"/>
      <c r="N191" s="364"/>
      <c r="O191" s="364"/>
      <c r="P191" s="364"/>
      <c r="Q191" s="364"/>
      <c r="R191" s="365" t="s">
        <v>149</v>
      </c>
      <c r="S191" s="449"/>
      <c r="T191" s="449"/>
      <c r="U191" s="449"/>
      <c r="V191" s="449"/>
      <c r="W191" s="449"/>
      <c r="X191" s="449"/>
      <c r="Y191" s="449"/>
      <c r="Z191" s="449"/>
      <c r="AA191" s="349"/>
      <c r="AB191" s="350"/>
      <c r="AC191" s="494" t="s">
        <v>149</v>
      </c>
      <c r="AD191" s="494"/>
      <c r="AE191" s="494"/>
      <c r="AF191" s="342"/>
      <c r="AG191" s="451"/>
      <c r="AH191" s="345"/>
    </row>
    <row r="192" spans="1:34" s="19" customFormat="1" ht="13.5" customHeight="1">
      <c r="A192" s="337"/>
      <c r="B192" s="269"/>
      <c r="C192" s="270"/>
      <c r="D192" s="136" t="s">
        <v>113</v>
      </c>
      <c r="E192" s="211" t="s">
        <v>42</v>
      </c>
      <c r="F192" s="288"/>
      <c r="G192" s="145">
        <v>1500</v>
      </c>
      <c r="H192" s="211" t="s">
        <v>42</v>
      </c>
      <c r="I192" s="243"/>
      <c r="J192" s="310" t="s">
        <v>144</v>
      </c>
      <c r="K192" s="309" t="s">
        <v>51</v>
      </c>
      <c r="L192" s="364" t="s">
        <v>148</v>
      </c>
      <c r="M192" s="364"/>
      <c r="N192" s="364"/>
      <c r="O192" s="364"/>
      <c r="P192" s="364"/>
      <c r="Q192" s="364"/>
      <c r="R192" s="365" t="s">
        <v>148</v>
      </c>
      <c r="S192" s="449"/>
      <c r="T192" s="449"/>
      <c r="U192" s="449"/>
      <c r="V192" s="449"/>
      <c r="W192" s="449"/>
      <c r="X192" s="449"/>
      <c r="Y192" s="449"/>
      <c r="Z192" s="449"/>
      <c r="AA192" s="349"/>
      <c r="AB192" s="350"/>
      <c r="AC192" s="494" t="s">
        <v>148</v>
      </c>
      <c r="AD192" s="494"/>
      <c r="AE192" s="494"/>
      <c r="AF192" s="342"/>
      <c r="AG192" s="451"/>
      <c r="AH192" s="345"/>
    </row>
    <row r="193" spans="1:35" s="19" customFormat="1" ht="13.5" customHeight="1">
      <c r="A193" s="337"/>
      <c r="B193" s="269"/>
      <c r="C193" s="270"/>
      <c r="D193" s="136" t="s">
        <v>114</v>
      </c>
      <c r="E193" s="211" t="s">
        <v>42</v>
      </c>
      <c r="F193" s="288"/>
      <c r="G193" s="261">
        <v>6.66</v>
      </c>
      <c r="H193" s="211" t="s">
        <v>42</v>
      </c>
      <c r="I193" s="243"/>
      <c r="J193" s="368" t="s">
        <v>143</v>
      </c>
      <c r="K193" s="340" t="s">
        <v>79</v>
      </c>
      <c r="L193" s="255">
        <v>117.1460672</v>
      </c>
      <c r="M193" s="210" t="s">
        <v>42</v>
      </c>
      <c r="N193" s="167"/>
      <c r="O193" s="77"/>
      <c r="P193" s="255">
        <v>117.1460672</v>
      </c>
      <c r="Q193" s="246">
        <v>431.72739478244478</v>
      </c>
      <c r="R193" s="247"/>
      <c r="S193" s="248"/>
      <c r="T193" s="248"/>
      <c r="U193" s="255">
        <v>3</v>
      </c>
      <c r="V193" s="246">
        <v>11.056130310683923</v>
      </c>
      <c r="W193" s="257">
        <f t="shared" ref="W193:W196" si="17">U193+V193</f>
        <v>14.056130310683923</v>
      </c>
      <c r="X193" s="258">
        <v>81.420244736469883</v>
      </c>
      <c r="Y193" s="258">
        <v>41.423976000000003</v>
      </c>
      <c r="Z193" s="266">
        <v>152.66295888088109</v>
      </c>
      <c r="AA193" s="349"/>
      <c r="AB193" s="350"/>
      <c r="AC193" s="259">
        <v>117.1460672</v>
      </c>
      <c r="AD193" s="260">
        <v>863.45478956488955</v>
      </c>
      <c r="AE193" s="180">
        <f t="shared" ref="AE193:AE196" si="18">AD193</f>
        <v>863.45478956488955</v>
      </c>
      <c r="AF193" s="342"/>
      <c r="AG193" s="451"/>
      <c r="AH193" s="345"/>
    </row>
    <row r="194" spans="1:35" s="19" customFormat="1" ht="13.5" customHeight="1">
      <c r="A194" s="337"/>
      <c r="B194" s="269"/>
      <c r="C194" s="270"/>
      <c r="D194" s="136" t="s">
        <v>115</v>
      </c>
      <c r="E194" s="211" t="s">
        <v>42</v>
      </c>
      <c r="F194" s="288"/>
      <c r="G194" s="261">
        <v>66.599999999999994</v>
      </c>
      <c r="H194" s="211" t="s">
        <v>42</v>
      </c>
      <c r="I194" s="243"/>
      <c r="J194" s="369"/>
      <c r="K194" s="340"/>
      <c r="L194" s="255">
        <v>117.74067200000002</v>
      </c>
      <c r="M194" s="210" t="s">
        <v>42</v>
      </c>
      <c r="N194" s="167"/>
      <c r="O194" s="77"/>
      <c r="P194" s="255">
        <v>117.74067200000002</v>
      </c>
      <c r="Q194" s="246">
        <v>433.91873749983085</v>
      </c>
      <c r="R194" s="247"/>
      <c r="S194" s="248"/>
      <c r="T194" s="248"/>
      <c r="U194" s="255">
        <v>3</v>
      </c>
      <c r="V194" s="246">
        <v>11.056130310683923</v>
      </c>
      <c r="W194" s="257">
        <f t="shared" si="17"/>
        <v>14.056130310683923</v>
      </c>
      <c r="X194" s="258">
        <v>81.8443755849962</v>
      </c>
      <c r="Y194" s="258">
        <v>41.639760000000003</v>
      </c>
      <c r="Z194" s="266">
        <v>153.4582042218679</v>
      </c>
      <c r="AA194" s="349"/>
      <c r="AB194" s="350"/>
      <c r="AC194" s="259">
        <v>117.74067200000002</v>
      </c>
      <c r="AD194" s="260">
        <v>867.83747499966171</v>
      </c>
      <c r="AE194" s="180">
        <f t="shared" si="18"/>
        <v>867.83747499966171</v>
      </c>
      <c r="AF194" s="342"/>
      <c r="AG194" s="451"/>
      <c r="AH194" s="345"/>
    </row>
    <row r="195" spans="1:35" s="19" customFormat="1" ht="13.5" customHeight="1" thickBot="1">
      <c r="A195" s="337"/>
      <c r="B195" s="269"/>
      <c r="C195" s="270"/>
      <c r="D195" s="137" t="s">
        <v>116</v>
      </c>
      <c r="E195" s="211" t="s">
        <v>42</v>
      </c>
      <c r="F195" s="288"/>
      <c r="G195" s="261">
        <v>666.66</v>
      </c>
      <c r="H195" s="211" t="s">
        <v>42</v>
      </c>
      <c r="I195" s="243"/>
      <c r="J195" s="369"/>
      <c r="K195" s="340"/>
      <c r="L195" s="255">
        <v>123.69326720000001</v>
      </c>
      <c r="M195" s="210" t="s">
        <v>42</v>
      </c>
      <c r="N195" s="167"/>
      <c r="O195" s="77"/>
      <c r="P195" s="255">
        <v>123.69326720000001</v>
      </c>
      <c r="Q195" s="246">
        <v>455.8562935724816</v>
      </c>
      <c r="R195" s="247"/>
      <c r="S195" s="248"/>
      <c r="T195" s="248"/>
      <c r="U195" s="255">
        <v>3</v>
      </c>
      <c r="V195" s="246">
        <v>11.056130310683923</v>
      </c>
      <c r="W195" s="257">
        <f t="shared" si="17"/>
        <v>14.056130310683923</v>
      </c>
      <c r="X195" s="258">
        <v>86.090354179702757</v>
      </c>
      <c r="Y195" s="258">
        <v>43.799976000000001</v>
      </c>
      <c r="Z195" s="266">
        <v>161.41941408694268</v>
      </c>
      <c r="AA195" s="349"/>
      <c r="AB195" s="350"/>
      <c r="AC195" s="259">
        <v>123.69326720000001</v>
      </c>
      <c r="AD195" s="260">
        <v>911.71258714496321</v>
      </c>
      <c r="AE195" s="180">
        <f t="shared" si="18"/>
        <v>911.71258714496321</v>
      </c>
      <c r="AF195" s="342"/>
      <c r="AG195" s="451"/>
      <c r="AH195" s="345"/>
    </row>
    <row r="196" spans="1:35" s="19" customFormat="1" ht="13.5" customHeight="1" thickBot="1">
      <c r="A196" s="337"/>
      <c r="B196" s="223"/>
      <c r="C196" s="133"/>
      <c r="D196" s="137" t="s">
        <v>117</v>
      </c>
      <c r="E196" s="215" t="s">
        <v>42</v>
      </c>
      <c r="F196" s="296"/>
      <c r="G196" s="147">
        <f>50*78.66</f>
        <v>3933</v>
      </c>
      <c r="H196" s="215" t="s">
        <v>42</v>
      </c>
      <c r="I196" s="243"/>
      <c r="J196" s="369"/>
      <c r="K196" s="340"/>
      <c r="L196" s="31">
        <v>156.09536</v>
      </c>
      <c r="M196" s="215" t="s">
        <v>42</v>
      </c>
      <c r="N196" s="278"/>
      <c r="O196" s="216"/>
      <c r="P196" s="31">
        <v>156.09536</v>
      </c>
      <c r="Q196" s="91">
        <v>575.27021368437249</v>
      </c>
      <c r="R196" s="247"/>
      <c r="S196" s="29"/>
      <c r="T196" s="29"/>
      <c r="U196" s="31">
        <v>3</v>
      </c>
      <c r="V196" s="91">
        <v>11.056130310683923</v>
      </c>
      <c r="W196" s="263">
        <f t="shared" si="17"/>
        <v>14.056130310683923</v>
      </c>
      <c r="X196" s="264">
        <v>109.20272581426227</v>
      </c>
      <c r="Y196" s="264">
        <v>55.558799999999998</v>
      </c>
      <c r="Z196" s="267">
        <v>204.75511090174186</v>
      </c>
      <c r="AA196" s="349"/>
      <c r="AB196" s="350"/>
      <c r="AC196" s="281">
        <v>156.09536</v>
      </c>
      <c r="AD196" s="94">
        <v>1150.540427368745</v>
      </c>
      <c r="AE196" s="268">
        <f t="shared" si="18"/>
        <v>1150.540427368745</v>
      </c>
      <c r="AF196" s="342"/>
      <c r="AG196" s="452"/>
      <c r="AH196" s="345"/>
    </row>
    <row r="197" spans="1:35" s="19" customFormat="1" ht="15" customHeight="1">
      <c r="A197" s="337"/>
      <c r="B197" s="331" t="s">
        <v>79</v>
      </c>
      <c r="C197" s="131">
        <v>43521</v>
      </c>
      <c r="D197" s="139" t="s">
        <v>52</v>
      </c>
      <c r="E197" s="139" t="s">
        <v>52</v>
      </c>
      <c r="F197" s="188"/>
      <c r="G197" s="190">
        <v>666.66</v>
      </c>
      <c r="H197" s="211" t="s">
        <v>63</v>
      </c>
      <c r="I197" s="188"/>
      <c r="J197" s="369"/>
      <c r="K197" s="340"/>
      <c r="L197" s="39">
        <v>266.36526720000001</v>
      </c>
      <c r="M197" s="38">
        <v>55.8</v>
      </c>
      <c r="N197" s="44"/>
      <c r="O197" s="44"/>
      <c r="P197" s="67">
        <v>210.57</v>
      </c>
      <c r="Q197" s="119">
        <v>776.01234435572576</v>
      </c>
      <c r="R197" s="188"/>
      <c r="S197" s="97"/>
      <c r="T197" s="195"/>
      <c r="U197" s="38">
        <v>2.5</v>
      </c>
      <c r="V197" s="111">
        <v>9</v>
      </c>
      <c r="W197" s="38">
        <v>30.03</v>
      </c>
      <c r="X197" s="111">
        <v>110.67918799066375</v>
      </c>
      <c r="Y197" s="38">
        <v>75.25</v>
      </c>
      <c r="Z197" s="230">
        <v>277.34294039446371</v>
      </c>
      <c r="AA197" s="349"/>
      <c r="AB197" s="350"/>
      <c r="AC197" s="231">
        <v>210.57</v>
      </c>
      <c r="AD197" s="111">
        <v>1552</v>
      </c>
      <c r="AE197" s="122">
        <f>AD197</f>
        <v>1552</v>
      </c>
      <c r="AF197" s="342"/>
      <c r="AG197" s="382">
        <f>SUM(AE197:AE198)</f>
        <v>1848</v>
      </c>
      <c r="AH197" s="345"/>
    </row>
    <row r="198" spans="1:35" s="19" customFormat="1" ht="15" customHeight="1" thickBot="1">
      <c r="A198" s="337"/>
      <c r="B198" s="221"/>
      <c r="C198" s="133"/>
      <c r="D198" s="140" t="s">
        <v>53</v>
      </c>
      <c r="E198" s="140" t="s">
        <v>53</v>
      </c>
      <c r="F198" s="162"/>
      <c r="G198" s="109"/>
      <c r="H198" s="116"/>
      <c r="I198" s="162"/>
      <c r="J198" s="369"/>
      <c r="K198" s="340"/>
      <c r="L198" s="31">
        <v>40.18</v>
      </c>
      <c r="M198" s="194" t="s">
        <v>54</v>
      </c>
      <c r="N198" s="40"/>
      <c r="O198" s="40"/>
      <c r="P198" s="31">
        <v>40.18</v>
      </c>
      <c r="Q198" s="91">
        <v>148.07843862775982</v>
      </c>
      <c r="R198" s="162"/>
      <c r="S198" s="90"/>
      <c r="T198" s="196"/>
      <c r="U198" s="30">
        <v>0.5</v>
      </c>
      <c r="V198" s="112">
        <v>2</v>
      </c>
      <c r="W198" s="30">
        <v>7.68</v>
      </c>
      <c r="X198" s="112">
        <v>28.303693595350847</v>
      </c>
      <c r="Y198" s="30">
        <v>14.4</v>
      </c>
      <c r="Z198" s="225">
        <v>53.069425491282821</v>
      </c>
      <c r="AA198" s="349"/>
      <c r="AB198" s="350"/>
      <c r="AC198" s="238">
        <v>40.18</v>
      </c>
      <c r="AD198" s="112">
        <v>296</v>
      </c>
      <c r="AE198" s="283">
        <f t="shared" ref="AE198:AE199" si="19">AD198</f>
        <v>296</v>
      </c>
      <c r="AF198" s="342"/>
      <c r="AG198" s="383"/>
      <c r="AH198" s="345"/>
      <c r="AI198" s="127"/>
    </row>
    <row r="199" spans="1:35" s="19" customFormat="1" ht="15.75" customHeight="1" thickBot="1">
      <c r="A199" s="338"/>
      <c r="B199" s="332" t="s">
        <v>79</v>
      </c>
      <c r="C199" s="134">
        <v>43521</v>
      </c>
      <c r="D199" s="138" t="s">
        <v>53</v>
      </c>
      <c r="E199" s="138" t="s">
        <v>53</v>
      </c>
      <c r="F199" s="191"/>
      <c r="G199" s="192"/>
      <c r="H199" s="116"/>
      <c r="I199" s="189"/>
      <c r="J199" s="370"/>
      <c r="K199" s="447"/>
      <c r="L199" s="72">
        <v>128.33600000000001</v>
      </c>
      <c r="M199" s="307">
        <v>51.8</v>
      </c>
      <c r="N199" s="193"/>
      <c r="O199" s="193"/>
      <c r="P199" s="72">
        <v>84.94</v>
      </c>
      <c r="Q199" s="182">
        <v>313.02116135608287</v>
      </c>
      <c r="R199" s="189"/>
      <c r="S199" s="99"/>
      <c r="T199" s="197"/>
      <c r="U199" s="28">
        <v>0.5</v>
      </c>
      <c r="V199" s="160">
        <v>2</v>
      </c>
      <c r="W199" s="28">
        <v>12.34</v>
      </c>
      <c r="X199" s="160">
        <v>45.462807837532232</v>
      </c>
      <c r="Y199" s="28">
        <v>28.67</v>
      </c>
      <c r="Z199" s="229">
        <v>105.64132511858475</v>
      </c>
      <c r="AA199" s="351"/>
      <c r="AB199" s="352"/>
      <c r="AC199" s="233">
        <v>84.94</v>
      </c>
      <c r="AD199" s="160">
        <v>626</v>
      </c>
      <c r="AE199" s="124">
        <f t="shared" si="19"/>
        <v>626</v>
      </c>
      <c r="AF199" s="343"/>
      <c r="AG199" s="286">
        <f>AE199</f>
        <v>626</v>
      </c>
      <c r="AH199" s="346"/>
    </row>
    <row r="200" spans="1:35" s="19" customFormat="1">
      <c r="A200" s="51"/>
      <c r="B200" s="51"/>
      <c r="C200" s="52"/>
      <c r="D200" s="54"/>
      <c r="E200" s="53"/>
      <c r="F200" s="53"/>
      <c r="G200" s="55"/>
      <c r="H200" s="55"/>
      <c r="I200" s="55"/>
      <c r="J200" s="54"/>
      <c r="K200" s="54"/>
      <c r="L200" s="43"/>
      <c r="M200" s="56"/>
      <c r="N200" s="43"/>
      <c r="O200" s="43"/>
      <c r="P200" s="43"/>
      <c r="Q200" s="43"/>
      <c r="R200" s="43"/>
      <c r="S200" s="43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42"/>
    </row>
    <row r="201" spans="1:35" s="19" customFormat="1">
      <c r="A201" s="51"/>
      <c r="B201" s="51"/>
      <c r="C201" s="52"/>
      <c r="D201" s="54"/>
      <c r="E201" s="53"/>
      <c r="F201" s="53"/>
      <c r="G201" s="55"/>
      <c r="H201" s="55"/>
      <c r="I201" s="55"/>
      <c r="J201" s="54"/>
      <c r="K201" s="54"/>
      <c r="L201" s="43"/>
      <c r="M201" s="56"/>
      <c r="N201" s="43"/>
      <c r="O201" s="43"/>
      <c r="P201" s="43"/>
      <c r="Q201" s="43"/>
      <c r="R201" s="43"/>
      <c r="S201" s="43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42"/>
    </row>
    <row r="202" spans="1:35" s="19" customFormat="1">
      <c r="A202" s="51"/>
      <c r="B202" s="51"/>
      <c r="C202" s="52"/>
      <c r="D202" s="54"/>
      <c r="E202" s="53"/>
      <c r="F202" s="53"/>
      <c r="G202" s="55"/>
      <c r="H202" s="55"/>
      <c r="I202" s="55"/>
      <c r="J202" s="54"/>
      <c r="K202" s="54"/>
      <c r="L202" s="43"/>
      <c r="M202" s="56"/>
      <c r="N202" s="43"/>
      <c r="O202" s="43"/>
      <c r="P202" s="43"/>
      <c r="Q202" s="43"/>
      <c r="R202" s="43"/>
      <c r="S202" s="43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42"/>
    </row>
    <row r="203" spans="1:35" ht="20.25">
      <c r="A203" s="434" t="s">
        <v>10</v>
      </c>
      <c r="B203" s="435"/>
      <c r="C203" s="435"/>
      <c r="D203" s="435"/>
      <c r="E203" s="435"/>
      <c r="F203" s="435"/>
      <c r="G203" s="436"/>
      <c r="H203" s="436"/>
      <c r="I203" s="436"/>
      <c r="J203" s="436"/>
      <c r="K203" s="436"/>
      <c r="L203" s="9">
        <f>SUM(L2:L202)</f>
        <v>69933.254719113364</v>
      </c>
      <c r="M203" s="9">
        <f>SUM(M2:M202)</f>
        <v>7908.3700000000008</v>
      </c>
      <c r="N203" s="9">
        <f>SUM(N2:N202)</f>
        <v>0</v>
      </c>
      <c r="O203" s="9">
        <f>SUM(O2:O202)</f>
        <v>0</v>
      </c>
      <c r="P203" s="9"/>
      <c r="Q203" s="9"/>
      <c r="R203" s="9">
        <f>SUM(R2:R202)</f>
        <v>0</v>
      </c>
      <c r="S203" s="9">
        <f>SUM(S2:S202)</f>
        <v>8279.6762070799705</v>
      </c>
      <c r="T203" s="9">
        <f>SUM(T2:T202)</f>
        <v>91516.266511525333</v>
      </c>
      <c r="U203" s="9"/>
      <c r="V203" s="9"/>
      <c r="W203" s="9"/>
      <c r="X203" s="9"/>
      <c r="Y203" s="9"/>
      <c r="Z203" s="9"/>
      <c r="AA203" s="9">
        <f>SUM(AA2:AA202)</f>
        <v>0</v>
      </c>
      <c r="AB203" s="9"/>
      <c r="AC203" s="9">
        <f>SUM(AC2:AC202)</f>
        <v>75213.301606732464</v>
      </c>
      <c r="AD203" s="9">
        <f>SUM(AD2:AD202)</f>
        <v>2049133.1775499021</v>
      </c>
      <c r="AE203" s="128">
        <f>SUM(AE2:AE202)</f>
        <v>2049133.1775499021</v>
      </c>
      <c r="AF203" s="73"/>
    </row>
    <row r="205" spans="1:35">
      <c r="A205" s="437" t="s">
        <v>14</v>
      </c>
      <c r="B205" s="437"/>
      <c r="C205" s="437"/>
      <c r="D205" s="437"/>
      <c r="E205" s="437"/>
      <c r="F205" s="437"/>
      <c r="G205" s="69"/>
      <c r="H205" s="69"/>
      <c r="I205" s="21"/>
      <c r="AC205" s="21"/>
      <c r="AD205" s="21"/>
      <c r="AH205" s="21"/>
    </row>
    <row r="206" spans="1:35">
      <c r="A206" s="438" t="s">
        <v>15</v>
      </c>
      <c r="B206" s="438"/>
      <c r="C206" s="438"/>
      <c r="D206" s="438"/>
      <c r="E206" s="438"/>
      <c r="F206" s="438"/>
      <c r="G206" s="70"/>
      <c r="H206" s="70"/>
      <c r="I206" s="22"/>
      <c r="AC206" s="21"/>
      <c r="AD206" s="21"/>
    </row>
    <row r="207" spans="1:35">
      <c r="AC207" s="21"/>
      <c r="AD207" s="21"/>
    </row>
    <row r="208" spans="1:35">
      <c r="I208" s="23"/>
      <c r="J208" s="22"/>
      <c r="AC208" s="21"/>
      <c r="AD208" s="21"/>
    </row>
    <row r="209" spans="1:32">
      <c r="K209" s="23"/>
      <c r="L209" s="22"/>
      <c r="AC209" s="21"/>
      <c r="AD209" s="21"/>
    </row>
    <row r="210" spans="1:32">
      <c r="A210" s="35"/>
      <c r="B210" s="35"/>
      <c r="C210" s="35"/>
      <c r="D210" s="48"/>
      <c r="E210" s="35"/>
      <c r="F210" s="35"/>
      <c r="G210" s="35"/>
      <c r="H210" s="35"/>
      <c r="I210" s="35"/>
      <c r="J210" s="26"/>
      <c r="K210" s="26"/>
      <c r="L210" s="26"/>
      <c r="M210" s="26"/>
      <c r="AC210" s="21"/>
      <c r="AD210" s="21"/>
    </row>
    <row r="211" spans="1:32">
      <c r="A211" s="35"/>
      <c r="B211" s="35"/>
      <c r="C211" s="35"/>
      <c r="D211" s="48"/>
      <c r="E211" s="35"/>
      <c r="F211" s="35"/>
      <c r="G211" s="35"/>
      <c r="H211" s="35"/>
      <c r="I211" s="35"/>
      <c r="AC211" s="21"/>
      <c r="AD211" s="21"/>
    </row>
    <row r="212" spans="1:32">
      <c r="AC212" s="21"/>
      <c r="AD212" s="21"/>
    </row>
    <row r="213" spans="1:32">
      <c r="AC213" s="21"/>
      <c r="AD213" s="21"/>
    </row>
    <row r="214" spans="1:32">
      <c r="D214" s="421"/>
      <c r="E214" s="421"/>
      <c r="F214" s="421"/>
      <c r="G214" s="421"/>
      <c r="H214" s="421"/>
      <c r="I214" s="421"/>
      <c r="AC214" s="21"/>
      <c r="AD214" s="21"/>
      <c r="AE214" s="24"/>
      <c r="AF214" s="24"/>
    </row>
    <row r="215" spans="1:32">
      <c r="D215" s="421"/>
      <c r="E215" s="421"/>
      <c r="F215" s="421"/>
      <c r="G215" s="421"/>
      <c r="H215" s="421"/>
      <c r="I215" s="421"/>
      <c r="AC215" s="21"/>
      <c r="AD215" s="21"/>
    </row>
    <row r="216" spans="1:32">
      <c r="D216" s="421"/>
      <c r="E216" s="421"/>
      <c r="F216" s="421"/>
      <c r="G216" s="421"/>
      <c r="H216" s="421"/>
      <c r="I216" s="421"/>
      <c r="AD216" s="21"/>
      <c r="AE216" s="21"/>
      <c r="AF216" s="21"/>
    </row>
    <row r="217" spans="1:32">
      <c r="D217" s="421"/>
      <c r="E217" s="421"/>
      <c r="F217" s="421"/>
      <c r="G217" s="421"/>
      <c r="H217" s="421"/>
      <c r="I217" s="421"/>
    </row>
    <row r="218" spans="1:32">
      <c r="D218" s="421"/>
      <c r="E218" s="421"/>
      <c r="F218" s="421"/>
      <c r="G218" s="421"/>
      <c r="H218" s="421"/>
      <c r="I218" s="421"/>
    </row>
    <row r="221" spans="1:32">
      <c r="D221" s="421"/>
      <c r="E221" s="421"/>
      <c r="F221" s="421"/>
      <c r="G221" s="421"/>
      <c r="H221" s="421"/>
      <c r="I221" s="421"/>
    </row>
    <row r="222" spans="1:32">
      <c r="D222" s="421"/>
      <c r="E222" s="421"/>
      <c r="F222" s="421"/>
      <c r="G222" s="421"/>
      <c r="H222" s="421"/>
      <c r="I222" s="421"/>
    </row>
    <row r="223" spans="1:32">
      <c r="D223" s="421"/>
      <c r="E223" s="421"/>
      <c r="F223" s="421"/>
      <c r="G223" s="421"/>
      <c r="H223" s="421"/>
      <c r="I223" s="421"/>
    </row>
    <row r="224" spans="1:32">
      <c r="D224" s="421"/>
      <c r="E224" s="421"/>
      <c r="F224" s="421"/>
      <c r="G224" s="421"/>
      <c r="H224" s="421"/>
      <c r="I224" s="421"/>
    </row>
    <row r="225" spans="4:9">
      <c r="D225" s="421"/>
      <c r="E225" s="421"/>
      <c r="F225" s="421"/>
      <c r="G225" s="421"/>
      <c r="H225" s="421"/>
      <c r="I225" s="421"/>
    </row>
  </sheetData>
  <mergeCells count="232">
    <mergeCell ref="R137:T137"/>
    <mergeCell ref="U137:W137"/>
    <mergeCell ref="X137:Z137"/>
    <mergeCell ref="AC137:AE137"/>
    <mergeCell ref="L138:N138"/>
    <mergeCell ref="O138:T138"/>
    <mergeCell ref="U138:Z138"/>
    <mergeCell ref="AC138:AE138"/>
    <mergeCell ref="J139:J140"/>
    <mergeCell ref="L140:N140"/>
    <mergeCell ref="O140:Q140"/>
    <mergeCell ref="R140:T140"/>
    <mergeCell ref="U140:W140"/>
    <mergeCell ref="X140:Z140"/>
    <mergeCell ref="AC140:AE140"/>
    <mergeCell ref="AC180:AE180"/>
    <mergeCell ref="AC181:AE181"/>
    <mergeCell ref="AC183:AE184"/>
    <mergeCell ref="AC185:AE185"/>
    <mergeCell ref="AC188:AE188"/>
    <mergeCell ref="AC189:AE189"/>
    <mergeCell ref="AC191:AE191"/>
    <mergeCell ref="AC192:AE192"/>
    <mergeCell ref="L180:Q180"/>
    <mergeCell ref="R180:Z180"/>
    <mergeCell ref="L181:Q181"/>
    <mergeCell ref="R181:Z181"/>
    <mergeCell ref="L183:Q184"/>
    <mergeCell ref="R183:Z184"/>
    <mergeCell ref="L185:Q185"/>
    <mergeCell ref="R185:Z185"/>
    <mergeCell ref="L188:Q188"/>
    <mergeCell ref="R188:Z188"/>
    <mergeCell ref="J39:J43"/>
    <mergeCell ref="J181:J184"/>
    <mergeCell ref="K181:K184"/>
    <mergeCell ref="J186:J188"/>
    <mergeCell ref="K186:K188"/>
    <mergeCell ref="J190:J191"/>
    <mergeCell ref="K190:K191"/>
    <mergeCell ref="L189:Q189"/>
    <mergeCell ref="R189:Z189"/>
    <mergeCell ref="L191:Q191"/>
    <mergeCell ref="R191:Z191"/>
    <mergeCell ref="K39:K43"/>
    <mergeCell ref="L39:N43"/>
    <mergeCell ref="R103:T104"/>
    <mergeCell ref="U103:W104"/>
    <mergeCell ref="R106:T107"/>
    <mergeCell ref="U106:W107"/>
    <mergeCell ref="R98:T100"/>
    <mergeCell ref="U98:W100"/>
    <mergeCell ref="J127:J129"/>
    <mergeCell ref="K127:K146"/>
    <mergeCell ref="L129:Q129"/>
    <mergeCell ref="R129:Z129"/>
    <mergeCell ref="L130:N130"/>
    <mergeCell ref="J4:J38"/>
    <mergeCell ref="L5:Q6"/>
    <mergeCell ref="L8:Q10"/>
    <mergeCell ref="L14:Q15"/>
    <mergeCell ref="U5:W6"/>
    <mergeCell ref="X5:Z6"/>
    <mergeCell ref="U8:W10"/>
    <mergeCell ref="U14:W15"/>
    <mergeCell ref="X8:Z10"/>
    <mergeCell ref="X14:Z15"/>
    <mergeCell ref="K4:K38"/>
    <mergeCell ref="L22:O23"/>
    <mergeCell ref="L25:O27"/>
    <mergeCell ref="L30:O31"/>
    <mergeCell ref="L33:O34"/>
    <mergeCell ref="U33:Z34"/>
    <mergeCell ref="AG171:AG196"/>
    <mergeCell ref="AG197:AG198"/>
    <mergeCell ref="AG4:AG17"/>
    <mergeCell ref="AF4:AF17"/>
    <mergeCell ref="R5:T6"/>
    <mergeCell ref="R8:T10"/>
    <mergeCell ref="R14:T15"/>
    <mergeCell ref="AC14:AE15"/>
    <mergeCell ref="AC5:AE6"/>
    <mergeCell ref="AC8:AE10"/>
    <mergeCell ref="R64:T66"/>
    <mergeCell ref="U64:W66"/>
    <mergeCell ref="X64:Z66"/>
    <mergeCell ref="R68:T72"/>
    <mergeCell ref="AF115:AF123"/>
    <mergeCell ref="AG115:AG123"/>
    <mergeCell ref="AF156:AF157"/>
    <mergeCell ref="AF150:AF152"/>
    <mergeCell ref="AG150:AG152"/>
    <mergeCell ref="AA150:AB152"/>
    <mergeCell ref="AG156:AG157"/>
    <mergeCell ref="X79:Z81"/>
    <mergeCell ref="AC64:AE66"/>
    <mergeCell ref="AG40:AG41"/>
    <mergeCell ref="R115:R123"/>
    <mergeCell ref="A203:K203"/>
    <mergeCell ref="A205:F205"/>
    <mergeCell ref="A206:F206"/>
    <mergeCell ref="J156:J157"/>
    <mergeCell ref="A156:A157"/>
    <mergeCell ref="C156:C157"/>
    <mergeCell ref="K156:K157"/>
    <mergeCell ref="D214:I218"/>
    <mergeCell ref="K193:K199"/>
    <mergeCell ref="A150:A152"/>
    <mergeCell ref="L192:Q192"/>
    <mergeCell ref="R192:Z192"/>
    <mergeCell ref="F115:F123"/>
    <mergeCell ref="E115:E123"/>
    <mergeCell ref="A127:A146"/>
    <mergeCell ref="O130:T130"/>
    <mergeCell ref="U130:Z130"/>
    <mergeCell ref="J131:J133"/>
    <mergeCell ref="L132:Q132"/>
    <mergeCell ref="R132:Z132"/>
    <mergeCell ref="L134:N134"/>
    <mergeCell ref="O134:T134"/>
    <mergeCell ref="U134:Z134"/>
    <mergeCell ref="O82:Q86"/>
    <mergeCell ref="L103:N104"/>
    <mergeCell ref="O103:Q104"/>
    <mergeCell ref="L106:N107"/>
    <mergeCell ref="O106:Q107"/>
    <mergeCell ref="L98:N100"/>
    <mergeCell ref="O98:Q100"/>
    <mergeCell ref="D221:I225"/>
    <mergeCell ref="A115:A123"/>
    <mergeCell ref="C115:C123"/>
    <mergeCell ref="H115:H123"/>
    <mergeCell ref="I115:I123"/>
    <mergeCell ref="J115:J123"/>
    <mergeCell ref="K115:K123"/>
    <mergeCell ref="J135:J137"/>
    <mergeCell ref="L137:N137"/>
    <mergeCell ref="O137:Q137"/>
    <mergeCell ref="L141:N141"/>
    <mergeCell ref="O141:T141"/>
    <mergeCell ref="J142:J146"/>
    <mergeCell ref="U79:W81"/>
    <mergeCell ref="R75:T77"/>
    <mergeCell ref="U75:W77"/>
    <mergeCell ref="X75:Z77"/>
    <mergeCell ref="O39:Q43"/>
    <mergeCell ref="R39:T43"/>
    <mergeCell ref="U39:W43"/>
    <mergeCell ref="C150:C152"/>
    <mergeCell ref="K150:K152"/>
    <mergeCell ref="J150:J152"/>
    <mergeCell ref="L75:N77"/>
    <mergeCell ref="O75:Q77"/>
    <mergeCell ref="L79:N81"/>
    <mergeCell ref="O79:Q81"/>
    <mergeCell ref="J83:J86"/>
    <mergeCell ref="K82:K86"/>
    <mergeCell ref="L95:N96"/>
    <mergeCell ref="O95:Q96"/>
    <mergeCell ref="K44:K81"/>
    <mergeCell ref="J44:J81"/>
    <mergeCell ref="J87:J111"/>
    <mergeCell ref="L64:N66"/>
    <mergeCell ref="L68:N72"/>
    <mergeCell ref="L82:N86"/>
    <mergeCell ref="AC22:AE23"/>
    <mergeCell ref="AC30:AE31"/>
    <mergeCell ref="AC33:AE34"/>
    <mergeCell ref="AC25:AE27"/>
    <mergeCell ref="AG167:AG168"/>
    <mergeCell ref="T22:Z23"/>
    <mergeCell ref="P25:T27"/>
    <mergeCell ref="AG44:AG81"/>
    <mergeCell ref="AG18:AG38"/>
    <mergeCell ref="X95:Z96"/>
    <mergeCell ref="AC95:AE96"/>
    <mergeCell ref="R95:T96"/>
    <mergeCell ref="U95:W96"/>
    <mergeCell ref="R82:T86"/>
    <mergeCell ref="U82:W86"/>
    <mergeCell ref="X82:Z86"/>
    <mergeCell ref="AC82:AE86"/>
    <mergeCell ref="U25:Z27"/>
    <mergeCell ref="U30:Z31"/>
    <mergeCell ref="P30:T31"/>
    <mergeCell ref="P33:T34"/>
    <mergeCell ref="P22:S23"/>
    <mergeCell ref="O68:Q72"/>
    <mergeCell ref="R79:T81"/>
    <mergeCell ref="AG169:AG170"/>
    <mergeCell ref="AG162:AG163"/>
    <mergeCell ref="AG164:AG165"/>
    <mergeCell ref="X39:Z43"/>
    <mergeCell ref="AC39:AE43"/>
    <mergeCell ref="AC103:AE104"/>
    <mergeCell ref="AC106:AE107"/>
    <mergeCell ref="X98:Z100"/>
    <mergeCell ref="AC98:AE100"/>
    <mergeCell ref="AA115:AB123"/>
    <mergeCell ref="AA127:AB146"/>
    <mergeCell ref="AF127:AF146"/>
    <mergeCell ref="AG127:AG146"/>
    <mergeCell ref="AC129:AE129"/>
    <mergeCell ref="AC130:AE130"/>
    <mergeCell ref="AC132:AE132"/>
    <mergeCell ref="AC134:AE134"/>
    <mergeCell ref="U141:Z141"/>
    <mergeCell ref="AC141:AE141"/>
    <mergeCell ref="A161:A199"/>
    <mergeCell ref="K161:K179"/>
    <mergeCell ref="AF161:AF199"/>
    <mergeCell ref="AH161:AH199"/>
    <mergeCell ref="AA161:AB199"/>
    <mergeCell ref="A4:A111"/>
    <mergeCell ref="K87:K111"/>
    <mergeCell ref="AC68:AE72"/>
    <mergeCell ref="AC75:AE77"/>
    <mergeCell ref="AC79:AE81"/>
    <mergeCell ref="U68:W72"/>
    <mergeCell ref="X68:Z72"/>
    <mergeCell ref="AG42:AG43"/>
    <mergeCell ref="O64:Q66"/>
    <mergeCell ref="J161:J179"/>
    <mergeCell ref="J193:J199"/>
    <mergeCell ref="AH4:AH111"/>
    <mergeCell ref="AA4:AB111"/>
    <mergeCell ref="AF18:AF111"/>
    <mergeCell ref="AG83:AG84"/>
    <mergeCell ref="AG85:AG86"/>
    <mergeCell ref="AG87:AG111"/>
    <mergeCell ref="X106:Z107"/>
    <mergeCell ref="X103:Z10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219γ1β=ΕΕ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2026-06-17T04:43:24Z</dcterms:modified>
</cp:coreProperties>
</file>