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7" sheetId="1" r:id="rId1"/>
    <sheet name="219γ5" sheetId="14" r:id="rId2"/>
    <sheet name="219γ6" sheetId="11" r:id="rId3"/>
    <sheet name="219δ1" sheetId="17" r:id="rId4"/>
    <sheet name="219δ2" sheetId="15" r:id="rId5"/>
  </sheets>
  <calcPr calcId="125725"/>
</workbook>
</file>

<file path=xl/calcChain.xml><?xml version="1.0" encoding="utf-8"?>
<calcChain xmlns="http://schemas.openxmlformats.org/spreadsheetml/2006/main">
  <c r="I68" i="1"/>
  <c r="H68"/>
  <c r="F68"/>
  <c r="E68"/>
  <c r="D68"/>
  <c r="C68"/>
  <c r="D69" l="1"/>
  <c r="X57" i="14"/>
  <c r="V57"/>
  <c r="X55"/>
  <c r="V55"/>
  <c r="AE52" i="11"/>
  <c r="AC52"/>
  <c r="P67" i="1"/>
  <c r="O45"/>
  <c r="P45"/>
  <c r="N45"/>
  <c r="Q64"/>
  <c r="O64"/>
  <c r="AH53" i="14"/>
  <c r="AH52"/>
  <c r="AH51"/>
  <c r="AH50"/>
  <c r="AH49"/>
  <c r="AJ48" s="1"/>
  <c r="AH48"/>
  <c r="AH47"/>
  <c r="AJ46"/>
  <c r="AH46"/>
  <c r="AH45"/>
  <c r="AH44"/>
  <c r="AJ44" s="1"/>
  <c r="AH43"/>
  <c r="AJ42" s="1"/>
  <c r="AH42"/>
  <c r="AH41"/>
  <c r="AH40"/>
  <c r="AH39"/>
  <c r="AH38"/>
  <c r="AH37"/>
  <c r="AH36"/>
  <c r="AH35"/>
  <c r="AH34"/>
  <c r="AH33"/>
  <c r="AH32"/>
  <c r="AH31"/>
  <c r="AJ30" s="1"/>
  <c r="AH30"/>
  <c r="AH29"/>
  <c r="AH28"/>
  <c r="AH27"/>
  <c r="AH26"/>
  <c r="AH25"/>
  <c r="AH24"/>
  <c r="AJ24" s="1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O49" i="11"/>
  <c r="AO48"/>
  <c r="AQ47" s="1"/>
  <c r="AO47"/>
  <c r="AO46"/>
  <c r="AO45"/>
  <c r="AQ44" s="1"/>
  <c r="AO44"/>
  <c r="AO43"/>
  <c r="AO42"/>
  <c r="AQ41" s="1"/>
  <c r="AO41"/>
  <c r="AO40"/>
  <c r="AQ39" s="1"/>
  <c r="AO39"/>
  <c r="AO38"/>
  <c r="AO37"/>
  <c r="AQ36" s="1"/>
  <c r="AO36"/>
  <c r="AO35"/>
  <c r="AO34"/>
  <c r="AQ33" s="1"/>
  <c r="AO33"/>
  <c r="AO32"/>
  <c r="AO31"/>
  <c r="AQ30" s="1"/>
  <c r="AO30"/>
  <c r="AO29"/>
  <c r="AO28"/>
  <c r="AQ27" s="1"/>
  <c r="AO27"/>
  <c r="AO26"/>
  <c r="AO25"/>
  <c r="AQ24" s="1"/>
  <c r="AO24"/>
  <c r="AO23"/>
  <c r="AO22"/>
  <c r="AQ21" s="1"/>
  <c r="AO21"/>
  <c r="AO20"/>
  <c r="AO19"/>
  <c r="AQ18" s="1"/>
  <c r="AO18"/>
  <c r="AO17"/>
  <c r="AQ16"/>
  <c r="AQ15"/>
  <c r="AO14"/>
  <c r="AO13"/>
  <c r="AQ12"/>
  <c r="AO12"/>
  <c r="AO11"/>
  <c r="AQ10"/>
  <c r="AO10"/>
  <c r="AF11" i="17"/>
  <c r="AG10" s="1"/>
  <c r="AF10"/>
  <c r="AC18" i="15"/>
  <c r="AC17"/>
  <c r="AC16"/>
  <c r="AC15"/>
  <c r="AC14"/>
  <c r="AC13"/>
  <c r="AC12"/>
  <c r="AC11"/>
  <c r="AE10" s="1"/>
  <c r="AC10"/>
  <c r="J46" i="1"/>
  <c r="I46"/>
  <c r="H46"/>
  <c r="AJ18" i="14" l="1"/>
  <c r="AJ36"/>
  <c r="AJ40"/>
  <c r="AJ52"/>
  <c r="AJ12"/>
  <c r="AJ50"/>
  <c r="AJ6"/>
  <c r="AR10" i="11"/>
  <c r="AE16" i="15"/>
  <c r="AF10" s="1"/>
  <c r="E46" i="1"/>
  <c r="AK6" i="14" l="1"/>
</calcChain>
</file>

<file path=xl/sharedStrings.xml><?xml version="1.0" encoding="utf-8"?>
<sst xmlns="http://schemas.openxmlformats.org/spreadsheetml/2006/main" count="889" uniqueCount="239">
  <si>
    <t>αΑ</t>
  </si>
  <si>
    <t>αρ. συμβολ</t>
  </si>
  <si>
    <t>ποσό πράξης βάσει ΑΓΑΠΕ</t>
  </si>
  <si>
    <t>υπόλογος</t>
  </si>
  <si>
    <t>περιοχή</t>
  </si>
  <si>
    <t>με ΖΗΛ π.χ.-1</t>
  </si>
  <si>
    <t>ΔΟΛΟΣ</t>
  </si>
  <si>
    <t>διαφυγών φόρος εισοδήματος</t>
  </si>
  <si>
    <t>ηθικώς πρέπει</t>
  </si>
  <si>
    <t>…. ΥΠΟ ΧΡΕΩΤΙΚΑ</t>
  </si>
  <si>
    <t>σύνολα</t>
  </si>
  <si>
    <t>ημερομηνία απαίτησης</t>
  </si>
  <si>
    <t>συμβόλαια</t>
  </si>
  <si>
    <t>ποσό</t>
  </si>
  <si>
    <t>απαίτηση</t>
  </si>
  <si>
    <t>έπρεπε να χρεώσει</t>
  </si>
  <si>
    <t>χρέωσε</t>
  </si>
  <si>
    <t>ημερομηνία</t>
  </si>
  <si>
    <t>πράξη βάσει ΑΓΑΠΕ &amp; έλέγχου ΤΑΝ</t>
  </si>
  <si>
    <t>πράξη βάσει zηλ</t>
  </si>
  <si>
    <t>ποσό πράξης βάσει zηλ</t>
  </si>
  <si>
    <t xml:space="preserve">ποσό πράξης βάσει ελέγχου ΤΑΝ </t>
  </si>
  <si>
    <t>ΤΟΓΚΑΣ καθεστώς</t>
  </si>
  <si>
    <t>κ-15= 0,65% ελέγχου ΤΑΝ</t>
  </si>
  <si>
    <t>κ-15 βάσει zηλ</t>
  </si>
  <si>
    <t xml:space="preserve">κ-17= 0,125% ελέγχου ΤΑΝ </t>
  </si>
  <si>
    <t>κ-17 βάσει zηλ</t>
  </si>
  <si>
    <t>σύνολον</t>
  </si>
  <si>
    <t>διαφυγόντα ή απλήρωτα κ-15-17</t>
  </si>
  <si>
    <t>διαφυγόντα ΤΑΝ-κ-18 &amp; ΤΑΣ &amp; χαρτ</t>
  </si>
  <si>
    <t>ΦΠΑ</t>
  </si>
  <si>
    <t>ΜΕΤΑΓΡΑΦΕΣ</t>
  </si>
  <si>
    <t>ημερο μηνία</t>
  </si>
  <si>
    <t>πράξη</t>
  </si>
  <si>
    <t>πράξη βάσει ΑΓΑΠΕ</t>
  </si>
  <si>
    <t>πράξη βάσει ΤΑΝ</t>
  </si>
  <si>
    <t>ποσό πράξης βάσει ΤΑΝ</t>
  </si>
  <si>
    <t>κ-15 βάσει  zηλ</t>
  </si>
  <si>
    <t>κ-17 βάσει  zηλ</t>
  </si>
  <si>
    <t>ΤΑΝ-κ-18 &amp; ΤΑΣ &amp; χαρτ</t>
  </si>
  <si>
    <t>ΑΝ όχι σε καθεστώς ΤΟΓΚΑΣ</t>
  </si>
  <si>
    <t>υποχρεωτικά</t>
  </si>
  <si>
    <t>ποσό πράξης ΒΑΣΕΙ zηλ</t>
  </si>
  <si>
    <t>κ-15 ελέγχου ΤΑΝ</t>
  </si>
  <si>
    <t>κ-17 ελέγχου ΤΑΝ</t>
  </si>
  <si>
    <t>σύνολον διαφυγόντων κ-15-17</t>
  </si>
  <si>
    <t>δαιφυγών ΦΠΑ</t>
  </si>
  <si>
    <t>διαφυγώντα κ-15-17</t>
  </si>
  <si>
    <t>κ-18 ελέγχου ΤΑΝ</t>
  </si>
  <si>
    <t>κ-18 βάσει  zηλ</t>
  </si>
  <si>
    <t>φόρος εισοδήματος</t>
  </si>
  <si>
    <t>πληρεξούσιο</t>
  </si>
  <si>
    <t>ποσό πράξης</t>
  </si>
  <si>
    <t>ΜΗ χρεωθέν ΦΠΑ</t>
  </si>
  <si>
    <t>πώληση</t>
  </si>
  <si>
    <t>καθεστώς ΤΟΓΚΑΣ</t>
  </si>
  <si>
    <t>διαφυγόντα ταμεία &amp; χαρτόσημα</t>
  </si>
  <si>
    <t>διαφυγόντα κ15-ταμεία-ΦΠΑ</t>
  </si>
  <si>
    <t>ΔΕΝ έχω</t>
  </si>
  <si>
    <t>3431 = σημειώσεις = απλήρωτο</t>
  </si>
  <si>
    <t>προσύμφωννοΠωλησης</t>
  </si>
  <si>
    <t>4 σε 1</t>
  </si>
  <si>
    <t>ΛΟΓΩ άμεσης πώλησης</t>
  </si>
  <si>
    <t>διόρθωση 1546</t>
  </si>
  <si>
    <t>μεταγραφή 8/5/2008</t>
  </si>
  <si>
    <t>κληρονομιάςΑΠΟΔΟΧΗ</t>
  </si>
  <si>
    <t>ΕΠΡΕΠΕ να χρεώσει</t>
  </si>
  <si>
    <t>εκτός έδρας/γαρφείου</t>
  </si>
  <si>
    <t>ΣΥΝΟΛΟ</t>
  </si>
  <si>
    <t>2α φύλλα</t>
  </si>
  <si>
    <t>πολυπρόσωπες</t>
  </si>
  <si>
    <t>αντίγραφα</t>
  </si>
  <si>
    <t>αντίγραφα -ντιΜιΧο</t>
  </si>
  <si>
    <t>μεταγραφή</t>
  </si>
  <si>
    <t>μεταγραφή -ντιΜιΧο</t>
  </si>
  <si>
    <t>Δ.Ο.Υ.</t>
  </si>
  <si>
    <t>Δ.Ο.Υ. -ντιΜιΧο</t>
  </si>
  <si>
    <t>κ-15-17</t>
  </si>
  <si>
    <t>χαρτόσημα</t>
  </si>
  <si>
    <t>πολλαπλές</t>
  </si>
  <si>
    <t>ντιΜιΧο</t>
  </si>
  <si>
    <t>ντιΜιΧο [εκτός …</t>
  </si>
  <si>
    <t>ζημία</t>
  </si>
  <si>
    <t>καθεστώς</t>
  </si>
  <si>
    <t>καθεστώς πληρωμής κ-15-17 από ΑΓΑΠΕ</t>
  </si>
  <si>
    <t>219-17</t>
  </si>
  <si>
    <t>βεβαιωση ΕΝΟΡΚΟΣ</t>
  </si>
  <si>
    <t>219-17 = καλουδηδες</t>
  </si>
  <si>
    <t>Παναγία</t>
  </si>
  <si>
    <t>αν ΌΧΙ σε καθεστώς ΤΟΓΚΑΣ απαίτηση = 360€ {''υποχρεωτικά'' = 204€ &amp; ''ηθικώς πρέπει'' = 156€</t>
  </si>
  <si>
    <t>αν ΌΧΙ σε καθεστώς ΤΟΓΚΑΣ απαίτηση = 1.188€ {''υποχρεωτικά'' = 716€ &amp; ''ηθικώς πρέπει'' = 473€</t>
  </si>
  <si>
    <t>αν ΌΧΙ σε καθεστώς ΤΟΓΚΑΣ απαίτηση = 269€ {''υποχρεωτικά'' = 140€ &amp; ''ηθικώς πρέπει'' = 129€</t>
  </si>
  <si>
    <t>αν ΌΧΙ σε καθεστώς ΤΟΓΚΑΣ απαίτηση = 208€ {''υποχρεωτικά'' = 143 &amp; ''ηθικώς πρέπει'' = 65€</t>
  </si>
  <si>
    <t>οριζόντιος ΣΥΣΤΑΣΗ</t>
  </si>
  <si>
    <t>αν ΌΧΙ σε καθεστώς ΤΟΓΚΑΣ απαίτηση = 9.790€ {''υποχρεωτικά'' = 5.729 &amp; ''ηθικώς πρέπει'' = 4.061€</t>
  </si>
  <si>
    <t>αν ΌΧΙ σε καθεστώς ΤΟΓΚΑΣ απαίτηση = 8.865€ {''υποχρεωτικά'' = 5.217 &amp; ''ηθικώς πρέπει'' = 3.647€</t>
  </si>
  <si>
    <t>αν ΌΧΙ σε καθεστώς ΤΟΓΚΑΣ απαίτηση = 748€ {''υποχρεωτικά'' = 449 &amp; ''ηθικώς πρέπει'' = 299€</t>
  </si>
  <si>
    <t>αγοραπωλησία τίμημα = 3.800.000 Δ.Ο.Υ. = 3.850.000δρχ</t>
  </si>
  <si>
    <t>αγοραπωλησία</t>
  </si>
  <si>
    <t>σισκοςΑποστολος ΠΡΟΣ κ-σΖωη</t>
  </si>
  <si>
    <t>ΠΑΝΑΓΙΑ</t>
  </si>
  <si>
    <t>αν ΌΧΙ καθεστώς ΤΟΓΚΑΣ απαίτηση = 3.586€ (''υποχρεωτικά'' = 2.178€ &amp; ''ηθικώς πρέπει'' = 1.408€)</t>
  </si>
  <si>
    <t>αγοραπωλησία τίμημα = Δ.Ο.Υ. =</t>
  </si>
  <si>
    <t>10 ΠΡΟΣ κΣτυλιανος[Β-Μ]</t>
  </si>
  <si>
    <t>αν ΌΧΙ καθεστώς ΤΟΓΚΑΣ απαίτηση = 10.192€ (''υποχρεωτικά'' = 6.339€ &amp; ''ηθικώς πρέπει'' = 3.853€)</t>
  </si>
  <si>
    <t>sos</t>
  </si>
  <si>
    <t>καθεστώς πληρωμής από ΑΓΑΠΕ</t>
  </si>
  <si>
    <t>δωρεά εν ζωή [= 700.000δρχ</t>
  </si>
  <si>
    <t>δωρεά</t>
  </si>
  <si>
    <t>καλούδης ΚΛΠ</t>
  </si>
  <si>
    <t>Παναγία Θάσου</t>
  </si>
  <si>
    <t>ΤΟΓΚΑ</t>
  </si>
  <si>
    <t>αν ΌΧΙ σε καθεστώς ΤΟΓΚΑΣ  , απαίτηση  9.084€=  {υποχρεωτικά = 4.794€ &amp; ηθικώς πρέπει = 4.290€}</t>
  </si>
  <si>
    <t>χρησικτησία αγροτεμαχίου = νιτηΚωνσταντινο 19?? ΑΓΟΡΑΠΩΛΗΣΙΑ άτυπος [= 555.555δρχ</t>
  </si>
  <si>
    <t>ΔΕΝ</t>
  </si>
  <si>
    <t>δωρεά ΜΕ ΠΑΡΑΚΡΑΤΗΣΗ ΕΠΙΚΑΡΠΙΑΣ [= 2.345.000δρχ</t>
  </si>
  <si>
    <t>δωρεά ΜΕ ΠΑΡΑΚΡΑΤΗΣΗ ΕΠΙΚΑΡΠΙΑΣ</t>
  </si>
  <si>
    <t>ΔΕΝ έχει</t>
  </si>
  <si>
    <t>αν ΌΧΙ σε καθεστώς ΤΟΓΚΑΣ  , απαίτηση  3.455€=  {υποχρεωτικά = 1.771€ &amp; ηθικώς πρέπει = 1.685€}</t>
  </si>
  <si>
    <t>αν ΌΧΙ σε καθεστώς ΤΟΓΚΑΣ  , απαίτηση  3.644€=  {υποχρεωτικά = 1.882€ &amp; ηθικώς πρέπει = 1.761€}</t>
  </si>
  <si>
    <t>γονική ΨΙΛΗΣ ΚΥΡΙΟΤΗΤΑΣ [= 25.800.000δρχ</t>
  </si>
  <si>
    <t>γονική ΨΙΛΗΣ ΚΥΡΙΟΤΗΤΑΣ</t>
  </si>
  <si>
    <t>αν ΌΧΙ σε καθεστώς ΤΟΓΚΑΣ  , απαίτηση  3.952€=  {υποχρεωτικά = 2.333€ &amp; ηθικώς πρέπει = 1.620€}</t>
  </si>
  <si>
    <t>*γονική ΨΙΛΗΣ ΚΥΡΙΟΤΗΤΑΣ</t>
  </si>
  <si>
    <t>αν ΌΧΙ σε καθεστώς ΤΟΓΚΑΣ  , απαίτηση  3.633€=  {υποχρεωτικά = 2.542€ &amp; ηθικώς πρέπει = 1.090€}</t>
  </si>
  <si>
    <t>αν ΌΧΙ σε καθεστώς ΤΟΓΚΑΣ  , απαίτηση 8.196€=  {υποχρεωτικά = 5.961€ &amp; ηθικώς πρέπει = 2.235€}</t>
  </si>
  <si>
    <t>χρησικτησία 1/2 οικοπέδου &amp; οικίας = συζυγου 1972 ΔΩΡΕΑ άτυπος</t>
  </si>
  <si>
    <t>διανομή αγροτεμαχίου &amp; καταστήματος &amp; αποθήκης -1 &amp; 1ου ορόφου &amp; ΙΔΙΩΣ οικοπέδου</t>
  </si>
  <si>
    <t>εξισορρόπηση διαφοράς διανεμομένων μεριδίων</t>
  </si>
  <si>
    <t>διανομή αγροτεμαχίου &amp; αποθήκης -2 &amp; 1ου ορόφου &amp; ΙΔΙΩΣ οικοπέδου</t>
  </si>
  <si>
    <t>κάποιοι πληρώσαν { είπε προ μηνός η ΑΓΑΠΕ</t>
  </si>
  <si>
    <t>γονική</t>
  </si>
  <si>
    <t>διανομή καταστήματος &amp; ΙΔΙΩΣ οικοπέδου</t>
  </si>
  <si>
    <t>διανομή αγροτεμαχίου &amp; καταστήματος &amp; αποθήκης -2 &amp; ΙΔΙΩΣ οικοπέδου</t>
  </si>
  <si>
    <t>δωρεά ΨΙΛΗΣ ΚΥΡΙΟΤΗΤΑΣ</t>
  </si>
  <si>
    <t>χρησικτησία οικοπέδου = σΚ &amp; σΘ &amp;σΘ 19882 ΑΝΤΑΛΑΓΗ άτυπος</t>
  </si>
  <si>
    <t>διανομή 1ου ορόφου &amp; ΙΔΙΩΣ οικοπέδου</t>
  </si>
  <si>
    <t>δωρεά ΨΙΛΗΣ κυριότητας</t>
  </si>
  <si>
    <t>κληρονομιάς ΑΠΟΔΟΧΗ</t>
  </si>
  <si>
    <t>ΧΡΗΣΙΚΤΗΣΙΑ οικοπέδου &amp; οικοδομής = 1992 αδερφού ΚΛΗΡΟΝΟΜΙΑ άτυπη</t>
  </si>
  <si>
    <t>ΧΡΗΣΙΚΤΗΣΙΑ οικοπέδων 2'-3' = 1992 αδερφού ΚΛΗΡΟΝΟΜΙΑ άτυπη</t>
  </si>
  <si>
    <t>ΧΡΗΣΙΚΤΗΣΙΑ αγροτεμαχίου 9' = 1968 μητρός ΚΛΗΡΟΝΟΜΙΑ άτυπη</t>
  </si>
  <si>
    <t>ΑΝ όχι σε καθεστώς ΤΟΓΚΑΣ  , απαίτηση = 14.897€ {υποχρεωτικά = 10.217 &amp; ηθικώς πρέπει = 4.680€}</t>
  </si>
  <si>
    <t>ΧΡΗΣΙΚΤΗΣΙΑ οικοπέδου 4' = 19?? ΑΓΟΡΑΠΩΛΗΣΙΑ άτυπη</t>
  </si>
  <si>
    <t>ΧΡΗΣΙΚΤΗΣΙΑ αγροτεμαχίου 8' = 19??? ΑΓΟΡΑΠΩΛΗΣΙΑ άτυπη</t>
  </si>
  <si>
    <t>ΑΝ όχι σε καθεστώς ΤΟΓΚΑΣ  , απαίτηση = 10.306€ {υποχρεωτικά = 6.488€ &amp; ηθικώς πρέπει = 3.818€}</t>
  </si>
  <si>
    <t>ΑΝ όχι σε καθεστώς ΤΟΓΚΑΣ  , απαίτηση = 9.350€ {υποχρεωτικά = 5.919€ &amp; ηθικώς πρέπει = 3.431€}</t>
  </si>
  <si>
    <t>ΑΝ όχι σε καθεστώς ΤΟΓΚΑΣ  , απαίτηση = 8.602€ {υποχρεωτικά = 5.493€ &amp; ηθικώς πρέπει = 3.109€}</t>
  </si>
  <si>
    <t>ΧΡΗΣΙΚΤΗΣΙΑ οικοπέδου &amp; οικοδομής = 1935 πατρός ΚΛΗΡΟΝΟΜΙΑ άτυπη</t>
  </si>
  <si>
    <t>ΑΝ όχι σε καθεστώς ΤΟΓΚΑΣ  , απαίτηση = 9.721€ {υποχρεωτικά = 6.130€ &amp; ηθικώς πρέπει = 3.591€}</t>
  </si>
  <si>
    <t>αποδοχή κληρονομιάς</t>
  </si>
  <si>
    <t>ΧΡΗΣΙΚΤΗΣΙΑ  αγροτεμαχίου -1 = αναδασμός ΑΛΛΑ πριν ΑΓΟΡΑΠΩΛΗΣΙΑ άτυπος από νιαπουΣτεργιανη 19???</t>
  </si>
  <si>
    <t>ΑΝ όχι σε καθεστώς ΤΟΓΚΑΣ  , απαίτηση = 22.079€ {υποχρεωτικά = 15.876€ &amp; ηθικώς πρέπει = 6.203€}</t>
  </si>
  <si>
    <t>ΧΡΗΣΙΚΤΗΣΙΑ  οικοπέδου -2 = 19?? ως αγροτεμάχιο με ΑΝΑΔΑΣΜΟ</t>
  </si>
  <si>
    <t>ΧΡΗΣΙΚΤΗΣΙΑ  οικοπέδου -4 = 19?? ;;;???</t>
  </si>
  <si>
    <t>κληρονομιάς ΑΠΟΔΟΧΗ [από 1/4 του 1/10 αγροτεμάχιο 935 Παναγίας -''αμυγδαλίλι'' 1.186μ2</t>
  </si>
  <si>
    <t xml:space="preserve">χρησικτησία αγροτεμαχίου = 20?? επερχόμενου ΑΝΑΔΑΣΜΟΥ </t>
  </si>
  <si>
    <t>αποδοχή κληρονομίας [1/10 αγροτεμάχιο 935 Παναγίας -''αμυγδαλίλι'' 1.186μ2</t>
  </si>
  <si>
    <t>αποδοχή κληρονομίας [12/120  οικοπέδου &amp; αποθήκης 20,91μ2</t>
  </si>
  <si>
    <t>χρησικτησία οικοπέδου &amp; αποθήκης = 1992 αδερφού ΚΛΗΡΟΝΟΜΙΑάτυπος</t>
  </si>
  <si>
    <t>αποδοχή κληρονομίας [1/10 αγροτεμάχιο 435 Παναγία -''λάκος-κάμπος'' =2.740μ2</t>
  </si>
  <si>
    <t>1ο</t>
  </si>
  <si>
    <t>2ο</t>
  </si>
  <si>
    <t>3ο</t>
  </si>
  <si>
    <t>4ο</t>
  </si>
  <si>
    <t>5ο</t>
  </si>
  <si>
    <t>6ο</t>
  </si>
  <si>
    <t>7ο</t>
  </si>
  <si>
    <t>8ο</t>
  </si>
  <si>
    <t>9ο</t>
  </si>
  <si>
    <t>10ο</t>
  </si>
  <si>
    <t>11ο</t>
  </si>
  <si>
    <t>12ο</t>
  </si>
  <si>
    <t>13ο</t>
  </si>
  <si>
    <t>14ο</t>
  </si>
  <si>
    <t>15ο</t>
  </si>
  <si>
    <t>16ο</t>
  </si>
  <si>
    <t>17ο</t>
  </si>
  <si>
    <t>18ο</t>
  </si>
  <si>
    <t>19ο</t>
  </si>
  <si>
    <t>20ο</t>
  </si>
  <si>
    <t>21ο</t>
  </si>
  <si>
    <t>22ο</t>
  </si>
  <si>
    <t>23ο</t>
  </si>
  <si>
    <t>24ο</t>
  </si>
  <si>
    <t>25ο</t>
  </si>
  <si>
    <t>26ο</t>
  </si>
  <si>
    <t>27ο</t>
  </si>
  <si>
    <t>28ο</t>
  </si>
  <si>
    <t>29ο</t>
  </si>
  <si>
    <t>30ο</t>
  </si>
  <si>
    <t>31ο</t>
  </si>
  <si>
    <t>32ο</t>
  </si>
  <si>
    <t>33ο</t>
  </si>
  <si>
    <t>34ο</t>
  </si>
  <si>
    <t>35ο</t>
  </si>
  <si>
    <t>36ο</t>
  </si>
  <si>
    <t>37ο</t>
  </si>
  <si>
    <t>38ο</t>
  </si>
  <si>
    <t>39ο</t>
  </si>
  <si>
    <t>40ο</t>
  </si>
  <si>
    <t>41ο</t>
  </si>
  <si>
    <t>42ο</t>
  </si>
  <si>
    <t>43ο</t>
  </si>
  <si>
    <t>44ο</t>
  </si>
  <si>
    <t>45ο</t>
  </si>
  <si>
    <t>46ο</t>
  </si>
  <si>
    <t>47ο</t>
  </si>
  <si>
    <t>48ο</t>
  </si>
  <si>
    <t>49ο</t>
  </si>
  <si>
    <t>50ο</t>
  </si>
  <si>
    <t>51ο</t>
  </si>
  <si>
    <t>52ο</t>
  </si>
  <si>
    <t>53ο</t>
  </si>
  <si>
    <t>54ο</t>
  </si>
  <si>
    <t>δωρεά [+ 1 πολλαπλή</t>
  </si>
  <si>
    <t>αγορά</t>
  </si>
  <si>
    <t>έπρεπεΝαΧρεώσει</t>
  </si>
  <si>
    <t>διαφυγόντες κ-15-17</t>
  </si>
  <si>
    <t>διαφυγόνταΤαμεία</t>
  </si>
  <si>
    <t>διαφυγών ΦΠΑ</t>
  </si>
  <si>
    <t>διαφυγών φόροςΕισοδήματος</t>
  </si>
  <si>
    <t>αρχικήΟφειλή</t>
  </si>
  <si>
    <t>κληρονομιάς ΑΠΟΔΟΧΗ [+ 5 πολλαπλές</t>
  </si>
  <si>
    <t>κληρονομιάς ΑΠΟΔΟΧΗ [+ 3 πολλαπλές</t>
  </si>
  <si>
    <t>δωρεά [+ 2 πολλαπλές</t>
  </si>
  <si>
    <t>γονική [+ 2 πολλαπλές</t>
  </si>
  <si>
    <t>γονική [+ 1 πολλαπλή</t>
  </si>
  <si>
    <t>κληρονομιάς ΑΠΟΔΟΧΗ [+ 1 πολλαπλή</t>
  </si>
  <si>
    <t>;;;???</t>
  </si>
  <si>
    <t>πρέπει να έχουν γίνει 10/12/2003 ΕΠΕΙΔΗ έπεται η πώληση ….</t>
  </si>
  <si>
    <t>…. = κύρου …. &amp; φέσι από άλλη γονική</t>
  </si>
  <si>
    <t>φάκελος …. - σημειώσεις = ''έλαβα από ... 500€ στις 22/05/2008''</t>
  </si>
  <si>
    <t>…. -σημειώσεις = από 646,39 1] έλαβα 300 , 2] έλαβα 260 3] υπόλοιπο 146,39</t>
  </si>
  <si>
    <t>οι 4  ΠΡΟΣ  ……..</t>
  </si>
  <si>
    <t>8 προς ……..</t>
  </si>
  <si>
    <t>11  ΠΡΟΣ …….</t>
  </si>
  <si>
    <t>12  ΠΡΟΣ …….</t>
  </si>
  <si>
    <t>ΒΑΣΕΙ ….. [11 σε 1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</si>
</sst>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1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b/>
      <u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8"/>
      <color rgb="FFFF0000"/>
      <name val="Arial"/>
      <family val="2"/>
      <charset val="161"/>
    </font>
    <font>
      <b/>
      <u/>
      <sz val="9"/>
      <color rgb="FFFF0000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sz val="12"/>
      <color rgb="FF0070C0"/>
      <name val="Arial"/>
      <family val="2"/>
      <charset val="161"/>
    </font>
    <font>
      <sz val="10"/>
      <color rgb="FF000000"/>
      <name val="Arial"/>
      <family val="2"/>
      <charset val="161"/>
    </font>
    <font>
      <b/>
      <u val="singleAccounting"/>
      <sz val="10"/>
      <color rgb="FFFF0000"/>
      <name val="Arial"/>
      <family val="2"/>
      <charset val="161"/>
    </font>
    <font>
      <sz val="10"/>
      <color indexed="8"/>
      <name val="Arial"/>
      <family val="2"/>
      <charset val="161"/>
    </font>
    <font>
      <sz val="10"/>
      <color rgb="FFFF0000"/>
      <name val="Arial"/>
      <family val="2"/>
      <charset val="161"/>
    </font>
    <font>
      <sz val="8"/>
      <color indexed="8"/>
      <name val="Arial"/>
      <family val="2"/>
      <charset val="161"/>
    </font>
    <font>
      <sz val="8"/>
      <name val="Arial"/>
      <family val="2"/>
      <charset val="16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48">
    <xf numFmtId="0" fontId="0" fillId="0" borderId="0" xfId="0"/>
    <xf numFmtId="0" fontId="3" fillId="0" borderId="0" xfId="0" applyFont="1" applyFill="1" applyBorder="1"/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8" fillId="0" borderId="0" xfId="0" applyFont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7" fillId="3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164" fontId="4" fillId="5" borderId="2" xfId="1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164" fontId="5" fillId="5" borderId="2" xfId="1" applyNumberFormat="1" applyFont="1" applyFill="1" applyBorder="1" applyAlignment="1">
      <alignment horizontal="center" wrapText="1"/>
    </xf>
    <xf numFmtId="164" fontId="5" fillId="3" borderId="2" xfId="1" applyNumberFormat="1" applyFont="1" applyFill="1" applyBorder="1" applyAlignment="1">
      <alignment horizontal="center" wrapText="1"/>
    </xf>
    <xf numFmtId="164" fontId="7" fillId="0" borderId="2" xfId="1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" fillId="0" borderId="4" xfId="0" applyFont="1" applyBorder="1" applyAlignment="1"/>
    <xf numFmtId="0" fontId="11" fillId="0" borderId="0" xfId="0" applyFont="1"/>
    <xf numFmtId="14" fontId="12" fillId="0" borderId="0" xfId="2" applyNumberFormat="1" applyFont="1"/>
    <xf numFmtId="0" fontId="4" fillId="3" borderId="2" xfId="0" applyFont="1" applyFill="1" applyBorder="1" applyAlignment="1">
      <alignment horizontal="center" wrapText="1"/>
    </xf>
    <xf numFmtId="164" fontId="10" fillId="0" borderId="0" xfId="1" applyNumberFormat="1" applyFont="1" applyFill="1" applyAlignment="1"/>
    <xf numFmtId="14" fontId="0" fillId="0" borderId="0" xfId="0" applyNumberFormat="1"/>
    <xf numFmtId="14" fontId="0" fillId="0" borderId="0" xfId="1" applyNumberFormat="1" applyFont="1"/>
    <xf numFmtId="164" fontId="0" fillId="0" borderId="0" xfId="0" applyNumberFormat="1"/>
    <xf numFmtId="164" fontId="15" fillId="0" borderId="0" xfId="0" applyNumberFormat="1" applyFont="1"/>
    <xf numFmtId="0" fontId="3" fillId="0" borderId="0" xfId="0" applyFont="1"/>
    <xf numFmtId="164" fontId="0" fillId="0" borderId="0" xfId="1" applyNumberFormat="1" applyFont="1" applyAlignment="1">
      <alignment horizontal="left"/>
    </xf>
    <xf numFmtId="0" fontId="0" fillId="0" borderId="0" xfId="0" applyFill="1"/>
    <xf numFmtId="0" fontId="2" fillId="3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14" fontId="11" fillId="0" borderId="0" xfId="1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3" fontId="11" fillId="0" borderId="0" xfId="1" applyFont="1" applyBorder="1" applyAlignment="1">
      <alignment horizontal="left" vertical="center"/>
    </xf>
    <xf numFmtId="0" fontId="0" fillId="0" borderId="5" xfId="0" applyFont="1" applyBorder="1" applyAlignment="1">
      <alignment wrapText="1"/>
    </xf>
    <xf numFmtId="0" fontId="11" fillId="0" borderId="5" xfId="0" applyFont="1" applyBorder="1"/>
    <xf numFmtId="164" fontId="0" fillId="0" borderId="0" xfId="1" applyNumberFormat="1" applyFont="1" applyFill="1"/>
    <xf numFmtId="14" fontId="0" fillId="0" borderId="0" xfId="1" applyNumberFormat="1" applyFont="1" applyFill="1"/>
    <xf numFmtId="164" fontId="11" fillId="0" borderId="0" xfId="1" applyNumberFormat="1" applyFont="1"/>
    <xf numFmtId="14" fontId="17" fillId="0" borderId="0" xfId="0" applyNumberFormat="1" applyFont="1" applyFill="1"/>
    <xf numFmtId="14" fontId="13" fillId="0" borderId="0" xfId="0" applyNumberFormat="1" applyFont="1" applyFill="1" applyAlignment="1">
      <alignment horizontal="center"/>
    </xf>
    <xf numFmtId="14" fontId="18" fillId="0" borderId="0" xfId="2" applyNumberFormat="1" applyFont="1" applyFill="1" applyBorder="1"/>
    <xf numFmtId="164" fontId="18" fillId="0" borderId="0" xfId="2" applyNumberFormat="1" applyFont="1" applyFill="1" applyBorder="1"/>
    <xf numFmtId="14" fontId="16" fillId="0" borderId="0" xfId="0" applyNumberFormat="1" applyFont="1" applyFill="1"/>
    <xf numFmtId="14" fontId="0" fillId="0" borderId="0" xfId="1" applyNumberFormat="1" applyFont="1" applyFill="1" applyAlignment="1"/>
    <xf numFmtId="14" fontId="17" fillId="7" borderId="0" xfId="0" applyNumberFormat="1" applyFont="1" applyFill="1"/>
    <xf numFmtId="0" fontId="2" fillId="0" borderId="0" xfId="0" applyFont="1" applyFill="1"/>
    <xf numFmtId="164" fontId="17" fillId="0" borderId="0" xfId="1" applyNumberFormat="1" applyFont="1" applyFill="1" applyAlignment="1">
      <alignment horizontal="left"/>
    </xf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wrapText="1"/>
    </xf>
    <xf numFmtId="43" fontId="0" fillId="0" borderId="0" xfId="1" applyFont="1"/>
    <xf numFmtId="43" fontId="1" fillId="0" borderId="0" xfId="1" applyFont="1" applyFill="1" applyBorder="1" applyAlignment="1">
      <alignment horizontal="right" vertical="center"/>
    </xf>
    <xf numFmtId="14" fontId="17" fillId="6" borderId="0" xfId="0" applyNumberFormat="1" applyFont="1" applyFill="1"/>
    <xf numFmtId="0" fontId="0" fillId="0" borderId="0" xfId="0" applyFill="1" applyBorder="1" applyAlignment="1"/>
    <xf numFmtId="0" fontId="19" fillId="0" borderId="0" xfId="0" applyFont="1" applyFill="1" applyBorder="1" applyAlignment="1">
      <alignment wrapText="1"/>
    </xf>
    <xf numFmtId="0" fontId="19" fillId="0" borderId="0" xfId="0" applyFont="1" applyFill="1" applyBorder="1" applyAlignment="1">
      <alignment horizontal="left"/>
    </xf>
    <xf numFmtId="43" fontId="2" fillId="0" borderId="0" xfId="1" applyFont="1"/>
    <xf numFmtId="0" fontId="0" fillId="8" borderId="0" xfId="0" applyFill="1" applyAlignment="1">
      <alignment horizontal="center"/>
    </xf>
    <xf numFmtId="0" fontId="0" fillId="3" borderId="0" xfId="0" applyFill="1"/>
    <xf numFmtId="164" fontId="20" fillId="0" borderId="0" xfId="1" applyNumberFormat="1" applyFont="1" applyFill="1" applyBorder="1" applyAlignment="1">
      <alignment horizontal="center" vertical="center"/>
    </xf>
    <xf numFmtId="14" fontId="2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43" fontId="20" fillId="0" borderId="1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wrapText="1"/>
    </xf>
    <xf numFmtId="164" fontId="3" fillId="0" borderId="0" xfId="1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0" fontId="11" fillId="0" borderId="0" xfId="0" applyFont="1" applyFill="1" applyBorder="1"/>
    <xf numFmtId="164" fontId="20" fillId="0" borderId="7" xfId="1" applyNumberFormat="1" applyFont="1" applyFill="1" applyBorder="1" applyAlignment="1">
      <alignment horizontal="center" vertical="center"/>
    </xf>
    <xf numFmtId="14" fontId="20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left"/>
    </xf>
    <xf numFmtId="43" fontId="3" fillId="0" borderId="7" xfId="1" applyFont="1" applyFill="1" applyBorder="1"/>
    <xf numFmtId="43" fontId="20" fillId="0" borderId="7" xfId="1" applyFont="1" applyFill="1" applyBorder="1" applyAlignment="1">
      <alignment horizontal="right" vertical="center"/>
    </xf>
    <xf numFmtId="164" fontId="3" fillId="0" borderId="7" xfId="1" applyNumberFormat="1" applyFont="1" applyFill="1" applyBorder="1"/>
    <xf numFmtId="43" fontId="3" fillId="7" borderId="7" xfId="1" applyFont="1" applyFill="1" applyBorder="1" applyAlignment="1">
      <alignment horizontal="center"/>
    </xf>
    <xf numFmtId="164" fontId="3" fillId="0" borderId="10" xfId="1" applyNumberFormat="1" applyFont="1" applyFill="1" applyBorder="1"/>
    <xf numFmtId="164" fontId="3" fillId="0" borderId="11" xfId="1" applyNumberFormat="1" applyFont="1" applyFill="1" applyBorder="1"/>
    <xf numFmtId="164" fontId="20" fillId="0" borderId="5" xfId="1" applyNumberFormat="1" applyFont="1" applyFill="1" applyBorder="1" applyAlignment="1">
      <alignment horizontal="center" vertical="center"/>
    </xf>
    <xf numFmtId="14" fontId="20" fillId="0" borderId="5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left" wrapText="1"/>
    </xf>
    <xf numFmtId="43" fontId="3" fillId="0" borderId="5" xfId="1" applyFont="1" applyFill="1" applyBorder="1" applyAlignment="1">
      <alignment horizontal="center"/>
    </xf>
    <xf numFmtId="43" fontId="3" fillId="0" borderId="5" xfId="1" applyFont="1" applyFill="1" applyBorder="1"/>
    <xf numFmtId="164" fontId="3" fillId="0" borderId="5" xfId="1" applyNumberFormat="1" applyFont="1" applyFill="1" applyBorder="1"/>
    <xf numFmtId="43" fontId="3" fillId="7" borderId="5" xfId="1" applyFont="1" applyFill="1" applyBorder="1" applyAlignment="1">
      <alignment horizontal="center"/>
    </xf>
    <xf numFmtId="164" fontId="3" fillId="0" borderId="4" xfId="1" applyNumberFormat="1" applyFont="1" applyFill="1" applyBorder="1"/>
    <xf numFmtId="0" fontId="20" fillId="0" borderId="5" xfId="0" applyFont="1" applyFill="1" applyBorder="1" applyAlignment="1">
      <alignment horizontal="left"/>
    </xf>
    <xf numFmtId="43" fontId="20" fillId="0" borderId="5" xfId="1" applyFont="1" applyFill="1" applyBorder="1" applyAlignment="1">
      <alignment horizontal="right" vertical="center"/>
    </xf>
    <xf numFmtId="164" fontId="20" fillId="0" borderId="2" xfId="1" applyNumberFormat="1" applyFont="1" applyFill="1" applyBorder="1" applyAlignment="1">
      <alignment horizontal="center" vertical="center"/>
    </xf>
    <xf numFmtId="14" fontId="20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left" wrapText="1"/>
    </xf>
    <xf numFmtId="43" fontId="3" fillId="0" borderId="2" xfId="1" applyFont="1" applyFill="1" applyBorder="1" applyAlignment="1">
      <alignment horizontal="center"/>
    </xf>
    <xf numFmtId="43" fontId="3" fillId="0" borderId="2" xfId="1" applyFont="1" applyFill="1" applyBorder="1"/>
    <xf numFmtId="164" fontId="3" fillId="0" borderId="2" xfId="1" applyNumberFormat="1" applyFont="1" applyFill="1" applyBorder="1"/>
    <xf numFmtId="43" fontId="3" fillId="7" borderId="2" xfId="1" applyFont="1" applyFill="1" applyBorder="1" applyAlignment="1">
      <alignment horizontal="center"/>
    </xf>
    <xf numFmtId="43" fontId="3" fillId="0" borderId="3" xfId="1" applyFont="1" applyFill="1" applyBorder="1"/>
    <xf numFmtId="164" fontId="3" fillId="0" borderId="3" xfId="1" applyNumberFormat="1" applyFont="1" applyFill="1" applyBorder="1"/>
    <xf numFmtId="164" fontId="3" fillId="0" borderId="19" xfId="1" applyNumberFormat="1" applyFont="1" applyFill="1" applyBorder="1"/>
    <xf numFmtId="164" fontId="20" fillId="0" borderId="6" xfId="1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wrapText="1"/>
    </xf>
    <xf numFmtId="43" fontId="3" fillId="0" borderId="7" xfId="1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/>
    </xf>
    <xf numFmtId="43" fontId="3" fillId="7" borderId="7" xfId="1" applyFont="1" applyFill="1" applyBorder="1"/>
    <xf numFmtId="164" fontId="3" fillId="7" borderId="7" xfId="1" applyNumberFormat="1" applyFont="1" applyFill="1" applyBorder="1"/>
    <xf numFmtId="164" fontId="3" fillId="0" borderId="21" xfId="1" applyNumberFormat="1" applyFont="1" applyFill="1" applyBorder="1"/>
    <xf numFmtId="164" fontId="20" fillId="0" borderId="22" xfId="1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wrapText="1"/>
    </xf>
    <xf numFmtId="164" fontId="3" fillId="0" borderId="23" xfId="1" applyNumberFormat="1" applyFont="1" applyFill="1" applyBorder="1" applyAlignment="1">
      <alignment horizontal="center"/>
    </xf>
    <xf numFmtId="43" fontId="3" fillId="7" borderId="23" xfId="1" applyFont="1" applyFill="1" applyBorder="1" applyAlignment="1">
      <alignment horizontal="center"/>
    </xf>
    <xf numFmtId="43" fontId="3" fillId="7" borderId="5" xfId="1" applyFont="1" applyFill="1" applyBorder="1"/>
    <xf numFmtId="164" fontId="3" fillId="7" borderId="5" xfId="1" applyNumberFormat="1" applyFont="1" applyFill="1" applyBorder="1"/>
    <xf numFmtId="164" fontId="3" fillId="0" borderId="24" xfId="1" applyNumberFormat="1" applyFont="1" applyFill="1" applyBorder="1"/>
    <xf numFmtId="164" fontId="20" fillId="0" borderId="26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wrapText="1"/>
    </xf>
    <xf numFmtId="164" fontId="3" fillId="0" borderId="2" xfId="1" applyNumberFormat="1" applyFont="1" applyFill="1" applyBorder="1" applyAlignment="1">
      <alignment horizontal="center"/>
    </xf>
    <xf numFmtId="43" fontId="3" fillId="7" borderId="2" xfId="1" applyFont="1" applyFill="1" applyBorder="1"/>
    <xf numFmtId="164" fontId="3" fillId="7" borderId="2" xfId="1" applyNumberFormat="1" applyFont="1" applyFill="1" applyBorder="1"/>
    <xf numFmtId="164" fontId="3" fillId="0" borderId="28" xfId="1" applyNumberFormat="1" applyFont="1" applyFill="1" applyBorder="1"/>
    <xf numFmtId="43" fontId="3" fillId="0" borderId="0" xfId="1" applyFont="1" applyFill="1" applyBorder="1" applyAlignment="1">
      <alignment horizontal="center"/>
    </xf>
    <xf numFmtId="43" fontId="3" fillId="0" borderId="0" xfId="1" applyFont="1" applyFill="1" applyBorder="1"/>
    <xf numFmtId="164" fontId="3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/>
    <xf numFmtId="43" fontId="20" fillId="0" borderId="0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wrapText="1"/>
    </xf>
    <xf numFmtId="164" fontId="20" fillId="0" borderId="30" xfId="1" applyNumberFormat="1" applyFont="1" applyFill="1" applyBorder="1" applyAlignment="1">
      <alignment horizontal="center" vertical="center"/>
    </xf>
    <xf numFmtId="14" fontId="20" fillId="0" borderId="30" xfId="0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wrapText="1"/>
    </xf>
    <xf numFmtId="43" fontId="20" fillId="0" borderId="30" xfId="1" applyFont="1" applyFill="1" applyBorder="1" applyAlignment="1">
      <alignment horizontal="right" vertical="center"/>
    </xf>
    <xf numFmtId="0" fontId="3" fillId="0" borderId="30" xfId="0" applyFont="1" applyFill="1" applyBorder="1" applyAlignment="1">
      <alignment wrapText="1"/>
    </xf>
    <xf numFmtId="43" fontId="3" fillId="0" borderId="30" xfId="1" applyFont="1" applyFill="1" applyBorder="1" applyAlignment="1">
      <alignment horizontal="center"/>
    </xf>
    <xf numFmtId="43" fontId="3" fillId="0" borderId="30" xfId="1" applyFont="1" applyFill="1" applyBorder="1"/>
    <xf numFmtId="164" fontId="3" fillId="0" borderId="30" xfId="1" applyNumberFormat="1" applyFont="1" applyFill="1" applyBorder="1" applyAlignment="1">
      <alignment horizontal="center"/>
    </xf>
    <xf numFmtId="43" fontId="3" fillId="6" borderId="30" xfId="1" applyFont="1" applyFill="1" applyBorder="1" applyAlignment="1">
      <alignment horizontal="center"/>
    </xf>
    <xf numFmtId="164" fontId="3" fillId="0" borderId="30" xfId="1" applyNumberFormat="1" applyFont="1" applyFill="1" applyBorder="1"/>
    <xf numFmtId="164" fontId="20" fillId="0" borderId="31" xfId="1" applyNumberFormat="1" applyFont="1" applyFill="1" applyBorder="1"/>
    <xf numFmtId="14" fontId="24" fillId="0" borderId="31" xfId="0" applyNumberFormat="1" applyFont="1" applyFill="1" applyBorder="1" applyAlignment="1">
      <alignment horizontal="center"/>
    </xf>
    <xf numFmtId="0" fontId="3" fillId="0" borderId="0" xfId="0" applyFont="1" applyFill="1"/>
    <xf numFmtId="0" fontId="4" fillId="10" borderId="2" xfId="0" applyFont="1" applyFill="1" applyBorder="1" applyAlignment="1">
      <alignment horizontal="center" wrapText="1"/>
    </xf>
    <xf numFmtId="164" fontId="25" fillId="0" borderId="3" xfId="3" applyNumberFormat="1" applyFont="1" applyFill="1" applyBorder="1" applyAlignment="1">
      <alignment horizontal="center" vertical="center" wrapText="1"/>
    </xf>
    <xf numFmtId="164" fontId="25" fillId="11" borderId="3" xfId="3" applyNumberFormat="1" applyFont="1" applyFill="1" applyBorder="1" applyAlignment="1">
      <alignment horizontal="center" vertical="center" wrapText="1"/>
    </xf>
    <xf numFmtId="164" fontId="20" fillId="10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wrapText="1"/>
    </xf>
    <xf numFmtId="43" fontId="3" fillId="0" borderId="1" xfId="1" applyFont="1" applyFill="1" applyBorder="1"/>
    <xf numFmtId="14" fontId="20" fillId="0" borderId="5" xfId="3" applyNumberFormat="1" applyFont="1" applyFill="1" applyBorder="1" applyAlignment="1">
      <alignment horizontal="center" vertical="center"/>
    </xf>
    <xf numFmtId="0" fontId="20" fillId="0" borderId="5" xfId="0" applyFont="1" applyFill="1" applyBorder="1"/>
    <xf numFmtId="43" fontId="20" fillId="0" borderId="5" xfId="1" applyFont="1" applyFill="1" applyBorder="1"/>
    <xf numFmtId="43" fontId="20" fillId="0" borderId="4" xfId="1" applyFont="1" applyFill="1" applyBorder="1"/>
    <xf numFmtId="43" fontId="3" fillId="0" borderId="35" xfId="1" applyFont="1" applyFill="1" applyBorder="1" applyAlignment="1">
      <alignment horizontal="center"/>
    </xf>
    <xf numFmtId="43" fontId="3" fillId="0" borderId="23" xfId="3" applyFont="1" applyFill="1" applyBorder="1"/>
    <xf numFmtId="164" fontId="3" fillId="0" borderId="23" xfId="3" applyNumberFormat="1" applyFont="1" applyFill="1" applyBorder="1"/>
    <xf numFmtId="14" fontId="28" fillId="0" borderId="23" xfId="3" applyNumberFormat="1" applyFont="1" applyFill="1" applyBorder="1"/>
    <xf numFmtId="43" fontId="3" fillId="13" borderId="23" xfId="3" applyFont="1" applyFill="1" applyBorder="1"/>
    <xf numFmtId="164" fontId="3" fillId="13" borderId="23" xfId="3" applyNumberFormat="1" applyFont="1" applyFill="1" applyBorder="1"/>
    <xf numFmtId="43" fontId="3" fillId="13" borderId="7" xfId="1" applyFont="1" applyFill="1" applyBorder="1" applyAlignment="1">
      <alignment horizontal="center"/>
    </xf>
    <xf numFmtId="164" fontId="3" fillId="13" borderId="7" xfId="1" applyNumberFormat="1" applyFont="1" applyFill="1" applyBorder="1" applyAlignment="1">
      <alignment horizontal="center"/>
    </xf>
    <xf numFmtId="43" fontId="3" fillId="0" borderId="8" xfId="1" applyFont="1" applyFill="1" applyBorder="1" applyAlignment="1">
      <alignment horizontal="center"/>
    </xf>
    <xf numFmtId="164" fontId="3" fillId="0" borderId="8" xfId="1" applyNumberFormat="1" applyFont="1" applyFill="1" applyBorder="1"/>
    <xf numFmtId="43" fontId="3" fillId="0" borderId="8" xfId="1" applyFont="1" applyFill="1" applyBorder="1"/>
    <xf numFmtId="164" fontId="3" fillId="0" borderId="36" xfId="1" applyNumberFormat="1" applyFont="1" applyFill="1" applyBorder="1" applyAlignment="1">
      <alignment horizontal="center"/>
    </xf>
    <xf numFmtId="43" fontId="3" fillId="0" borderId="6" xfId="1" applyFont="1" applyFill="1" applyBorder="1"/>
    <xf numFmtId="164" fontId="3" fillId="0" borderId="9" xfId="1" applyNumberFormat="1" applyFont="1" applyFill="1" applyBorder="1" applyAlignment="1">
      <alignment horizontal="center"/>
    </xf>
    <xf numFmtId="164" fontId="27" fillId="12" borderId="26" xfId="3" applyNumberFormat="1" applyFont="1" applyFill="1" applyBorder="1" applyAlignment="1">
      <alignment horizontal="center" vertical="center"/>
    </xf>
    <xf numFmtId="14" fontId="20" fillId="0" borderId="2" xfId="3" applyNumberFormat="1" applyFont="1" applyFill="1" applyBorder="1" applyAlignment="1">
      <alignment horizontal="center" vertical="center"/>
    </xf>
    <xf numFmtId="0" fontId="20" fillId="0" borderId="2" xfId="0" applyFont="1" applyFill="1" applyBorder="1"/>
    <xf numFmtId="0" fontId="28" fillId="0" borderId="2" xfId="0" applyFont="1" applyFill="1" applyBorder="1" applyAlignment="1">
      <alignment horizontal="center" wrapText="1"/>
    </xf>
    <xf numFmtId="43" fontId="20" fillId="3" borderId="2" xfId="1" applyFont="1" applyFill="1" applyBorder="1"/>
    <xf numFmtId="0" fontId="3" fillId="9" borderId="19" xfId="0" applyFont="1" applyFill="1" applyBorder="1" applyAlignment="1">
      <alignment horizontal="center" wrapText="1"/>
    </xf>
    <xf numFmtId="43" fontId="3" fillId="0" borderId="26" xfId="1" applyFont="1" applyFill="1" applyBorder="1" applyAlignment="1">
      <alignment horizontal="center"/>
    </xf>
    <xf numFmtId="43" fontId="3" fillId="0" borderId="2" xfId="3" applyFont="1" applyFill="1" applyBorder="1"/>
    <xf numFmtId="164" fontId="3" fillId="0" borderId="2" xfId="3" applyNumberFormat="1" applyFont="1" applyFill="1" applyBorder="1"/>
    <xf numFmtId="14" fontId="3" fillId="0" borderId="2" xfId="3" applyNumberFormat="1" applyFont="1" applyFill="1" applyBorder="1"/>
    <xf numFmtId="43" fontId="3" fillId="13" borderId="2" xfId="3" applyFont="1" applyFill="1" applyBorder="1"/>
    <xf numFmtId="164" fontId="3" fillId="13" borderId="2" xfId="3" applyNumberFormat="1" applyFont="1" applyFill="1" applyBorder="1"/>
    <xf numFmtId="43" fontId="3" fillId="13" borderId="2" xfId="1" applyFont="1" applyFill="1" applyBorder="1" applyAlignment="1">
      <alignment horizontal="center"/>
    </xf>
    <xf numFmtId="164" fontId="3" fillId="13" borderId="2" xfId="1" applyNumberFormat="1" applyFont="1" applyFill="1" applyBorder="1" applyAlignment="1">
      <alignment horizontal="center"/>
    </xf>
    <xf numFmtId="164" fontId="3" fillId="0" borderId="19" xfId="1" applyNumberFormat="1" applyFont="1" applyFill="1" applyBorder="1" applyAlignment="1">
      <alignment horizontal="center"/>
    </xf>
    <xf numFmtId="43" fontId="3" fillId="0" borderId="26" xfId="1" applyFont="1" applyFill="1" applyBorder="1"/>
    <xf numFmtId="164" fontId="27" fillId="0" borderId="39" xfId="3" applyNumberFormat="1" applyFont="1" applyFill="1" applyBorder="1" applyAlignment="1">
      <alignment horizontal="center" vertical="center"/>
    </xf>
    <xf numFmtId="14" fontId="20" fillId="0" borderId="23" xfId="3" applyNumberFormat="1" applyFont="1" applyFill="1" applyBorder="1" applyAlignment="1">
      <alignment horizontal="center" vertical="center"/>
    </xf>
    <xf numFmtId="0" fontId="20" fillId="0" borderId="23" xfId="0" applyFont="1" applyFill="1" applyBorder="1"/>
    <xf numFmtId="43" fontId="20" fillId="0" borderId="23" xfId="1" applyFont="1" applyFill="1" applyBorder="1"/>
    <xf numFmtId="43" fontId="20" fillId="0" borderId="11" xfId="1" applyFont="1" applyFill="1" applyBorder="1"/>
    <xf numFmtId="43" fontId="3" fillId="0" borderId="14" xfId="1" applyFont="1" applyFill="1" applyBorder="1" applyAlignment="1">
      <alignment horizontal="center"/>
    </xf>
    <xf numFmtId="43" fontId="3" fillId="0" borderId="15" xfId="1" applyFont="1" applyFill="1" applyBorder="1" applyAlignment="1">
      <alignment horizontal="center"/>
    </xf>
    <xf numFmtId="164" fontId="28" fillId="0" borderId="23" xfId="3" applyNumberFormat="1" applyFont="1" applyFill="1" applyBorder="1"/>
    <xf numFmtId="43" fontId="3" fillId="0" borderId="15" xfId="1" applyFont="1" applyFill="1" applyBorder="1"/>
    <xf numFmtId="43" fontId="3" fillId="13" borderId="23" xfId="1" applyFont="1" applyFill="1" applyBorder="1" applyAlignment="1">
      <alignment horizontal="center"/>
    </xf>
    <xf numFmtId="164" fontId="3" fillId="13" borderId="23" xfId="1" applyNumberFormat="1" applyFont="1" applyFill="1" applyBorder="1" applyAlignment="1">
      <alignment horizontal="center"/>
    </xf>
    <xf numFmtId="164" fontId="3" fillId="0" borderId="15" xfId="1" applyNumberFormat="1" applyFont="1" applyFill="1" applyBorder="1"/>
    <xf numFmtId="43" fontId="3" fillId="13" borderId="15" xfId="1" applyFont="1" applyFill="1" applyBorder="1" applyAlignment="1">
      <alignment horizontal="center"/>
    </xf>
    <xf numFmtId="164" fontId="3" fillId="13" borderId="15" xfId="1" applyNumberFormat="1" applyFont="1" applyFill="1" applyBorder="1" applyAlignment="1">
      <alignment horizontal="center"/>
    </xf>
    <xf numFmtId="164" fontId="3" fillId="0" borderId="10" xfId="1" applyNumberFormat="1" applyFont="1" applyFill="1" applyBorder="1" applyAlignment="1">
      <alignment horizontal="center"/>
    </xf>
    <xf numFmtId="43" fontId="3" fillId="0" borderId="14" xfId="1" applyFont="1" applyFill="1" applyBorder="1"/>
    <xf numFmtId="164" fontId="3" fillId="0" borderId="15" xfId="1" applyNumberFormat="1" applyFont="1" applyFill="1" applyBorder="1" applyAlignment="1">
      <alignment horizontal="center"/>
    </xf>
    <xf numFmtId="164" fontId="3" fillId="0" borderId="11" xfId="1" applyNumberFormat="1" applyFont="1" applyFill="1" applyBorder="1" applyAlignment="1">
      <alignment horizontal="center"/>
    </xf>
    <xf numFmtId="164" fontId="27" fillId="0" borderId="34" xfId="3" applyNumberFormat="1" applyFont="1" applyFill="1" applyBorder="1" applyAlignment="1">
      <alignment horizontal="center" vertical="center"/>
    </xf>
    <xf numFmtId="43" fontId="3" fillId="0" borderId="22" xfId="1" applyFont="1" applyFill="1" applyBorder="1" applyAlignment="1">
      <alignment horizontal="center"/>
    </xf>
    <xf numFmtId="43" fontId="3" fillId="0" borderId="40" xfId="1" applyFont="1" applyFill="1" applyBorder="1" applyAlignment="1">
      <alignment horizontal="center"/>
    </xf>
    <xf numFmtId="43" fontId="3" fillId="0" borderId="5" xfId="3" applyFont="1" applyFill="1" applyBorder="1"/>
    <xf numFmtId="164" fontId="3" fillId="0" borderId="5" xfId="3" applyNumberFormat="1" applyFont="1" applyFill="1" applyBorder="1"/>
    <xf numFmtId="14" fontId="28" fillId="0" borderId="5" xfId="3" applyNumberFormat="1" applyFont="1" applyFill="1" applyBorder="1"/>
    <xf numFmtId="43" fontId="3" fillId="13" borderId="5" xfId="3" applyFont="1" applyFill="1" applyBorder="1"/>
    <xf numFmtId="164" fontId="3" fillId="13" borderId="5" xfId="3" applyNumberFormat="1" applyFont="1" applyFill="1" applyBorder="1"/>
    <xf numFmtId="43" fontId="3" fillId="0" borderId="40" xfId="1" applyFont="1" applyFill="1" applyBorder="1"/>
    <xf numFmtId="164" fontId="3" fillId="0" borderId="5" xfId="1" applyNumberFormat="1" applyFont="1" applyFill="1" applyBorder="1" applyAlignment="1">
      <alignment horizontal="center"/>
    </xf>
    <xf numFmtId="43" fontId="3" fillId="13" borderId="5" xfId="1" applyFont="1" applyFill="1" applyBorder="1" applyAlignment="1">
      <alignment horizontal="center"/>
    </xf>
    <xf numFmtId="164" fontId="3" fillId="13" borderId="5" xfId="1" applyNumberFormat="1" applyFont="1" applyFill="1" applyBorder="1" applyAlignment="1">
      <alignment horizontal="center"/>
    </xf>
    <xf numFmtId="164" fontId="3" fillId="0" borderId="40" xfId="1" applyNumberFormat="1" applyFont="1" applyFill="1" applyBorder="1"/>
    <xf numFmtId="43" fontId="3" fillId="13" borderId="40" xfId="1" applyFont="1" applyFill="1" applyBorder="1" applyAlignment="1">
      <alignment horizontal="center"/>
    </xf>
    <xf numFmtId="164" fontId="3" fillId="13" borderId="40" xfId="1" applyNumberFormat="1" applyFont="1" applyFill="1" applyBorder="1" applyAlignment="1">
      <alignment horizontal="center"/>
    </xf>
    <xf numFmtId="164" fontId="3" fillId="0" borderId="41" xfId="1" applyNumberFormat="1" applyFont="1" applyFill="1" applyBorder="1" applyAlignment="1">
      <alignment horizontal="center"/>
    </xf>
    <xf numFmtId="43" fontId="3" fillId="0" borderId="22" xfId="1" applyFont="1" applyFill="1" applyBorder="1"/>
    <xf numFmtId="164" fontId="3" fillId="0" borderId="40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4" fontId="20" fillId="0" borderId="5" xfId="0" applyNumberFormat="1" applyFont="1" applyFill="1" applyBorder="1"/>
    <xf numFmtId="164" fontId="27" fillId="0" borderId="42" xfId="3" applyNumberFormat="1" applyFont="1" applyFill="1" applyBorder="1" applyAlignment="1">
      <alignment horizontal="center" vertical="center"/>
    </xf>
    <xf numFmtId="14" fontId="20" fillId="0" borderId="30" xfId="3" applyNumberFormat="1" applyFont="1" applyFill="1" applyBorder="1" applyAlignment="1">
      <alignment horizontal="center" vertical="center"/>
    </xf>
    <xf numFmtId="0" fontId="20" fillId="0" borderId="30" xfId="0" applyFont="1" applyFill="1" applyBorder="1"/>
    <xf numFmtId="43" fontId="3" fillId="0" borderId="30" xfId="1" applyFont="1" applyFill="1" applyBorder="1" applyAlignment="1">
      <alignment wrapText="1"/>
    </xf>
    <xf numFmtId="43" fontId="3" fillId="0" borderId="43" xfId="1" applyFont="1" applyFill="1" applyBorder="1" applyAlignment="1">
      <alignment wrapText="1"/>
    </xf>
    <xf numFmtId="43" fontId="3" fillId="0" borderId="42" xfId="1" applyFont="1" applyFill="1" applyBorder="1" applyAlignment="1">
      <alignment horizontal="center"/>
    </xf>
    <xf numFmtId="43" fontId="3" fillId="13" borderId="30" xfId="1" applyFont="1" applyFill="1" applyBorder="1"/>
    <xf numFmtId="43" fontId="3" fillId="13" borderId="30" xfId="1" applyFont="1" applyFill="1" applyBorder="1" applyAlignment="1">
      <alignment horizontal="center"/>
    </xf>
    <xf numFmtId="164" fontId="3" fillId="13" borderId="30" xfId="1" applyNumberFormat="1" applyFont="1" applyFill="1" applyBorder="1" applyAlignment="1">
      <alignment horizontal="center"/>
    </xf>
    <xf numFmtId="43" fontId="3" fillId="0" borderId="30" xfId="1" applyFont="1" applyBorder="1"/>
    <xf numFmtId="43" fontId="3" fillId="0" borderId="30" xfId="0" applyNumberFormat="1" applyFont="1" applyBorder="1"/>
    <xf numFmtId="0" fontId="3" fillId="0" borderId="30" xfId="0" applyFont="1" applyBorder="1"/>
    <xf numFmtId="164" fontId="3" fillId="0" borderId="43" xfId="1" applyNumberFormat="1" applyFont="1" applyFill="1" applyBorder="1" applyAlignment="1">
      <alignment horizontal="center"/>
    </xf>
    <xf numFmtId="164" fontId="3" fillId="0" borderId="44" xfId="1" applyNumberFormat="1" applyFont="1" applyFill="1" applyBorder="1" applyAlignment="1">
      <alignment horizontal="center"/>
    </xf>
    <xf numFmtId="164" fontId="22" fillId="2" borderId="18" xfId="0" applyNumberFormat="1" applyFont="1" applyFill="1" applyBorder="1" applyAlignment="1"/>
    <xf numFmtId="164" fontId="27" fillId="10" borderId="39" xfId="3" applyNumberFormat="1" applyFont="1" applyFill="1" applyBorder="1" applyAlignment="1">
      <alignment horizontal="center" vertical="center"/>
    </xf>
    <xf numFmtId="43" fontId="3" fillId="0" borderId="23" xfId="1" applyFont="1" applyFill="1" applyBorder="1" applyAlignment="1">
      <alignment wrapText="1"/>
    </xf>
    <xf numFmtId="43" fontId="3" fillId="0" borderId="11" xfId="1" applyFont="1" applyFill="1" applyBorder="1" applyAlignment="1">
      <alignment wrapText="1"/>
    </xf>
    <xf numFmtId="43" fontId="3" fillId="0" borderId="39" xfId="1" applyFont="1" applyFill="1" applyBorder="1" applyAlignment="1">
      <alignment horizontal="center"/>
    </xf>
    <xf numFmtId="43" fontId="3" fillId="0" borderId="23" xfId="1" applyFont="1" applyFill="1" applyBorder="1"/>
    <xf numFmtId="164" fontId="3" fillId="0" borderId="23" xfId="1" applyNumberFormat="1" applyFont="1" applyFill="1" applyBorder="1"/>
    <xf numFmtId="43" fontId="3" fillId="13" borderId="23" xfId="1" applyFont="1" applyFill="1" applyBorder="1"/>
    <xf numFmtId="43" fontId="3" fillId="0" borderId="23" xfId="1" applyFont="1" applyFill="1" applyBorder="1" applyAlignment="1">
      <alignment horizontal="center"/>
    </xf>
    <xf numFmtId="43" fontId="3" fillId="0" borderId="23" xfId="1" applyFont="1" applyBorder="1"/>
    <xf numFmtId="43" fontId="3" fillId="0" borderId="23" xfId="0" applyNumberFormat="1" applyFont="1" applyBorder="1"/>
    <xf numFmtId="0" fontId="3" fillId="0" borderId="23" xfId="0" applyFont="1" applyBorder="1"/>
    <xf numFmtId="164" fontId="27" fillId="10" borderId="26" xfId="3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wrapText="1"/>
    </xf>
    <xf numFmtId="164" fontId="28" fillId="0" borderId="2" xfId="0" applyNumberFormat="1" applyFont="1" applyFill="1" applyBorder="1" applyAlignment="1">
      <alignment horizontal="center" wrapText="1"/>
    </xf>
    <xf numFmtId="0" fontId="28" fillId="13" borderId="2" xfId="0" applyFont="1" applyFill="1" applyBorder="1" applyAlignment="1">
      <alignment horizontal="center" wrapText="1"/>
    </xf>
    <xf numFmtId="43" fontId="3" fillId="0" borderId="2" xfId="1" applyFont="1" applyBorder="1"/>
    <xf numFmtId="43" fontId="3" fillId="0" borderId="2" xfId="0" applyNumberFormat="1" applyFont="1" applyBorder="1"/>
    <xf numFmtId="0" fontId="3" fillId="0" borderId="2" xfId="0" applyFont="1" applyBorder="1"/>
    <xf numFmtId="164" fontId="3" fillId="0" borderId="2" xfId="0" applyNumberFormat="1" applyFont="1" applyBorder="1"/>
    <xf numFmtId="43" fontId="3" fillId="0" borderId="3" xfId="1" applyFont="1" applyFill="1" applyBorder="1" applyAlignment="1">
      <alignment horizontal="center"/>
    </xf>
    <xf numFmtId="164" fontId="3" fillId="0" borderId="27" xfId="1" applyNumberFormat="1" applyFont="1" applyFill="1" applyBorder="1" applyAlignment="1">
      <alignment horizontal="center"/>
    </xf>
    <xf numFmtId="43" fontId="20" fillId="0" borderId="23" xfId="3" applyFont="1" applyFill="1" applyBorder="1"/>
    <xf numFmtId="43" fontId="20" fillId="0" borderId="11" xfId="3" applyFont="1" applyFill="1" applyBorder="1"/>
    <xf numFmtId="14" fontId="28" fillId="0" borderId="23" xfId="0" applyNumberFormat="1" applyFont="1" applyFill="1" applyBorder="1"/>
    <xf numFmtId="43" fontId="3" fillId="13" borderId="7" xfId="1" applyFont="1" applyFill="1" applyBorder="1"/>
    <xf numFmtId="43" fontId="3" fillId="13" borderId="8" xfId="1" applyFont="1" applyFill="1" applyBorder="1"/>
    <xf numFmtId="164" fontId="3" fillId="13" borderId="8" xfId="1" applyNumberFormat="1" applyFont="1" applyFill="1" applyBorder="1"/>
    <xf numFmtId="164" fontId="3" fillId="0" borderId="9" xfId="1" applyNumberFormat="1" applyFont="1" applyFill="1" applyBorder="1"/>
    <xf numFmtId="0" fontId="28" fillId="0" borderId="5" xfId="0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 wrapText="1"/>
    </xf>
    <xf numFmtId="43" fontId="3" fillId="0" borderId="34" xfId="1" applyFont="1" applyFill="1" applyBorder="1" applyAlignment="1">
      <alignment horizontal="center"/>
    </xf>
    <xf numFmtId="14" fontId="3" fillId="0" borderId="5" xfId="0" applyNumberFormat="1" applyFont="1" applyFill="1" applyBorder="1"/>
    <xf numFmtId="43" fontId="3" fillId="13" borderId="5" xfId="1" applyFont="1" applyFill="1" applyBorder="1"/>
    <xf numFmtId="43" fontId="3" fillId="13" borderId="40" xfId="1" applyFont="1" applyFill="1" applyBorder="1"/>
    <xf numFmtId="164" fontId="3" fillId="13" borderId="40" xfId="1" applyNumberFormat="1" applyFont="1" applyFill="1" applyBorder="1"/>
    <xf numFmtId="164" fontId="3" fillId="0" borderId="41" xfId="1" applyNumberFormat="1" applyFont="1" applyFill="1" applyBorder="1"/>
    <xf numFmtId="0" fontId="28" fillId="0" borderId="3" xfId="0" applyFont="1" applyFill="1" applyBorder="1" applyAlignment="1">
      <alignment horizontal="center" wrapText="1"/>
    </xf>
    <xf numFmtId="43" fontId="20" fillId="3" borderId="2" xfId="3" applyFont="1" applyFill="1" applyBorder="1"/>
    <xf numFmtId="0" fontId="3" fillId="9" borderId="27" xfId="0" applyFont="1" applyFill="1" applyBorder="1" applyAlignment="1">
      <alignment horizontal="center" wrapText="1"/>
    </xf>
    <xf numFmtId="14" fontId="3" fillId="0" borderId="2" xfId="0" applyNumberFormat="1" applyFont="1" applyFill="1" applyBorder="1"/>
    <xf numFmtId="43" fontId="3" fillId="13" borderId="2" xfId="1" applyFont="1" applyFill="1" applyBorder="1"/>
    <xf numFmtId="164" fontId="3" fillId="13" borderId="2" xfId="1" applyNumberFormat="1" applyFont="1" applyFill="1" applyBorder="1"/>
    <xf numFmtId="43" fontId="3" fillId="0" borderId="45" xfId="1" applyFont="1" applyFill="1" applyBorder="1"/>
    <xf numFmtId="164" fontId="27" fillId="12" borderId="39" xfId="3" applyNumberFormat="1" applyFont="1" applyFill="1" applyBorder="1" applyAlignment="1">
      <alignment horizontal="center" vertical="center"/>
    </xf>
    <xf numFmtId="164" fontId="3" fillId="0" borderId="0" xfId="1" applyNumberFormat="1" applyFont="1" applyFill="1"/>
    <xf numFmtId="164" fontId="3" fillId="13" borderId="23" xfId="1" applyNumberFormat="1" applyFont="1" applyFill="1" applyBorder="1"/>
    <xf numFmtId="43" fontId="3" fillId="0" borderId="39" xfId="1" applyFont="1" applyFill="1" applyBorder="1"/>
    <xf numFmtId="164" fontId="3" fillId="13" borderId="5" xfId="1" applyNumberFormat="1" applyFont="1" applyFill="1" applyBorder="1"/>
    <xf numFmtId="43" fontId="3" fillId="0" borderId="34" xfId="1" applyFont="1" applyFill="1" applyBorder="1"/>
    <xf numFmtId="0" fontId="3" fillId="0" borderId="23" xfId="0" applyFont="1" applyFill="1" applyBorder="1"/>
    <xf numFmtId="43" fontId="3" fillId="0" borderId="23" xfId="0" applyNumberFormat="1" applyFont="1" applyFill="1" applyBorder="1"/>
    <xf numFmtId="0" fontId="3" fillId="0" borderId="2" xfId="0" applyFont="1" applyFill="1" applyBorder="1"/>
    <xf numFmtId="43" fontId="3" fillId="0" borderId="2" xfId="0" applyNumberFormat="1" applyFont="1" applyFill="1" applyBorder="1"/>
    <xf numFmtId="164" fontId="3" fillId="0" borderId="28" xfId="1" applyNumberFormat="1" applyFont="1" applyFill="1" applyBorder="1" applyAlignment="1">
      <alignment horizontal="center"/>
    </xf>
    <xf numFmtId="43" fontId="3" fillId="0" borderId="45" xfId="1" applyFont="1" applyFill="1" applyBorder="1" applyAlignment="1">
      <alignment horizontal="center"/>
    </xf>
    <xf numFmtId="43" fontId="3" fillId="0" borderId="5" xfId="1" applyFont="1" applyBorder="1"/>
    <xf numFmtId="43" fontId="3" fillId="0" borderId="5" xfId="0" applyNumberFormat="1" applyFont="1" applyBorder="1"/>
    <xf numFmtId="0" fontId="3" fillId="0" borderId="5" xfId="0" applyFont="1" applyFill="1" applyBorder="1"/>
    <xf numFmtId="43" fontId="3" fillId="0" borderId="5" xfId="0" applyNumberFormat="1" applyFont="1" applyFill="1" applyBorder="1"/>
    <xf numFmtId="0" fontId="20" fillId="0" borderId="5" xfId="0" applyFont="1" applyFill="1" applyBorder="1" applyAlignment="1">
      <alignment horizontal="center" wrapText="1"/>
    </xf>
    <xf numFmtId="0" fontId="28" fillId="13" borderId="23" xfId="0" applyFont="1" applyFill="1" applyBorder="1" applyAlignment="1">
      <alignment horizontal="center" wrapText="1"/>
    </xf>
    <xf numFmtId="164" fontId="3" fillId="0" borderId="23" xfId="0" applyNumberFormat="1" applyFont="1" applyBorder="1"/>
    <xf numFmtId="14" fontId="3" fillId="0" borderId="23" xfId="0" applyNumberFormat="1" applyFont="1" applyFill="1" applyBorder="1"/>
    <xf numFmtId="0" fontId="3" fillId="0" borderId="23" xfId="0" applyFont="1" applyFill="1" applyBorder="1" applyAlignment="1">
      <alignment horizontal="left" wrapText="1"/>
    </xf>
    <xf numFmtId="164" fontId="20" fillId="0" borderId="1" xfId="1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43" fontId="3" fillId="0" borderId="1" xfId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/>
    <xf numFmtId="164" fontId="27" fillId="10" borderId="47" xfId="4" applyNumberFormat="1" applyFont="1" applyFill="1" applyBorder="1" applyAlignment="1">
      <alignment horizontal="center" vertical="center"/>
    </xf>
    <xf numFmtId="14" fontId="20" fillId="0" borderId="23" xfId="4" applyNumberFormat="1" applyFont="1" applyFill="1" applyBorder="1" applyAlignment="1">
      <alignment horizontal="center" vertical="center"/>
    </xf>
    <xf numFmtId="43" fontId="20" fillId="0" borderId="23" xfId="4" applyFont="1" applyFill="1" applyBorder="1"/>
    <xf numFmtId="0" fontId="3" fillId="0" borderId="7" xfId="0" applyFont="1" applyFill="1" applyBorder="1" applyAlignment="1">
      <alignment horizontal="center" wrapText="1"/>
    </xf>
    <xf numFmtId="43" fontId="3" fillId="6" borderId="7" xfId="1" applyFont="1" applyFill="1" applyBorder="1" applyAlignment="1">
      <alignment horizontal="center"/>
    </xf>
    <xf numFmtId="164" fontId="27" fillId="10" borderId="39" xfId="4" applyNumberFormat="1" applyFont="1" applyFill="1" applyBorder="1" applyAlignment="1">
      <alignment horizontal="center" vertical="center"/>
    </xf>
    <xf numFmtId="14" fontId="3" fillId="9" borderId="5" xfId="0" applyNumberFormat="1" applyFont="1" applyFill="1" applyBorder="1" applyAlignment="1">
      <alignment horizontal="center" wrapText="1"/>
    </xf>
    <xf numFmtId="14" fontId="28" fillId="0" borderId="5" xfId="0" applyNumberFormat="1" applyFont="1" applyFill="1" applyBorder="1" applyAlignment="1">
      <alignment horizontal="center" wrapText="1"/>
    </xf>
    <xf numFmtId="43" fontId="20" fillId="3" borderId="23" xfId="4" applyFont="1" applyFill="1" applyBorder="1"/>
    <xf numFmtId="43" fontId="3" fillId="6" borderId="40" xfId="1" applyFont="1" applyFill="1" applyBorder="1" applyAlignment="1">
      <alignment horizontal="center"/>
    </xf>
    <xf numFmtId="43" fontId="3" fillId="6" borderId="5" xfId="1" applyFont="1" applyFill="1" applyBorder="1" applyAlignment="1">
      <alignment horizontal="center"/>
    </xf>
    <xf numFmtId="164" fontId="27" fillId="10" borderId="34" xfId="4" applyNumberFormat="1" applyFont="1" applyFill="1" applyBorder="1" applyAlignment="1">
      <alignment horizontal="center" vertical="center"/>
    </xf>
    <xf numFmtId="14" fontId="20" fillId="0" borderId="5" xfId="4" applyNumberFormat="1" applyFont="1" applyFill="1" applyBorder="1" applyAlignment="1">
      <alignment horizontal="center" vertical="center"/>
    </xf>
    <xf numFmtId="43" fontId="20" fillId="3" borderId="5" xfId="4" applyFont="1" applyFill="1" applyBorder="1"/>
    <xf numFmtId="164" fontId="27" fillId="10" borderId="26" xfId="4" applyNumberFormat="1" applyFont="1" applyFill="1" applyBorder="1" applyAlignment="1">
      <alignment horizontal="center" vertical="center"/>
    </xf>
    <xf numFmtId="14" fontId="20" fillId="0" borderId="2" xfId="4" applyNumberFormat="1" applyFont="1" applyFill="1" applyBorder="1" applyAlignment="1">
      <alignment horizontal="center" vertical="center"/>
    </xf>
    <xf numFmtId="14" fontId="3" fillId="9" borderId="2" xfId="0" applyNumberFormat="1" applyFont="1" applyFill="1" applyBorder="1" applyAlignment="1">
      <alignment horizontal="center" wrapText="1"/>
    </xf>
    <xf numFmtId="14" fontId="28" fillId="0" borderId="2" xfId="0" applyNumberFormat="1" applyFont="1" applyFill="1" applyBorder="1" applyAlignment="1">
      <alignment horizontal="center" wrapText="1"/>
    </xf>
    <xf numFmtId="43" fontId="20" fillId="3" borderId="2" xfId="4" applyFont="1" applyFill="1" applyBorder="1"/>
    <xf numFmtId="14" fontId="3" fillId="9" borderId="3" xfId="0" applyNumberFormat="1" applyFont="1" applyFill="1" applyBorder="1" applyAlignment="1">
      <alignment horizontal="center" wrapText="1"/>
    </xf>
    <xf numFmtId="14" fontId="28" fillId="0" borderId="3" xfId="0" applyNumberFormat="1" applyFont="1" applyFill="1" applyBorder="1" applyAlignment="1">
      <alignment horizontal="center" wrapText="1"/>
    </xf>
    <xf numFmtId="43" fontId="3" fillId="6" borderId="2" xfId="1" applyFont="1" applyFill="1" applyBorder="1" applyAlignment="1">
      <alignment horizontal="center"/>
    </xf>
    <xf numFmtId="164" fontId="27" fillId="12" borderId="39" xfId="4" applyNumberFormat="1" applyFont="1" applyFill="1" applyBorder="1" applyAlignment="1">
      <alignment horizontal="center" vertical="center"/>
    </xf>
    <xf numFmtId="43" fontId="3" fillId="6" borderId="23" xfId="1" applyFont="1" applyFill="1" applyBorder="1" applyAlignment="1">
      <alignment horizontal="center"/>
    </xf>
    <xf numFmtId="43" fontId="20" fillId="0" borderId="23" xfId="1" applyFont="1" applyFill="1" applyBorder="1" applyAlignment="1">
      <alignment horizontal="right" vertical="center"/>
    </xf>
    <xf numFmtId="164" fontId="27" fillId="12" borderId="34" xfId="4" applyNumberFormat="1" applyFont="1" applyFill="1" applyBorder="1" applyAlignment="1">
      <alignment horizontal="center" vertical="center"/>
    </xf>
    <xf numFmtId="164" fontId="27" fillId="12" borderId="26" xfId="4" applyNumberFormat="1" applyFont="1" applyFill="1" applyBorder="1" applyAlignment="1">
      <alignment horizontal="center" vertical="center"/>
    </xf>
    <xf numFmtId="164" fontId="27" fillId="10" borderId="35" xfId="4" applyNumberFormat="1" applyFont="1" applyFill="1" applyBorder="1" applyAlignment="1">
      <alignment horizontal="center" vertical="center"/>
    </xf>
    <xf numFmtId="14" fontId="20" fillId="0" borderId="7" xfId="4" applyNumberFormat="1" applyFont="1" applyFill="1" applyBorder="1" applyAlignment="1">
      <alignment horizontal="center" vertical="center"/>
    </xf>
    <xf numFmtId="0" fontId="20" fillId="0" borderId="7" xfId="0" applyFont="1" applyFill="1" applyBorder="1"/>
    <xf numFmtId="0" fontId="3" fillId="0" borderId="36" xfId="0" applyFont="1" applyFill="1" applyBorder="1" applyAlignment="1">
      <alignment horizontal="center" wrapText="1"/>
    </xf>
    <xf numFmtId="43" fontId="3" fillId="0" borderId="35" xfId="1" applyFont="1" applyFill="1" applyBorder="1"/>
    <xf numFmtId="14" fontId="28" fillId="0" borderId="19" xfId="0" applyNumberFormat="1" applyFont="1" applyFill="1" applyBorder="1" applyAlignment="1">
      <alignment horizontal="center" wrapText="1"/>
    </xf>
    <xf numFmtId="43" fontId="20" fillId="0" borderId="11" xfId="4" applyFont="1" applyFill="1" applyBorder="1"/>
    <xf numFmtId="164" fontId="29" fillId="10" borderId="26" xfId="4" applyNumberFormat="1" applyFont="1" applyFill="1" applyBorder="1" applyAlignment="1">
      <alignment horizontal="center" vertical="center"/>
    </xf>
    <xf numFmtId="14" fontId="30" fillId="0" borderId="2" xfId="4" applyNumberFormat="1" applyFont="1" applyFill="1" applyBorder="1" applyAlignment="1">
      <alignment horizontal="center" vertical="center"/>
    </xf>
    <xf numFmtId="14" fontId="28" fillId="0" borderId="27" xfId="0" applyNumberFormat="1" applyFont="1" applyFill="1" applyBorder="1" applyAlignment="1">
      <alignment horizontal="center" wrapText="1"/>
    </xf>
    <xf numFmtId="164" fontId="29" fillId="10" borderId="39" xfId="4" applyNumberFormat="1" applyFont="1" applyFill="1" applyBorder="1" applyAlignment="1">
      <alignment horizontal="center" vertical="center"/>
    </xf>
    <xf numFmtId="14" fontId="30" fillId="0" borderId="23" xfId="4" applyNumberFormat="1" applyFont="1" applyFill="1" applyBorder="1" applyAlignment="1">
      <alignment horizontal="center" vertical="center"/>
    </xf>
    <xf numFmtId="0" fontId="30" fillId="0" borderId="23" xfId="0" applyFont="1" applyFill="1" applyBorder="1"/>
    <xf numFmtId="0" fontId="30" fillId="0" borderId="2" xfId="0" applyFont="1" applyFill="1" applyBorder="1"/>
    <xf numFmtId="164" fontId="29" fillId="12" borderId="39" xfId="4" applyNumberFormat="1" applyFont="1" applyFill="1" applyBorder="1" applyAlignment="1">
      <alignment horizontal="center" vertical="center"/>
    </xf>
    <xf numFmtId="164" fontId="29" fillId="12" borderId="26" xfId="4" applyNumberFormat="1" applyFont="1" applyFill="1" applyBorder="1" applyAlignment="1">
      <alignment horizontal="center" vertical="center"/>
    </xf>
    <xf numFmtId="43" fontId="20" fillId="0" borderId="2" xfId="4" applyFont="1" applyFill="1" applyBorder="1"/>
    <xf numFmtId="164" fontId="27" fillId="5" borderId="39" xfId="4" applyNumberFormat="1" applyFont="1" applyFill="1" applyBorder="1" applyAlignment="1">
      <alignment horizontal="center" vertical="center"/>
    </xf>
    <xf numFmtId="164" fontId="29" fillId="5" borderId="39" xfId="4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wrapText="1"/>
    </xf>
    <xf numFmtId="14" fontId="28" fillId="0" borderId="4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6" fillId="0" borderId="0" xfId="1" applyNumberFormat="1" applyFont="1"/>
    <xf numFmtId="43" fontId="0" fillId="0" borderId="0" xfId="0" applyNumberFormat="1"/>
    <xf numFmtId="43" fontId="3" fillId="0" borderId="0" xfId="0" applyNumberFormat="1" applyFont="1"/>
    <xf numFmtId="43" fontId="11" fillId="0" borderId="0" xfId="0" applyNumberFormat="1" applyFont="1"/>
    <xf numFmtId="164" fontId="0" fillId="0" borderId="0" xfId="1" applyNumberFormat="1" applyFont="1" applyFill="1" applyAlignment="1">
      <alignment horizontal="center"/>
    </xf>
    <xf numFmtId="0" fontId="11" fillId="0" borderId="0" xfId="0" applyFont="1" applyAlignment="1">
      <alignment horizontal="right"/>
    </xf>
    <xf numFmtId="43" fontId="0" fillId="0" borderId="0" xfId="1" applyFont="1" applyFill="1"/>
    <xf numFmtId="43" fontId="2" fillId="0" borderId="0" xfId="1" applyFont="1" applyFill="1"/>
    <xf numFmtId="43" fontId="14" fillId="0" borderId="0" xfId="1" applyFont="1" applyFill="1"/>
    <xf numFmtId="43" fontId="0" fillId="13" borderId="0" xfId="1" applyFont="1" applyFill="1"/>
    <xf numFmtId="0" fontId="0" fillId="2" borderId="0" xfId="0" applyFill="1" applyAlignment="1">
      <alignment horizontal="center"/>
    </xf>
    <xf numFmtId="0" fontId="14" fillId="0" borderId="1" xfId="0" applyFont="1" applyBorder="1" applyAlignment="1">
      <alignment horizontal="center"/>
    </xf>
    <xf numFmtId="14" fontId="0" fillId="3" borderId="0" xfId="1" applyNumberFormat="1" applyFont="1" applyFill="1" applyAlignment="1">
      <alignment horizontal="center"/>
    </xf>
    <xf numFmtId="14" fontId="0" fillId="2" borderId="0" xfId="1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center"/>
    </xf>
    <xf numFmtId="43" fontId="22" fillId="2" borderId="9" xfId="1" applyFont="1" applyFill="1" applyBorder="1" applyAlignment="1">
      <alignment horizontal="center"/>
    </xf>
    <xf numFmtId="43" fontId="22" fillId="2" borderId="6" xfId="1" applyFont="1" applyFill="1" applyBorder="1" applyAlignment="1">
      <alignment horizontal="center"/>
    </xf>
    <xf numFmtId="43" fontId="22" fillId="2" borderId="10" xfId="1" applyFont="1" applyFill="1" applyBorder="1" applyAlignment="1">
      <alignment horizontal="center"/>
    </xf>
    <xf numFmtId="43" fontId="22" fillId="2" borderId="14" xfId="1" applyFont="1" applyFill="1" applyBorder="1" applyAlignment="1">
      <alignment horizontal="center"/>
    </xf>
    <xf numFmtId="43" fontId="22" fillId="2" borderId="27" xfId="1" applyFont="1" applyFill="1" applyBorder="1" applyAlignment="1">
      <alignment horizontal="center"/>
    </xf>
    <xf numFmtId="43" fontId="22" fillId="2" borderId="25" xfId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wrapText="1"/>
    </xf>
    <xf numFmtId="164" fontId="21" fillId="9" borderId="12" xfId="1" applyNumberFormat="1" applyFont="1" applyFill="1" applyBorder="1" applyAlignment="1">
      <alignment horizontal="center" vertical="center"/>
    </xf>
    <xf numFmtId="164" fontId="21" fillId="9" borderId="16" xfId="1" applyNumberFormat="1" applyFont="1" applyFill="1" applyBorder="1" applyAlignment="1">
      <alignment horizontal="center" vertical="center"/>
    </xf>
    <xf numFmtId="164" fontId="21" fillId="9" borderId="18" xfId="1" applyNumberFormat="1" applyFont="1" applyFill="1" applyBorder="1" applyAlignment="1">
      <alignment horizontal="center" vertical="center"/>
    </xf>
    <xf numFmtId="14" fontId="23" fillId="0" borderId="8" xfId="1" applyNumberFormat="1" applyFont="1" applyFill="1" applyBorder="1" applyAlignment="1">
      <alignment horizontal="center"/>
    </xf>
    <xf numFmtId="14" fontId="23" fillId="0" borderId="15" xfId="1" applyNumberFormat="1" applyFont="1" applyFill="1" applyBorder="1" applyAlignment="1">
      <alignment horizontal="center"/>
    </xf>
    <xf numFmtId="14" fontId="23" fillId="0" borderId="3" xfId="1" applyNumberFormat="1" applyFont="1" applyFill="1" applyBorder="1" applyAlignment="1">
      <alignment horizontal="center"/>
    </xf>
    <xf numFmtId="14" fontId="23" fillId="0" borderId="12" xfId="1" applyNumberFormat="1" applyFont="1" applyFill="1" applyBorder="1" applyAlignment="1">
      <alignment horizontal="center"/>
    </xf>
    <xf numFmtId="14" fontId="23" fillId="0" borderId="16" xfId="1" applyNumberFormat="1" applyFont="1" applyFill="1" applyBorder="1" applyAlignment="1">
      <alignment horizontal="center"/>
    </xf>
    <xf numFmtId="14" fontId="23" fillId="0" borderId="18" xfId="1" applyNumberFormat="1" applyFont="1" applyFill="1" applyBorder="1" applyAlignment="1">
      <alignment horizontal="center"/>
    </xf>
    <xf numFmtId="164" fontId="22" fillId="3" borderId="12" xfId="1" applyNumberFormat="1" applyFont="1" applyFill="1" applyBorder="1" applyAlignment="1">
      <alignment horizontal="center" textRotation="84"/>
    </xf>
    <xf numFmtId="164" fontId="22" fillId="3" borderId="16" xfId="1" applyNumberFormat="1" applyFont="1" applyFill="1" applyBorder="1" applyAlignment="1">
      <alignment horizontal="center" textRotation="84"/>
    </xf>
    <xf numFmtId="164" fontId="22" fillId="3" borderId="18" xfId="1" applyNumberFormat="1" applyFont="1" applyFill="1" applyBorder="1" applyAlignment="1">
      <alignment horizontal="center" textRotation="84"/>
    </xf>
    <xf numFmtId="164" fontId="22" fillId="2" borderId="48" xfId="1" applyNumberFormat="1" applyFont="1" applyFill="1" applyBorder="1" applyAlignment="1">
      <alignment horizontal="center" textRotation="72"/>
    </xf>
    <xf numFmtId="164" fontId="22" fillId="2" borderId="49" xfId="1" applyNumberFormat="1" applyFont="1" applyFill="1" applyBorder="1" applyAlignment="1">
      <alignment horizontal="center" textRotation="72"/>
    </xf>
    <xf numFmtId="164" fontId="22" fillId="2" borderId="50" xfId="1" applyNumberFormat="1" applyFont="1" applyFill="1" applyBorder="1" applyAlignment="1">
      <alignment horizontal="center" textRotation="72"/>
    </xf>
    <xf numFmtId="164" fontId="22" fillId="2" borderId="13" xfId="1" applyNumberFormat="1" applyFont="1" applyFill="1" applyBorder="1" applyAlignment="1">
      <alignment horizontal="center" textRotation="17"/>
    </xf>
    <xf numFmtId="164" fontId="22" fillId="2" borderId="20" xfId="1" applyNumberFormat="1" applyFont="1" applyFill="1" applyBorder="1" applyAlignment="1">
      <alignment horizontal="center" textRotation="17"/>
    </xf>
    <xf numFmtId="164" fontId="22" fillId="2" borderId="12" xfId="1" applyNumberFormat="1" applyFont="1" applyFill="1" applyBorder="1" applyAlignment="1">
      <alignment horizontal="center" textRotation="17"/>
    </xf>
    <xf numFmtId="164" fontId="22" fillId="2" borderId="18" xfId="1" applyNumberFormat="1" applyFont="1" applyFill="1" applyBorder="1" applyAlignment="1">
      <alignment horizontal="center" textRotation="17"/>
    </xf>
    <xf numFmtId="43" fontId="22" fillId="2" borderId="12" xfId="1" applyFont="1" applyFill="1" applyBorder="1" applyAlignment="1">
      <alignment horizontal="center"/>
    </xf>
    <xf numFmtId="43" fontId="22" fillId="2" borderId="16" xfId="1" applyFont="1" applyFill="1" applyBorder="1" applyAlignment="1">
      <alignment horizontal="center"/>
    </xf>
    <xf numFmtId="43" fontId="22" fillId="2" borderId="18" xfId="1" applyFont="1" applyFill="1" applyBorder="1" applyAlignment="1">
      <alignment horizontal="center"/>
    </xf>
    <xf numFmtId="164" fontId="22" fillId="2" borderId="12" xfId="0" applyNumberFormat="1" applyFont="1" applyFill="1" applyBorder="1" applyAlignment="1">
      <alignment horizontal="center"/>
    </xf>
    <xf numFmtId="164" fontId="22" fillId="2" borderId="18" xfId="0" applyNumberFormat="1" applyFont="1" applyFill="1" applyBorder="1" applyAlignment="1">
      <alignment horizontal="center"/>
    </xf>
    <xf numFmtId="43" fontId="26" fillId="0" borderId="33" xfId="1" applyFont="1" applyFill="1" applyBorder="1" applyAlignment="1">
      <alignment horizontal="center"/>
    </xf>
    <xf numFmtId="164" fontId="21" fillId="9" borderId="12" xfId="1" applyNumberFormat="1" applyFont="1" applyFill="1" applyBorder="1" applyAlignment="1">
      <alignment horizontal="center" vertical="center" textRotation="14"/>
    </xf>
    <xf numFmtId="164" fontId="21" fillId="9" borderId="16" xfId="1" applyNumberFormat="1" applyFont="1" applyFill="1" applyBorder="1" applyAlignment="1">
      <alignment horizontal="center" vertical="center" textRotation="14"/>
    </xf>
    <xf numFmtId="164" fontId="21" fillId="9" borderId="18" xfId="1" applyNumberFormat="1" applyFont="1" applyFill="1" applyBorder="1" applyAlignment="1">
      <alignment horizontal="center" vertical="center" textRotation="14"/>
    </xf>
    <xf numFmtId="0" fontId="11" fillId="0" borderId="16" xfId="0" applyFont="1" applyFill="1" applyBorder="1" applyAlignment="1">
      <alignment horizontal="center" wrapText="1"/>
    </xf>
    <xf numFmtId="0" fontId="11" fillId="0" borderId="18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textRotation="20" wrapText="1"/>
    </xf>
    <xf numFmtId="0" fontId="3" fillId="0" borderId="18" xfId="0" applyFont="1" applyFill="1" applyBorder="1" applyAlignment="1">
      <alignment horizontal="center" textRotation="20" wrapText="1"/>
    </xf>
    <xf numFmtId="43" fontId="22" fillId="2" borderId="37" xfId="1" applyFont="1" applyFill="1" applyBorder="1" applyAlignment="1">
      <alignment horizontal="center"/>
    </xf>
    <xf numFmtId="43" fontId="22" fillId="2" borderId="13" xfId="1" applyFont="1" applyFill="1" applyBorder="1" applyAlignment="1">
      <alignment horizontal="center"/>
    </xf>
    <xf numFmtId="43" fontId="22" fillId="2" borderId="38" xfId="1" applyFont="1" applyFill="1" applyBorder="1" applyAlignment="1">
      <alignment horizontal="center"/>
    </xf>
    <xf numFmtId="43" fontId="22" fillId="2" borderId="17" xfId="1" applyFont="1" applyFill="1" applyBorder="1" applyAlignment="1">
      <alignment horizontal="center"/>
    </xf>
    <xf numFmtId="43" fontId="22" fillId="2" borderId="46" xfId="1" applyFont="1" applyFill="1" applyBorder="1" applyAlignment="1">
      <alignment horizontal="center"/>
    </xf>
    <xf numFmtId="43" fontId="22" fillId="2" borderId="20" xfId="1" applyFont="1" applyFill="1" applyBorder="1" applyAlignment="1">
      <alignment horizontal="center"/>
    </xf>
    <xf numFmtId="164" fontId="14" fillId="3" borderId="12" xfId="1" applyNumberFormat="1" applyFont="1" applyFill="1" applyBorder="1" applyAlignment="1">
      <alignment horizontal="center"/>
    </xf>
    <xf numFmtId="164" fontId="14" fillId="3" borderId="16" xfId="1" applyNumberFormat="1" applyFont="1" applyFill="1" applyBorder="1" applyAlignment="1">
      <alignment horizontal="center"/>
    </xf>
    <xf numFmtId="164" fontId="14" fillId="3" borderId="18" xfId="1" applyNumberFormat="1" applyFont="1" applyFill="1" applyBorder="1" applyAlignment="1">
      <alignment horizontal="center"/>
    </xf>
    <xf numFmtId="43" fontId="23" fillId="0" borderId="16" xfId="1" applyFont="1" applyFill="1" applyBorder="1" applyAlignment="1">
      <alignment horizontal="center"/>
    </xf>
    <xf numFmtId="43" fontId="23" fillId="0" borderId="18" xfId="1" applyFont="1" applyFill="1" applyBorder="1" applyAlignment="1">
      <alignment horizontal="center"/>
    </xf>
    <xf numFmtId="0" fontId="22" fillId="2" borderId="18" xfId="0" applyFont="1" applyFill="1" applyBorder="1" applyAlignment="1">
      <alignment horizontal="center"/>
    </xf>
    <xf numFmtId="164" fontId="21" fillId="9" borderId="29" xfId="1" applyNumberFormat="1" applyFont="1" applyFill="1" applyBorder="1" applyAlignment="1">
      <alignment horizontal="center" vertical="center"/>
    </xf>
    <xf numFmtId="164" fontId="21" fillId="9" borderId="32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164" fontId="22" fillId="2" borderId="12" xfId="1" applyNumberFormat="1" applyFont="1" applyFill="1" applyBorder="1" applyAlignment="1">
      <alignment horizontal="center"/>
    </xf>
    <xf numFmtId="164" fontId="22" fillId="2" borderId="18" xfId="1" applyNumberFormat="1" applyFont="1" applyFill="1" applyBorder="1" applyAlignment="1">
      <alignment horizontal="center"/>
    </xf>
    <xf numFmtId="164" fontId="21" fillId="9" borderId="6" xfId="1" applyNumberFormat="1" applyFont="1" applyFill="1" applyBorder="1" applyAlignment="1">
      <alignment horizontal="center" vertical="center"/>
    </xf>
    <xf numFmtId="164" fontId="21" fillId="9" borderId="14" xfId="1" applyNumberFormat="1" applyFont="1" applyFill="1" applyBorder="1" applyAlignment="1">
      <alignment horizontal="center" vertical="center"/>
    </xf>
    <xf numFmtId="164" fontId="21" fillId="9" borderId="25" xfId="1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wrapText="1"/>
    </xf>
    <xf numFmtId="164" fontId="14" fillId="0" borderId="12" xfId="1" applyNumberFormat="1" applyFont="1" applyFill="1" applyBorder="1" applyAlignment="1">
      <alignment horizontal="center"/>
    </xf>
    <xf numFmtId="164" fontId="14" fillId="0" borderId="16" xfId="1" applyNumberFormat="1" applyFont="1" applyFill="1" applyBorder="1" applyAlignment="1">
      <alignment horizontal="center"/>
    </xf>
    <xf numFmtId="164" fontId="14" fillId="0" borderId="18" xfId="1" applyNumberFormat="1" applyFont="1" applyFill="1" applyBorder="1" applyAlignment="1">
      <alignment horizontal="center"/>
    </xf>
    <xf numFmtId="14" fontId="20" fillId="0" borderId="8" xfId="0" applyNumberFormat="1" applyFont="1" applyFill="1" applyBorder="1" applyAlignment="1">
      <alignment horizontal="center" vertical="center" textRotation="20"/>
    </xf>
    <xf numFmtId="14" fontId="20" fillId="0" borderId="15" xfId="0" applyNumberFormat="1" applyFont="1" applyFill="1" applyBorder="1" applyAlignment="1">
      <alignment horizontal="center" vertical="center" textRotation="20"/>
    </xf>
    <xf numFmtId="14" fontId="20" fillId="0" borderId="3" xfId="0" applyNumberFormat="1" applyFont="1" applyFill="1" applyBorder="1" applyAlignment="1">
      <alignment horizontal="center" vertical="center" textRotation="20"/>
    </xf>
    <xf numFmtId="164" fontId="22" fillId="2" borderId="12" xfId="1" applyNumberFormat="1" applyFont="1" applyFill="1" applyBorder="1" applyAlignment="1">
      <alignment horizontal="center" textRotation="25"/>
    </xf>
    <xf numFmtId="164" fontId="22" fillId="2" borderId="16" xfId="1" applyNumberFormat="1" applyFont="1" applyFill="1" applyBorder="1" applyAlignment="1">
      <alignment horizontal="center" textRotation="25"/>
    </xf>
    <xf numFmtId="164" fontId="22" fillId="2" borderId="18" xfId="1" applyNumberFormat="1" applyFont="1" applyFill="1" applyBorder="1" applyAlignment="1">
      <alignment horizontal="center" textRotation="25"/>
    </xf>
    <xf numFmtId="164" fontId="22" fillId="2" borderId="13" xfId="1" applyNumberFormat="1" applyFont="1" applyFill="1" applyBorder="1" applyAlignment="1">
      <alignment horizontal="center" textRotation="67"/>
    </xf>
    <xf numFmtId="164" fontId="22" fillId="2" borderId="17" xfId="1" applyNumberFormat="1" applyFont="1" applyFill="1" applyBorder="1" applyAlignment="1">
      <alignment horizontal="center" textRotation="67"/>
    </xf>
    <xf numFmtId="164" fontId="22" fillId="2" borderId="20" xfId="1" applyNumberFormat="1" applyFont="1" applyFill="1" applyBorder="1" applyAlignment="1">
      <alignment horizontal="center" textRotation="67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51"/>
  <sheetViews>
    <sheetView tabSelected="1" workbookViewId="0">
      <selection activeCell="B57" sqref="B57"/>
    </sheetView>
  </sheetViews>
  <sheetFormatPr defaultRowHeight="15"/>
  <cols>
    <col min="2" max="2" width="34.33203125" bestFit="1" customWidth="1"/>
    <col min="3" max="3" width="11.44140625" bestFit="1" customWidth="1"/>
    <col min="4" max="4" width="12" style="11" customWidth="1"/>
    <col min="5" max="5" width="12.5546875" customWidth="1"/>
    <col min="6" max="6" width="11.44140625" bestFit="1" customWidth="1"/>
    <col min="7" max="7" width="4.21875" customWidth="1"/>
    <col min="8" max="8" width="9.77734375" customWidth="1"/>
    <col min="9" max="9" width="13" customWidth="1"/>
    <col min="10" max="10" width="10" bestFit="1" customWidth="1"/>
    <col min="11" max="11" width="2.6640625" customWidth="1"/>
    <col min="12" max="12" width="9.88671875" bestFit="1" customWidth="1"/>
    <col min="13" max="13" width="51.5546875" bestFit="1" customWidth="1"/>
    <col min="14" max="14" width="14.88671875" bestFit="1" customWidth="1"/>
    <col min="15" max="15" width="17.5546875" bestFit="1" customWidth="1"/>
    <col min="16" max="16" width="11.44140625" bestFit="1" customWidth="1"/>
    <col min="17" max="17" width="9" bestFit="1" customWidth="1"/>
  </cols>
  <sheetData>
    <row r="2" spans="1:16" ht="16.5" thickBot="1">
      <c r="H2" s="368" t="s">
        <v>40</v>
      </c>
      <c r="I2" s="368"/>
      <c r="J2" s="368"/>
      <c r="N2" s="367" t="s">
        <v>84</v>
      </c>
      <c r="O2" s="367"/>
      <c r="P2" s="367"/>
    </row>
    <row r="3" spans="1:16" ht="15.75">
      <c r="C3" s="10" t="s">
        <v>12</v>
      </c>
      <c r="D3" s="12"/>
      <c r="E3" s="10" t="s">
        <v>13</v>
      </c>
      <c r="F3" s="10" t="s">
        <v>14</v>
      </c>
      <c r="G3" s="10"/>
      <c r="H3" s="10"/>
      <c r="I3" s="34" t="s">
        <v>41</v>
      </c>
      <c r="J3" s="34" t="s">
        <v>8</v>
      </c>
      <c r="L3" s="27" t="s">
        <v>31</v>
      </c>
      <c r="N3" s="356" t="s">
        <v>13</v>
      </c>
      <c r="O3" s="356" t="s">
        <v>82</v>
      </c>
      <c r="P3" s="356" t="s">
        <v>83</v>
      </c>
    </row>
    <row r="4" spans="1:16" ht="15" customHeight="1">
      <c r="A4" s="356" t="s">
        <v>161</v>
      </c>
      <c r="B4" s="36" t="s">
        <v>215</v>
      </c>
      <c r="C4" s="361" t="s">
        <v>229</v>
      </c>
      <c r="D4" s="370">
        <v>36160</v>
      </c>
      <c r="E4" s="29">
        <v>29184</v>
      </c>
      <c r="F4" s="371">
        <v>46028</v>
      </c>
      <c r="G4" s="54"/>
      <c r="H4" s="55">
        <v>9084</v>
      </c>
      <c r="I4" s="55">
        <v>4794</v>
      </c>
      <c r="J4" s="55">
        <v>4290</v>
      </c>
      <c r="L4" s="51">
        <v>44013</v>
      </c>
      <c r="M4" s="61"/>
      <c r="N4">
        <v>15.92</v>
      </c>
      <c r="O4" s="58">
        <v>255.49</v>
      </c>
      <c r="P4" s="11">
        <v>418</v>
      </c>
    </row>
    <row r="5" spans="1:16" ht="15.75" customHeight="1">
      <c r="A5" s="356" t="s">
        <v>162</v>
      </c>
      <c r="B5" s="36" t="s">
        <v>116</v>
      </c>
      <c r="C5" s="361" t="s">
        <v>229</v>
      </c>
      <c r="D5" s="370"/>
      <c r="E5" s="29">
        <v>16824</v>
      </c>
      <c r="F5" s="371"/>
      <c r="G5" s="54"/>
      <c r="H5" s="55">
        <v>3455</v>
      </c>
      <c r="I5" s="55">
        <v>1771</v>
      </c>
      <c r="J5" s="55">
        <v>1685</v>
      </c>
      <c r="L5" s="48" t="s">
        <v>58</v>
      </c>
      <c r="M5" s="61"/>
      <c r="N5">
        <v>53.33</v>
      </c>
      <c r="O5" s="58">
        <v>1495</v>
      </c>
      <c r="P5" s="11">
        <v>1495</v>
      </c>
    </row>
    <row r="6" spans="1:16" ht="15" customHeight="1">
      <c r="A6" s="356" t="s">
        <v>163</v>
      </c>
      <c r="B6" s="36" t="s">
        <v>116</v>
      </c>
      <c r="C6" s="361" t="s">
        <v>229</v>
      </c>
      <c r="D6" s="370"/>
      <c r="E6" s="29">
        <v>16919</v>
      </c>
      <c r="F6" s="371"/>
      <c r="G6" s="54"/>
      <c r="H6" s="55">
        <v>3644</v>
      </c>
      <c r="I6" s="55">
        <v>1882</v>
      </c>
      <c r="J6" s="55">
        <v>1761</v>
      </c>
      <c r="L6" s="51">
        <v>44034</v>
      </c>
      <c r="M6" s="61"/>
      <c r="N6">
        <v>53.33</v>
      </c>
      <c r="O6" s="58">
        <v>855.87</v>
      </c>
      <c r="P6" s="11">
        <v>1399</v>
      </c>
    </row>
    <row r="7" spans="1:16" ht="15.75">
      <c r="A7" s="356" t="s">
        <v>164</v>
      </c>
      <c r="B7" s="36" t="s">
        <v>86</v>
      </c>
      <c r="C7" s="361" t="s">
        <v>229</v>
      </c>
      <c r="D7" s="369">
        <v>36563</v>
      </c>
      <c r="E7" s="29">
        <v>1022</v>
      </c>
      <c r="F7" s="371"/>
      <c r="G7" s="54"/>
      <c r="H7" s="55">
        <v>360</v>
      </c>
      <c r="I7" s="55">
        <v>204</v>
      </c>
      <c r="J7" s="55">
        <v>156</v>
      </c>
      <c r="L7" s="53"/>
      <c r="M7" s="1"/>
    </row>
    <row r="8" spans="1:16" ht="15.75" customHeight="1">
      <c r="A8" s="356" t="s">
        <v>165</v>
      </c>
      <c r="B8" s="36" t="s">
        <v>86</v>
      </c>
      <c r="C8" s="361" t="s">
        <v>229</v>
      </c>
      <c r="D8" s="369"/>
      <c r="E8" s="29">
        <v>3294</v>
      </c>
      <c r="F8" s="371"/>
      <c r="G8" s="54"/>
      <c r="H8" s="55">
        <v>1188</v>
      </c>
      <c r="I8" s="55">
        <v>716</v>
      </c>
      <c r="J8" s="55">
        <v>473</v>
      </c>
      <c r="L8" s="53"/>
      <c r="M8" s="15"/>
    </row>
    <row r="9" spans="1:16" ht="15.75" customHeight="1">
      <c r="A9" s="356" t="s">
        <v>166</v>
      </c>
      <c r="B9" s="36" t="s">
        <v>51</v>
      </c>
      <c r="C9" s="361" t="s">
        <v>229</v>
      </c>
      <c r="D9" s="52">
        <v>36977</v>
      </c>
      <c r="E9" s="29">
        <v>799</v>
      </c>
      <c r="F9" s="371"/>
      <c r="G9" s="54"/>
      <c r="H9" s="55">
        <v>269</v>
      </c>
      <c r="I9" s="55">
        <v>140</v>
      </c>
      <c r="J9" s="55">
        <v>129</v>
      </c>
      <c r="L9" s="53"/>
      <c r="M9" s="1"/>
    </row>
    <row r="10" spans="1:16" ht="15" customHeight="1">
      <c r="A10" s="356" t="s">
        <v>167</v>
      </c>
      <c r="B10" s="36" t="s">
        <v>51</v>
      </c>
      <c r="C10" s="361" t="s">
        <v>229</v>
      </c>
      <c r="D10" s="52">
        <v>36978</v>
      </c>
      <c r="E10" s="29">
        <v>799</v>
      </c>
      <c r="F10" s="371"/>
      <c r="G10" s="54"/>
      <c r="H10" s="55">
        <v>269</v>
      </c>
      <c r="I10" s="55">
        <v>140</v>
      </c>
      <c r="J10" s="55">
        <v>129</v>
      </c>
      <c r="L10" s="53"/>
      <c r="M10" s="15"/>
    </row>
    <row r="11" spans="1:16" ht="15" customHeight="1">
      <c r="A11" s="356" t="s">
        <v>168</v>
      </c>
      <c r="B11" s="36" t="s">
        <v>121</v>
      </c>
      <c r="C11" s="361" t="s">
        <v>229</v>
      </c>
      <c r="D11" s="52">
        <v>37013</v>
      </c>
      <c r="E11" s="29">
        <v>11077</v>
      </c>
      <c r="F11" s="371"/>
      <c r="G11" s="54"/>
      <c r="H11" s="55">
        <v>3952</v>
      </c>
      <c r="I11" s="55">
        <v>2333</v>
      </c>
      <c r="J11" s="55">
        <v>1620</v>
      </c>
      <c r="L11" s="47">
        <v>37143</v>
      </c>
      <c r="M11" s="15"/>
    </row>
    <row r="12" spans="1:16" ht="15" customHeight="1">
      <c r="A12" s="356" t="s">
        <v>169</v>
      </c>
      <c r="B12" s="36" t="s">
        <v>216</v>
      </c>
      <c r="C12" s="361" t="s">
        <v>229</v>
      </c>
      <c r="D12" s="52">
        <v>37160</v>
      </c>
      <c r="E12" s="29">
        <v>9932</v>
      </c>
      <c r="F12" s="371"/>
      <c r="G12" s="54"/>
      <c r="H12" s="55">
        <v>3586</v>
      </c>
      <c r="I12" s="55">
        <v>2178</v>
      </c>
      <c r="J12" s="55">
        <v>1408</v>
      </c>
      <c r="L12" s="47">
        <v>37571</v>
      </c>
      <c r="M12" s="15"/>
    </row>
    <row r="13" spans="1:16" ht="15" customHeight="1">
      <c r="A13" s="356" t="s">
        <v>170</v>
      </c>
      <c r="B13" s="36" t="s">
        <v>223</v>
      </c>
      <c r="C13" s="361" t="s">
        <v>229</v>
      </c>
      <c r="D13" s="370">
        <v>37930</v>
      </c>
      <c r="E13" s="29">
        <v>52155</v>
      </c>
      <c r="F13" s="372">
        <v>46035</v>
      </c>
      <c r="G13" s="54"/>
      <c r="H13" s="55">
        <v>22932</v>
      </c>
      <c r="I13" s="55">
        <v>11331</v>
      </c>
      <c r="J13" s="55">
        <v>11601</v>
      </c>
      <c r="K13" s="36"/>
      <c r="L13" s="48" t="s">
        <v>58</v>
      </c>
      <c r="M13" s="1" t="s">
        <v>230</v>
      </c>
    </row>
    <row r="14" spans="1:16" ht="15" customHeight="1">
      <c r="A14" s="356" t="s">
        <v>171</v>
      </c>
      <c r="B14" s="36" t="s">
        <v>223</v>
      </c>
      <c r="C14" s="361" t="s">
        <v>229</v>
      </c>
      <c r="D14" s="370"/>
      <c r="E14" s="29">
        <v>28114</v>
      </c>
      <c r="F14" s="372"/>
      <c r="G14" s="54"/>
      <c r="H14" s="55">
        <v>10306</v>
      </c>
      <c r="I14" s="55">
        <v>6488</v>
      </c>
      <c r="J14" s="55">
        <v>3818</v>
      </c>
      <c r="K14" s="36"/>
      <c r="L14" s="47">
        <v>37965</v>
      </c>
      <c r="M14" s="15"/>
    </row>
    <row r="15" spans="1:16" ht="15" customHeight="1">
      <c r="A15" s="356" t="s">
        <v>172</v>
      </c>
      <c r="B15" s="36" t="s">
        <v>223</v>
      </c>
      <c r="C15" s="361" t="s">
        <v>229</v>
      </c>
      <c r="D15" s="370"/>
      <c r="E15" s="29">
        <v>34908</v>
      </c>
      <c r="F15" s="372"/>
      <c r="G15" s="54"/>
      <c r="H15" s="55">
        <v>9350</v>
      </c>
      <c r="I15" s="55">
        <v>5919</v>
      </c>
      <c r="J15" s="55">
        <v>3431</v>
      </c>
      <c r="K15" s="36"/>
      <c r="L15" s="48" t="s">
        <v>58</v>
      </c>
      <c r="M15" s="1" t="s">
        <v>230</v>
      </c>
    </row>
    <row r="16" spans="1:16" ht="15" customHeight="1">
      <c r="A16" s="356" t="s">
        <v>173</v>
      </c>
      <c r="B16" s="36" t="s">
        <v>223</v>
      </c>
      <c r="C16" s="361" t="s">
        <v>229</v>
      </c>
      <c r="D16" s="370"/>
      <c r="E16" s="29">
        <v>32383</v>
      </c>
      <c r="F16" s="372"/>
      <c r="G16" s="54"/>
      <c r="H16" s="55">
        <v>8602</v>
      </c>
      <c r="I16" s="55">
        <v>5493</v>
      </c>
      <c r="J16" s="55">
        <v>3109</v>
      </c>
      <c r="K16" s="36"/>
      <c r="L16" s="48" t="s">
        <v>58</v>
      </c>
      <c r="M16" s="1" t="s">
        <v>230</v>
      </c>
    </row>
    <row r="17" spans="1:16" ht="15" customHeight="1">
      <c r="A17" s="356" t="s">
        <v>174</v>
      </c>
      <c r="B17" s="36" t="s">
        <v>223</v>
      </c>
      <c r="C17" s="361" t="s">
        <v>229</v>
      </c>
      <c r="D17" s="370"/>
      <c r="E17" s="29">
        <v>37359</v>
      </c>
      <c r="F17" s="372"/>
      <c r="G17" s="54"/>
      <c r="H17" s="55">
        <v>9721</v>
      </c>
      <c r="I17" s="55">
        <v>6130</v>
      </c>
      <c r="J17" s="55">
        <v>3591</v>
      </c>
      <c r="K17" s="36"/>
      <c r="L17" s="48" t="s">
        <v>58</v>
      </c>
      <c r="M17" s="1" t="s">
        <v>230</v>
      </c>
    </row>
    <row r="18" spans="1:16" ht="15" customHeight="1">
      <c r="A18" s="356" t="s">
        <v>175</v>
      </c>
      <c r="B18" s="36" t="s">
        <v>216</v>
      </c>
      <c r="C18" s="361" t="s">
        <v>229</v>
      </c>
      <c r="D18" s="370"/>
      <c r="E18" s="29">
        <v>14516</v>
      </c>
      <c r="F18" s="372"/>
      <c r="G18" s="54"/>
      <c r="H18" s="55">
        <v>10192</v>
      </c>
      <c r="I18" s="55">
        <v>6339</v>
      </c>
      <c r="J18" s="55">
        <v>5853</v>
      </c>
      <c r="K18" s="36"/>
      <c r="L18" s="47">
        <v>37965</v>
      </c>
      <c r="M18" s="56" t="s">
        <v>59</v>
      </c>
    </row>
    <row r="19" spans="1:16" ht="15" customHeight="1">
      <c r="A19" s="356" t="s">
        <v>176</v>
      </c>
      <c r="B19" s="36" t="s">
        <v>51</v>
      </c>
      <c r="C19" s="361" t="s">
        <v>229</v>
      </c>
      <c r="D19" s="369">
        <v>38029</v>
      </c>
      <c r="E19" s="29">
        <v>760</v>
      </c>
      <c r="F19" s="372"/>
      <c r="G19" s="54"/>
      <c r="H19" s="55">
        <v>208</v>
      </c>
      <c r="I19" s="55">
        <v>143</v>
      </c>
      <c r="J19" s="55">
        <v>65</v>
      </c>
      <c r="K19" s="36"/>
      <c r="L19" s="53"/>
      <c r="M19" s="56"/>
    </row>
    <row r="20" spans="1:16" ht="15" customHeight="1">
      <c r="A20" s="356" t="s">
        <v>177</v>
      </c>
      <c r="B20" s="36" t="s">
        <v>51</v>
      </c>
      <c r="C20" s="361" t="s">
        <v>229</v>
      </c>
      <c r="D20" s="369"/>
      <c r="E20" s="29">
        <v>1000</v>
      </c>
      <c r="F20" s="372"/>
      <c r="G20" s="54"/>
      <c r="H20" s="55">
        <v>208</v>
      </c>
      <c r="I20" s="55">
        <v>143</v>
      </c>
      <c r="J20" s="55">
        <v>65</v>
      </c>
      <c r="K20" s="36"/>
      <c r="L20" s="53"/>
      <c r="M20" s="57"/>
    </row>
    <row r="21" spans="1:16" ht="15" customHeight="1">
      <c r="A21" s="356" t="s">
        <v>178</v>
      </c>
      <c r="B21" s="36" t="s">
        <v>224</v>
      </c>
      <c r="C21" s="361" t="s">
        <v>229</v>
      </c>
      <c r="D21" s="369"/>
      <c r="E21" s="29">
        <v>52187</v>
      </c>
      <c r="F21" s="372"/>
      <c r="G21" s="54"/>
      <c r="H21" s="55">
        <v>22079</v>
      </c>
      <c r="I21" s="55">
        <v>15876</v>
      </c>
      <c r="J21" s="55">
        <v>6203</v>
      </c>
      <c r="K21" s="36"/>
      <c r="L21" s="47">
        <v>38085</v>
      </c>
      <c r="M21" s="57" t="s">
        <v>62</v>
      </c>
    </row>
    <row r="22" spans="1:16" ht="15" customHeight="1">
      <c r="A22" s="356" t="s">
        <v>179</v>
      </c>
      <c r="B22" s="36" t="s">
        <v>121</v>
      </c>
      <c r="C22" s="361" t="s">
        <v>229</v>
      </c>
      <c r="D22" s="370">
        <v>38350</v>
      </c>
      <c r="E22" s="29">
        <v>15459</v>
      </c>
      <c r="F22" s="372"/>
      <c r="G22" s="54"/>
      <c r="H22" s="55">
        <v>3633</v>
      </c>
      <c r="I22" s="55">
        <v>2542</v>
      </c>
      <c r="J22" s="55">
        <v>1090</v>
      </c>
      <c r="K22" s="36"/>
      <c r="L22" s="51">
        <v>44418</v>
      </c>
      <c r="M22" s="56" t="s">
        <v>231</v>
      </c>
      <c r="N22">
        <v>144.47999999999999</v>
      </c>
      <c r="O22" s="58">
        <v>918.21</v>
      </c>
      <c r="P22" s="11">
        <v>1492</v>
      </c>
    </row>
    <row r="23" spans="1:16" ht="15" customHeight="1">
      <c r="A23" s="356" t="s">
        <v>180</v>
      </c>
      <c r="B23" s="36" t="s">
        <v>215</v>
      </c>
      <c r="C23" s="361" t="s">
        <v>229</v>
      </c>
      <c r="D23" s="370"/>
      <c r="E23" s="29">
        <v>29306</v>
      </c>
      <c r="F23" s="372"/>
      <c r="G23" s="54"/>
      <c r="H23" s="55">
        <v>8196</v>
      </c>
      <c r="I23" s="55">
        <v>5961</v>
      </c>
      <c r="J23" s="55">
        <v>2235</v>
      </c>
      <c r="K23" s="36"/>
      <c r="L23" s="51">
        <v>44418</v>
      </c>
      <c r="M23" s="57"/>
      <c r="N23">
        <v>207.91</v>
      </c>
      <c r="O23" s="58">
        <v>1321.32</v>
      </c>
      <c r="P23" s="11">
        <v>2147</v>
      </c>
    </row>
    <row r="24" spans="1:16" ht="15" customHeight="1">
      <c r="A24" s="356" t="s">
        <v>181</v>
      </c>
      <c r="B24" s="36" t="s">
        <v>93</v>
      </c>
      <c r="C24" s="361" t="s">
        <v>229</v>
      </c>
      <c r="D24" s="369">
        <v>38988</v>
      </c>
      <c r="E24" s="29">
        <v>33039</v>
      </c>
      <c r="F24" s="371">
        <v>46047</v>
      </c>
      <c r="G24" s="54"/>
      <c r="H24" s="55">
        <v>9790</v>
      </c>
      <c r="I24" s="55">
        <v>5729</v>
      </c>
      <c r="J24" s="55">
        <v>4061</v>
      </c>
      <c r="K24" s="36"/>
      <c r="L24" s="51">
        <v>44430</v>
      </c>
      <c r="M24" s="62" t="s">
        <v>232</v>
      </c>
    </row>
    <row r="25" spans="1:16" ht="15" customHeight="1">
      <c r="A25" s="356" t="s">
        <v>182</v>
      </c>
      <c r="B25" s="36" t="s">
        <v>93</v>
      </c>
      <c r="C25" s="361" t="s">
        <v>229</v>
      </c>
      <c r="D25" s="369"/>
      <c r="E25" s="29">
        <v>26043</v>
      </c>
      <c r="F25" s="371"/>
      <c r="G25" s="54"/>
      <c r="H25" s="55">
        <v>8865</v>
      </c>
      <c r="I25" s="55">
        <v>5217</v>
      </c>
      <c r="J25" s="55">
        <v>3647</v>
      </c>
      <c r="K25" s="36"/>
      <c r="L25" s="48" t="s">
        <v>58</v>
      </c>
      <c r="M25" s="15"/>
    </row>
    <row r="26" spans="1:16" ht="15" customHeight="1">
      <c r="A26" s="356" t="s">
        <v>183</v>
      </c>
      <c r="B26" s="36" t="s">
        <v>225</v>
      </c>
      <c r="C26" s="361" t="s">
        <v>229</v>
      </c>
      <c r="D26" s="369"/>
      <c r="E26" s="29">
        <v>37083</v>
      </c>
      <c r="F26" s="371"/>
      <c r="G26" s="54"/>
      <c r="H26" s="55">
        <v>12407</v>
      </c>
      <c r="I26" s="55">
        <v>7542</v>
      </c>
      <c r="J26" s="55">
        <v>4863</v>
      </c>
      <c r="K26" s="36"/>
      <c r="L26" s="51">
        <v>44008</v>
      </c>
      <c r="M26" s="15"/>
      <c r="N26">
        <v>67.7</v>
      </c>
      <c r="O26">
        <v>364.45</v>
      </c>
      <c r="P26">
        <v>599</v>
      </c>
    </row>
    <row r="27" spans="1:16" ht="15" customHeight="1">
      <c r="A27" s="356" t="s">
        <v>184</v>
      </c>
      <c r="B27" s="36" t="s">
        <v>225</v>
      </c>
      <c r="C27" s="361" t="s">
        <v>229</v>
      </c>
      <c r="D27" s="369"/>
      <c r="E27" s="29">
        <v>38880</v>
      </c>
      <c r="F27" s="371"/>
      <c r="G27" s="54"/>
      <c r="H27" s="55">
        <v>13174</v>
      </c>
      <c r="I27" s="55">
        <v>7924</v>
      </c>
      <c r="J27" s="55">
        <v>5248</v>
      </c>
      <c r="K27" s="36"/>
      <c r="L27" s="51">
        <v>43983</v>
      </c>
      <c r="M27" s="15"/>
      <c r="N27">
        <v>52.09</v>
      </c>
      <c r="O27">
        <v>280.41000000000003</v>
      </c>
      <c r="P27">
        <v>461</v>
      </c>
    </row>
    <row r="28" spans="1:16" ht="15" customHeight="1">
      <c r="A28" s="356" t="s">
        <v>185</v>
      </c>
      <c r="B28" s="36" t="s">
        <v>226</v>
      </c>
      <c r="C28" s="361" t="s">
        <v>229</v>
      </c>
      <c r="D28" s="369"/>
      <c r="E28" s="29">
        <v>27909</v>
      </c>
      <c r="F28" s="371"/>
      <c r="G28" s="54"/>
      <c r="H28" s="55">
        <v>9478</v>
      </c>
      <c r="I28" s="55">
        <v>5698</v>
      </c>
      <c r="J28" s="55">
        <v>3779</v>
      </c>
      <c r="K28" s="36"/>
      <c r="L28" s="51">
        <v>44817</v>
      </c>
      <c r="M28" s="15"/>
      <c r="N28">
        <v>28.62</v>
      </c>
      <c r="O28">
        <v>188.03</v>
      </c>
      <c r="P28">
        <v>261</v>
      </c>
    </row>
    <row r="29" spans="1:16" ht="15" customHeight="1">
      <c r="A29" s="356" t="s">
        <v>186</v>
      </c>
      <c r="B29" s="36" t="s">
        <v>225</v>
      </c>
      <c r="C29" s="361" t="s">
        <v>229</v>
      </c>
      <c r="D29" s="369"/>
      <c r="E29" s="29">
        <v>32071</v>
      </c>
      <c r="F29" s="371"/>
      <c r="G29" s="54"/>
      <c r="H29" s="55">
        <v>10718</v>
      </c>
      <c r="I29" s="55">
        <v>6553</v>
      </c>
      <c r="J29" s="55">
        <v>4164</v>
      </c>
      <c r="K29" s="36"/>
      <c r="L29" s="51">
        <v>44817</v>
      </c>
      <c r="M29" s="15"/>
      <c r="N29">
        <v>57.24</v>
      </c>
      <c r="O29">
        <v>376.05</v>
      </c>
      <c r="P29">
        <v>522</v>
      </c>
    </row>
    <row r="30" spans="1:16" ht="15" customHeight="1">
      <c r="A30" s="356" t="s">
        <v>187</v>
      </c>
      <c r="B30" s="36" t="s">
        <v>226</v>
      </c>
      <c r="C30" s="361" t="s">
        <v>229</v>
      </c>
      <c r="D30" s="369"/>
      <c r="E30" s="29">
        <v>36680</v>
      </c>
      <c r="F30" s="371"/>
      <c r="G30" s="54"/>
      <c r="H30" s="55">
        <v>12539</v>
      </c>
      <c r="I30" s="55">
        <v>7473</v>
      </c>
      <c r="J30" s="55">
        <v>5065</v>
      </c>
      <c r="K30" s="36"/>
      <c r="L30" s="51">
        <v>44035</v>
      </c>
      <c r="M30" s="15"/>
      <c r="N30">
        <v>30.46</v>
      </c>
      <c r="O30">
        <v>165.15</v>
      </c>
      <c r="P30">
        <v>270</v>
      </c>
    </row>
    <row r="31" spans="1:16" ht="15" customHeight="1">
      <c r="A31" s="356" t="s">
        <v>188</v>
      </c>
      <c r="B31" s="36" t="s">
        <v>226</v>
      </c>
      <c r="C31" s="361" t="s">
        <v>229</v>
      </c>
      <c r="D31" s="369"/>
      <c r="E31" s="29">
        <v>35548</v>
      </c>
      <c r="F31" s="371"/>
      <c r="G31" s="54"/>
      <c r="H31" s="55">
        <v>12187</v>
      </c>
      <c r="I31" s="55">
        <v>7228</v>
      </c>
      <c r="J31" s="55">
        <v>4957</v>
      </c>
      <c r="K31" s="36"/>
      <c r="L31" s="51">
        <v>43983</v>
      </c>
      <c r="M31" s="15"/>
      <c r="N31">
        <v>23.44</v>
      </c>
      <c r="O31">
        <v>126.18</v>
      </c>
      <c r="P31">
        <v>208</v>
      </c>
    </row>
    <row r="32" spans="1:16" ht="15" customHeight="1">
      <c r="A32" s="356" t="s">
        <v>189</v>
      </c>
      <c r="B32" s="36" t="s">
        <v>225</v>
      </c>
      <c r="C32" s="361" t="s">
        <v>229</v>
      </c>
      <c r="D32" s="369"/>
      <c r="E32" s="29">
        <v>27780</v>
      </c>
      <c r="F32" s="371"/>
      <c r="G32" s="54"/>
      <c r="H32" s="55">
        <v>9531</v>
      </c>
      <c r="I32" s="55">
        <v>5718</v>
      </c>
      <c r="J32" s="55">
        <v>3812</v>
      </c>
      <c r="K32" s="36"/>
      <c r="L32" s="51">
        <v>44817</v>
      </c>
      <c r="M32" s="15"/>
      <c r="N32">
        <v>25.75</v>
      </c>
      <c r="O32">
        <v>169.17</v>
      </c>
      <c r="P32">
        <v>235</v>
      </c>
    </row>
    <row r="33" spans="1:17" ht="15" customHeight="1">
      <c r="A33" s="356" t="s">
        <v>190</v>
      </c>
      <c r="B33" s="36" t="s">
        <v>51</v>
      </c>
      <c r="C33" s="361" t="s">
        <v>229</v>
      </c>
      <c r="D33" s="369"/>
      <c r="E33" s="29">
        <v>2083</v>
      </c>
      <c r="F33" s="371"/>
      <c r="G33" s="54"/>
      <c r="H33" s="55">
        <v>748</v>
      </c>
      <c r="I33" s="55">
        <v>449</v>
      </c>
      <c r="J33" s="55">
        <v>299</v>
      </c>
      <c r="K33" s="36"/>
      <c r="L33" s="60"/>
      <c r="M33" s="15"/>
    </row>
    <row r="34" spans="1:17" ht="15" customHeight="1">
      <c r="A34" s="356" t="s">
        <v>191</v>
      </c>
      <c r="B34" s="36" t="s">
        <v>227</v>
      </c>
      <c r="C34" s="361" t="s">
        <v>229</v>
      </c>
      <c r="D34" s="52">
        <v>39006</v>
      </c>
      <c r="E34" s="29">
        <v>17139</v>
      </c>
      <c r="F34" s="371"/>
      <c r="G34" s="54"/>
      <c r="H34" s="55">
        <v>5855</v>
      </c>
      <c r="I34" s="55">
        <v>3838</v>
      </c>
      <c r="J34" s="55">
        <v>2017</v>
      </c>
      <c r="K34" s="36"/>
      <c r="L34" s="47">
        <v>39008</v>
      </c>
      <c r="M34" s="63" t="s">
        <v>233</v>
      </c>
      <c r="N34">
        <v>141.24</v>
      </c>
      <c r="O34">
        <v>1469</v>
      </c>
      <c r="P34">
        <v>1469</v>
      </c>
    </row>
    <row r="35" spans="1:17" ht="15" customHeight="1">
      <c r="A35" s="356" t="s">
        <v>192</v>
      </c>
      <c r="B35" s="36" t="s">
        <v>226</v>
      </c>
      <c r="C35" s="361" t="s">
        <v>229</v>
      </c>
      <c r="D35" s="370">
        <v>39086</v>
      </c>
      <c r="E35" s="29">
        <v>17397</v>
      </c>
      <c r="F35" s="371"/>
      <c r="G35" s="54"/>
      <c r="H35" s="55">
        <v>5857</v>
      </c>
      <c r="I35" s="55">
        <v>3586</v>
      </c>
      <c r="J35" s="55">
        <v>2271</v>
      </c>
      <c r="K35" s="36"/>
      <c r="L35" s="51">
        <v>44817</v>
      </c>
      <c r="M35" s="15"/>
      <c r="N35">
        <v>20.36</v>
      </c>
      <c r="O35">
        <v>128.02000000000001</v>
      </c>
      <c r="P35">
        <v>180</v>
      </c>
    </row>
    <row r="36" spans="1:17" ht="15" customHeight="1">
      <c r="A36" s="356" t="s">
        <v>193</v>
      </c>
      <c r="B36" s="36" t="s">
        <v>225</v>
      </c>
      <c r="C36" s="361" t="s">
        <v>229</v>
      </c>
      <c r="D36" s="370"/>
      <c r="E36" s="29">
        <v>19382</v>
      </c>
      <c r="F36" s="371"/>
      <c r="G36" s="54"/>
      <c r="H36" s="55">
        <v>6619</v>
      </c>
      <c r="I36" s="55">
        <v>4026</v>
      </c>
      <c r="J36" s="55">
        <v>2592</v>
      </c>
      <c r="K36" s="36"/>
      <c r="L36" s="51">
        <v>44817</v>
      </c>
      <c r="M36" s="15"/>
      <c r="N36">
        <v>18.32</v>
      </c>
      <c r="O36">
        <v>115.19</v>
      </c>
      <c r="P36">
        <v>162</v>
      </c>
    </row>
    <row r="37" spans="1:17" ht="15" customHeight="1">
      <c r="A37" s="356" t="s">
        <v>194</v>
      </c>
      <c r="B37" s="36" t="s">
        <v>225</v>
      </c>
      <c r="C37" s="361" t="s">
        <v>229</v>
      </c>
      <c r="D37" s="370"/>
      <c r="E37" s="29">
        <v>25191</v>
      </c>
      <c r="F37" s="371"/>
      <c r="G37" s="54"/>
      <c r="H37" s="55">
        <v>8464</v>
      </c>
      <c r="I37" s="55">
        <v>5211</v>
      </c>
      <c r="J37" s="55">
        <v>3256</v>
      </c>
      <c r="K37" s="36"/>
      <c r="L37" s="51">
        <v>44817</v>
      </c>
      <c r="M37" s="15"/>
      <c r="N37">
        <v>40.72</v>
      </c>
      <c r="O37">
        <v>256.04000000000002</v>
      </c>
      <c r="P37">
        <v>359</v>
      </c>
    </row>
    <row r="38" spans="1:17" ht="15" customHeight="1">
      <c r="A38" s="356" t="s">
        <v>195</v>
      </c>
      <c r="B38" s="36" t="s">
        <v>228</v>
      </c>
      <c r="C38" s="361" t="s">
        <v>229</v>
      </c>
      <c r="D38" s="369">
        <v>39148</v>
      </c>
      <c r="E38" s="29">
        <v>13584</v>
      </c>
      <c r="F38" s="371"/>
      <c r="G38" s="54"/>
      <c r="H38" s="55">
        <v>4871</v>
      </c>
      <c r="I38" s="55">
        <v>2911</v>
      </c>
      <c r="J38" s="55">
        <v>1959</v>
      </c>
      <c r="K38" s="36"/>
      <c r="L38" s="47">
        <v>39155</v>
      </c>
      <c r="M38" s="57" t="s">
        <v>62</v>
      </c>
    </row>
    <row r="39" spans="1:17" ht="15" customHeight="1">
      <c r="A39" s="356" t="s">
        <v>196</v>
      </c>
      <c r="B39" s="36" t="s">
        <v>228</v>
      </c>
      <c r="C39" s="361" t="s">
        <v>229</v>
      </c>
      <c r="D39" s="369"/>
      <c r="E39" s="29">
        <v>7282</v>
      </c>
      <c r="F39" s="371"/>
      <c r="G39" s="54"/>
      <c r="H39" s="55">
        <v>2661</v>
      </c>
      <c r="I39" s="55">
        <v>1661</v>
      </c>
      <c r="J39" s="55">
        <v>999</v>
      </c>
      <c r="K39" s="36"/>
      <c r="L39" s="47">
        <v>39155</v>
      </c>
      <c r="M39" s="57" t="s">
        <v>62</v>
      </c>
    </row>
    <row r="40" spans="1:17" ht="15" customHeight="1">
      <c r="A40" s="356" t="s">
        <v>197</v>
      </c>
      <c r="B40" s="36" t="s">
        <v>228</v>
      </c>
      <c r="C40" s="361" t="s">
        <v>229</v>
      </c>
      <c r="D40" s="369"/>
      <c r="E40" s="29">
        <v>11851</v>
      </c>
      <c r="F40" s="371"/>
      <c r="G40" s="54"/>
      <c r="H40" s="55">
        <v>4278</v>
      </c>
      <c r="I40" s="55">
        <v>2597</v>
      </c>
      <c r="J40" s="55">
        <v>1680</v>
      </c>
      <c r="K40" s="36"/>
      <c r="L40" s="47">
        <v>39155</v>
      </c>
      <c r="M40" s="57" t="s">
        <v>62</v>
      </c>
      <c r="O40" s="58"/>
      <c r="P40" s="11"/>
    </row>
    <row r="41" spans="1:17" ht="15" customHeight="1">
      <c r="A41" s="356" t="s">
        <v>198</v>
      </c>
      <c r="B41" s="36" t="s">
        <v>228</v>
      </c>
      <c r="C41" s="361" t="s">
        <v>229</v>
      </c>
      <c r="D41" s="52">
        <v>39232</v>
      </c>
      <c r="E41" s="29">
        <v>13748</v>
      </c>
      <c r="F41" s="371"/>
      <c r="G41" s="54"/>
      <c r="H41" s="55">
        <v>4954</v>
      </c>
      <c r="I41" s="55">
        <v>2994</v>
      </c>
      <c r="J41" s="55">
        <v>1959</v>
      </c>
      <c r="K41" s="36"/>
      <c r="L41" s="47">
        <v>39324</v>
      </c>
      <c r="M41" s="57" t="s">
        <v>62</v>
      </c>
      <c r="O41" s="58"/>
      <c r="P41" s="11"/>
    </row>
    <row r="42" spans="1:17" ht="15" customHeight="1">
      <c r="A42" s="356" t="s">
        <v>199</v>
      </c>
      <c r="B42" s="36" t="s">
        <v>228</v>
      </c>
      <c r="C42" s="361" t="s">
        <v>229</v>
      </c>
      <c r="D42" s="370">
        <v>39252</v>
      </c>
      <c r="E42" s="29">
        <v>9449</v>
      </c>
      <c r="F42" s="371"/>
      <c r="G42" s="54"/>
      <c r="H42" s="55">
        <v>3423</v>
      </c>
      <c r="I42" s="55">
        <v>2096</v>
      </c>
      <c r="J42" s="55">
        <v>1327</v>
      </c>
      <c r="K42" s="36"/>
      <c r="L42" s="47">
        <v>39318</v>
      </c>
      <c r="M42" s="57" t="s">
        <v>62</v>
      </c>
    </row>
    <row r="43" spans="1:17" ht="15" customHeight="1">
      <c r="A43" s="356" t="s">
        <v>200</v>
      </c>
      <c r="B43" s="36" t="s">
        <v>228</v>
      </c>
      <c r="C43" s="361" t="s">
        <v>229</v>
      </c>
      <c r="D43" s="370"/>
      <c r="E43" s="29">
        <v>12838</v>
      </c>
      <c r="F43" s="371"/>
      <c r="G43" s="54"/>
      <c r="H43" s="55">
        <v>4627</v>
      </c>
      <c r="I43" s="55">
        <v>2799</v>
      </c>
      <c r="J43" s="55">
        <v>1828</v>
      </c>
      <c r="K43" s="36"/>
      <c r="L43" s="47">
        <v>39318</v>
      </c>
      <c r="M43" s="57" t="s">
        <v>62</v>
      </c>
    </row>
    <row r="44" spans="1:17" ht="15" customHeight="1">
      <c r="A44" s="356" t="s">
        <v>201</v>
      </c>
      <c r="B44" s="36" t="s">
        <v>228</v>
      </c>
      <c r="C44" s="361" t="s">
        <v>229</v>
      </c>
      <c r="D44" s="370"/>
      <c r="E44" s="29">
        <v>12639</v>
      </c>
      <c r="F44" s="371"/>
      <c r="G44" s="54"/>
      <c r="H44" s="55">
        <v>4558</v>
      </c>
      <c r="I44" s="55">
        <v>2760</v>
      </c>
      <c r="J44" s="55">
        <v>1798</v>
      </c>
      <c r="K44" s="36"/>
      <c r="L44" s="47">
        <v>39318</v>
      </c>
      <c r="M44" s="57" t="s">
        <v>62</v>
      </c>
    </row>
    <row r="45" spans="1:17" ht="15" customHeight="1">
      <c r="B45" s="36"/>
      <c r="C45" s="11"/>
      <c r="D45" s="31"/>
      <c r="E45" s="29"/>
      <c r="F45" s="30"/>
      <c r="G45" s="10"/>
      <c r="H45" s="35"/>
      <c r="I45" s="35"/>
      <c r="J45" s="35"/>
      <c r="M45" s="1"/>
      <c r="N45" s="64">
        <f>SUM(N4:N43)</f>
        <v>980.91000000000031</v>
      </c>
      <c r="O45" s="64">
        <f t="shared" ref="O45:P45" si="0">SUM(O4:O43)</f>
        <v>8483.5800000000017</v>
      </c>
      <c r="P45" s="357">
        <f t="shared" si="0"/>
        <v>11677</v>
      </c>
    </row>
    <row r="46" spans="1:17" ht="20.25">
      <c r="E46" s="33">
        <f>SUM(E4:E45)</f>
        <v>845613</v>
      </c>
      <c r="H46" s="33">
        <f>SUM(H4:H45)</f>
        <v>286838</v>
      </c>
      <c r="I46" s="32">
        <f>SUM(I4:I45)</f>
        <v>174533</v>
      </c>
      <c r="J46" s="32">
        <f>SUM(J4:J45)</f>
        <v>114293</v>
      </c>
      <c r="M46" s="1"/>
    </row>
    <row r="47" spans="1:17" ht="15" customHeight="1">
      <c r="M47" s="1"/>
    </row>
    <row r="48" spans="1:17" ht="15" customHeight="1">
      <c r="M48" s="1"/>
      <c r="Q48" t="s">
        <v>78</v>
      </c>
    </row>
    <row r="49" spans="3:17">
      <c r="C49" s="361" t="s">
        <v>202</v>
      </c>
      <c r="D49" s="45">
        <v>38030</v>
      </c>
      <c r="E49" s="36" t="s">
        <v>54</v>
      </c>
      <c r="F49" s="59">
        <v>52855.65</v>
      </c>
      <c r="H49" t="s">
        <v>234</v>
      </c>
      <c r="M49" s="1"/>
      <c r="O49" t="s">
        <v>66</v>
      </c>
      <c r="P49" t="s">
        <v>16</v>
      </c>
    </row>
    <row r="50" spans="3:17">
      <c r="C50" s="361" t="s">
        <v>203</v>
      </c>
      <c r="D50" s="45">
        <v>39120</v>
      </c>
      <c r="E50" t="s">
        <v>54</v>
      </c>
      <c r="F50" s="58">
        <v>131.5</v>
      </c>
      <c r="H50" t="s">
        <v>234</v>
      </c>
      <c r="M50" s="1"/>
      <c r="N50" s="34" t="s">
        <v>68</v>
      </c>
      <c r="O50" s="58">
        <v>39195.42</v>
      </c>
      <c r="P50" s="58">
        <v>6887.36</v>
      </c>
    </row>
    <row r="51" spans="3:17">
      <c r="C51" s="361" t="s">
        <v>204</v>
      </c>
      <c r="D51" s="45">
        <v>39120</v>
      </c>
      <c r="E51" t="s">
        <v>54</v>
      </c>
      <c r="F51" s="58">
        <v>1183.53</v>
      </c>
      <c r="H51" t="s">
        <v>235</v>
      </c>
      <c r="N51" s="34" t="s">
        <v>67</v>
      </c>
      <c r="O51" s="58">
        <v>33.71</v>
      </c>
      <c r="P51" s="65">
        <v>0</v>
      </c>
    </row>
    <row r="52" spans="3:17">
      <c r="C52" s="361" t="s">
        <v>205</v>
      </c>
      <c r="D52" s="45">
        <v>39120</v>
      </c>
      <c r="E52" t="s">
        <v>51</v>
      </c>
      <c r="F52" s="58"/>
      <c r="H52" t="s">
        <v>61</v>
      </c>
      <c r="K52" s="40"/>
      <c r="L52" s="39"/>
      <c r="M52" s="41"/>
      <c r="N52" s="34" t="s">
        <v>69</v>
      </c>
      <c r="O52" s="58">
        <v>1273.5999999999999</v>
      </c>
      <c r="P52">
        <v>438.41</v>
      </c>
    </row>
    <row r="53" spans="3:17">
      <c r="C53" s="361" t="s">
        <v>206</v>
      </c>
      <c r="D53" s="45">
        <v>39120</v>
      </c>
      <c r="E53" t="s">
        <v>51</v>
      </c>
      <c r="F53" s="58"/>
      <c r="H53" t="s">
        <v>61</v>
      </c>
      <c r="N53" s="34" t="s">
        <v>70</v>
      </c>
      <c r="O53" s="58">
        <v>4550.53</v>
      </c>
      <c r="P53" s="65">
        <v>0</v>
      </c>
    </row>
    <row r="54" spans="3:17">
      <c r="C54" s="361" t="s">
        <v>207</v>
      </c>
      <c r="D54" s="45">
        <v>39149</v>
      </c>
      <c r="E54" t="s">
        <v>60</v>
      </c>
      <c r="F54" s="58">
        <v>15000</v>
      </c>
      <c r="H54" t="s">
        <v>236</v>
      </c>
      <c r="N54" s="34" t="s">
        <v>71</v>
      </c>
      <c r="O54" s="58">
        <v>1789.73</v>
      </c>
      <c r="P54">
        <v>1207.18</v>
      </c>
    </row>
    <row r="55" spans="3:17">
      <c r="C55" s="361" t="s">
        <v>208</v>
      </c>
      <c r="D55" s="45">
        <v>39232</v>
      </c>
      <c r="E55" t="s">
        <v>54</v>
      </c>
      <c r="F55" s="58">
        <v>3200</v>
      </c>
      <c r="H55" t="s">
        <v>237</v>
      </c>
      <c r="N55" s="34" t="s">
        <v>72</v>
      </c>
      <c r="O55" s="58">
        <v>2860.58</v>
      </c>
      <c r="P55" s="65">
        <v>0</v>
      </c>
      <c r="Q55">
        <v>138.32</v>
      </c>
    </row>
    <row r="56" spans="3:17">
      <c r="C56" s="361" t="s">
        <v>209</v>
      </c>
      <c r="D56" s="45">
        <v>39252</v>
      </c>
      <c r="E56" t="s">
        <v>54</v>
      </c>
      <c r="F56" s="58"/>
      <c r="H56" t="s">
        <v>238</v>
      </c>
      <c r="N56" s="34" t="s">
        <v>73</v>
      </c>
      <c r="O56" s="58">
        <v>538.15</v>
      </c>
      <c r="P56" s="66"/>
    </row>
    <row r="57" spans="3:17">
      <c r="C57" s="361" t="s">
        <v>210</v>
      </c>
      <c r="D57" s="45">
        <v>39574</v>
      </c>
      <c r="E57" t="s">
        <v>63</v>
      </c>
      <c r="F57" s="58"/>
      <c r="H57" t="s">
        <v>64</v>
      </c>
      <c r="N57" s="34" t="s">
        <v>74</v>
      </c>
      <c r="O57" s="58">
        <v>159.24</v>
      </c>
      <c r="P57" s="65">
        <v>0</v>
      </c>
      <c r="Q57">
        <v>141.03</v>
      </c>
    </row>
    <row r="58" spans="3:17">
      <c r="C58" s="361" t="s">
        <v>211</v>
      </c>
      <c r="D58" s="45">
        <v>41166</v>
      </c>
      <c r="E58" t="s">
        <v>51</v>
      </c>
      <c r="F58" s="58"/>
      <c r="N58" s="34" t="s">
        <v>75</v>
      </c>
      <c r="O58" s="58">
        <v>717.97</v>
      </c>
      <c r="P58" s="65">
        <v>0</v>
      </c>
    </row>
    <row r="59" spans="3:17">
      <c r="C59" s="361" t="s">
        <v>212</v>
      </c>
      <c r="D59" s="45">
        <v>43178</v>
      </c>
      <c r="E59" t="s">
        <v>51</v>
      </c>
      <c r="F59" s="58"/>
      <c r="N59" s="34" t="s">
        <v>76</v>
      </c>
      <c r="O59" s="58">
        <v>12265.36</v>
      </c>
      <c r="P59" s="65">
        <v>0</v>
      </c>
      <c r="Q59">
        <v>10.65</v>
      </c>
    </row>
    <row r="60" spans="3:17">
      <c r="C60" s="361" t="s">
        <v>213</v>
      </c>
      <c r="D60" s="45">
        <v>43525</v>
      </c>
      <c r="E60" t="s">
        <v>65</v>
      </c>
      <c r="F60" s="58"/>
      <c r="N60" s="34" t="s">
        <v>77</v>
      </c>
      <c r="O60" s="58">
        <v>1567.64</v>
      </c>
      <c r="P60" s="65">
        <v>1567.64</v>
      </c>
      <c r="Q60">
        <v>686.31</v>
      </c>
    </row>
    <row r="61" spans="3:17">
      <c r="C61" s="361" t="s">
        <v>214</v>
      </c>
      <c r="D61" s="45">
        <v>43946</v>
      </c>
      <c r="E61" t="s">
        <v>54</v>
      </c>
      <c r="F61" s="58">
        <v>67679</v>
      </c>
      <c r="N61" s="34" t="s">
        <v>78</v>
      </c>
      <c r="O61" s="58"/>
      <c r="Q61">
        <v>212.96</v>
      </c>
    </row>
    <row r="62" spans="3:17">
      <c r="D62" s="45"/>
      <c r="I62" s="50"/>
      <c r="N62" s="34" t="s">
        <v>79</v>
      </c>
      <c r="O62" s="58">
        <v>6321.67</v>
      </c>
      <c r="P62" s="65">
        <v>0</v>
      </c>
    </row>
    <row r="63" spans="3:17">
      <c r="D63" s="45"/>
      <c r="I63" s="49"/>
      <c r="N63" s="34" t="s">
        <v>80</v>
      </c>
      <c r="O63" s="58">
        <v>19976.87</v>
      </c>
      <c r="P63" s="65">
        <v>0</v>
      </c>
      <c r="Q63">
        <v>307.58</v>
      </c>
    </row>
    <row r="64" spans="3:17">
      <c r="C64" s="362" t="s">
        <v>217</v>
      </c>
      <c r="D64" t="s">
        <v>16</v>
      </c>
      <c r="E64" s="46" t="s">
        <v>218</v>
      </c>
      <c r="F64" s="26" t="s">
        <v>219</v>
      </c>
      <c r="G64" s="36"/>
      <c r="H64" s="26" t="s">
        <v>220</v>
      </c>
      <c r="I64" s="26" t="s">
        <v>221</v>
      </c>
      <c r="N64" s="34" t="s">
        <v>81</v>
      </c>
      <c r="O64" s="58">
        <f>O63-O59-O57-O55</f>
        <v>4691.6899999999987</v>
      </c>
      <c r="P64" s="65">
        <v>0</v>
      </c>
      <c r="Q64" s="58">
        <f>Q63-Q55-Q57-Q59</f>
        <v>17.579999999999991</v>
      </c>
    </row>
    <row r="65" spans="3:16">
      <c r="C65" s="363">
        <v>3846.29</v>
      </c>
      <c r="D65" s="363">
        <v>2280.9299999999998</v>
      </c>
      <c r="E65" s="363">
        <v>12.63</v>
      </c>
      <c r="F65" s="363">
        <v>84.39</v>
      </c>
      <c r="G65" s="36"/>
      <c r="H65" s="366"/>
      <c r="I65" s="363">
        <v>510.92</v>
      </c>
    </row>
    <row r="66" spans="3:16">
      <c r="C66" s="363">
        <v>11581.53</v>
      </c>
      <c r="D66" s="363">
        <v>1741.63</v>
      </c>
      <c r="E66" s="363">
        <v>594.91</v>
      </c>
      <c r="F66" s="363">
        <v>650.14</v>
      </c>
      <c r="G66" s="36"/>
      <c r="H66" s="366"/>
      <c r="I66" s="363">
        <v>3587.12</v>
      </c>
    </row>
    <row r="67" spans="3:16">
      <c r="C67" s="363">
        <v>23767.599999999999</v>
      </c>
      <c r="D67" s="363">
        <v>2864.8</v>
      </c>
      <c r="E67" s="363">
        <v>78.77</v>
      </c>
      <c r="F67" s="363">
        <v>820.03</v>
      </c>
      <c r="G67" s="36"/>
      <c r="H67" s="366"/>
      <c r="I67" s="363">
        <v>8199.9500000000007</v>
      </c>
      <c r="P67" s="358">
        <f>O50-P50</f>
        <v>32308.059999999998</v>
      </c>
    </row>
    <row r="68" spans="3:16" ht="15.75">
      <c r="C68" s="364">
        <f>SUM(C65:C67)</f>
        <v>39195.42</v>
      </c>
      <c r="D68" s="364">
        <f>SUM(D65:D67)</f>
        <v>6887.3600000000006</v>
      </c>
      <c r="E68" s="364">
        <f>SUM(E65:E67)</f>
        <v>686.31</v>
      </c>
      <c r="F68" s="364">
        <f>SUM(F65:F67)</f>
        <v>1554.56</v>
      </c>
      <c r="G68" s="36"/>
      <c r="H68" s="364">
        <f>SUM(H65:H67)</f>
        <v>0</v>
      </c>
      <c r="I68" s="364">
        <f>SUM(I65:I67)</f>
        <v>12297.990000000002</v>
      </c>
    </row>
    <row r="69" spans="3:16" ht="15.75">
      <c r="C69" s="36" t="s">
        <v>222</v>
      </c>
      <c r="D69" s="365">
        <f>C68-D68</f>
        <v>32308.059999999998</v>
      </c>
      <c r="E69" s="44"/>
      <c r="F69" s="36"/>
      <c r="G69" s="36"/>
      <c r="H69" s="36"/>
      <c r="I69" s="36"/>
    </row>
    <row r="70" spans="3:16">
      <c r="D70" s="45"/>
    </row>
    <row r="93" spans="4:4" s="26" customFormat="1" ht="11.25">
      <c r="D93" s="46"/>
    </row>
    <row r="94" spans="4:4" s="26" customFormat="1" ht="11.25">
      <c r="D94" s="46"/>
    </row>
    <row r="95" spans="4:4" s="26" customFormat="1" ht="11.25">
      <c r="D95" s="46"/>
    </row>
    <row r="96" spans="4:4" s="26" customFormat="1" ht="11.25">
      <c r="D96" s="46"/>
    </row>
    <row r="97" spans="4:4" s="26" customFormat="1" ht="11.25">
      <c r="D97" s="46"/>
    </row>
    <row r="98" spans="4:4" s="26" customFormat="1" ht="11.25">
      <c r="D98" s="46"/>
    </row>
    <row r="99" spans="4:4" s="26" customFormat="1" ht="11.25">
      <c r="D99" s="46"/>
    </row>
    <row r="100" spans="4:4" s="26" customFormat="1" ht="11.25">
      <c r="D100" s="46"/>
    </row>
    <row r="101" spans="4:4" s="26" customFormat="1" ht="11.25">
      <c r="D101" s="46"/>
    </row>
    <row r="102" spans="4:4" s="26" customFormat="1" ht="11.25">
      <c r="D102" s="46"/>
    </row>
    <row r="103" spans="4:4" s="26" customFormat="1" ht="11.25">
      <c r="D103" s="46"/>
    </row>
    <row r="104" spans="4:4" s="26" customFormat="1" ht="11.25">
      <c r="D104" s="46"/>
    </row>
    <row r="105" spans="4:4" s="26" customFormat="1" ht="11.25">
      <c r="D105" s="46"/>
    </row>
    <row r="106" spans="4:4" s="26" customFormat="1" ht="11.25">
      <c r="D106" s="46"/>
    </row>
    <row r="107" spans="4:4" s="26" customFormat="1" ht="11.25">
      <c r="D107" s="46"/>
    </row>
    <row r="108" spans="4:4" s="26" customFormat="1" ht="11.25">
      <c r="D108" s="46"/>
    </row>
    <row r="109" spans="4:4" s="26" customFormat="1" ht="11.25">
      <c r="D109" s="46"/>
    </row>
    <row r="110" spans="4:4" s="26" customFormat="1" ht="11.25">
      <c r="D110" s="46"/>
    </row>
    <row r="111" spans="4:4" s="26" customFormat="1" ht="11.25">
      <c r="D111" s="46"/>
    </row>
    <row r="112" spans="4:4" s="26" customFormat="1" ht="11.25">
      <c r="D112" s="46"/>
    </row>
    <row r="113" spans="4:4" s="26" customFormat="1" ht="11.25">
      <c r="D113" s="46"/>
    </row>
    <row r="114" spans="4:4" s="26" customFormat="1" ht="11.25">
      <c r="D114" s="46"/>
    </row>
    <row r="115" spans="4:4" s="26" customFormat="1" ht="11.25">
      <c r="D115" s="46"/>
    </row>
    <row r="116" spans="4:4" s="26" customFormat="1" ht="11.25">
      <c r="D116" s="46"/>
    </row>
    <row r="117" spans="4:4" s="26" customFormat="1" ht="11.25">
      <c r="D117" s="46"/>
    </row>
    <row r="118" spans="4:4" s="26" customFormat="1" ht="11.25">
      <c r="D118" s="46"/>
    </row>
    <row r="119" spans="4:4" s="26" customFormat="1" ht="11.25">
      <c r="D119" s="46"/>
    </row>
    <row r="120" spans="4:4" s="26" customFormat="1" ht="11.25">
      <c r="D120" s="46"/>
    </row>
    <row r="121" spans="4:4" s="26" customFormat="1" ht="11.25">
      <c r="D121" s="46"/>
    </row>
    <row r="122" spans="4:4" s="26" customFormat="1" ht="11.25">
      <c r="D122" s="46"/>
    </row>
    <row r="123" spans="4:4" s="26" customFormat="1" ht="11.25">
      <c r="D123" s="46"/>
    </row>
    <row r="124" spans="4:4" s="26" customFormat="1" ht="11.25">
      <c r="D124" s="46"/>
    </row>
    <row r="125" spans="4:4" s="26" customFormat="1" ht="11.25">
      <c r="D125" s="46"/>
    </row>
    <row r="126" spans="4:4" s="26" customFormat="1" ht="11.25">
      <c r="D126" s="46"/>
    </row>
    <row r="127" spans="4:4" s="26" customFormat="1" ht="11.25">
      <c r="D127" s="46"/>
    </row>
    <row r="128" spans="4:4" s="26" customFormat="1" ht="11.25">
      <c r="D128" s="46"/>
    </row>
    <row r="129" spans="4:4" s="26" customFormat="1" ht="11.25">
      <c r="D129" s="46"/>
    </row>
    <row r="130" spans="4:4" s="26" customFormat="1" ht="11.25">
      <c r="D130" s="46"/>
    </row>
    <row r="131" spans="4:4" s="26" customFormat="1" ht="11.25">
      <c r="D131" s="46"/>
    </row>
    <row r="132" spans="4:4" s="26" customFormat="1" ht="11.25">
      <c r="D132" s="46"/>
    </row>
    <row r="133" spans="4:4" s="26" customFormat="1" ht="11.25">
      <c r="D133" s="46"/>
    </row>
    <row r="134" spans="4:4" s="26" customFormat="1" ht="11.25">
      <c r="D134" s="46"/>
    </row>
    <row r="135" spans="4:4" s="26" customFormat="1" ht="11.25">
      <c r="D135" s="46"/>
    </row>
    <row r="136" spans="4:4" s="26" customFormat="1" ht="11.25">
      <c r="D136" s="46"/>
    </row>
    <row r="137" spans="4:4" s="26" customFormat="1" ht="11.25">
      <c r="D137" s="46"/>
    </row>
    <row r="138" spans="4:4" s="26" customFormat="1" ht="11.25">
      <c r="D138" s="46"/>
    </row>
    <row r="139" spans="4:4" s="26" customFormat="1" ht="11.25">
      <c r="D139" s="46"/>
    </row>
    <row r="140" spans="4:4" s="26" customFormat="1" ht="11.25">
      <c r="D140" s="46"/>
    </row>
    <row r="141" spans="4:4" s="26" customFormat="1" ht="11.25">
      <c r="D141" s="46"/>
    </row>
    <row r="142" spans="4:4" s="26" customFormat="1" ht="11.25">
      <c r="D142" s="46"/>
    </row>
    <row r="143" spans="4:4" s="26" customFormat="1" ht="11.25">
      <c r="D143" s="46"/>
    </row>
    <row r="144" spans="4:4" s="26" customFormat="1" ht="11.25">
      <c r="D144" s="46"/>
    </row>
    <row r="145" spans="4:4" s="26" customFormat="1" ht="11.25">
      <c r="D145" s="46"/>
    </row>
    <row r="146" spans="4:4" s="26" customFormat="1" ht="11.25">
      <c r="D146" s="46"/>
    </row>
    <row r="147" spans="4:4" s="26" customFormat="1" ht="11.25">
      <c r="D147" s="46"/>
    </row>
    <row r="148" spans="4:4" s="26" customFormat="1" ht="11.25">
      <c r="D148" s="46"/>
    </row>
    <row r="149" spans="4:4" s="26" customFormat="1" ht="11.25">
      <c r="D149" s="46"/>
    </row>
    <row r="150" spans="4:4" s="26" customFormat="1" ht="11.25">
      <c r="D150" s="46"/>
    </row>
    <row r="151" spans="4:4" s="26" customFormat="1" ht="11.25">
      <c r="D151" s="46"/>
    </row>
  </sheetData>
  <mergeCells count="14">
    <mergeCell ref="F24:F44"/>
    <mergeCell ref="D19:D21"/>
    <mergeCell ref="D22:D23"/>
    <mergeCell ref="F13:F23"/>
    <mergeCell ref="D13:D18"/>
    <mergeCell ref="D24:D33"/>
    <mergeCell ref="D35:D37"/>
    <mergeCell ref="D38:D40"/>
    <mergeCell ref="D42:D44"/>
    <mergeCell ref="N2:P2"/>
    <mergeCell ref="H2:J2"/>
    <mergeCell ref="D7:D8"/>
    <mergeCell ref="D4:D6"/>
    <mergeCell ref="F4:F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57"/>
  <sheetViews>
    <sheetView topLeftCell="L1" workbookViewId="0">
      <pane ySplit="1" topLeftCell="A30" activePane="bottomLeft" state="frozen"/>
      <selection pane="bottomLeft" activeCell="V60" sqref="V60"/>
    </sheetView>
  </sheetViews>
  <sheetFormatPr defaultRowHeight="15"/>
  <cols>
    <col min="1" max="1" width="7.6640625" customWidth="1"/>
    <col min="2" max="2" width="7" customWidth="1"/>
    <col min="3" max="3" width="8.44140625" bestFit="1" customWidth="1"/>
    <col min="4" max="4" width="74.5546875" bestFit="1" customWidth="1"/>
    <col min="5" max="5" width="16.77734375" customWidth="1"/>
    <col min="6" max="6" width="21.77734375" bestFit="1" customWidth="1"/>
    <col min="7" max="9" width="12.44140625" customWidth="1"/>
    <col min="10" max="10" width="14.6640625" bestFit="1" customWidth="1"/>
    <col min="11" max="11" width="9.44140625" bestFit="1" customWidth="1"/>
    <col min="12" max="12" width="12" customWidth="1"/>
    <col min="13" max="13" width="10" customWidth="1"/>
    <col min="14" max="14" width="8.44140625" customWidth="1"/>
    <col min="15" max="15" width="9.21875" bestFit="1" customWidth="1"/>
    <col min="16" max="16" width="8.33203125" customWidth="1"/>
    <col min="17" max="17" width="8.44140625" bestFit="1" customWidth="1"/>
    <col min="18" max="18" width="8.109375" customWidth="1"/>
    <col min="19" max="19" width="11.77734375" customWidth="1"/>
    <col min="20" max="20" width="8.88671875" customWidth="1"/>
    <col min="21" max="21" width="11.77734375" customWidth="1"/>
    <col min="22" max="23" width="8.88671875" customWidth="1"/>
    <col min="24" max="24" width="8.109375" customWidth="1"/>
    <col min="25" max="30" width="8.44140625" customWidth="1"/>
    <col min="31" max="32" width="8.5546875" customWidth="1"/>
    <col min="33" max="33" width="8.44140625" bestFit="1" customWidth="1"/>
    <col min="34" max="34" width="8.33203125" customWidth="1"/>
    <col min="35" max="35" width="9.33203125" bestFit="1" customWidth="1"/>
    <col min="36" max="36" width="9.21875" customWidth="1"/>
    <col min="37" max="37" width="10.33203125" customWidth="1"/>
    <col min="38" max="38" width="14.21875" customWidth="1"/>
    <col min="39" max="39" width="69.109375" bestFit="1" customWidth="1"/>
    <col min="40" max="40" width="27.6640625" bestFit="1" customWidth="1"/>
    <col min="41" max="41" width="13.44140625" bestFit="1" customWidth="1"/>
  </cols>
  <sheetData>
    <row r="1" spans="1:38" s="9" customFormat="1" ht="49.5" thickBot="1">
      <c r="A1" s="2" t="s">
        <v>0</v>
      </c>
      <c r="B1" s="2" t="s">
        <v>1</v>
      </c>
      <c r="C1" s="3" t="s">
        <v>32</v>
      </c>
      <c r="D1" s="4" t="s">
        <v>33</v>
      </c>
      <c r="E1" s="4" t="s">
        <v>35</v>
      </c>
      <c r="F1" s="4" t="s">
        <v>34</v>
      </c>
      <c r="G1" s="7" t="s">
        <v>42</v>
      </c>
      <c r="H1" s="7" t="s">
        <v>36</v>
      </c>
      <c r="I1" s="7" t="s">
        <v>2</v>
      </c>
      <c r="J1" s="4" t="s">
        <v>3</v>
      </c>
      <c r="K1" s="4" t="s">
        <v>4</v>
      </c>
      <c r="L1" s="18" t="s">
        <v>15</v>
      </c>
      <c r="M1" s="28" t="s">
        <v>16</v>
      </c>
      <c r="N1" s="5" t="s">
        <v>22</v>
      </c>
      <c r="O1" s="19" t="s">
        <v>5</v>
      </c>
      <c r="P1" s="5" t="s">
        <v>6</v>
      </c>
      <c r="Q1" s="19" t="s">
        <v>5</v>
      </c>
      <c r="R1" s="14" t="s">
        <v>43</v>
      </c>
      <c r="S1" s="6" t="s">
        <v>37</v>
      </c>
      <c r="T1" s="14" t="s">
        <v>44</v>
      </c>
      <c r="U1" s="6" t="s">
        <v>38</v>
      </c>
      <c r="V1" s="20" t="s">
        <v>45</v>
      </c>
      <c r="W1" s="19" t="s">
        <v>5</v>
      </c>
      <c r="X1" s="5" t="s">
        <v>39</v>
      </c>
      <c r="Y1" s="19" t="s">
        <v>5</v>
      </c>
      <c r="Z1" s="8" t="s">
        <v>46</v>
      </c>
      <c r="AA1" s="19" t="s">
        <v>5</v>
      </c>
      <c r="AB1" s="5" t="s">
        <v>7</v>
      </c>
      <c r="AC1" s="19" t="s">
        <v>5</v>
      </c>
      <c r="AD1" s="2" t="s">
        <v>8</v>
      </c>
      <c r="AE1" s="19" t="s">
        <v>5</v>
      </c>
      <c r="AF1" s="8" t="s">
        <v>9</v>
      </c>
      <c r="AG1" s="19" t="s">
        <v>5</v>
      </c>
      <c r="AH1" s="354" t="s">
        <v>10</v>
      </c>
      <c r="AI1" s="2" t="s">
        <v>11</v>
      </c>
      <c r="AJ1" s="354" t="s">
        <v>10</v>
      </c>
      <c r="AK1" s="354" t="s">
        <v>10</v>
      </c>
    </row>
    <row r="5" spans="1:38" s="1" customFormat="1" ht="13.5" thickBot="1">
      <c r="A5" s="67"/>
      <c r="B5" s="301"/>
      <c r="C5" s="302"/>
      <c r="D5" s="73"/>
      <c r="E5" s="73"/>
      <c r="F5" s="73"/>
      <c r="G5" s="70"/>
      <c r="H5" s="70"/>
      <c r="I5" s="70"/>
      <c r="J5" s="71"/>
      <c r="K5" s="71"/>
      <c r="L5" s="69"/>
      <c r="M5" s="69"/>
      <c r="N5" s="69"/>
      <c r="O5" s="72"/>
      <c r="P5" s="69"/>
      <c r="Q5" s="72"/>
      <c r="R5" s="69"/>
      <c r="S5" s="69"/>
      <c r="T5" s="69"/>
      <c r="U5" s="69"/>
      <c r="V5" s="69"/>
      <c r="W5" s="72"/>
      <c r="X5" s="69"/>
      <c r="Y5" s="72"/>
      <c r="Z5" s="69"/>
      <c r="AA5" s="72"/>
      <c r="AB5" s="69"/>
      <c r="AC5" s="72"/>
      <c r="AD5" s="73"/>
      <c r="AE5" s="74"/>
      <c r="AF5" s="73"/>
      <c r="AG5" s="74"/>
      <c r="AH5" s="74"/>
      <c r="AI5" s="69"/>
      <c r="AJ5" s="128"/>
    </row>
    <row r="6" spans="1:38" s="1" customFormat="1" ht="12.75" customHeight="1">
      <c r="A6" s="382" t="s">
        <v>85</v>
      </c>
      <c r="B6" s="308">
        <v>3426</v>
      </c>
      <c r="C6" s="309">
        <v>37930</v>
      </c>
      <c r="D6" s="186" t="s">
        <v>138</v>
      </c>
      <c r="E6" s="186" t="s">
        <v>138</v>
      </c>
      <c r="F6" s="186" t="s">
        <v>138</v>
      </c>
      <c r="G6" s="310"/>
      <c r="H6" s="311"/>
      <c r="I6" s="338"/>
      <c r="J6" s="379" t="s">
        <v>87</v>
      </c>
      <c r="K6" s="379" t="s">
        <v>100</v>
      </c>
      <c r="L6" s="339">
        <v>1123.95</v>
      </c>
      <c r="M6" s="79">
        <v>82.79</v>
      </c>
      <c r="N6" s="107">
        <v>1159</v>
      </c>
      <c r="O6" s="108">
        <v>15738</v>
      </c>
      <c r="P6" s="312"/>
      <c r="Q6" s="312"/>
      <c r="R6" s="79"/>
      <c r="S6" s="79"/>
      <c r="T6" s="107"/>
      <c r="U6" s="107"/>
      <c r="V6" s="107"/>
      <c r="W6" s="81"/>
      <c r="X6" s="80">
        <v>32.976900000000001</v>
      </c>
      <c r="Y6" s="81">
        <v>461.75133051448972</v>
      </c>
      <c r="Z6" s="312"/>
      <c r="AA6" s="312"/>
      <c r="AB6" s="79">
        <v>408.34400000000005</v>
      </c>
      <c r="AC6" s="81">
        <v>5717.7413676727865</v>
      </c>
      <c r="AD6" s="373" t="s">
        <v>111</v>
      </c>
      <c r="AE6" s="374"/>
      <c r="AF6" s="79">
        <v>1041.1600000000001</v>
      </c>
      <c r="AG6" s="83">
        <v>29150.197710872635</v>
      </c>
      <c r="AH6" s="84">
        <f t="shared" ref="AH6:AH53" si="0">AE6+AG6</f>
        <v>29150.197710872635</v>
      </c>
      <c r="AI6" s="385">
        <v>46035</v>
      </c>
      <c r="AJ6" s="394">
        <f>SUM(AH6:AH11)</f>
        <v>52155.454785514514</v>
      </c>
      <c r="AK6" s="391">
        <f>AJ6+AJ12+AJ18+AJ24+AJ30+AJ36+AJ40+AJ42+AJ44+AJ46+AJ48+AJ50+AJ52</f>
        <v>318497.4551617956</v>
      </c>
    </row>
    <row r="7" spans="1:38" s="1" customFormat="1" ht="15.75" customHeight="1">
      <c r="A7" s="383"/>
      <c r="B7" s="313"/>
      <c r="C7" s="309"/>
      <c r="D7" s="186" t="s">
        <v>139</v>
      </c>
      <c r="E7" s="314" t="s">
        <v>114</v>
      </c>
      <c r="F7" s="315" t="s">
        <v>114</v>
      </c>
      <c r="G7" s="316">
        <v>1111.1099999999999</v>
      </c>
      <c r="H7" s="314" t="s">
        <v>114</v>
      </c>
      <c r="I7" s="355" t="s">
        <v>114</v>
      </c>
      <c r="J7" s="380"/>
      <c r="K7" s="380"/>
      <c r="L7" s="203">
        <v>225.97038249999997</v>
      </c>
      <c r="M7" s="315" t="s">
        <v>114</v>
      </c>
      <c r="N7" s="204">
        <v>225.97038249999997</v>
      </c>
      <c r="O7" s="219">
        <v>3164.0974371830976</v>
      </c>
      <c r="P7" s="317"/>
      <c r="Q7" s="317"/>
      <c r="R7" s="314" t="s">
        <v>114</v>
      </c>
      <c r="S7" s="204"/>
      <c r="T7" s="314" t="s">
        <v>114</v>
      </c>
      <c r="U7" s="204"/>
      <c r="V7" s="204">
        <v>8.6111024999999994</v>
      </c>
      <c r="W7" s="214">
        <v>120.57494902709642</v>
      </c>
      <c r="X7" s="210">
        <v>6.3236919999999994</v>
      </c>
      <c r="Y7" s="214">
        <v>88.546018417857198</v>
      </c>
      <c r="Z7" s="317"/>
      <c r="AA7" s="317"/>
      <c r="AB7" s="192">
        <v>85.743711999999988</v>
      </c>
      <c r="AC7" s="195">
        <v>1200.6062758855817</v>
      </c>
      <c r="AD7" s="375"/>
      <c r="AE7" s="376"/>
      <c r="AF7" s="89">
        <v>225.97038249999997</v>
      </c>
      <c r="AG7" s="90">
        <v>6328.1948743661951</v>
      </c>
      <c r="AH7" s="90">
        <f t="shared" si="0"/>
        <v>6328.1948743661951</v>
      </c>
      <c r="AI7" s="386"/>
      <c r="AJ7" s="395"/>
      <c r="AK7" s="392"/>
    </row>
    <row r="8" spans="1:38" s="1" customFormat="1" ht="12.75" customHeight="1">
      <c r="A8" s="383"/>
      <c r="B8" s="313"/>
      <c r="C8" s="309"/>
      <c r="D8" s="186" t="s">
        <v>140</v>
      </c>
      <c r="E8" s="314" t="s">
        <v>114</v>
      </c>
      <c r="F8" s="315" t="s">
        <v>114</v>
      </c>
      <c r="G8" s="316">
        <v>1111.1099999999999</v>
      </c>
      <c r="H8" s="314" t="s">
        <v>114</v>
      </c>
      <c r="I8" s="355" t="s">
        <v>114</v>
      </c>
      <c r="J8" s="380"/>
      <c r="K8" s="380"/>
      <c r="L8" s="285">
        <v>208.06038249999997</v>
      </c>
      <c r="M8" s="315" t="s">
        <v>114</v>
      </c>
      <c r="N8" s="88">
        <v>208.06038249999997</v>
      </c>
      <c r="O8" s="211">
        <v>2913.3168504840869</v>
      </c>
      <c r="P8" s="318"/>
      <c r="Q8" s="318"/>
      <c r="R8" s="314" t="s">
        <v>114</v>
      </c>
      <c r="S8" s="89"/>
      <c r="T8" s="314" t="s">
        <v>114</v>
      </c>
      <c r="U8" s="88"/>
      <c r="V8" s="88">
        <v>8.6111024999999994</v>
      </c>
      <c r="W8" s="90">
        <v>12.057386385146989</v>
      </c>
      <c r="X8" s="94">
        <v>6.3236919999999994</v>
      </c>
      <c r="Y8" s="90">
        <v>88.546018417857198</v>
      </c>
      <c r="Z8" s="318"/>
      <c r="AA8" s="318"/>
      <c r="AB8" s="89">
        <v>78.579712000000001</v>
      </c>
      <c r="AC8" s="90">
        <v>1100.2940412059791</v>
      </c>
      <c r="AD8" s="375"/>
      <c r="AE8" s="376"/>
      <c r="AF8" s="89">
        <v>208.06038249999997</v>
      </c>
      <c r="AG8" s="90">
        <v>5826.6337009681738</v>
      </c>
      <c r="AH8" s="90">
        <f t="shared" si="0"/>
        <v>5826.6337009681738</v>
      </c>
      <c r="AI8" s="386"/>
      <c r="AJ8" s="395"/>
      <c r="AK8" s="392"/>
    </row>
    <row r="9" spans="1:38" s="1" customFormat="1" ht="15.75" customHeight="1">
      <c r="A9" s="383"/>
      <c r="B9" s="319"/>
      <c r="C9" s="320"/>
      <c r="D9" s="151" t="s">
        <v>141</v>
      </c>
      <c r="E9" s="314" t="s">
        <v>114</v>
      </c>
      <c r="F9" s="315" t="s">
        <v>114</v>
      </c>
      <c r="G9" s="321">
        <v>111.11</v>
      </c>
      <c r="H9" s="314" t="s">
        <v>114</v>
      </c>
      <c r="I9" s="355" t="s">
        <v>114</v>
      </c>
      <c r="J9" s="380"/>
      <c r="K9" s="380"/>
      <c r="L9" s="267">
        <v>108.93110250000001</v>
      </c>
      <c r="M9" s="315" t="s">
        <v>114</v>
      </c>
      <c r="N9" s="88">
        <v>108.93110250000001</v>
      </c>
      <c r="O9" s="211">
        <v>1525.2822889290778</v>
      </c>
      <c r="P9" s="318"/>
      <c r="Q9" s="318"/>
      <c r="R9" s="314" t="s">
        <v>114</v>
      </c>
      <c r="S9" s="88"/>
      <c r="T9" s="314" t="s">
        <v>114</v>
      </c>
      <c r="U9" s="88"/>
      <c r="V9" s="88">
        <v>0.8611025000000001</v>
      </c>
      <c r="W9" s="90">
        <v>12.057386385146989</v>
      </c>
      <c r="X9" s="89">
        <v>4.9062999999999999</v>
      </c>
      <c r="Y9" s="90">
        <v>68.699318398734874</v>
      </c>
      <c r="Z9" s="318"/>
      <c r="AA9" s="318"/>
      <c r="AB9" s="89">
        <v>42.028000000000006</v>
      </c>
      <c r="AC9" s="90">
        <v>588.48724164075384</v>
      </c>
      <c r="AD9" s="375"/>
      <c r="AE9" s="376"/>
      <c r="AF9" s="89">
        <v>108.93110250000001</v>
      </c>
      <c r="AG9" s="90">
        <v>3050.5645778581556</v>
      </c>
      <c r="AH9" s="90">
        <f t="shared" si="0"/>
        <v>3050.5645778581556</v>
      </c>
      <c r="AI9" s="386"/>
      <c r="AJ9" s="395"/>
      <c r="AK9" s="392"/>
      <c r="AL9" s="1" t="s">
        <v>142</v>
      </c>
    </row>
    <row r="10" spans="1:38" s="1" customFormat="1" ht="12.75" customHeight="1">
      <c r="A10" s="383"/>
      <c r="B10" s="319"/>
      <c r="C10" s="320"/>
      <c r="D10" s="186" t="s">
        <v>143</v>
      </c>
      <c r="E10" s="314" t="s">
        <v>114</v>
      </c>
      <c r="F10" s="315" t="s">
        <v>114</v>
      </c>
      <c r="G10" s="321">
        <v>111.11</v>
      </c>
      <c r="H10" s="314" t="s">
        <v>114</v>
      </c>
      <c r="I10" s="355" t="s">
        <v>114</v>
      </c>
      <c r="J10" s="380"/>
      <c r="K10" s="380"/>
      <c r="L10" s="285">
        <v>155.62110250000001</v>
      </c>
      <c r="M10" s="315" t="s">
        <v>114</v>
      </c>
      <c r="N10" s="88">
        <v>155.62110250000001</v>
      </c>
      <c r="O10" s="211">
        <v>2179.0480953487704</v>
      </c>
      <c r="P10" s="318"/>
      <c r="Q10" s="318"/>
      <c r="R10" s="314" t="s">
        <v>114</v>
      </c>
      <c r="S10" s="89"/>
      <c r="T10" s="314" t="s">
        <v>114</v>
      </c>
      <c r="U10" s="88"/>
      <c r="V10" s="88">
        <v>0.8611025000000001</v>
      </c>
      <c r="W10" s="90">
        <v>120.57494902709642</v>
      </c>
      <c r="X10" s="94">
        <v>4.9062999999999999</v>
      </c>
      <c r="Y10" s="90">
        <v>68.699318398734874</v>
      </c>
      <c r="Z10" s="318"/>
      <c r="AA10" s="318"/>
      <c r="AB10" s="89">
        <v>60.704000000000001</v>
      </c>
      <c r="AC10" s="90">
        <v>849.99356420863114</v>
      </c>
      <c r="AD10" s="375"/>
      <c r="AE10" s="376"/>
      <c r="AF10" s="89">
        <v>155.62110250000001</v>
      </c>
      <c r="AG10" s="90">
        <v>4358.0961906975408</v>
      </c>
      <c r="AH10" s="90">
        <f t="shared" si="0"/>
        <v>4358.0961906975408</v>
      </c>
      <c r="AI10" s="386"/>
      <c r="AJ10" s="395"/>
      <c r="AK10" s="392"/>
    </row>
    <row r="11" spans="1:38" s="1" customFormat="1" ht="15.75" customHeight="1" thickBot="1">
      <c r="A11" s="383"/>
      <c r="B11" s="322"/>
      <c r="C11" s="323"/>
      <c r="D11" s="170" t="s">
        <v>144</v>
      </c>
      <c r="E11" s="324" t="s">
        <v>114</v>
      </c>
      <c r="F11" s="325" t="s">
        <v>114</v>
      </c>
      <c r="G11" s="326">
        <v>1111.1099999999999</v>
      </c>
      <c r="H11" s="327" t="s">
        <v>114</v>
      </c>
      <c r="I11" s="344" t="s">
        <v>114</v>
      </c>
      <c r="J11" s="380"/>
      <c r="K11" s="380"/>
      <c r="L11" s="174">
        <v>122.90038250000001</v>
      </c>
      <c r="M11" s="325" t="s">
        <v>114</v>
      </c>
      <c r="N11" s="98">
        <v>122.90038250000001</v>
      </c>
      <c r="O11" s="121">
        <v>1720.8838653759069</v>
      </c>
      <c r="P11" s="329"/>
      <c r="Q11" s="329"/>
      <c r="R11" s="324" t="s">
        <v>114</v>
      </c>
      <c r="S11" s="98"/>
      <c r="T11" s="324" t="s">
        <v>114</v>
      </c>
      <c r="U11" s="98"/>
      <c r="V11" s="98">
        <v>8.6111024999999994</v>
      </c>
      <c r="W11" s="100">
        <v>120.57494902709642</v>
      </c>
      <c r="X11" s="99">
        <v>6.3236919999999994</v>
      </c>
      <c r="Y11" s="100">
        <v>88.546018417857198</v>
      </c>
      <c r="Z11" s="329"/>
      <c r="AA11" s="329"/>
      <c r="AB11" s="99">
        <v>44.515712000000008</v>
      </c>
      <c r="AC11" s="100">
        <v>623.32084716270629</v>
      </c>
      <c r="AD11" s="375"/>
      <c r="AE11" s="376"/>
      <c r="AF11" s="99">
        <v>122.90038250000001</v>
      </c>
      <c r="AG11" s="100">
        <v>3441.7677307518138</v>
      </c>
      <c r="AH11" s="100">
        <f t="shared" si="0"/>
        <v>3441.7677307518138</v>
      </c>
      <c r="AI11" s="386"/>
      <c r="AJ11" s="396"/>
      <c r="AK11" s="392"/>
    </row>
    <row r="12" spans="1:38" s="1" customFormat="1" ht="12.75" customHeight="1">
      <c r="A12" s="383"/>
      <c r="B12" s="330">
        <v>3427</v>
      </c>
      <c r="C12" s="309">
        <v>37930</v>
      </c>
      <c r="D12" s="186" t="s">
        <v>138</v>
      </c>
      <c r="E12" s="186" t="s">
        <v>138</v>
      </c>
      <c r="F12" s="186" t="s">
        <v>138</v>
      </c>
      <c r="G12" s="310"/>
      <c r="H12" s="311"/>
      <c r="I12" s="338"/>
      <c r="J12" s="380"/>
      <c r="K12" s="380"/>
      <c r="L12" s="283">
        <v>854.25000000000011</v>
      </c>
      <c r="M12" s="79">
        <v>82.79</v>
      </c>
      <c r="N12" s="244">
        <v>771.46000000000015</v>
      </c>
      <c r="O12" s="114">
        <v>10802.188242033326</v>
      </c>
      <c r="P12" s="331"/>
      <c r="Q12" s="331"/>
      <c r="R12" s="79"/>
      <c r="S12" s="79"/>
      <c r="T12" s="107"/>
      <c r="U12" s="244"/>
      <c r="V12" s="244"/>
      <c r="W12" s="242"/>
      <c r="X12" s="332">
        <v>30.489799999999999</v>
      </c>
      <c r="Y12" s="242">
        <v>426.92629437942009</v>
      </c>
      <c r="Z12" s="331"/>
      <c r="AA12" s="331"/>
      <c r="AB12" s="241">
        <v>300.46400000000006</v>
      </c>
      <c r="AC12" s="242">
        <v>4207.1768956968581</v>
      </c>
      <c r="AD12" s="375"/>
      <c r="AE12" s="376"/>
      <c r="AF12" s="241">
        <v>771.46000000000015</v>
      </c>
      <c r="AG12" s="242">
        <v>21597.375350992967</v>
      </c>
      <c r="AH12" s="242">
        <f t="shared" si="0"/>
        <v>21597.375350992967</v>
      </c>
      <c r="AI12" s="386"/>
      <c r="AJ12" s="394">
        <f>SUM(AH12:AH17)</f>
        <v>28114.403946486331</v>
      </c>
      <c r="AK12" s="392"/>
    </row>
    <row r="13" spans="1:38" s="1" customFormat="1" ht="15.75" customHeight="1">
      <c r="A13" s="383"/>
      <c r="B13" s="330"/>
      <c r="C13" s="309"/>
      <c r="D13" s="186" t="s">
        <v>139</v>
      </c>
      <c r="E13" s="314" t="s">
        <v>114</v>
      </c>
      <c r="F13" s="315" t="s">
        <v>114</v>
      </c>
      <c r="G13" s="316">
        <v>1111.1099999999999</v>
      </c>
      <c r="H13" s="314" t="s">
        <v>114</v>
      </c>
      <c r="I13" s="355" t="s">
        <v>114</v>
      </c>
      <c r="J13" s="380"/>
      <c r="K13" s="380"/>
      <c r="L13" s="267">
        <v>55.3603825</v>
      </c>
      <c r="M13" s="315" t="s">
        <v>114</v>
      </c>
      <c r="N13" s="88">
        <v>55.3603825</v>
      </c>
      <c r="O13" s="211">
        <v>775.17080978400361</v>
      </c>
      <c r="P13" s="318"/>
      <c r="Q13" s="318"/>
      <c r="R13" s="314" t="s">
        <v>114</v>
      </c>
      <c r="S13" s="88"/>
      <c r="T13" s="314" t="s">
        <v>114</v>
      </c>
      <c r="U13" s="204"/>
      <c r="V13" s="204">
        <v>8.6111024999999994</v>
      </c>
      <c r="W13" s="90">
        <v>120.57494902709642</v>
      </c>
      <c r="X13" s="89">
        <v>6.3236919999999994</v>
      </c>
      <c r="Y13" s="90">
        <v>88.546018417857198</v>
      </c>
      <c r="Z13" s="318"/>
      <c r="AA13" s="318"/>
      <c r="AB13" s="89">
        <v>17.499711999999999</v>
      </c>
      <c r="AC13" s="90">
        <v>245.03562492594486</v>
      </c>
      <c r="AD13" s="375"/>
      <c r="AE13" s="376"/>
      <c r="AF13" s="89">
        <v>55.3603825</v>
      </c>
      <c r="AG13" s="90">
        <v>1550.3416195680072</v>
      </c>
      <c r="AH13" s="90">
        <f t="shared" si="0"/>
        <v>1550.3416195680072</v>
      </c>
      <c r="AI13" s="386"/>
      <c r="AJ13" s="395"/>
      <c r="AK13" s="392"/>
    </row>
    <row r="14" spans="1:38" s="1" customFormat="1" ht="12.75" customHeight="1">
      <c r="A14" s="383"/>
      <c r="B14" s="330"/>
      <c r="C14" s="309"/>
      <c r="D14" s="186" t="s">
        <v>140</v>
      </c>
      <c r="E14" s="314" t="s">
        <v>114</v>
      </c>
      <c r="F14" s="315" t="s">
        <v>114</v>
      </c>
      <c r="G14" s="316">
        <v>1111.1099999999999</v>
      </c>
      <c r="H14" s="314" t="s">
        <v>114</v>
      </c>
      <c r="I14" s="355" t="s">
        <v>114</v>
      </c>
      <c r="J14" s="380"/>
      <c r="K14" s="380"/>
      <c r="L14" s="285">
        <v>52.130382500000003</v>
      </c>
      <c r="M14" s="315" t="s">
        <v>114</v>
      </c>
      <c r="N14" s="88">
        <v>52.130382500000003</v>
      </c>
      <c r="O14" s="211">
        <v>729.94349012806742</v>
      </c>
      <c r="P14" s="318"/>
      <c r="Q14" s="318"/>
      <c r="R14" s="314" t="s">
        <v>114</v>
      </c>
      <c r="S14" s="89"/>
      <c r="T14" s="314" t="s">
        <v>114</v>
      </c>
      <c r="U14" s="88"/>
      <c r="V14" s="88">
        <v>8.6111024999999994</v>
      </c>
      <c r="W14" s="90">
        <v>12.057386385146989</v>
      </c>
      <c r="X14" s="94">
        <v>6.3236919999999994</v>
      </c>
      <c r="Y14" s="90">
        <v>88.546018417857198</v>
      </c>
      <c r="Z14" s="318"/>
      <c r="AA14" s="318"/>
      <c r="AB14" s="89">
        <v>16.207712000000001</v>
      </c>
      <c r="AC14" s="90">
        <v>226.94469706357083</v>
      </c>
      <c r="AD14" s="375"/>
      <c r="AE14" s="376"/>
      <c r="AF14" s="89">
        <v>52.130382500000003</v>
      </c>
      <c r="AG14" s="90">
        <v>1459.8869802561348</v>
      </c>
      <c r="AH14" s="90">
        <f t="shared" si="0"/>
        <v>1459.8869802561348</v>
      </c>
      <c r="AI14" s="386"/>
      <c r="AJ14" s="395"/>
      <c r="AK14" s="392"/>
    </row>
    <row r="15" spans="1:38" s="1" customFormat="1" ht="15.75" customHeight="1">
      <c r="A15" s="383"/>
      <c r="B15" s="333"/>
      <c r="C15" s="320"/>
      <c r="D15" s="151" t="s">
        <v>141</v>
      </c>
      <c r="E15" s="314" t="s">
        <v>114</v>
      </c>
      <c r="F15" s="315" t="s">
        <v>114</v>
      </c>
      <c r="G15" s="321">
        <v>111.11</v>
      </c>
      <c r="H15" s="314" t="s">
        <v>114</v>
      </c>
      <c r="I15" s="355" t="s">
        <v>114</v>
      </c>
      <c r="J15" s="380"/>
      <c r="K15" s="380"/>
      <c r="L15" s="267">
        <v>38.161102500000005</v>
      </c>
      <c r="M15" s="315" t="s">
        <v>114</v>
      </c>
      <c r="N15" s="88">
        <v>38.161102500000005</v>
      </c>
      <c r="O15" s="211">
        <v>534.34191368123902</v>
      </c>
      <c r="P15" s="318"/>
      <c r="Q15" s="318"/>
      <c r="R15" s="314" t="s">
        <v>114</v>
      </c>
      <c r="S15" s="88"/>
      <c r="T15" s="314" t="s">
        <v>114</v>
      </c>
      <c r="U15" s="88"/>
      <c r="V15" s="88">
        <v>0.8611025000000001</v>
      </c>
      <c r="W15" s="90">
        <v>12.057386385146989</v>
      </c>
      <c r="X15" s="89">
        <v>4.9062999999999999</v>
      </c>
      <c r="Y15" s="90">
        <v>68.699318398734874</v>
      </c>
      <c r="Z15" s="318"/>
      <c r="AA15" s="318"/>
      <c r="AB15" s="89">
        <v>13.720000000000002</v>
      </c>
      <c r="AC15" s="90">
        <v>192.11109154161869</v>
      </c>
      <c r="AD15" s="375"/>
      <c r="AE15" s="376"/>
      <c r="AF15" s="89">
        <v>38.161102500000005</v>
      </c>
      <c r="AG15" s="90">
        <v>1068.683827362478</v>
      </c>
      <c r="AH15" s="90">
        <f t="shared" si="0"/>
        <v>1068.683827362478</v>
      </c>
      <c r="AI15" s="386"/>
      <c r="AJ15" s="395"/>
      <c r="AK15" s="392"/>
      <c r="AL15" s="1" t="s">
        <v>145</v>
      </c>
    </row>
    <row r="16" spans="1:38" s="1" customFormat="1" ht="12.75" customHeight="1">
      <c r="A16" s="383"/>
      <c r="B16" s="333"/>
      <c r="C16" s="320"/>
      <c r="D16" s="186" t="s">
        <v>143</v>
      </c>
      <c r="E16" s="314" t="s">
        <v>114</v>
      </c>
      <c r="F16" s="315" t="s">
        <v>114</v>
      </c>
      <c r="G16" s="321">
        <v>111.11</v>
      </c>
      <c r="H16" s="314" t="s">
        <v>114</v>
      </c>
      <c r="I16" s="355" t="s">
        <v>114</v>
      </c>
      <c r="J16" s="380"/>
      <c r="K16" s="380"/>
      <c r="L16" s="285">
        <v>34.931102500000009</v>
      </c>
      <c r="M16" s="315" t="s">
        <v>114</v>
      </c>
      <c r="N16" s="88">
        <v>34.931102500000009</v>
      </c>
      <c r="O16" s="211">
        <v>489.11459402530426</v>
      </c>
      <c r="P16" s="318"/>
      <c r="Q16" s="318"/>
      <c r="R16" s="314" t="s">
        <v>114</v>
      </c>
      <c r="S16" s="89"/>
      <c r="T16" s="314" t="s">
        <v>114</v>
      </c>
      <c r="U16" s="88"/>
      <c r="V16" s="88">
        <v>0.8611025000000001</v>
      </c>
      <c r="W16" s="90">
        <v>120.57494902709642</v>
      </c>
      <c r="X16" s="94">
        <v>4.9062999999999999</v>
      </c>
      <c r="Y16" s="90">
        <v>68.699318398734874</v>
      </c>
      <c r="Z16" s="318"/>
      <c r="AA16" s="318"/>
      <c r="AB16" s="89">
        <v>12.428000000000003</v>
      </c>
      <c r="AC16" s="90">
        <v>174.02016367924449</v>
      </c>
      <c r="AD16" s="375"/>
      <c r="AE16" s="376"/>
      <c r="AF16" s="89">
        <v>34.931102500000009</v>
      </c>
      <c r="AG16" s="90">
        <v>978.22918805060851</v>
      </c>
      <c r="AH16" s="90">
        <f t="shared" si="0"/>
        <v>978.22918805060851</v>
      </c>
      <c r="AI16" s="386"/>
      <c r="AJ16" s="395"/>
      <c r="AK16" s="392"/>
    </row>
    <row r="17" spans="1:38" s="1" customFormat="1" ht="15.75" customHeight="1" thickBot="1">
      <c r="A17" s="383"/>
      <c r="B17" s="334"/>
      <c r="C17" s="323"/>
      <c r="D17" s="170" t="s">
        <v>144</v>
      </c>
      <c r="E17" s="324" t="s">
        <v>114</v>
      </c>
      <c r="F17" s="325" t="s">
        <v>114</v>
      </c>
      <c r="G17" s="326">
        <v>1111.1099999999999</v>
      </c>
      <c r="H17" s="327" t="s">
        <v>114</v>
      </c>
      <c r="I17" s="344" t="s">
        <v>114</v>
      </c>
      <c r="J17" s="380"/>
      <c r="K17" s="380"/>
      <c r="L17" s="174">
        <v>52.130382500000003</v>
      </c>
      <c r="M17" s="325" t="s">
        <v>114</v>
      </c>
      <c r="N17" s="98">
        <v>52.130382500000003</v>
      </c>
      <c r="O17" s="121">
        <v>729.94349012806742</v>
      </c>
      <c r="P17" s="329"/>
      <c r="Q17" s="329"/>
      <c r="R17" s="324" t="s">
        <v>114</v>
      </c>
      <c r="S17" s="98"/>
      <c r="T17" s="324" t="s">
        <v>114</v>
      </c>
      <c r="U17" s="98"/>
      <c r="V17" s="98">
        <v>8.6111024999999994</v>
      </c>
      <c r="W17" s="100">
        <v>120.57494902709642</v>
      </c>
      <c r="X17" s="99">
        <v>6.3236919999999994</v>
      </c>
      <c r="Y17" s="100">
        <v>88.546018417857198</v>
      </c>
      <c r="Z17" s="329"/>
      <c r="AA17" s="329"/>
      <c r="AB17" s="99">
        <v>16.207712000000001</v>
      </c>
      <c r="AC17" s="100">
        <v>226.94469706357083</v>
      </c>
      <c r="AD17" s="375"/>
      <c r="AE17" s="376"/>
      <c r="AF17" s="99">
        <v>52.130382500000003</v>
      </c>
      <c r="AG17" s="100">
        <v>1459.8869802561348</v>
      </c>
      <c r="AH17" s="100">
        <f t="shared" si="0"/>
        <v>1459.8869802561348</v>
      </c>
      <c r="AI17" s="386"/>
      <c r="AJ17" s="396"/>
      <c r="AK17" s="392"/>
    </row>
    <row r="18" spans="1:38" s="1" customFormat="1" ht="12.75" customHeight="1">
      <c r="A18" s="383"/>
      <c r="B18" s="313">
        <v>3428</v>
      </c>
      <c r="C18" s="309">
        <v>37930</v>
      </c>
      <c r="D18" s="186" t="s">
        <v>138</v>
      </c>
      <c r="E18" s="186" t="s">
        <v>138</v>
      </c>
      <c r="F18" s="186" t="s">
        <v>138</v>
      </c>
      <c r="G18" s="310"/>
      <c r="H18" s="311"/>
      <c r="I18" s="338"/>
      <c r="J18" s="380"/>
      <c r="K18" s="380"/>
      <c r="L18" s="283">
        <v>758.82</v>
      </c>
      <c r="M18" s="79">
        <v>82.79</v>
      </c>
      <c r="N18" s="244">
        <v>1159</v>
      </c>
      <c r="O18" s="114">
        <v>10196</v>
      </c>
      <c r="P18" s="331"/>
      <c r="Q18" s="331"/>
      <c r="R18" s="79"/>
      <c r="S18" s="79"/>
      <c r="T18" s="107"/>
      <c r="U18" s="244"/>
      <c r="V18" s="244"/>
      <c r="W18" s="242"/>
      <c r="X18" s="332">
        <v>28.002699999999997</v>
      </c>
      <c r="Y18" s="242">
        <v>392.10125824435056</v>
      </c>
      <c r="Z18" s="331"/>
      <c r="AA18" s="331"/>
      <c r="AB18" s="241">
        <v>262.29200000000003</v>
      </c>
      <c r="AC18" s="242">
        <v>3672.6823923202828</v>
      </c>
      <c r="AD18" s="375"/>
      <c r="AE18" s="376"/>
      <c r="AF18" s="241">
        <v>676.03000000000009</v>
      </c>
      <c r="AG18" s="242">
        <v>19654.846324238122</v>
      </c>
      <c r="AH18" s="242">
        <f t="shared" si="0"/>
        <v>19654.846324238122</v>
      </c>
      <c r="AI18" s="386"/>
      <c r="AJ18" s="394">
        <f>SUM(AH18:AH23)</f>
        <v>34907.883413195283</v>
      </c>
      <c r="AK18" s="392"/>
    </row>
    <row r="19" spans="1:38" s="1" customFormat="1" ht="15.75" customHeight="1">
      <c r="A19" s="383"/>
      <c r="B19" s="313"/>
      <c r="C19" s="309"/>
      <c r="D19" s="186" t="s">
        <v>139</v>
      </c>
      <c r="E19" s="314" t="s">
        <v>114</v>
      </c>
      <c r="F19" s="315" t="s">
        <v>114</v>
      </c>
      <c r="G19" s="316">
        <v>1111.1099999999999</v>
      </c>
      <c r="H19" s="314" t="s">
        <v>114</v>
      </c>
      <c r="I19" s="355" t="s">
        <v>114</v>
      </c>
      <c r="J19" s="380"/>
      <c r="K19" s="380"/>
      <c r="L19" s="267">
        <v>55.3603825</v>
      </c>
      <c r="M19" s="315" t="s">
        <v>114</v>
      </c>
      <c r="N19" s="88">
        <v>55.3603825</v>
      </c>
      <c r="O19" s="211">
        <v>775.17080978400361</v>
      </c>
      <c r="P19" s="318"/>
      <c r="Q19" s="318"/>
      <c r="R19" s="314" t="s">
        <v>114</v>
      </c>
      <c r="S19" s="88"/>
      <c r="T19" s="314" t="s">
        <v>114</v>
      </c>
      <c r="U19" s="204"/>
      <c r="V19" s="204">
        <v>8.6111024999999994</v>
      </c>
      <c r="W19" s="90">
        <v>120.57494902709642</v>
      </c>
      <c r="X19" s="89">
        <v>6.3236919999999994</v>
      </c>
      <c r="Y19" s="90">
        <v>88.546018417857198</v>
      </c>
      <c r="Z19" s="318"/>
      <c r="AA19" s="318"/>
      <c r="AB19" s="89">
        <v>17.499711999999999</v>
      </c>
      <c r="AC19" s="90">
        <v>245.03562492594486</v>
      </c>
      <c r="AD19" s="375"/>
      <c r="AE19" s="376"/>
      <c r="AF19" s="89">
        <v>55.3603825</v>
      </c>
      <c r="AG19" s="90">
        <v>10241.122793375866</v>
      </c>
      <c r="AH19" s="90">
        <f t="shared" si="0"/>
        <v>10241.122793375866</v>
      </c>
      <c r="AI19" s="386"/>
      <c r="AJ19" s="395"/>
      <c r="AK19" s="392"/>
    </row>
    <row r="20" spans="1:38" s="1" customFormat="1" ht="12.75" customHeight="1">
      <c r="A20" s="383"/>
      <c r="B20" s="313"/>
      <c r="C20" s="309"/>
      <c r="D20" s="186" t="s">
        <v>140</v>
      </c>
      <c r="E20" s="314" t="s">
        <v>114</v>
      </c>
      <c r="F20" s="315" t="s">
        <v>114</v>
      </c>
      <c r="G20" s="316">
        <v>1111.1099999999999</v>
      </c>
      <c r="H20" s="314" t="s">
        <v>114</v>
      </c>
      <c r="I20" s="355" t="s">
        <v>114</v>
      </c>
      <c r="J20" s="380"/>
      <c r="K20" s="380"/>
      <c r="L20" s="285">
        <v>52.130382500000003</v>
      </c>
      <c r="M20" s="315" t="s">
        <v>114</v>
      </c>
      <c r="N20" s="88">
        <v>52.130382500000003</v>
      </c>
      <c r="O20" s="211">
        <v>729.94349012806742</v>
      </c>
      <c r="P20" s="318"/>
      <c r="Q20" s="318"/>
      <c r="R20" s="314" t="s">
        <v>114</v>
      </c>
      <c r="S20" s="89"/>
      <c r="T20" s="314" t="s">
        <v>114</v>
      </c>
      <c r="U20" s="88"/>
      <c r="V20" s="88">
        <v>8.6111024999999994</v>
      </c>
      <c r="W20" s="90">
        <v>12.057386385146989</v>
      </c>
      <c r="X20" s="94">
        <v>6.3236919999999994</v>
      </c>
      <c r="Y20" s="90">
        <v>88.546018417857198</v>
      </c>
      <c r="Z20" s="318"/>
      <c r="AA20" s="318"/>
      <c r="AB20" s="89">
        <v>16.207712000000001</v>
      </c>
      <c r="AC20" s="90">
        <v>226.94469706357083</v>
      </c>
      <c r="AD20" s="375"/>
      <c r="AE20" s="376"/>
      <c r="AF20" s="89">
        <v>52.130382500000003</v>
      </c>
      <c r="AG20" s="90">
        <v>1505.1142999120711</v>
      </c>
      <c r="AH20" s="90">
        <f t="shared" si="0"/>
        <v>1505.1142999120711</v>
      </c>
      <c r="AI20" s="386"/>
      <c r="AJ20" s="395"/>
      <c r="AK20" s="392"/>
    </row>
    <row r="21" spans="1:38" s="1" customFormat="1" ht="15.75" customHeight="1">
      <c r="A21" s="383"/>
      <c r="B21" s="313"/>
      <c r="C21" s="309"/>
      <c r="D21" s="151" t="s">
        <v>141</v>
      </c>
      <c r="E21" s="314" t="s">
        <v>114</v>
      </c>
      <c r="F21" s="315" t="s">
        <v>114</v>
      </c>
      <c r="G21" s="321">
        <v>111.11</v>
      </c>
      <c r="H21" s="314" t="s">
        <v>114</v>
      </c>
      <c r="I21" s="355" t="s">
        <v>114</v>
      </c>
      <c r="J21" s="380"/>
      <c r="K21" s="380"/>
      <c r="L21" s="267">
        <v>38.161102500000005</v>
      </c>
      <c r="M21" s="315" t="s">
        <v>114</v>
      </c>
      <c r="N21" s="88">
        <v>38.161102500000005</v>
      </c>
      <c r="O21" s="211">
        <v>534.34191368123902</v>
      </c>
      <c r="P21" s="318"/>
      <c r="Q21" s="318"/>
      <c r="R21" s="314" t="s">
        <v>114</v>
      </c>
      <c r="S21" s="88"/>
      <c r="T21" s="314" t="s">
        <v>114</v>
      </c>
      <c r="U21" s="88"/>
      <c r="V21" s="88">
        <v>0.8611025000000001</v>
      </c>
      <c r="W21" s="90">
        <v>12.057386385146989</v>
      </c>
      <c r="X21" s="89">
        <v>4.9062999999999999</v>
      </c>
      <c r="Y21" s="90">
        <v>68.699318398734874</v>
      </c>
      <c r="Z21" s="318"/>
      <c r="AA21" s="318"/>
      <c r="AB21" s="89">
        <v>13.720000000000002</v>
      </c>
      <c r="AC21" s="90">
        <v>192.11109154161869</v>
      </c>
      <c r="AD21" s="375"/>
      <c r="AE21" s="376"/>
      <c r="AF21" s="89">
        <v>38.161102500000005</v>
      </c>
      <c r="AG21" s="90">
        <v>1264.2854038093064</v>
      </c>
      <c r="AH21" s="90">
        <f t="shared" si="0"/>
        <v>1264.2854038093064</v>
      </c>
      <c r="AI21" s="386"/>
      <c r="AJ21" s="395"/>
      <c r="AK21" s="392"/>
      <c r="AL21" s="1" t="s">
        <v>146</v>
      </c>
    </row>
    <row r="22" spans="1:38" s="1" customFormat="1" ht="12.75" customHeight="1">
      <c r="A22" s="383"/>
      <c r="B22" s="313"/>
      <c r="C22" s="309"/>
      <c r="D22" s="186" t="s">
        <v>143</v>
      </c>
      <c r="E22" s="314" t="s">
        <v>114</v>
      </c>
      <c r="F22" s="315" t="s">
        <v>114</v>
      </c>
      <c r="G22" s="321">
        <v>111.11</v>
      </c>
      <c r="H22" s="314" t="s">
        <v>114</v>
      </c>
      <c r="I22" s="355" t="s">
        <v>114</v>
      </c>
      <c r="J22" s="380"/>
      <c r="K22" s="380"/>
      <c r="L22" s="285">
        <v>34.931102500000009</v>
      </c>
      <c r="M22" s="315" t="s">
        <v>114</v>
      </c>
      <c r="N22" s="88">
        <v>34.931102500000009</v>
      </c>
      <c r="O22" s="211">
        <v>489.11459402530426</v>
      </c>
      <c r="P22" s="318"/>
      <c r="Q22" s="318"/>
      <c r="R22" s="314" t="s">
        <v>114</v>
      </c>
      <c r="S22" s="89"/>
      <c r="T22" s="314" t="s">
        <v>114</v>
      </c>
      <c r="U22" s="88"/>
      <c r="V22" s="88">
        <v>0.8611025000000001</v>
      </c>
      <c r="W22" s="90">
        <v>120.57494902709642</v>
      </c>
      <c r="X22" s="94">
        <v>4.9062999999999999</v>
      </c>
      <c r="Y22" s="90">
        <v>68.699318398734874</v>
      </c>
      <c r="Z22" s="318"/>
      <c r="AA22" s="318"/>
      <c r="AB22" s="89">
        <v>12.428000000000003</v>
      </c>
      <c r="AC22" s="90">
        <v>174.02016367924449</v>
      </c>
      <c r="AD22" s="375"/>
      <c r="AE22" s="376"/>
      <c r="AF22" s="89">
        <v>34.931102500000009</v>
      </c>
      <c r="AG22" s="90">
        <v>1023.4565077065433</v>
      </c>
      <c r="AH22" s="90">
        <f t="shared" si="0"/>
        <v>1023.4565077065433</v>
      </c>
      <c r="AI22" s="386"/>
      <c r="AJ22" s="395"/>
      <c r="AK22" s="392"/>
    </row>
    <row r="23" spans="1:38" s="1" customFormat="1" ht="15.75" customHeight="1" thickBot="1">
      <c r="A23" s="383"/>
      <c r="B23" s="322"/>
      <c r="C23" s="323"/>
      <c r="D23" s="170" t="s">
        <v>144</v>
      </c>
      <c r="E23" s="324" t="s">
        <v>114</v>
      </c>
      <c r="F23" s="325" t="s">
        <v>114</v>
      </c>
      <c r="G23" s="326">
        <v>1111.1099999999999</v>
      </c>
      <c r="H23" s="327" t="s">
        <v>114</v>
      </c>
      <c r="I23" s="344" t="s">
        <v>114</v>
      </c>
      <c r="J23" s="380"/>
      <c r="K23" s="380"/>
      <c r="L23" s="174">
        <v>52.130382500000003</v>
      </c>
      <c r="M23" s="325" t="s">
        <v>114</v>
      </c>
      <c r="N23" s="98">
        <v>52.130382500000003</v>
      </c>
      <c r="O23" s="121">
        <v>729.94349012806742</v>
      </c>
      <c r="P23" s="329"/>
      <c r="Q23" s="329"/>
      <c r="R23" s="324" t="s">
        <v>114</v>
      </c>
      <c r="S23" s="98"/>
      <c r="T23" s="324" t="s">
        <v>114</v>
      </c>
      <c r="U23" s="98"/>
      <c r="V23" s="98">
        <v>8.6111024999999994</v>
      </c>
      <c r="W23" s="100">
        <v>120.57494902709642</v>
      </c>
      <c r="X23" s="99">
        <v>6.3236919999999994</v>
      </c>
      <c r="Y23" s="100">
        <v>88.546018417857198</v>
      </c>
      <c r="Z23" s="329"/>
      <c r="AA23" s="329"/>
      <c r="AB23" s="99">
        <v>16.207712000000001</v>
      </c>
      <c r="AC23" s="100">
        <v>226.94469706357083</v>
      </c>
      <c r="AD23" s="375"/>
      <c r="AE23" s="376"/>
      <c r="AF23" s="99">
        <v>52.130382500000003</v>
      </c>
      <c r="AG23" s="100">
        <v>1219.0580841533717</v>
      </c>
      <c r="AH23" s="100">
        <f t="shared" si="0"/>
        <v>1219.0580841533717</v>
      </c>
      <c r="AI23" s="386"/>
      <c r="AJ23" s="396"/>
      <c r="AK23" s="392"/>
    </row>
    <row r="24" spans="1:38" s="1" customFormat="1" ht="12.75" customHeight="1">
      <c r="A24" s="383"/>
      <c r="B24" s="330">
        <v>3429</v>
      </c>
      <c r="C24" s="309">
        <v>37930</v>
      </c>
      <c r="D24" s="186" t="s">
        <v>138</v>
      </c>
      <c r="E24" s="186" t="s">
        <v>138</v>
      </c>
      <c r="F24" s="186" t="s">
        <v>138</v>
      </c>
      <c r="G24" s="310"/>
      <c r="H24" s="311"/>
      <c r="I24" s="338"/>
      <c r="J24" s="380"/>
      <c r="K24" s="380"/>
      <c r="L24" s="283">
        <v>682.77000000000021</v>
      </c>
      <c r="M24" s="79">
        <v>82.79</v>
      </c>
      <c r="N24" s="244">
        <v>9131</v>
      </c>
      <c r="O24" s="114">
        <v>9131</v>
      </c>
      <c r="P24" s="331"/>
      <c r="Q24" s="331"/>
      <c r="R24" s="79"/>
      <c r="S24" s="79"/>
      <c r="T24" s="107"/>
      <c r="U24" s="244"/>
      <c r="V24" s="244"/>
      <c r="W24" s="242"/>
      <c r="X24" s="332">
        <v>28.002699999999997</v>
      </c>
      <c r="Y24" s="242">
        <v>392.10125824435056</v>
      </c>
      <c r="Z24" s="331"/>
      <c r="AA24" s="331"/>
      <c r="AB24" s="241">
        <v>231.87200000000007</v>
      </c>
      <c r="AC24" s="242">
        <v>3246.7334561179446</v>
      </c>
      <c r="AD24" s="375"/>
      <c r="AE24" s="376"/>
      <c r="AF24" s="241">
        <v>599.98000000000025</v>
      </c>
      <c r="AG24" s="242">
        <v>17525.101643226459</v>
      </c>
      <c r="AH24" s="242">
        <f t="shared" si="0"/>
        <v>17525.101643226459</v>
      </c>
      <c r="AI24" s="386"/>
      <c r="AJ24" s="394">
        <f>SUM(AH24:AH29)</f>
        <v>32383.39941199145</v>
      </c>
      <c r="AK24" s="392"/>
    </row>
    <row r="25" spans="1:38" s="1" customFormat="1" ht="15.75" customHeight="1">
      <c r="A25" s="383"/>
      <c r="B25" s="330"/>
      <c r="C25" s="309"/>
      <c r="D25" s="186" t="s">
        <v>139</v>
      </c>
      <c r="E25" s="314" t="s">
        <v>114</v>
      </c>
      <c r="F25" s="315" t="s">
        <v>114</v>
      </c>
      <c r="G25" s="316">
        <v>1111.1099999999999</v>
      </c>
      <c r="H25" s="314" t="s">
        <v>114</v>
      </c>
      <c r="I25" s="355" t="s">
        <v>114</v>
      </c>
      <c r="J25" s="380"/>
      <c r="K25" s="380"/>
      <c r="L25" s="267">
        <v>55.3603825</v>
      </c>
      <c r="M25" s="315" t="s">
        <v>114</v>
      </c>
      <c r="N25" s="88">
        <v>55.3603825</v>
      </c>
      <c r="O25" s="211">
        <v>775.17080978400361</v>
      </c>
      <c r="P25" s="318"/>
      <c r="Q25" s="318"/>
      <c r="R25" s="314" t="s">
        <v>114</v>
      </c>
      <c r="S25" s="88"/>
      <c r="T25" s="314" t="s">
        <v>114</v>
      </c>
      <c r="U25" s="204"/>
      <c r="V25" s="204">
        <v>8.6111024999999994</v>
      </c>
      <c r="W25" s="90">
        <v>120.57494902709642</v>
      </c>
      <c r="X25" s="89">
        <v>6.3236919999999994</v>
      </c>
      <c r="Y25" s="90">
        <v>88.546018417857198</v>
      </c>
      <c r="Z25" s="318"/>
      <c r="AA25" s="318"/>
      <c r="AB25" s="89">
        <v>17.499711999999999</v>
      </c>
      <c r="AC25" s="90">
        <v>245.03562492594486</v>
      </c>
      <c r="AD25" s="375"/>
      <c r="AE25" s="376"/>
      <c r="AF25" s="89">
        <v>55.3603825</v>
      </c>
      <c r="AG25" s="90">
        <v>1934.4184241229691</v>
      </c>
      <c r="AH25" s="90">
        <f t="shared" si="0"/>
        <v>1934.4184241229691</v>
      </c>
      <c r="AI25" s="386"/>
      <c r="AJ25" s="395"/>
      <c r="AK25" s="392"/>
    </row>
    <row r="26" spans="1:38" s="1" customFormat="1" ht="12.75" customHeight="1">
      <c r="A26" s="383"/>
      <c r="B26" s="330"/>
      <c r="C26" s="309"/>
      <c r="D26" s="186" t="s">
        <v>140</v>
      </c>
      <c r="E26" s="314" t="s">
        <v>114</v>
      </c>
      <c r="F26" s="315" t="s">
        <v>114</v>
      </c>
      <c r="G26" s="316">
        <v>1111.1099999999999</v>
      </c>
      <c r="H26" s="314" t="s">
        <v>114</v>
      </c>
      <c r="I26" s="355" t="s">
        <v>114</v>
      </c>
      <c r="J26" s="380"/>
      <c r="K26" s="380"/>
      <c r="L26" s="285">
        <v>52.130382500000003</v>
      </c>
      <c r="M26" s="315" t="s">
        <v>114</v>
      </c>
      <c r="N26" s="88">
        <v>52.130382500000003</v>
      </c>
      <c r="O26" s="211">
        <v>729.94349012806742</v>
      </c>
      <c r="P26" s="318"/>
      <c r="Q26" s="318"/>
      <c r="R26" s="314" t="s">
        <v>114</v>
      </c>
      <c r="S26" s="89"/>
      <c r="T26" s="314" t="s">
        <v>114</v>
      </c>
      <c r="U26" s="88"/>
      <c r="V26" s="88">
        <v>8.6111024999999994</v>
      </c>
      <c r="W26" s="90">
        <v>12.057386385146989</v>
      </c>
      <c r="X26" s="94">
        <v>6.3236919999999994</v>
      </c>
      <c r="Y26" s="90">
        <v>88.546018417857198</v>
      </c>
      <c r="Z26" s="318"/>
      <c r="AA26" s="318"/>
      <c r="AB26" s="89">
        <v>16.207712000000001</v>
      </c>
      <c r="AC26" s="90">
        <v>226.94469706357083</v>
      </c>
      <c r="AD26" s="375"/>
      <c r="AE26" s="376"/>
      <c r="AF26" s="89">
        <v>52.130382500000003</v>
      </c>
      <c r="AG26" s="90">
        <v>9131.0231332141011</v>
      </c>
      <c r="AH26" s="90">
        <f t="shared" si="0"/>
        <v>9131.0231332141011</v>
      </c>
      <c r="AI26" s="386"/>
      <c r="AJ26" s="395"/>
      <c r="AK26" s="392"/>
    </row>
    <row r="27" spans="1:38" s="1" customFormat="1" ht="15.75" customHeight="1">
      <c r="A27" s="383"/>
      <c r="B27" s="330"/>
      <c r="C27" s="309"/>
      <c r="D27" s="151" t="s">
        <v>141</v>
      </c>
      <c r="E27" s="314" t="s">
        <v>114</v>
      </c>
      <c r="F27" s="315" t="s">
        <v>114</v>
      </c>
      <c r="G27" s="321">
        <v>111.11</v>
      </c>
      <c r="H27" s="314" t="s">
        <v>114</v>
      </c>
      <c r="I27" s="355" t="s">
        <v>114</v>
      </c>
      <c r="J27" s="380"/>
      <c r="K27" s="380"/>
      <c r="L27" s="267">
        <v>38.161102500000005</v>
      </c>
      <c r="M27" s="315" t="s">
        <v>114</v>
      </c>
      <c r="N27" s="88">
        <v>38.161102500000005</v>
      </c>
      <c r="O27" s="211">
        <v>534.34191368123902</v>
      </c>
      <c r="P27" s="318"/>
      <c r="Q27" s="318"/>
      <c r="R27" s="314" t="s">
        <v>114</v>
      </c>
      <c r="S27" s="88"/>
      <c r="T27" s="314" t="s">
        <v>114</v>
      </c>
      <c r="U27" s="88"/>
      <c r="V27" s="88">
        <v>0.8611025000000001</v>
      </c>
      <c r="W27" s="90">
        <v>12.057386385146989</v>
      </c>
      <c r="X27" s="89">
        <v>4.9062999999999999</v>
      </c>
      <c r="Y27" s="90">
        <v>68.699318398734874</v>
      </c>
      <c r="Z27" s="318"/>
      <c r="AA27" s="318"/>
      <c r="AB27" s="89">
        <v>13.720000000000002</v>
      </c>
      <c r="AC27" s="90">
        <v>192.11109154161869</v>
      </c>
      <c r="AD27" s="375"/>
      <c r="AE27" s="376"/>
      <c r="AF27" s="89">
        <v>38.161102500000005</v>
      </c>
      <c r="AG27" s="90">
        <v>1309.5127234652427</v>
      </c>
      <c r="AH27" s="90">
        <f t="shared" si="0"/>
        <v>1309.5127234652427</v>
      </c>
      <c r="AI27" s="386"/>
      <c r="AJ27" s="395"/>
      <c r="AK27" s="392"/>
      <c r="AL27" s="1" t="s">
        <v>147</v>
      </c>
    </row>
    <row r="28" spans="1:38" s="1" customFormat="1" ht="12.75" customHeight="1">
      <c r="A28" s="383"/>
      <c r="B28" s="330"/>
      <c r="C28" s="309"/>
      <c r="D28" s="186" t="s">
        <v>143</v>
      </c>
      <c r="E28" s="314" t="s">
        <v>114</v>
      </c>
      <c r="F28" s="315" t="s">
        <v>114</v>
      </c>
      <c r="G28" s="321">
        <v>111.11</v>
      </c>
      <c r="H28" s="314" t="s">
        <v>114</v>
      </c>
      <c r="I28" s="355" t="s">
        <v>114</v>
      </c>
      <c r="J28" s="380"/>
      <c r="K28" s="380"/>
      <c r="L28" s="285">
        <v>34.931102500000009</v>
      </c>
      <c r="M28" s="315" t="s">
        <v>114</v>
      </c>
      <c r="N28" s="88">
        <v>34.931102500000009</v>
      </c>
      <c r="O28" s="211">
        <v>489.11459402530426</v>
      </c>
      <c r="P28" s="318"/>
      <c r="Q28" s="318"/>
      <c r="R28" s="314" t="s">
        <v>114</v>
      </c>
      <c r="S28" s="89"/>
      <c r="T28" s="314" t="s">
        <v>114</v>
      </c>
      <c r="U28" s="88"/>
      <c r="V28" s="88">
        <v>0.8611025000000001</v>
      </c>
      <c r="W28" s="90">
        <v>120.57494902709642</v>
      </c>
      <c r="X28" s="94">
        <v>4.9062999999999999</v>
      </c>
      <c r="Y28" s="90">
        <v>68.699318398734874</v>
      </c>
      <c r="Z28" s="318"/>
      <c r="AA28" s="318"/>
      <c r="AB28" s="89">
        <v>12.428000000000003</v>
      </c>
      <c r="AC28" s="90">
        <v>174.02016367924449</v>
      </c>
      <c r="AD28" s="375"/>
      <c r="AE28" s="376"/>
      <c r="AF28" s="89">
        <v>34.931102500000009</v>
      </c>
      <c r="AG28" s="90">
        <v>1219.0580841533717</v>
      </c>
      <c r="AH28" s="90">
        <f t="shared" si="0"/>
        <v>1219.0580841533717</v>
      </c>
      <c r="AI28" s="386"/>
      <c r="AJ28" s="395"/>
      <c r="AK28" s="392"/>
    </row>
    <row r="29" spans="1:38" s="1" customFormat="1" ht="15.75" customHeight="1" thickBot="1">
      <c r="A29" s="383"/>
      <c r="B29" s="334"/>
      <c r="C29" s="323"/>
      <c r="D29" s="170" t="s">
        <v>144</v>
      </c>
      <c r="E29" s="324" t="s">
        <v>114</v>
      </c>
      <c r="F29" s="325" t="s">
        <v>114</v>
      </c>
      <c r="G29" s="326">
        <v>1111.1099999999999</v>
      </c>
      <c r="H29" s="327" t="s">
        <v>114</v>
      </c>
      <c r="I29" s="344" t="s">
        <v>114</v>
      </c>
      <c r="J29" s="380"/>
      <c r="K29" s="380"/>
      <c r="L29" s="174">
        <v>52.130382500000003</v>
      </c>
      <c r="M29" s="325" t="s">
        <v>114</v>
      </c>
      <c r="N29" s="98">
        <v>52.130382500000003</v>
      </c>
      <c r="O29" s="121">
        <v>729.94349012806742</v>
      </c>
      <c r="P29" s="329"/>
      <c r="Q29" s="329"/>
      <c r="R29" s="324" t="s">
        <v>114</v>
      </c>
      <c r="S29" s="98"/>
      <c r="T29" s="324" t="s">
        <v>114</v>
      </c>
      <c r="U29" s="98"/>
      <c r="V29" s="98">
        <v>8.6111024999999994</v>
      </c>
      <c r="W29" s="100">
        <v>120.57494902709642</v>
      </c>
      <c r="X29" s="99">
        <v>6.3236919999999994</v>
      </c>
      <c r="Y29" s="100">
        <v>88.546018417857198</v>
      </c>
      <c r="Z29" s="329"/>
      <c r="AA29" s="329"/>
      <c r="AB29" s="99">
        <v>16.207712000000001</v>
      </c>
      <c r="AC29" s="100">
        <v>226.94469706357083</v>
      </c>
      <c r="AD29" s="375"/>
      <c r="AE29" s="376"/>
      <c r="AF29" s="99">
        <v>52.130382500000003</v>
      </c>
      <c r="AG29" s="100">
        <v>1264.2854038093064</v>
      </c>
      <c r="AH29" s="100">
        <f t="shared" si="0"/>
        <v>1264.2854038093064</v>
      </c>
      <c r="AI29" s="386"/>
      <c r="AJ29" s="396"/>
      <c r="AK29" s="392"/>
    </row>
    <row r="30" spans="1:38" s="1" customFormat="1" ht="12.75" customHeight="1">
      <c r="A30" s="383"/>
      <c r="B30" s="313">
        <v>3430</v>
      </c>
      <c r="C30" s="309">
        <v>37930</v>
      </c>
      <c r="D30" s="186" t="s">
        <v>138</v>
      </c>
      <c r="E30" s="186" t="s">
        <v>138</v>
      </c>
      <c r="F30" s="186" t="s">
        <v>138</v>
      </c>
      <c r="G30" s="310"/>
      <c r="H30" s="311"/>
      <c r="I30" s="338"/>
      <c r="J30" s="380"/>
      <c r="K30" s="380"/>
      <c r="L30" s="283">
        <v>796.56</v>
      </c>
      <c r="M30" s="79">
        <v>82.79</v>
      </c>
      <c r="N30" s="244">
        <v>10724</v>
      </c>
      <c r="O30" s="114">
        <v>10724</v>
      </c>
      <c r="P30" s="331"/>
      <c r="Q30" s="331"/>
      <c r="R30" s="79"/>
      <c r="S30" s="79"/>
      <c r="T30" s="107"/>
      <c r="U30" s="244"/>
      <c r="V30" s="244"/>
      <c r="W30" s="242"/>
      <c r="X30" s="332">
        <v>28.002699999999997</v>
      </c>
      <c r="Y30" s="242">
        <v>392.10125824435056</v>
      </c>
      <c r="Z30" s="331"/>
      <c r="AA30" s="331"/>
      <c r="AB30" s="241">
        <v>277.38800000000003</v>
      </c>
      <c r="AC30" s="242">
        <v>3884.0606020806495</v>
      </c>
      <c r="AD30" s="375"/>
      <c r="AE30" s="376"/>
      <c r="AF30" s="241">
        <v>713.77</v>
      </c>
      <c r="AG30" s="242">
        <v>20711.737373039978</v>
      </c>
      <c r="AH30" s="242">
        <f t="shared" si="0"/>
        <v>20711.737373039978</v>
      </c>
      <c r="AI30" s="386"/>
      <c r="AJ30" s="394">
        <f>SUM(AH30:AH35)</f>
        <v>37358.954583158556</v>
      </c>
      <c r="AK30" s="392"/>
    </row>
    <row r="31" spans="1:38" s="1" customFormat="1" ht="15.75" customHeight="1">
      <c r="A31" s="383"/>
      <c r="B31" s="313"/>
      <c r="C31" s="309"/>
      <c r="D31" s="186" t="s">
        <v>148</v>
      </c>
      <c r="E31" s="314" t="s">
        <v>114</v>
      </c>
      <c r="F31" s="315" t="s">
        <v>114</v>
      </c>
      <c r="G31" s="316">
        <v>1111.1099999999999</v>
      </c>
      <c r="H31" s="314" t="s">
        <v>114</v>
      </c>
      <c r="I31" s="355" t="s">
        <v>114</v>
      </c>
      <c r="J31" s="380"/>
      <c r="K31" s="380"/>
      <c r="L31" s="267">
        <v>55.3603825</v>
      </c>
      <c r="M31" s="315" t="s">
        <v>114</v>
      </c>
      <c r="N31" s="88">
        <v>55.3603825</v>
      </c>
      <c r="O31" s="211">
        <v>775.17080978400361</v>
      </c>
      <c r="P31" s="318"/>
      <c r="Q31" s="318"/>
      <c r="R31" s="314" t="s">
        <v>114</v>
      </c>
      <c r="S31" s="88"/>
      <c r="T31" s="314" t="s">
        <v>114</v>
      </c>
      <c r="U31" s="204"/>
      <c r="V31" s="204">
        <v>8.6111024999999994</v>
      </c>
      <c r="W31" s="90">
        <v>120.57494902709642</v>
      </c>
      <c r="X31" s="89">
        <v>6.3236919999999994</v>
      </c>
      <c r="Y31" s="90">
        <v>88.546018417857198</v>
      </c>
      <c r="Z31" s="318"/>
      <c r="AA31" s="318"/>
      <c r="AB31" s="89">
        <v>17.499711999999999</v>
      </c>
      <c r="AC31" s="90">
        <v>245.03562492594486</v>
      </c>
      <c r="AD31" s="375"/>
      <c r="AE31" s="376"/>
      <c r="AF31" s="89">
        <v>55.3603825</v>
      </c>
      <c r="AG31" s="90">
        <v>1505.1142999120711</v>
      </c>
      <c r="AH31" s="90">
        <f t="shared" si="0"/>
        <v>1505.1142999120711</v>
      </c>
      <c r="AI31" s="386"/>
      <c r="AJ31" s="395"/>
      <c r="AK31" s="392"/>
      <c r="AL31" s="1" t="s">
        <v>149</v>
      </c>
    </row>
    <row r="32" spans="1:38" s="1" customFormat="1" ht="12.75" customHeight="1">
      <c r="A32" s="383"/>
      <c r="B32" s="313"/>
      <c r="C32" s="309"/>
      <c r="D32" s="186" t="s">
        <v>140</v>
      </c>
      <c r="E32" s="314" t="s">
        <v>114</v>
      </c>
      <c r="F32" s="315" t="s">
        <v>114</v>
      </c>
      <c r="G32" s="316">
        <v>1111.1099999999999</v>
      </c>
      <c r="H32" s="314" t="s">
        <v>114</v>
      </c>
      <c r="I32" s="355" t="s">
        <v>114</v>
      </c>
      <c r="J32" s="380"/>
      <c r="K32" s="380"/>
      <c r="L32" s="285">
        <v>52.130382500000003</v>
      </c>
      <c r="M32" s="315" t="s">
        <v>114</v>
      </c>
      <c r="N32" s="88">
        <v>52.130382500000003</v>
      </c>
      <c r="O32" s="211">
        <v>729.94349012806742</v>
      </c>
      <c r="P32" s="318"/>
      <c r="Q32" s="318"/>
      <c r="R32" s="314" t="s">
        <v>114</v>
      </c>
      <c r="S32" s="89"/>
      <c r="T32" s="314" t="s">
        <v>114</v>
      </c>
      <c r="U32" s="88"/>
      <c r="V32" s="88">
        <v>8.6111024999999994</v>
      </c>
      <c r="W32" s="90">
        <v>12.057386385146989</v>
      </c>
      <c r="X32" s="94">
        <v>6.3236919999999994</v>
      </c>
      <c r="Y32" s="90">
        <v>88.546018417857198</v>
      </c>
      <c r="Z32" s="318"/>
      <c r="AA32" s="318"/>
      <c r="AB32" s="89">
        <v>16.207712000000001</v>
      </c>
      <c r="AC32" s="90">
        <v>226.94469706357083</v>
      </c>
      <c r="AD32" s="375"/>
      <c r="AE32" s="376"/>
      <c r="AF32" s="89">
        <v>52.130382500000003</v>
      </c>
      <c r="AG32" s="90">
        <v>1889.191104467033</v>
      </c>
      <c r="AH32" s="90">
        <f t="shared" si="0"/>
        <v>1889.191104467033</v>
      </c>
      <c r="AI32" s="386"/>
      <c r="AJ32" s="395"/>
      <c r="AK32" s="392"/>
    </row>
    <row r="33" spans="1:38" s="1" customFormat="1" ht="15.75" customHeight="1">
      <c r="A33" s="383"/>
      <c r="B33" s="313"/>
      <c r="C33" s="309"/>
      <c r="D33" s="151" t="s">
        <v>141</v>
      </c>
      <c r="E33" s="314" t="s">
        <v>114</v>
      </c>
      <c r="F33" s="315" t="s">
        <v>114</v>
      </c>
      <c r="G33" s="321">
        <v>111.11</v>
      </c>
      <c r="H33" s="314" t="s">
        <v>114</v>
      </c>
      <c r="I33" s="355" t="s">
        <v>114</v>
      </c>
      <c r="J33" s="380"/>
      <c r="K33" s="380"/>
      <c r="L33" s="267">
        <v>38.161102500000005</v>
      </c>
      <c r="M33" s="315" t="s">
        <v>114</v>
      </c>
      <c r="N33" s="88">
        <v>38.161102500000005</v>
      </c>
      <c r="O33" s="211">
        <v>534.34191368123902</v>
      </c>
      <c r="P33" s="318"/>
      <c r="Q33" s="318"/>
      <c r="R33" s="314" t="s">
        <v>114</v>
      </c>
      <c r="S33" s="88"/>
      <c r="T33" s="314" t="s">
        <v>114</v>
      </c>
      <c r="U33" s="88"/>
      <c r="V33" s="88">
        <v>0.8611025000000001</v>
      </c>
      <c r="W33" s="90">
        <v>12.057386385146989</v>
      </c>
      <c r="X33" s="89">
        <v>4.9062999999999999</v>
      </c>
      <c r="Y33" s="90">
        <v>68.699318398734874</v>
      </c>
      <c r="Z33" s="318"/>
      <c r="AA33" s="318"/>
      <c r="AB33" s="89">
        <v>13.720000000000002</v>
      </c>
      <c r="AC33" s="90">
        <v>192.11109154161869</v>
      </c>
      <c r="AD33" s="375"/>
      <c r="AE33" s="376"/>
      <c r="AF33" s="89">
        <v>38.161102500000005</v>
      </c>
      <c r="AG33" s="90">
        <v>10528.739421674025</v>
      </c>
      <c r="AH33" s="90">
        <f t="shared" si="0"/>
        <v>10528.739421674025</v>
      </c>
      <c r="AI33" s="386"/>
      <c r="AJ33" s="395"/>
      <c r="AK33" s="392"/>
    </row>
    <row r="34" spans="1:38" s="1" customFormat="1" ht="12.75" customHeight="1">
      <c r="A34" s="383"/>
      <c r="B34" s="313"/>
      <c r="C34" s="309"/>
      <c r="D34" s="186" t="s">
        <v>143</v>
      </c>
      <c r="E34" s="314" t="s">
        <v>114</v>
      </c>
      <c r="F34" s="315" t="s">
        <v>114</v>
      </c>
      <c r="G34" s="321">
        <v>111.11</v>
      </c>
      <c r="H34" s="314" t="s">
        <v>114</v>
      </c>
      <c r="I34" s="355" t="s">
        <v>114</v>
      </c>
      <c r="J34" s="380"/>
      <c r="K34" s="380"/>
      <c r="L34" s="285">
        <v>34.931102500000009</v>
      </c>
      <c r="M34" s="315" t="s">
        <v>114</v>
      </c>
      <c r="N34" s="88">
        <v>34.931102500000009</v>
      </c>
      <c r="O34" s="211">
        <v>489.11459402530426</v>
      </c>
      <c r="P34" s="318"/>
      <c r="Q34" s="318"/>
      <c r="R34" s="314" t="s">
        <v>114</v>
      </c>
      <c r="S34" s="89"/>
      <c r="T34" s="314" t="s">
        <v>114</v>
      </c>
      <c r="U34" s="88"/>
      <c r="V34" s="88">
        <v>0.8611025000000001</v>
      </c>
      <c r="W34" s="90">
        <v>120.57494902709642</v>
      </c>
      <c r="X34" s="94">
        <v>4.9062999999999999</v>
      </c>
      <c r="Y34" s="90">
        <v>68.699318398734874</v>
      </c>
      <c r="Z34" s="318"/>
      <c r="AA34" s="318"/>
      <c r="AB34" s="89">
        <v>12.428000000000003</v>
      </c>
      <c r="AC34" s="90">
        <v>174.02016367924449</v>
      </c>
      <c r="AD34" s="375"/>
      <c r="AE34" s="376"/>
      <c r="AF34" s="89">
        <v>34.931102500000009</v>
      </c>
      <c r="AG34" s="90">
        <v>1264.2854038093078</v>
      </c>
      <c r="AH34" s="90">
        <f t="shared" si="0"/>
        <v>1264.2854038093078</v>
      </c>
      <c r="AI34" s="386"/>
      <c r="AJ34" s="395"/>
      <c r="AK34" s="392"/>
    </row>
    <row r="35" spans="1:38" s="1" customFormat="1" ht="15.75" customHeight="1" thickBot="1">
      <c r="A35" s="383"/>
      <c r="B35" s="322"/>
      <c r="C35" s="323"/>
      <c r="D35" s="170" t="s">
        <v>144</v>
      </c>
      <c r="E35" s="324" t="s">
        <v>114</v>
      </c>
      <c r="F35" s="325" t="s">
        <v>114</v>
      </c>
      <c r="G35" s="326">
        <v>1111.1099999999999</v>
      </c>
      <c r="H35" s="327" t="s">
        <v>114</v>
      </c>
      <c r="I35" s="344" t="s">
        <v>114</v>
      </c>
      <c r="J35" s="380"/>
      <c r="K35" s="380"/>
      <c r="L35" s="174">
        <v>52.130382500000003</v>
      </c>
      <c r="M35" s="325" t="s">
        <v>114</v>
      </c>
      <c r="N35" s="98">
        <v>52.130382500000003</v>
      </c>
      <c r="O35" s="121">
        <v>729.94349012806742</v>
      </c>
      <c r="P35" s="329"/>
      <c r="Q35" s="329"/>
      <c r="R35" s="324" t="s">
        <v>114</v>
      </c>
      <c r="S35" s="98"/>
      <c r="T35" s="324" t="s">
        <v>114</v>
      </c>
      <c r="U35" s="98"/>
      <c r="V35" s="98">
        <v>8.6111024999999994</v>
      </c>
      <c r="W35" s="100">
        <v>120.57494902709642</v>
      </c>
      <c r="X35" s="99">
        <v>6.3236919999999994</v>
      </c>
      <c r="Y35" s="100">
        <v>88.546018417857198</v>
      </c>
      <c r="Z35" s="329"/>
      <c r="AA35" s="329"/>
      <c r="AB35" s="99">
        <v>16.207712000000001</v>
      </c>
      <c r="AC35" s="100">
        <v>226.94469706357083</v>
      </c>
      <c r="AD35" s="375"/>
      <c r="AE35" s="376"/>
      <c r="AF35" s="99">
        <v>52.130382500000003</v>
      </c>
      <c r="AG35" s="100">
        <v>1459.8869802561348</v>
      </c>
      <c r="AH35" s="100">
        <f t="shared" si="0"/>
        <v>1459.8869802561348</v>
      </c>
      <c r="AI35" s="386"/>
      <c r="AJ35" s="396"/>
      <c r="AK35" s="392"/>
    </row>
    <row r="36" spans="1:38" s="1" customFormat="1" ht="12.75" customHeight="1">
      <c r="A36" s="383"/>
      <c r="B36" s="335">
        <v>3660</v>
      </c>
      <c r="C36" s="336">
        <v>38030</v>
      </c>
      <c r="D36" s="337" t="s">
        <v>150</v>
      </c>
      <c r="E36" s="186" t="s">
        <v>138</v>
      </c>
      <c r="F36" s="186" t="s">
        <v>138</v>
      </c>
      <c r="G36" s="310"/>
      <c r="H36" s="311"/>
      <c r="I36" s="338"/>
      <c r="J36" s="380"/>
      <c r="K36" s="380"/>
      <c r="L36" s="283">
        <v>829.15000000000009</v>
      </c>
      <c r="M36" s="79">
        <v>102.11</v>
      </c>
      <c r="N36" s="244">
        <v>727.04000000000008</v>
      </c>
      <c r="O36" s="114">
        <v>9929.9844369711864</v>
      </c>
      <c r="P36" s="331"/>
      <c r="Q36" s="331"/>
      <c r="R36" s="79"/>
      <c r="S36" s="79"/>
      <c r="T36" s="107"/>
      <c r="U36" s="244"/>
      <c r="V36" s="244"/>
      <c r="W36" s="242"/>
      <c r="X36" s="332">
        <v>30.634499999999996</v>
      </c>
      <c r="Y36" s="242">
        <v>418.4090397150004</v>
      </c>
      <c r="Z36" s="331"/>
      <c r="AA36" s="331"/>
      <c r="AB36" s="241">
        <v>282.69600000000003</v>
      </c>
      <c r="AC36" s="242">
        <v>3861.0900093447508</v>
      </c>
      <c r="AD36" s="375"/>
      <c r="AE36" s="376"/>
      <c r="AF36" s="241">
        <v>727.04000000000008</v>
      </c>
      <c r="AG36" s="242">
        <v>23568.314896776857</v>
      </c>
      <c r="AH36" s="242">
        <f t="shared" si="0"/>
        <v>23568.314896776857</v>
      </c>
      <c r="AI36" s="386"/>
      <c r="AJ36" s="394">
        <f>SUM(AH36:AH39)</f>
        <v>52187.20690537856</v>
      </c>
      <c r="AK36" s="392"/>
    </row>
    <row r="37" spans="1:38" s="1" customFormat="1" ht="15.75" customHeight="1">
      <c r="A37" s="383"/>
      <c r="B37" s="313"/>
      <c r="C37" s="309"/>
      <c r="D37" s="186" t="s">
        <v>151</v>
      </c>
      <c r="E37" s="314" t="s">
        <v>114</v>
      </c>
      <c r="F37" s="315" t="s">
        <v>114</v>
      </c>
      <c r="G37" s="316">
        <v>3333.33</v>
      </c>
      <c r="H37" s="314" t="s">
        <v>114</v>
      </c>
      <c r="I37" s="355" t="s">
        <v>114</v>
      </c>
      <c r="J37" s="380"/>
      <c r="K37" s="380"/>
      <c r="L37" s="267">
        <v>160.92922750000002</v>
      </c>
      <c r="M37" s="315" t="s">
        <v>114</v>
      </c>
      <c r="N37" s="88">
        <v>160.92922750000002</v>
      </c>
      <c r="O37" s="211">
        <v>2197.9873521797927</v>
      </c>
      <c r="P37" s="318"/>
      <c r="Q37" s="318"/>
      <c r="R37" s="314" t="s">
        <v>114</v>
      </c>
      <c r="S37" s="88"/>
      <c r="T37" s="314" t="s">
        <v>114</v>
      </c>
      <c r="U37" s="88"/>
      <c r="V37" s="88">
        <v>25.833307500000004</v>
      </c>
      <c r="W37" s="90">
        <v>352.83387630734421</v>
      </c>
      <c r="X37" s="89">
        <v>10.323688000000001</v>
      </c>
      <c r="Y37" s="90">
        <v>141.00195473721735</v>
      </c>
      <c r="Z37" s="318"/>
      <c r="AA37" s="318"/>
      <c r="AB37" s="89">
        <v>52.838368000000003</v>
      </c>
      <c r="AC37" s="90">
        <v>721.67167131788779</v>
      </c>
      <c r="AD37" s="375"/>
      <c r="AE37" s="376"/>
      <c r="AF37" s="89">
        <v>160.92922750000002</v>
      </c>
      <c r="AG37" s="90">
        <v>2468.4177161928178</v>
      </c>
      <c r="AH37" s="90">
        <f t="shared" si="0"/>
        <v>2468.4177161928178</v>
      </c>
      <c r="AI37" s="386"/>
      <c r="AJ37" s="395"/>
      <c r="AK37" s="392"/>
      <c r="AL37" s="1" t="s">
        <v>152</v>
      </c>
    </row>
    <row r="38" spans="1:38" s="1" customFormat="1" ht="12.75" customHeight="1">
      <c r="A38" s="383"/>
      <c r="B38" s="313"/>
      <c r="C38" s="309"/>
      <c r="D38" s="186" t="s">
        <v>153</v>
      </c>
      <c r="E38" s="314" t="s">
        <v>114</v>
      </c>
      <c r="F38" s="315" t="s">
        <v>114</v>
      </c>
      <c r="G38" s="316">
        <v>33333.33</v>
      </c>
      <c r="H38" s="314" t="s">
        <v>114</v>
      </c>
      <c r="I38" s="355" t="s">
        <v>114</v>
      </c>
      <c r="J38" s="380"/>
      <c r="K38" s="380"/>
      <c r="L38" s="285">
        <v>803.34922750000021</v>
      </c>
      <c r="M38" s="315" t="s">
        <v>114</v>
      </c>
      <c r="N38" s="88">
        <v>803.34922750000021</v>
      </c>
      <c r="O38" s="211">
        <v>10972.223435475116</v>
      </c>
      <c r="P38" s="318"/>
      <c r="Q38" s="318"/>
      <c r="R38" s="314" t="s">
        <v>114</v>
      </c>
      <c r="S38" s="89"/>
      <c r="T38" s="314" t="s">
        <v>114</v>
      </c>
      <c r="U38" s="88"/>
      <c r="V38" s="88">
        <v>258.33330750000005</v>
      </c>
      <c r="W38" s="90">
        <v>3528.3419385814977</v>
      </c>
      <c r="X38" s="94">
        <v>64.323688000000018</v>
      </c>
      <c r="Y38" s="90">
        <v>878.53931113637509</v>
      </c>
      <c r="Z38" s="318"/>
      <c r="AA38" s="318"/>
      <c r="AB38" s="89">
        <v>216.80636800000002</v>
      </c>
      <c r="AC38" s="90">
        <v>2961.162879726352</v>
      </c>
      <c r="AD38" s="375"/>
      <c r="AE38" s="376"/>
      <c r="AF38" s="89">
        <v>803.34922750000021</v>
      </c>
      <c r="AG38" s="90">
        <v>11242.653799488142</v>
      </c>
      <c r="AH38" s="90">
        <f t="shared" si="0"/>
        <v>11242.653799488142</v>
      </c>
      <c r="AI38" s="386"/>
      <c r="AJ38" s="395"/>
      <c r="AK38" s="392"/>
    </row>
    <row r="39" spans="1:38" s="1" customFormat="1" ht="15.75" customHeight="1" thickBot="1">
      <c r="A39" s="383"/>
      <c r="B39" s="322"/>
      <c r="C39" s="323"/>
      <c r="D39" s="170" t="s">
        <v>154</v>
      </c>
      <c r="E39" s="327" t="s">
        <v>114</v>
      </c>
      <c r="F39" s="328" t="s">
        <v>114</v>
      </c>
      <c r="G39" s="326">
        <v>11111.11</v>
      </c>
      <c r="H39" s="327" t="s">
        <v>114</v>
      </c>
      <c r="I39" s="344" t="s">
        <v>114</v>
      </c>
      <c r="J39" s="380"/>
      <c r="K39" s="380"/>
      <c r="L39" s="174">
        <v>364.46038250000004</v>
      </c>
      <c r="M39" s="325" t="s">
        <v>114</v>
      </c>
      <c r="N39" s="98">
        <v>364.46038250000004</v>
      </c>
      <c r="O39" s="121">
        <v>4977.836055949555</v>
      </c>
      <c r="P39" s="329"/>
      <c r="Q39" s="329"/>
      <c r="R39" s="324" t="s">
        <v>114</v>
      </c>
      <c r="S39" s="98"/>
      <c r="T39" s="324" t="s">
        <v>114</v>
      </c>
      <c r="U39" s="98"/>
      <c r="V39" s="98">
        <v>86.111102500000001</v>
      </c>
      <c r="W39" s="100">
        <v>1176.1139795271661</v>
      </c>
      <c r="X39" s="99">
        <v>24.323692000000001</v>
      </c>
      <c r="Y39" s="100">
        <v>332.21539806569166</v>
      </c>
      <c r="Z39" s="329"/>
      <c r="AA39" s="329"/>
      <c r="AB39" s="102">
        <v>110.13971200000002</v>
      </c>
      <c r="AC39" s="103">
        <v>1504.2991115378645</v>
      </c>
      <c r="AD39" s="375"/>
      <c r="AE39" s="376"/>
      <c r="AF39" s="102">
        <v>364.46038250000004</v>
      </c>
      <c r="AG39" s="100">
        <v>14907.820492920742</v>
      </c>
      <c r="AH39" s="100">
        <f t="shared" si="0"/>
        <v>14907.820492920742</v>
      </c>
      <c r="AI39" s="387"/>
      <c r="AJ39" s="396"/>
      <c r="AK39" s="392"/>
    </row>
    <row r="40" spans="1:38" s="1" customFormat="1" ht="12.75" customHeight="1">
      <c r="A40" s="383"/>
      <c r="B40" s="313">
        <v>6735</v>
      </c>
      <c r="C40" s="309">
        <v>39148</v>
      </c>
      <c r="D40" s="186" t="s">
        <v>155</v>
      </c>
      <c r="E40" s="186" t="s">
        <v>138</v>
      </c>
      <c r="F40" s="186" t="s">
        <v>138</v>
      </c>
      <c r="G40" s="310"/>
      <c r="H40" s="311"/>
      <c r="I40" s="338"/>
      <c r="J40" s="380"/>
      <c r="K40" s="380"/>
      <c r="L40" s="339">
        <v>641.58000000000004</v>
      </c>
      <c r="M40" s="79">
        <v>80.7</v>
      </c>
      <c r="N40" s="107">
        <v>560.88</v>
      </c>
      <c r="O40" s="108">
        <v>5626.3996271137112</v>
      </c>
      <c r="P40" s="312"/>
      <c r="Q40" s="312"/>
      <c r="R40" s="79"/>
      <c r="S40" s="79"/>
      <c r="T40" s="107"/>
      <c r="U40" s="107"/>
      <c r="V40" s="107">
        <v>0</v>
      </c>
      <c r="W40" s="81"/>
      <c r="X40" s="80">
        <v>22.557000000000002</v>
      </c>
      <c r="Y40" s="81">
        <v>226.27780699758208</v>
      </c>
      <c r="Z40" s="312"/>
      <c r="AA40" s="312"/>
      <c r="AB40" s="79">
        <v>218</v>
      </c>
      <c r="AC40" s="81">
        <v>2186.8405340015488</v>
      </c>
      <c r="AD40" s="375"/>
      <c r="AE40" s="376"/>
      <c r="AF40" s="79">
        <v>560.88</v>
      </c>
      <c r="AG40" s="83">
        <v>11252.799254227422</v>
      </c>
      <c r="AH40" s="84">
        <f t="shared" si="0"/>
        <v>11252.799254227422</v>
      </c>
      <c r="AI40" s="388">
        <v>46047</v>
      </c>
      <c r="AJ40" s="397">
        <f>SUM(AH40:AH41)</f>
        <v>13584.487102038942</v>
      </c>
      <c r="AK40" s="392"/>
    </row>
    <row r="41" spans="1:38" s="1" customFormat="1" ht="15.75" customHeight="1" thickBot="1">
      <c r="A41" s="383"/>
      <c r="B41" s="322"/>
      <c r="C41" s="323"/>
      <c r="D41" s="170" t="s">
        <v>156</v>
      </c>
      <c r="E41" s="324" t="s">
        <v>114</v>
      </c>
      <c r="F41" s="325" t="s">
        <v>114</v>
      </c>
      <c r="G41" s="326">
        <v>11.11</v>
      </c>
      <c r="H41" s="324" t="s">
        <v>114</v>
      </c>
      <c r="I41" s="340" t="s">
        <v>114</v>
      </c>
      <c r="J41" s="380"/>
      <c r="K41" s="380"/>
      <c r="L41" s="174">
        <v>116.21942250000001</v>
      </c>
      <c r="M41" s="325" t="s">
        <v>114</v>
      </c>
      <c r="N41" s="98">
        <v>116.21942250000001</v>
      </c>
      <c r="O41" s="121">
        <v>1165.8468204663297</v>
      </c>
      <c r="P41" s="329"/>
      <c r="Q41" s="329"/>
      <c r="R41" s="324" t="s">
        <v>114</v>
      </c>
      <c r="S41" s="98"/>
      <c r="T41" s="324" t="s">
        <v>114</v>
      </c>
      <c r="U41" s="98"/>
      <c r="V41" s="98">
        <v>8.6102499999999998E-2</v>
      </c>
      <c r="W41" s="100">
        <v>9</v>
      </c>
      <c r="X41" s="99">
        <v>4.3399979999999996</v>
      </c>
      <c r="Y41" s="100">
        <v>43.536163045347024</v>
      </c>
      <c r="Z41" s="317"/>
      <c r="AA41" s="317"/>
      <c r="AB41" s="99">
        <v>45.253328000000003</v>
      </c>
      <c r="AC41" s="100">
        <v>453.95326591223483</v>
      </c>
      <c r="AD41" s="375"/>
      <c r="AE41" s="376"/>
      <c r="AF41" s="99">
        <v>116.21942250000001</v>
      </c>
      <c r="AG41" s="100">
        <v>2331.6878478115195</v>
      </c>
      <c r="AH41" s="124">
        <f t="shared" si="0"/>
        <v>2331.6878478115195</v>
      </c>
      <c r="AI41" s="389"/>
      <c r="AJ41" s="398"/>
      <c r="AK41" s="392"/>
    </row>
    <row r="42" spans="1:38" s="1" customFormat="1" ht="12.75" customHeight="1">
      <c r="A42" s="383"/>
      <c r="B42" s="330">
        <v>6737</v>
      </c>
      <c r="C42" s="309">
        <v>39148</v>
      </c>
      <c r="D42" s="186" t="s">
        <v>157</v>
      </c>
      <c r="E42" s="186" t="s">
        <v>138</v>
      </c>
      <c r="F42" s="186" t="s">
        <v>138</v>
      </c>
      <c r="G42" s="310"/>
      <c r="H42" s="310"/>
      <c r="I42" s="341"/>
      <c r="J42" s="380"/>
      <c r="K42" s="380"/>
      <c r="L42" s="283">
        <v>317.48</v>
      </c>
      <c r="M42" s="244">
        <v>68.7</v>
      </c>
      <c r="N42" s="244">
        <v>248.78000000000003</v>
      </c>
      <c r="O42" s="114">
        <v>2495.6063671968127</v>
      </c>
      <c r="P42" s="331"/>
      <c r="Q42" s="331"/>
      <c r="R42" s="79"/>
      <c r="S42" s="79"/>
      <c r="T42" s="79"/>
      <c r="U42" s="244"/>
      <c r="V42" s="244">
        <v>0</v>
      </c>
      <c r="W42" s="242"/>
      <c r="X42" s="332">
        <v>22.997</v>
      </c>
      <c r="Y42" s="242">
        <v>230.69161357997049</v>
      </c>
      <c r="Z42" s="318"/>
      <c r="AA42" s="318"/>
      <c r="AB42" s="241">
        <v>93.160000000000011</v>
      </c>
      <c r="AC42" s="242">
        <v>934.52323003478989</v>
      </c>
      <c r="AD42" s="375"/>
      <c r="AE42" s="376"/>
      <c r="AF42" s="241">
        <v>248.78000000000003</v>
      </c>
      <c r="AG42" s="242">
        <v>4991.2127343936254</v>
      </c>
      <c r="AH42" s="84">
        <f t="shared" si="0"/>
        <v>4991.2127343936254</v>
      </c>
      <c r="AI42" s="389"/>
      <c r="AJ42" s="397">
        <f>SUM(AH42:AH43)</f>
        <v>7282.223341996998</v>
      </c>
      <c r="AK42" s="392"/>
    </row>
    <row r="43" spans="1:38" s="1" customFormat="1" ht="15.75" customHeight="1" thickBot="1">
      <c r="A43" s="383"/>
      <c r="B43" s="342"/>
      <c r="C43" s="343"/>
      <c r="D43" s="170" t="s">
        <v>156</v>
      </c>
      <c r="E43" s="324" t="s">
        <v>114</v>
      </c>
      <c r="F43" s="325" t="s">
        <v>114</v>
      </c>
      <c r="G43" s="326">
        <v>111.11</v>
      </c>
      <c r="H43" s="327" t="s">
        <v>114</v>
      </c>
      <c r="I43" s="344" t="s">
        <v>114</v>
      </c>
      <c r="J43" s="380"/>
      <c r="K43" s="380"/>
      <c r="L43" s="174">
        <v>114.1944225</v>
      </c>
      <c r="M43" s="325" t="s">
        <v>114</v>
      </c>
      <c r="N43" s="98">
        <v>114.1944225</v>
      </c>
      <c r="O43" s="121">
        <v>1145.4831219157647</v>
      </c>
      <c r="P43" s="329"/>
      <c r="Q43" s="329"/>
      <c r="R43" s="324" t="s">
        <v>114</v>
      </c>
      <c r="S43" s="98"/>
      <c r="T43" s="324" t="s">
        <v>114</v>
      </c>
      <c r="U43" s="98"/>
      <c r="V43" s="98">
        <v>0.8611025000000001</v>
      </c>
      <c r="W43" s="100">
        <v>9</v>
      </c>
      <c r="X43" s="99">
        <v>4.5199980000000002</v>
      </c>
      <c r="Y43" s="100">
        <v>45.341811192687693</v>
      </c>
      <c r="Z43" s="329"/>
      <c r="AA43" s="329"/>
      <c r="AB43" s="99">
        <v>44.133328000000006</v>
      </c>
      <c r="AC43" s="100">
        <v>442.71812188433694</v>
      </c>
      <c r="AD43" s="375"/>
      <c r="AE43" s="376"/>
      <c r="AF43" s="99">
        <v>114.1944225</v>
      </c>
      <c r="AG43" s="100">
        <v>2291.0106076033726</v>
      </c>
      <c r="AH43" s="104">
        <f t="shared" si="0"/>
        <v>2291.0106076033726</v>
      </c>
      <c r="AI43" s="389"/>
      <c r="AJ43" s="398"/>
      <c r="AK43" s="392"/>
    </row>
    <row r="44" spans="1:38" s="1" customFormat="1" ht="12.75" customHeight="1">
      <c r="A44" s="383"/>
      <c r="B44" s="345">
        <v>6738</v>
      </c>
      <c r="C44" s="346">
        <v>39148</v>
      </c>
      <c r="D44" s="347" t="s">
        <v>157</v>
      </c>
      <c r="E44" s="186" t="s">
        <v>138</v>
      </c>
      <c r="F44" s="186" t="s">
        <v>138</v>
      </c>
      <c r="G44" s="310"/>
      <c r="H44" s="311"/>
      <c r="I44" s="338"/>
      <c r="J44" s="380"/>
      <c r="K44" s="380"/>
      <c r="L44" s="283">
        <v>553.18000000000006</v>
      </c>
      <c r="M44" s="79">
        <v>80.7</v>
      </c>
      <c r="N44" s="244">
        <v>472.48000000000008</v>
      </c>
      <c r="O44" s="114">
        <v>4739.6257591974845</v>
      </c>
      <c r="P44" s="331"/>
      <c r="Q44" s="331"/>
      <c r="R44" s="79"/>
      <c r="S44" s="79"/>
      <c r="T44" s="79"/>
      <c r="U44" s="244"/>
      <c r="V44" s="244">
        <v>0</v>
      </c>
      <c r="W44" s="242"/>
      <c r="X44" s="332">
        <v>25.197000000000003</v>
      </c>
      <c r="Y44" s="242">
        <v>252.76064649191292</v>
      </c>
      <c r="Z44" s="331"/>
      <c r="AA44" s="331"/>
      <c r="AB44" s="241">
        <v>182.64000000000001</v>
      </c>
      <c r="AC44" s="242">
        <v>1832.1309868350584</v>
      </c>
      <c r="AD44" s="375"/>
      <c r="AE44" s="376"/>
      <c r="AF44" s="241">
        <v>472.48000000000008</v>
      </c>
      <c r="AG44" s="242">
        <v>9479.251518394969</v>
      </c>
      <c r="AH44" s="84">
        <f t="shared" si="0"/>
        <v>9479.251518394969</v>
      </c>
      <c r="AI44" s="389"/>
      <c r="AJ44" s="397">
        <f>SUM(AH44:AH45)</f>
        <v>11850.51315476904</v>
      </c>
      <c r="AK44" s="392"/>
    </row>
    <row r="45" spans="1:38" s="1" customFormat="1" ht="15.75" customHeight="1" thickBot="1">
      <c r="A45" s="383"/>
      <c r="B45" s="342"/>
      <c r="C45" s="343"/>
      <c r="D45" s="348" t="s">
        <v>156</v>
      </c>
      <c r="E45" s="324" t="s">
        <v>114</v>
      </c>
      <c r="F45" s="325" t="s">
        <v>114</v>
      </c>
      <c r="G45" s="326">
        <v>111.11</v>
      </c>
      <c r="H45" s="327" t="s">
        <v>114</v>
      </c>
      <c r="I45" s="344" t="s">
        <v>114</v>
      </c>
      <c r="J45" s="380"/>
      <c r="K45" s="380"/>
      <c r="L45" s="174">
        <v>118.1944225</v>
      </c>
      <c r="M45" s="325" t="s">
        <v>114</v>
      </c>
      <c r="N45" s="98">
        <v>118.1944225</v>
      </c>
      <c r="O45" s="121">
        <v>1185.6086363011143</v>
      </c>
      <c r="P45" s="329"/>
      <c r="Q45" s="329"/>
      <c r="R45" s="324" t="s">
        <v>114</v>
      </c>
      <c r="S45" s="98"/>
      <c r="T45" s="324" t="s">
        <v>114</v>
      </c>
      <c r="U45" s="98"/>
      <c r="V45" s="98">
        <v>0.8611025000000001</v>
      </c>
      <c r="W45" s="100">
        <v>9</v>
      </c>
      <c r="X45" s="99">
        <v>4.5199980000000002</v>
      </c>
      <c r="Y45" s="100">
        <v>45.341811192687693</v>
      </c>
      <c r="Z45" s="329"/>
      <c r="AA45" s="329"/>
      <c r="AB45" s="99">
        <v>45.733328</v>
      </c>
      <c r="AC45" s="100">
        <v>458.76832763847705</v>
      </c>
      <c r="AD45" s="375"/>
      <c r="AE45" s="376"/>
      <c r="AF45" s="99">
        <v>118.1944225</v>
      </c>
      <c r="AG45" s="100">
        <v>2371.2616363740703</v>
      </c>
      <c r="AH45" s="104">
        <f t="shared" si="0"/>
        <v>2371.2616363740703</v>
      </c>
      <c r="AI45" s="389"/>
      <c r="AJ45" s="398"/>
      <c r="AK45" s="392"/>
    </row>
    <row r="46" spans="1:38" s="1" customFormat="1" ht="12.75" customHeight="1">
      <c r="A46" s="383"/>
      <c r="B46" s="349">
        <v>7019</v>
      </c>
      <c r="C46" s="346">
        <v>39232</v>
      </c>
      <c r="D46" s="347" t="s">
        <v>158</v>
      </c>
      <c r="E46" s="186" t="s">
        <v>138</v>
      </c>
      <c r="F46" s="186" t="s">
        <v>138</v>
      </c>
      <c r="G46" s="310"/>
      <c r="H46" s="311"/>
      <c r="I46" s="338"/>
      <c r="J46" s="380"/>
      <c r="K46" s="380"/>
      <c r="L46" s="283">
        <v>684.58</v>
      </c>
      <c r="M46" s="79">
        <v>105.4</v>
      </c>
      <c r="N46" s="244">
        <v>579.18000000000006</v>
      </c>
      <c r="O46" s="114">
        <v>5696.6788756163069</v>
      </c>
      <c r="P46" s="331"/>
      <c r="Q46" s="331"/>
      <c r="R46" s="79"/>
      <c r="S46" s="79"/>
      <c r="T46" s="79"/>
      <c r="U46" s="244"/>
      <c r="V46" s="244">
        <v>0</v>
      </c>
      <c r="W46" s="242"/>
      <c r="X46" s="332">
        <v>26.516999999999999</v>
      </c>
      <c r="Y46" s="242">
        <v>260.81500353036671</v>
      </c>
      <c r="Z46" s="331"/>
      <c r="AA46" s="331"/>
      <c r="AB46" s="241">
        <v>225.72</v>
      </c>
      <c r="AC46" s="242">
        <v>2220.1290717982556</v>
      </c>
      <c r="AD46" s="375"/>
      <c r="AE46" s="376"/>
      <c r="AF46" s="241">
        <v>579.18000000000006</v>
      </c>
      <c r="AG46" s="242">
        <v>11393.357751232614</v>
      </c>
      <c r="AH46" s="84">
        <f t="shared" si="0"/>
        <v>11393.357751232614</v>
      </c>
      <c r="AI46" s="389"/>
      <c r="AJ46" s="397">
        <f>SUM(AH46:AH47)</f>
        <v>13748.041698421504</v>
      </c>
      <c r="AK46" s="392"/>
    </row>
    <row r="47" spans="1:38" s="1" customFormat="1" ht="15.75" customHeight="1" thickBot="1">
      <c r="A47" s="383"/>
      <c r="B47" s="350"/>
      <c r="C47" s="343"/>
      <c r="D47" s="348" t="s">
        <v>159</v>
      </c>
      <c r="E47" s="324" t="s">
        <v>114</v>
      </c>
      <c r="F47" s="325" t="s">
        <v>114</v>
      </c>
      <c r="G47" s="351">
        <v>187.35</v>
      </c>
      <c r="H47" s="327" t="s">
        <v>114</v>
      </c>
      <c r="I47" s="344" t="s">
        <v>114</v>
      </c>
      <c r="J47" s="380"/>
      <c r="K47" s="380"/>
      <c r="L47" s="174">
        <v>119.7001625</v>
      </c>
      <c r="M47" s="325" t="s">
        <v>114</v>
      </c>
      <c r="N47" s="98">
        <v>119.7001625</v>
      </c>
      <c r="O47" s="121">
        <v>1177.3411744384682</v>
      </c>
      <c r="P47" s="329"/>
      <c r="Q47" s="329"/>
      <c r="R47" s="324" t="s">
        <v>114</v>
      </c>
      <c r="S47" s="98"/>
      <c r="T47" s="324" t="s">
        <v>114</v>
      </c>
      <c r="U47" s="98"/>
      <c r="V47" s="98">
        <v>1.4519625</v>
      </c>
      <c r="W47" s="100">
        <v>14.261860509070843</v>
      </c>
      <c r="X47" s="99">
        <v>4.6572300000000002</v>
      </c>
      <c r="Y47" s="100">
        <v>45.807423874937911</v>
      </c>
      <c r="Z47" s="329"/>
      <c r="AA47" s="329"/>
      <c r="AB47" s="99">
        <v>46.09928</v>
      </c>
      <c r="AC47" s="100">
        <v>453.42172477834441</v>
      </c>
      <c r="AD47" s="375"/>
      <c r="AE47" s="376"/>
      <c r="AF47" s="99">
        <v>119.7001625</v>
      </c>
      <c r="AG47" s="100">
        <v>2354.6839471888907</v>
      </c>
      <c r="AH47" s="104">
        <f t="shared" si="0"/>
        <v>2354.6839471888907</v>
      </c>
      <c r="AI47" s="389"/>
      <c r="AJ47" s="398"/>
      <c r="AK47" s="392"/>
    </row>
    <row r="48" spans="1:38" s="1" customFormat="1" ht="12.75" customHeight="1">
      <c r="A48" s="383"/>
      <c r="B48" s="352">
        <v>7067</v>
      </c>
      <c r="C48" s="309">
        <v>39252</v>
      </c>
      <c r="D48" s="186" t="s">
        <v>160</v>
      </c>
      <c r="E48" s="186" t="s">
        <v>138</v>
      </c>
      <c r="F48" s="186" t="s">
        <v>138</v>
      </c>
      <c r="G48" s="310"/>
      <c r="H48" s="311"/>
      <c r="I48" s="338"/>
      <c r="J48" s="380"/>
      <c r="K48" s="380"/>
      <c r="L48" s="283">
        <v>437.38</v>
      </c>
      <c r="M48" s="79">
        <v>68.7</v>
      </c>
      <c r="N48" s="244">
        <v>368.68</v>
      </c>
      <c r="O48" s="114">
        <v>3590.3466933999566</v>
      </c>
      <c r="P48" s="331"/>
      <c r="Q48" s="331"/>
      <c r="R48" s="79"/>
      <c r="S48" s="79"/>
      <c r="T48" s="79"/>
      <c r="U48" s="244"/>
      <c r="V48" s="244">
        <v>0</v>
      </c>
      <c r="W48" s="242"/>
      <c r="X48" s="332">
        <v>23.877000000000002</v>
      </c>
      <c r="Y48" s="242">
        <v>232.52334815642521</v>
      </c>
      <c r="Z48" s="331"/>
      <c r="AA48" s="331"/>
      <c r="AB48" s="241">
        <v>141.52000000000001</v>
      </c>
      <c r="AC48" s="242">
        <v>1378.175827411201</v>
      </c>
      <c r="AD48" s="375"/>
      <c r="AE48" s="376"/>
      <c r="AF48" s="241">
        <v>368.68</v>
      </c>
      <c r="AG48" s="242">
        <v>7180.6933867999132</v>
      </c>
      <c r="AH48" s="84">
        <f t="shared" si="0"/>
        <v>7180.6933867999132</v>
      </c>
      <c r="AI48" s="389"/>
      <c r="AJ48" s="397">
        <f>SUM(AH48:AH49)</f>
        <v>9448.5453024398194</v>
      </c>
      <c r="AK48" s="392"/>
    </row>
    <row r="49" spans="1:37" s="1" customFormat="1" ht="15.75" customHeight="1" thickBot="1">
      <c r="A49" s="383"/>
      <c r="B49" s="322"/>
      <c r="C49" s="323"/>
      <c r="D49" s="170" t="s">
        <v>156</v>
      </c>
      <c r="E49" s="324" t="s">
        <v>114</v>
      </c>
      <c r="F49" s="325" t="s">
        <v>114</v>
      </c>
      <c r="G49" s="326">
        <v>22.22</v>
      </c>
      <c r="H49" s="327" t="s">
        <v>114</v>
      </c>
      <c r="I49" s="344" t="s">
        <v>114</v>
      </c>
      <c r="J49" s="380"/>
      <c r="K49" s="380"/>
      <c r="L49" s="174">
        <v>116.438845</v>
      </c>
      <c r="M49" s="325" t="s">
        <v>114</v>
      </c>
      <c r="N49" s="98">
        <v>116.438845</v>
      </c>
      <c r="O49" s="121">
        <v>1133.9259578199533</v>
      </c>
      <c r="P49" s="329"/>
      <c r="Q49" s="329"/>
      <c r="R49" s="324" t="s">
        <v>114</v>
      </c>
      <c r="S49" s="98"/>
      <c r="T49" s="324" t="s">
        <v>114</v>
      </c>
      <c r="U49" s="98"/>
      <c r="V49" s="98">
        <v>0.172205</v>
      </c>
      <c r="W49" s="100">
        <v>2</v>
      </c>
      <c r="X49" s="99">
        <v>4.3599960000000006</v>
      </c>
      <c r="Y49" s="100">
        <v>42.459306775081522</v>
      </c>
      <c r="Z49" s="329"/>
      <c r="AA49" s="329"/>
      <c r="AB49" s="99">
        <v>45.306656000000004</v>
      </c>
      <c r="AC49" s="100">
        <v>441.21352543834604</v>
      </c>
      <c r="AD49" s="375"/>
      <c r="AE49" s="376"/>
      <c r="AF49" s="99">
        <v>116.438845</v>
      </c>
      <c r="AG49" s="100">
        <v>2267.8519156399066</v>
      </c>
      <c r="AH49" s="104">
        <f t="shared" si="0"/>
        <v>2267.8519156399066</v>
      </c>
      <c r="AI49" s="389"/>
      <c r="AJ49" s="398"/>
      <c r="AK49" s="392"/>
    </row>
    <row r="50" spans="1:37" s="1" customFormat="1" ht="12.75" customHeight="1">
      <c r="A50" s="383"/>
      <c r="B50" s="353">
        <v>7068</v>
      </c>
      <c r="C50" s="346">
        <v>39252</v>
      </c>
      <c r="D50" s="347" t="s">
        <v>160</v>
      </c>
      <c r="E50" s="186" t="s">
        <v>138</v>
      </c>
      <c r="F50" s="186" t="s">
        <v>138</v>
      </c>
      <c r="G50" s="310"/>
      <c r="H50" s="311"/>
      <c r="I50" s="338"/>
      <c r="J50" s="380"/>
      <c r="K50" s="380"/>
      <c r="L50" s="283">
        <v>623.38</v>
      </c>
      <c r="M50" s="79">
        <v>80.7</v>
      </c>
      <c r="N50" s="244">
        <v>542.67999999999995</v>
      </c>
      <c r="O50" s="114">
        <v>5284.8251697252099</v>
      </c>
      <c r="P50" s="331"/>
      <c r="Q50" s="331"/>
      <c r="R50" s="79"/>
      <c r="S50" s="79"/>
      <c r="T50" s="79"/>
      <c r="U50" s="244"/>
      <c r="V50" s="244">
        <v>0</v>
      </c>
      <c r="W50" s="242"/>
      <c r="X50" s="332">
        <v>26.517000000000003</v>
      </c>
      <c r="Y50" s="242">
        <v>258.23267676273889</v>
      </c>
      <c r="Z50" s="331"/>
      <c r="AA50" s="331"/>
      <c r="AB50" s="241">
        <v>211.12</v>
      </c>
      <c r="AC50" s="242">
        <v>2055.9672179413005</v>
      </c>
      <c r="AD50" s="375"/>
      <c r="AE50" s="376"/>
      <c r="AF50" s="241">
        <v>542.67999999999995</v>
      </c>
      <c r="AG50" s="242">
        <v>10569.65033945042</v>
      </c>
      <c r="AH50" s="84">
        <f t="shared" si="0"/>
        <v>10569.65033945042</v>
      </c>
      <c r="AI50" s="389"/>
      <c r="AJ50" s="397">
        <f>SUM(AH50:AH51)</f>
        <v>12837.502255090327</v>
      </c>
      <c r="AK50" s="392"/>
    </row>
    <row r="51" spans="1:37" s="1" customFormat="1" ht="15.75" customHeight="1" thickBot="1">
      <c r="A51" s="383"/>
      <c r="B51" s="350"/>
      <c r="C51" s="343"/>
      <c r="D51" s="348" t="s">
        <v>156</v>
      </c>
      <c r="E51" s="324" t="s">
        <v>114</v>
      </c>
      <c r="F51" s="325" t="s">
        <v>114</v>
      </c>
      <c r="G51" s="326">
        <v>22.22</v>
      </c>
      <c r="H51" s="327" t="s">
        <v>114</v>
      </c>
      <c r="I51" s="344" t="s">
        <v>114</v>
      </c>
      <c r="J51" s="380"/>
      <c r="K51" s="380"/>
      <c r="L51" s="174">
        <v>116.438845</v>
      </c>
      <c r="M51" s="325" t="s">
        <v>114</v>
      </c>
      <c r="N51" s="98">
        <v>116.438845</v>
      </c>
      <c r="O51" s="121">
        <v>1133.9259578199533</v>
      </c>
      <c r="P51" s="329"/>
      <c r="Q51" s="329"/>
      <c r="R51" s="324" t="s">
        <v>114</v>
      </c>
      <c r="S51" s="98"/>
      <c r="T51" s="324" t="s">
        <v>114</v>
      </c>
      <c r="U51" s="98"/>
      <c r="V51" s="98">
        <v>0.172205</v>
      </c>
      <c r="W51" s="100">
        <v>2</v>
      </c>
      <c r="X51" s="99">
        <v>4.3599960000000006</v>
      </c>
      <c r="Y51" s="100">
        <v>42.459306775081522</v>
      </c>
      <c r="Z51" s="329"/>
      <c r="AA51" s="329"/>
      <c r="AB51" s="99">
        <v>45.306656000000004</v>
      </c>
      <c r="AC51" s="100">
        <v>441.21352543834604</v>
      </c>
      <c r="AD51" s="375"/>
      <c r="AE51" s="376"/>
      <c r="AF51" s="99">
        <v>116.438845</v>
      </c>
      <c r="AG51" s="100">
        <v>2267.8519156399066</v>
      </c>
      <c r="AH51" s="104">
        <f t="shared" si="0"/>
        <v>2267.8519156399066</v>
      </c>
      <c r="AI51" s="389"/>
      <c r="AJ51" s="398"/>
      <c r="AK51" s="392"/>
    </row>
    <row r="52" spans="1:37" s="1" customFormat="1" ht="12.75" customHeight="1">
      <c r="A52" s="383"/>
      <c r="B52" s="345">
        <v>7069</v>
      </c>
      <c r="C52" s="346">
        <v>39252</v>
      </c>
      <c r="D52" s="347" t="s">
        <v>160</v>
      </c>
      <c r="E52" s="186" t="s">
        <v>138</v>
      </c>
      <c r="F52" s="186" t="s">
        <v>138</v>
      </c>
      <c r="G52" s="310"/>
      <c r="H52" s="311"/>
      <c r="I52" s="338"/>
      <c r="J52" s="380"/>
      <c r="K52" s="380"/>
      <c r="L52" s="283">
        <v>601.18000000000006</v>
      </c>
      <c r="M52" s="79">
        <v>68.7</v>
      </c>
      <c r="N52" s="244">
        <v>532.48</v>
      </c>
      <c r="O52" s="114">
        <v>5185.4936728371731</v>
      </c>
      <c r="P52" s="331"/>
      <c r="Q52" s="331"/>
      <c r="R52" s="79"/>
      <c r="S52" s="79"/>
      <c r="T52" s="79"/>
      <c r="U52" s="244"/>
      <c r="V52" s="244">
        <v>0</v>
      </c>
      <c r="W52" s="242"/>
      <c r="X52" s="332">
        <v>26.517000000000003</v>
      </c>
      <c r="Y52" s="242">
        <v>258.23267676273889</v>
      </c>
      <c r="Z52" s="331"/>
      <c r="AA52" s="331"/>
      <c r="AB52" s="241">
        <v>207.06</v>
      </c>
      <c r="AC52" s="242">
        <v>2016.4293868270449</v>
      </c>
      <c r="AD52" s="375"/>
      <c r="AE52" s="376"/>
      <c r="AF52" s="241">
        <v>532.48</v>
      </c>
      <c r="AG52" s="242">
        <v>10370.987345674346</v>
      </c>
      <c r="AH52" s="84">
        <f t="shared" si="0"/>
        <v>10370.987345674346</v>
      </c>
      <c r="AI52" s="389"/>
      <c r="AJ52" s="399">
        <f>SUM(AH52:AH53)</f>
        <v>12638.839261314253</v>
      </c>
      <c r="AK52" s="392"/>
    </row>
    <row r="53" spans="1:37" s="1" customFormat="1" ht="15.75" customHeight="1" thickBot="1">
      <c r="A53" s="384"/>
      <c r="B53" s="342"/>
      <c r="C53" s="343"/>
      <c r="D53" s="348" t="s">
        <v>156</v>
      </c>
      <c r="E53" s="324" t="s">
        <v>114</v>
      </c>
      <c r="F53" s="325" t="s">
        <v>114</v>
      </c>
      <c r="G53" s="326">
        <v>22.22</v>
      </c>
      <c r="H53" s="324" t="s">
        <v>114</v>
      </c>
      <c r="I53" s="340" t="s">
        <v>114</v>
      </c>
      <c r="J53" s="381"/>
      <c r="K53" s="381"/>
      <c r="L53" s="174">
        <v>116.438845</v>
      </c>
      <c r="M53" s="325" t="s">
        <v>114</v>
      </c>
      <c r="N53" s="98">
        <v>116.438845</v>
      </c>
      <c r="O53" s="121">
        <v>1133.9259578199533</v>
      </c>
      <c r="P53" s="329"/>
      <c r="Q53" s="329"/>
      <c r="R53" s="324" t="s">
        <v>114</v>
      </c>
      <c r="S53" s="98"/>
      <c r="T53" s="324" t="s">
        <v>114</v>
      </c>
      <c r="U53" s="98"/>
      <c r="V53" s="98">
        <v>0.172205</v>
      </c>
      <c r="W53" s="100">
        <v>2</v>
      </c>
      <c r="X53" s="99">
        <v>4.3599960000000006</v>
      </c>
      <c r="Y53" s="100">
        <v>42.459306775081522</v>
      </c>
      <c r="Z53" s="329"/>
      <c r="AA53" s="329"/>
      <c r="AB53" s="99">
        <v>45.306656000000004</v>
      </c>
      <c r="AC53" s="100">
        <v>441.21352543834604</v>
      </c>
      <c r="AD53" s="377"/>
      <c r="AE53" s="378"/>
      <c r="AF53" s="99">
        <v>116.438845</v>
      </c>
      <c r="AG53" s="100">
        <v>2267.8519156399066</v>
      </c>
      <c r="AH53" s="104">
        <f t="shared" si="0"/>
        <v>2267.8519156399066</v>
      </c>
      <c r="AI53" s="390"/>
      <c r="AJ53" s="400"/>
      <c r="AK53" s="393"/>
    </row>
    <row r="54" spans="1:37" s="1" customFormat="1" ht="12.75">
      <c r="A54" s="67"/>
      <c r="B54" s="67"/>
      <c r="C54" s="68"/>
      <c r="D54" s="69"/>
      <c r="E54" s="69"/>
      <c r="F54" s="69"/>
      <c r="G54" s="129"/>
      <c r="H54" s="129"/>
      <c r="I54" s="129"/>
      <c r="J54" s="71"/>
      <c r="K54" s="71"/>
      <c r="L54" s="125"/>
      <c r="M54" s="126"/>
      <c r="N54" s="125"/>
      <c r="O54" s="127"/>
      <c r="P54" s="125"/>
      <c r="Q54" s="127"/>
      <c r="R54" s="125"/>
      <c r="S54" s="125"/>
      <c r="T54" s="125"/>
      <c r="U54" s="125"/>
      <c r="V54" s="125"/>
      <c r="W54" s="128"/>
      <c r="X54" s="126"/>
      <c r="Y54" s="128"/>
      <c r="Z54" s="126"/>
      <c r="AA54" s="128"/>
      <c r="AB54" s="126"/>
      <c r="AC54" s="128"/>
      <c r="AD54" s="126"/>
      <c r="AE54" s="128"/>
      <c r="AF54" s="126"/>
      <c r="AG54" s="128"/>
      <c r="AH54" s="128"/>
      <c r="AI54" s="126"/>
      <c r="AJ54" s="128"/>
    </row>
    <row r="55" spans="1:37">
      <c r="V55" s="358">
        <f>SUM(V6:V53)</f>
        <v>511.83216500000009</v>
      </c>
      <c r="W55" s="358"/>
      <c r="X55" s="359">
        <f t="shared" ref="X55" si="1">SUM(X6:X53)</f>
        <v>626.29496000000006</v>
      </c>
    </row>
    <row r="57" spans="1:37">
      <c r="V57" s="358">
        <f>V55+'219γ6'!AC52</f>
        <v>686.32846500000005</v>
      </c>
      <c r="W57" s="358"/>
      <c r="X57" s="360">
        <f>X55+'219γ6'!AE52</f>
        <v>1413.2116490256785</v>
      </c>
    </row>
  </sheetData>
  <mergeCells count="20">
    <mergeCell ref="AK6:AK53"/>
    <mergeCell ref="AJ12:AJ17"/>
    <mergeCell ref="AJ18:AJ23"/>
    <mergeCell ref="AJ24:AJ29"/>
    <mergeCell ref="AJ30:AJ35"/>
    <mergeCell ref="AJ36:AJ39"/>
    <mergeCell ref="AJ40:AJ41"/>
    <mergeCell ref="AJ42:AJ43"/>
    <mergeCell ref="AJ44:AJ45"/>
    <mergeCell ref="AJ46:AJ47"/>
    <mergeCell ref="AJ48:AJ49"/>
    <mergeCell ref="AJ50:AJ51"/>
    <mergeCell ref="AJ52:AJ53"/>
    <mergeCell ref="AJ6:AJ11"/>
    <mergeCell ref="AD6:AE53"/>
    <mergeCell ref="J6:J53"/>
    <mergeCell ref="K6:K53"/>
    <mergeCell ref="A6:A53"/>
    <mergeCell ref="AI6:AI39"/>
    <mergeCell ref="AI40:AI5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52"/>
  <sheetViews>
    <sheetView topLeftCell="P1" workbookViewId="0">
      <pane ySplit="2" topLeftCell="A45" activePane="bottomLeft" state="frozen"/>
      <selection pane="bottomLeft" activeCell="AD52" sqref="AD52"/>
    </sheetView>
  </sheetViews>
  <sheetFormatPr defaultRowHeight="15"/>
  <cols>
    <col min="1" max="1" width="6.88671875" customWidth="1"/>
    <col min="2" max="2" width="7.6640625" bestFit="1" customWidth="1"/>
    <col min="3" max="3" width="8.44140625" customWidth="1"/>
    <col min="4" max="4" width="60.77734375" bestFit="1" customWidth="1"/>
    <col min="5" max="5" width="29.88671875" customWidth="1"/>
    <col min="6" max="6" width="11.21875" customWidth="1"/>
    <col min="7" max="7" width="12.5546875" customWidth="1"/>
    <col min="8" max="8" width="16.21875" customWidth="1"/>
    <col min="9" max="9" width="11.44140625" bestFit="1" customWidth="1"/>
    <col min="10" max="10" width="14" customWidth="1"/>
    <col min="11" max="11" width="10" customWidth="1"/>
    <col min="12" max="13" width="8.88671875" customWidth="1"/>
    <col min="14" max="14" width="10" customWidth="1"/>
    <col min="15" max="19" width="8.88671875" customWidth="1"/>
    <col min="20" max="20" width="11.5546875" customWidth="1"/>
    <col min="21" max="21" width="8.88671875" customWidth="1"/>
    <col min="22" max="22" width="10.33203125" customWidth="1"/>
    <col min="23" max="23" width="8.88671875" customWidth="1"/>
    <col min="24" max="25" width="10.33203125" customWidth="1"/>
    <col min="26" max="26" width="11.21875" customWidth="1"/>
    <col min="27" max="28" width="8.88671875" customWidth="1"/>
    <col min="29" max="29" width="12" customWidth="1"/>
    <col min="30" max="30" width="7.5546875" customWidth="1"/>
    <col min="31" max="31" width="8.88671875" customWidth="1"/>
    <col min="32" max="32" width="6.77734375" customWidth="1"/>
    <col min="33" max="33" width="8.88671875" customWidth="1"/>
    <col min="34" max="34" width="7.6640625" customWidth="1"/>
    <col min="35" max="35" width="8.88671875" customWidth="1"/>
    <col min="36" max="36" width="7.21875" customWidth="1"/>
    <col min="37" max="37" width="8.109375" customWidth="1"/>
    <col min="38" max="38" width="9.44140625" customWidth="1"/>
    <col min="39" max="39" width="8.44140625" customWidth="1"/>
    <col min="40" max="40" width="9.33203125" customWidth="1"/>
    <col min="41" max="42" width="9.21875" customWidth="1"/>
    <col min="43" max="43" width="10.33203125" customWidth="1"/>
    <col min="44" max="44" width="12.44140625" customWidth="1"/>
    <col min="45" max="45" width="68.21875" bestFit="1" customWidth="1"/>
    <col min="46" max="46" width="112.5546875" bestFit="1" customWidth="1"/>
    <col min="47" max="48" width="38.88671875" bestFit="1" customWidth="1"/>
  </cols>
  <sheetData>
    <row r="1" spans="1:45" s="9" customFormat="1" ht="36.75" customHeight="1" thickBot="1">
      <c r="A1" s="144" t="s">
        <v>0</v>
      </c>
      <c r="B1" s="16" t="s">
        <v>1</v>
      </c>
      <c r="C1" s="3" t="s">
        <v>17</v>
      </c>
      <c r="D1" s="4" t="s">
        <v>19</v>
      </c>
      <c r="E1" s="4" t="s">
        <v>18</v>
      </c>
      <c r="F1" s="16" t="s">
        <v>20</v>
      </c>
      <c r="G1" s="16" t="s">
        <v>2</v>
      </c>
      <c r="H1" s="16" t="s">
        <v>21</v>
      </c>
      <c r="I1" s="17" t="s">
        <v>3</v>
      </c>
      <c r="J1" s="4" t="s">
        <v>4</v>
      </c>
      <c r="K1" s="18" t="s">
        <v>15</v>
      </c>
      <c r="L1" s="13" t="s">
        <v>16</v>
      </c>
      <c r="M1" s="145" t="s">
        <v>77</v>
      </c>
      <c r="N1" s="145" t="s">
        <v>82</v>
      </c>
      <c r="O1" s="146" t="s">
        <v>83</v>
      </c>
      <c r="P1" s="145" t="s">
        <v>73</v>
      </c>
      <c r="Q1" s="145" t="s">
        <v>13</v>
      </c>
      <c r="R1" s="145" t="s">
        <v>82</v>
      </c>
      <c r="S1" s="146" t="s">
        <v>83</v>
      </c>
      <c r="T1" s="5" t="s">
        <v>22</v>
      </c>
      <c r="U1" s="19" t="s">
        <v>5</v>
      </c>
      <c r="V1" s="5" t="s">
        <v>6</v>
      </c>
      <c r="W1" s="19" t="s">
        <v>5</v>
      </c>
      <c r="X1" s="5" t="s">
        <v>23</v>
      </c>
      <c r="Y1" s="6" t="s">
        <v>24</v>
      </c>
      <c r="Z1" s="5" t="s">
        <v>25</v>
      </c>
      <c r="AA1" s="6" t="s">
        <v>26</v>
      </c>
      <c r="AB1" s="20" t="s">
        <v>27</v>
      </c>
      <c r="AC1" s="6" t="s">
        <v>28</v>
      </c>
      <c r="AD1" s="21" t="s">
        <v>5</v>
      </c>
      <c r="AE1" s="6" t="s">
        <v>29</v>
      </c>
      <c r="AF1" s="21" t="s">
        <v>5</v>
      </c>
      <c r="AG1" s="14" t="s">
        <v>30</v>
      </c>
      <c r="AH1" s="21" t="s">
        <v>5</v>
      </c>
      <c r="AI1" s="6" t="s">
        <v>7</v>
      </c>
      <c r="AJ1" s="21" t="s">
        <v>5</v>
      </c>
      <c r="AK1" s="7" t="s">
        <v>8</v>
      </c>
      <c r="AL1" s="22" t="s">
        <v>5</v>
      </c>
      <c r="AM1" s="8" t="s">
        <v>9</v>
      </c>
      <c r="AN1" s="21" t="s">
        <v>5</v>
      </c>
      <c r="AO1" s="23" t="s">
        <v>10</v>
      </c>
      <c r="AP1" s="24" t="s">
        <v>11</v>
      </c>
      <c r="AQ1" s="23" t="s">
        <v>10</v>
      </c>
      <c r="AR1" s="23" t="s">
        <v>10</v>
      </c>
      <c r="AS1" s="25"/>
    </row>
    <row r="2" spans="1:45" s="1" customFormat="1">
      <c r="A2" s="147" t="s">
        <v>105</v>
      </c>
      <c r="B2" s="67"/>
      <c r="C2" s="68"/>
      <c r="D2" s="71"/>
      <c r="E2" s="71"/>
      <c r="F2" s="129"/>
      <c r="G2" s="129"/>
      <c r="H2" s="129"/>
      <c r="I2" s="148"/>
      <c r="J2" s="71"/>
      <c r="K2" s="125"/>
      <c r="L2" s="126"/>
      <c r="M2" s="406" t="s">
        <v>106</v>
      </c>
      <c r="N2" s="406"/>
      <c r="O2" s="406"/>
      <c r="P2" s="406"/>
      <c r="Q2" s="406"/>
      <c r="R2" s="406"/>
      <c r="S2" s="126"/>
      <c r="T2" s="125"/>
      <c r="U2" s="127"/>
      <c r="V2" s="125"/>
      <c r="W2" s="127"/>
      <c r="X2" s="125"/>
      <c r="Y2" s="125"/>
      <c r="Z2" s="125"/>
      <c r="AA2" s="125"/>
      <c r="AB2" s="125"/>
      <c r="AC2" s="125"/>
      <c r="AD2" s="128"/>
      <c r="AE2" s="126"/>
      <c r="AF2" s="128"/>
      <c r="AG2" s="126"/>
      <c r="AH2" s="128"/>
      <c r="AI2" s="126"/>
      <c r="AJ2" s="128"/>
      <c r="AK2" s="126"/>
      <c r="AL2" s="128"/>
      <c r="AM2" s="126"/>
      <c r="AN2" s="128"/>
      <c r="AO2" s="128"/>
      <c r="AP2" s="126"/>
      <c r="AR2" s="15"/>
      <c r="AS2" s="15"/>
    </row>
    <row r="9" spans="1:45" s="1" customFormat="1" ht="13.5" thickBot="1">
      <c r="A9" s="67"/>
      <c r="B9" s="301"/>
      <c r="C9" s="302"/>
      <c r="D9" s="303"/>
      <c r="E9" s="303"/>
      <c r="F9" s="70"/>
      <c r="G9" s="70"/>
      <c r="H9" s="70"/>
      <c r="I9" s="304"/>
      <c r="J9" s="303"/>
      <c r="K9" s="305"/>
      <c r="L9" s="149"/>
      <c r="M9" s="149"/>
      <c r="N9" s="149"/>
      <c r="O9" s="149"/>
      <c r="P9" s="149"/>
      <c r="Q9" s="149"/>
      <c r="R9" s="149"/>
      <c r="S9" s="149"/>
      <c r="T9" s="305"/>
      <c r="U9" s="306"/>
      <c r="V9" s="305"/>
      <c r="W9" s="306"/>
      <c r="X9" s="305"/>
      <c r="Y9" s="305"/>
      <c r="Z9" s="305"/>
      <c r="AA9" s="305"/>
      <c r="AB9" s="305"/>
      <c r="AC9" s="305"/>
      <c r="AD9" s="307"/>
      <c r="AE9" s="149"/>
      <c r="AF9" s="307"/>
      <c r="AG9" s="149"/>
      <c r="AH9" s="307"/>
      <c r="AI9" s="149"/>
      <c r="AJ9" s="128"/>
      <c r="AK9" s="126"/>
      <c r="AL9" s="128"/>
      <c r="AM9" s="126"/>
      <c r="AN9" s="128"/>
      <c r="AO9" s="128"/>
      <c r="AP9" s="126"/>
      <c r="AR9" s="15"/>
      <c r="AS9" s="15"/>
    </row>
    <row r="10" spans="1:45" s="1" customFormat="1" ht="12.75" customHeight="1">
      <c r="A10" s="407" t="s">
        <v>85</v>
      </c>
      <c r="B10" s="280">
        <v>226</v>
      </c>
      <c r="C10" s="185">
        <v>36160</v>
      </c>
      <c r="D10" s="186" t="s">
        <v>107</v>
      </c>
      <c r="E10" s="300" t="s">
        <v>108</v>
      </c>
      <c r="F10" s="187">
        <v>2054.2920029347029</v>
      </c>
      <c r="G10" s="187">
        <v>2054.2920029347029</v>
      </c>
      <c r="H10" s="188">
        <v>2054.2920029347029</v>
      </c>
      <c r="I10" s="410" t="s">
        <v>109</v>
      </c>
      <c r="J10" s="412" t="s">
        <v>110</v>
      </c>
      <c r="K10" s="240">
        <v>431.75348495964784</v>
      </c>
      <c r="L10" s="244">
        <v>89.194424064563464</v>
      </c>
      <c r="M10" s="155">
        <v>15.92</v>
      </c>
      <c r="N10" s="155">
        <v>255.49</v>
      </c>
      <c r="O10" s="156">
        <v>418</v>
      </c>
      <c r="P10" s="157">
        <v>44013</v>
      </c>
      <c r="Q10" s="158"/>
      <c r="R10" s="158"/>
      <c r="S10" s="159"/>
      <c r="T10" s="241">
        <v>7306.77</v>
      </c>
      <c r="U10" s="114">
        <v>11946</v>
      </c>
      <c r="V10" s="193"/>
      <c r="W10" s="194"/>
      <c r="X10" s="244"/>
      <c r="Y10" s="244"/>
      <c r="Z10" s="244"/>
      <c r="AA10" s="244"/>
      <c r="AB10" s="190"/>
      <c r="AC10" s="190"/>
      <c r="AD10" s="195"/>
      <c r="AE10" s="192">
        <v>19.841526045487896</v>
      </c>
      <c r="AF10" s="195">
        <v>556</v>
      </c>
      <c r="AG10" s="193"/>
      <c r="AH10" s="194"/>
      <c r="AI10" s="244">
        <v>97.067938371239919</v>
      </c>
      <c r="AJ10" s="165">
        <v>2722</v>
      </c>
      <c r="AK10" s="414" t="s">
        <v>111</v>
      </c>
      <c r="AL10" s="415"/>
      <c r="AM10" s="166">
        <v>342.55906089508437</v>
      </c>
      <c r="AN10" s="108">
        <v>21969</v>
      </c>
      <c r="AO10" s="167">
        <f>AN10</f>
        <v>21969</v>
      </c>
      <c r="AP10" s="388">
        <v>46028</v>
      </c>
      <c r="AQ10" s="404">
        <f>AO10+AO11</f>
        <v>29183.947983455913</v>
      </c>
      <c r="AR10" s="420">
        <f>AQ10+AQ12+AQ15+AQ16+AQ18+AQ21+AQ24+AQ27+AQ30+AQ33+AQ36+AQ39+AQ41+AQ44+AQ47</f>
        <v>433927.93426690454</v>
      </c>
      <c r="AS10" s="1" t="s">
        <v>112</v>
      </c>
    </row>
    <row r="11" spans="1:45" s="1" customFormat="1" ht="15" customHeight="1" thickBot="1">
      <c r="A11" s="408"/>
      <c r="B11" s="168"/>
      <c r="C11" s="169"/>
      <c r="D11" s="170" t="s">
        <v>113</v>
      </c>
      <c r="E11" s="171" t="s">
        <v>114</v>
      </c>
      <c r="F11" s="172">
        <v>1630.3888481291269</v>
      </c>
      <c r="G11" s="171" t="s">
        <v>114</v>
      </c>
      <c r="H11" s="173" t="s">
        <v>114</v>
      </c>
      <c r="I11" s="410"/>
      <c r="J11" s="412"/>
      <c r="K11" s="174">
        <v>128.64918928833455</v>
      </c>
      <c r="L11" s="171" t="s">
        <v>114</v>
      </c>
      <c r="M11" s="175"/>
      <c r="N11" s="175"/>
      <c r="O11" s="176"/>
      <c r="P11" s="177"/>
      <c r="Q11" s="178"/>
      <c r="R11" s="178"/>
      <c r="S11" s="179"/>
      <c r="T11" s="99">
        <v>128.64918928833455</v>
      </c>
      <c r="U11" s="121">
        <v>3607</v>
      </c>
      <c r="V11" s="180"/>
      <c r="W11" s="181"/>
      <c r="X11" s="98"/>
      <c r="Y11" s="98"/>
      <c r="Z11" s="98"/>
      <c r="AA11" s="98"/>
      <c r="AB11" s="98"/>
      <c r="AC11" s="98">
        <v>12.64</v>
      </c>
      <c r="AD11" s="100">
        <v>354</v>
      </c>
      <c r="AE11" s="99">
        <v>8.9185590608950847</v>
      </c>
      <c r="AF11" s="100">
        <v>250</v>
      </c>
      <c r="AG11" s="180"/>
      <c r="AH11" s="181"/>
      <c r="AI11" s="98">
        <v>32.510632428466621</v>
      </c>
      <c r="AJ11" s="182">
        <v>912</v>
      </c>
      <c r="AK11" s="416"/>
      <c r="AL11" s="417"/>
      <c r="AM11" s="183">
        <v>128.64918928833455</v>
      </c>
      <c r="AN11" s="121">
        <v>7214.9479834559124</v>
      </c>
      <c r="AO11" s="182">
        <f t="shared" ref="AO11:AO49" si="0">AN11</f>
        <v>7214.9479834559124</v>
      </c>
      <c r="AP11" s="423"/>
      <c r="AQ11" s="405"/>
      <c r="AR11" s="421"/>
      <c r="AS11" s="15"/>
    </row>
    <row r="12" spans="1:45" s="1" customFormat="1" ht="15" customHeight="1">
      <c r="A12" s="408"/>
      <c r="B12" s="184">
        <v>227</v>
      </c>
      <c r="C12" s="185">
        <v>36160</v>
      </c>
      <c r="D12" s="186" t="s">
        <v>115</v>
      </c>
      <c r="E12" s="186" t="s">
        <v>116</v>
      </c>
      <c r="F12" s="187">
        <v>6881.8782098312549</v>
      </c>
      <c r="G12" s="187">
        <v>6881.8782098312549</v>
      </c>
      <c r="H12" s="188">
        <v>6881.8782098312549</v>
      </c>
      <c r="I12" s="410"/>
      <c r="J12" s="412"/>
      <c r="K12" s="189">
        <v>365.60161408657376</v>
      </c>
      <c r="L12" s="190">
        <v>184.54292002934702</v>
      </c>
      <c r="M12" s="155">
        <v>53.33</v>
      </c>
      <c r="N12" s="155">
        <v>1495</v>
      </c>
      <c r="O12" s="156">
        <v>1495</v>
      </c>
      <c r="P12" s="191" t="s">
        <v>117</v>
      </c>
      <c r="Q12" s="158"/>
      <c r="R12" s="158"/>
      <c r="S12" s="159"/>
      <c r="T12" s="192">
        <v>10252</v>
      </c>
      <c r="U12" s="114">
        <v>10252</v>
      </c>
      <c r="V12" s="193"/>
      <c r="W12" s="194"/>
      <c r="X12" s="190"/>
      <c r="Y12" s="190"/>
      <c r="Z12" s="190"/>
      <c r="AA12" s="190"/>
      <c r="AB12" s="190"/>
      <c r="AC12" s="190"/>
      <c r="AD12" s="195"/>
      <c r="AE12" s="192">
        <v>12.601614086573734</v>
      </c>
      <c r="AF12" s="195">
        <v>353</v>
      </c>
      <c r="AG12" s="196"/>
      <c r="AH12" s="197"/>
      <c r="AI12" s="190">
        <v>50.537344093910484</v>
      </c>
      <c r="AJ12" s="198">
        <v>1417</v>
      </c>
      <c r="AK12" s="416"/>
      <c r="AL12" s="417"/>
      <c r="AM12" s="199">
        <v>181.05869405722672</v>
      </c>
      <c r="AN12" s="200">
        <v>16824</v>
      </c>
      <c r="AO12" s="201">
        <f t="shared" si="0"/>
        <v>16824</v>
      </c>
      <c r="AP12" s="423"/>
      <c r="AQ12" s="401">
        <f>AO12+AO13+AO14</f>
        <v>44820.368876758796</v>
      </c>
      <c r="AR12" s="421"/>
      <c r="AS12" s="1" t="s">
        <v>118</v>
      </c>
    </row>
    <row r="13" spans="1:45" s="1" customFormat="1" ht="15" customHeight="1">
      <c r="A13" s="408"/>
      <c r="B13" s="202">
        <v>228</v>
      </c>
      <c r="C13" s="150">
        <v>36160</v>
      </c>
      <c r="D13" s="186" t="s">
        <v>115</v>
      </c>
      <c r="E13" s="186" t="s">
        <v>116</v>
      </c>
      <c r="F13" s="152">
        <v>6881.8782098312549</v>
      </c>
      <c r="G13" s="152">
        <v>6881.8782098312549</v>
      </c>
      <c r="H13" s="153">
        <v>6881.8782098312549</v>
      </c>
      <c r="I13" s="410"/>
      <c r="J13" s="412"/>
      <c r="K13" s="203">
        <v>374.93396918561996</v>
      </c>
      <c r="L13" s="204">
        <v>184.54292002934702</v>
      </c>
      <c r="M13" s="205">
        <v>53.33</v>
      </c>
      <c r="N13" s="205">
        <v>855.87</v>
      </c>
      <c r="O13" s="206">
        <v>1399</v>
      </c>
      <c r="P13" s="207">
        <v>44034</v>
      </c>
      <c r="Q13" s="208"/>
      <c r="R13" s="208"/>
      <c r="S13" s="209"/>
      <c r="T13" s="210">
        <v>6227.05</v>
      </c>
      <c r="U13" s="211">
        <v>10181</v>
      </c>
      <c r="V13" s="212"/>
      <c r="W13" s="213"/>
      <c r="X13" s="204"/>
      <c r="Y13" s="204"/>
      <c r="Z13" s="204"/>
      <c r="AA13" s="204"/>
      <c r="AB13" s="204"/>
      <c r="AC13" s="204"/>
      <c r="AD13" s="214"/>
      <c r="AE13" s="210">
        <v>14.303741746148203</v>
      </c>
      <c r="AF13" s="214">
        <v>401</v>
      </c>
      <c r="AG13" s="215"/>
      <c r="AH13" s="216"/>
      <c r="AI13" s="204">
        <v>52.826412325752017</v>
      </c>
      <c r="AJ13" s="217">
        <v>1481</v>
      </c>
      <c r="AK13" s="416"/>
      <c r="AL13" s="417"/>
      <c r="AM13" s="218">
        <v>190.39104915627291</v>
      </c>
      <c r="AN13" s="219">
        <v>16919</v>
      </c>
      <c r="AO13" s="220">
        <f t="shared" si="0"/>
        <v>16919</v>
      </c>
      <c r="AP13" s="423"/>
      <c r="AQ13" s="402"/>
      <c r="AR13" s="421"/>
      <c r="AS13" s="1" t="s">
        <v>119</v>
      </c>
    </row>
    <row r="14" spans="1:45" s="1" customFormat="1" ht="15" customHeight="1" thickBot="1">
      <c r="A14" s="408"/>
      <c r="B14" s="202">
        <v>1547</v>
      </c>
      <c r="C14" s="150">
        <v>37013</v>
      </c>
      <c r="D14" s="151" t="s">
        <v>120</v>
      </c>
      <c r="E14" s="151" t="s">
        <v>121</v>
      </c>
      <c r="F14" s="152">
        <v>75715.333822450484</v>
      </c>
      <c r="G14" s="152">
        <v>75715.333822450484</v>
      </c>
      <c r="H14" s="153">
        <v>75715.333822450484</v>
      </c>
      <c r="I14" s="410"/>
      <c r="J14" s="412"/>
      <c r="K14" s="203">
        <v>1879.134262655906</v>
      </c>
      <c r="L14" s="204">
        <v>1578.0044020542921</v>
      </c>
      <c r="M14" s="205"/>
      <c r="N14" s="205"/>
      <c r="O14" s="206"/>
      <c r="P14" s="221">
        <v>37143</v>
      </c>
      <c r="Q14" s="208"/>
      <c r="R14" s="208"/>
      <c r="S14" s="209"/>
      <c r="T14" s="210">
        <v>301.1298606016141</v>
      </c>
      <c r="U14" s="200">
        <v>5539</v>
      </c>
      <c r="V14" s="196"/>
      <c r="W14" s="197"/>
      <c r="X14" s="204"/>
      <c r="Y14" s="204"/>
      <c r="Z14" s="204"/>
      <c r="AA14" s="204"/>
      <c r="AB14" s="204"/>
      <c r="AC14" s="204"/>
      <c r="AD14" s="214"/>
      <c r="AE14" s="210">
        <v>12.601614086573734</v>
      </c>
      <c r="AF14" s="214">
        <v>232</v>
      </c>
      <c r="AG14" s="215"/>
      <c r="AH14" s="216"/>
      <c r="AI14" s="204">
        <v>114.23741746148202</v>
      </c>
      <c r="AJ14" s="217">
        <v>2101</v>
      </c>
      <c r="AK14" s="416"/>
      <c r="AL14" s="417"/>
      <c r="AM14" s="218">
        <v>301.1298606016141</v>
      </c>
      <c r="AN14" s="219">
        <v>11077.368876758796</v>
      </c>
      <c r="AO14" s="220">
        <f t="shared" si="0"/>
        <v>11077.368876758796</v>
      </c>
      <c r="AP14" s="424"/>
      <c r="AQ14" s="403"/>
      <c r="AR14" s="421"/>
      <c r="AS14" s="1" t="s">
        <v>122</v>
      </c>
    </row>
    <row r="15" spans="1:45" s="1" customFormat="1" ht="15" customHeight="1" thickBot="1">
      <c r="A15" s="408"/>
      <c r="B15" s="222">
        <v>4550</v>
      </c>
      <c r="C15" s="223">
        <v>38350</v>
      </c>
      <c r="D15" s="224" t="s">
        <v>123</v>
      </c>
      <c r="E15" s="224" t="s">
        <v>123</v>
      </c>
      <c r="F15" s="225">
        <v>18629.93</v>
      </c>
      <c r="G15" s="225">
        <v>18629.93</v>
      </c>
      <c r="H15" s="226">
        <v>18629.93</v>
      </c>
      <c r="I15" s="410"/>
      <c r="J15" s="412"/>
      <c r="K15" s="227">
        <v>793.90707750000001</v>
      </c>
      <c r="L15" s="137">
        <v>422.69</v>
      </c>
      <c r="M15" s="137">
        <v>144.47999999999999</v>
      </c>
      <c r="N15" s="137">
        <v>918.21</v>
      </c>
      <c r="O15" s="140">
        <v>1492</v>
      </c>
      <c r="P15" s="137"/>
      <c r="Q15" s="228"/>
      <c r="R15" s="228"/>
      <c r="S15" s="228"/>
      <c r="T15" s="136">
        <v>5698.94</v>
      </c>
      <c r="U15" s="138">
        <v>9261</v>
      </c>
      <c r="V15" s="229"/>
      <c r="W15" s="230"/>
      <c r="X15" s="231"/>
      <c r="Y15" s="232"/>
      <c r="Z15" s="233"/>
      <c r="AA15" s="232"/>
      <c r="AB15" s="232"/>
      <c r="AC15" s="232"/>
      <c r="AD15" s="138"/>
      <c r="AE15" s="136">
        <v>61.210568000000002</v>
      </c>
      <c r="AF15" s="138">
        <v>769.46662284643128</v>
      </c>
      <c r="AG15" s="229"/>
      <c r="AH15" s="230"/>
      <c r="AI15" s="136">
        <v>139.36604799999998</v>
      </c>
      <c r="AJ15" s="234">
        <v>1766.5382692531596</v>
      </c>
      <c r="AK15" s="416"/>
      <c r="AL15" s="417"/>
      <c r="AM15" s="227">
        <v>371.21707750000002</v>
      </c>
      <c r="AN15" s="138">
        <v>13966.656989807181</v>
      </c>
      <c r="AO15" s="235">
        <v>15459</v>
      </c>
      <c r="AP15" s="388">
        <v>46035</v>
      </c>
      <c r="AQ15" s="236">
        <f>AO15</f>
        <v>15459</v>
      </c>
      <c r="AR15" s="421"/>
      <c r="AS15" s="1" t="s">
        <v>124</v>
      </c>
    </row>
    <row r="16" spans="1:45" s="1" customFormat="1" ht="15" customHeight="1">
      <c r="A16" s="408"/>
      <c r="B16" s="237">
        <v>4551</v>
      </c>
      <c r="C16" s="185">
        <v>38350</v>
      </c>
      <c r="D16" s="186" t="s">
        <v>108</v>
      </c>
      <c r="E16" s="186" t="s">
        <v>108</v>
      </c>
      <c r="F16" s="238">
        <v>26827.1</v>
      </c>
      <c r="G16" s="238">
        <v>26827.1</v>
      </c>
      <c r="H16" s="239">
        <v>26827.1</v>
      </c>
      <c r="I16" s="410"/>
      <c r="J16" s="412"/>
      <c r="K16" s="240">
        <v>950.2011849999999</v>
      </c>
      <c r="L16" s="241">
        <v>593.98</v>
      </c>
      <c r="M16" s="241">
        <v>207.91</v>
      </c>
      <c r="N16" s="241">
        <v>1321.32</v>
      </c>
      <c r="O16" s="242">
        <v>2147</v>
      </c>
      <c r="P16" s="241"/>
      <c r="Q16" s="243"/>
      <c r="R16" s="243"/>
      <c r="S16" s="243"/>
      <c r="T16" s="244">
        <v>6728.67</v>
      </c>
      <c r="U16" s="114">
        <v>10934.687859873307</v>
      </c>
      <c r="V16" s="193"/>
      <c r="W16" s="194"/>
      <c r="X16" s="245"/>
      <c r="Y16" s="246"/>
      <c r="Z16" s="247"/>
      <c r="AA16" s="246"/>
      <c r="AB16" s="246"/>
      <c r="AC16" s="246"/>
      <c r="AD16" s="114"/>
      <c r="AE16" s="244">
        <v>75.965474</v>
      </c>
      <c r="AF16" s="114">
        <v>954.94779155959407</v>
      </c>
      <c r="AG16" s="193"/>
      <c r="AH16" s="194"/>
      <c r="AI16" s="107">
        <v>133.36846399999996</v>
      </c>
      <c r="AJ16" s="165">
        <v>1690.5157242279847</v>
      </c>
      <c r="AK16" s="416"/>
      <c r="AL16" s="417"/>
      <c r="AM16" s="240">
        <v>356.22118499999988</v>
      </c>
      <c r="AN16" s="114">
        <v>15449.97952991628</v>
      </c>
      <c r="AO16" s="201">
        <v>17597</v>
      </c>
      <c r="AP16" s="423"/>
      <c r="AQ16" s="404">
        <f>AO16+AO17</f>
        <v>29306.213042411844</v>
      </c>
      <c r="AR16" s="421"/>
      <c r="AS16" s="1" t="s">
        <v>125</v>
      </c>
    </row>
    <row r="17" spans="1:45" s="1" customFormat="1" ht="15" customHeight="1" thickBot="1">
      <c r="A17" s="408"/>
      <c r="B17" s="248"/>
      <c r="C17" s="169"/>
      <c r="D17" s="170" t="s">
        <v>126</v>
      </c>
      <c r="E17" s="171" t="s">
        <v>114</v>
      </c>
      <c r="F17" s="249">
        <v>11206.2</v>
      </c>
      <c r="G17" s="171" t="s">
        <v>114</v>
      </c>
      <c r="H17" s="173" t="s">
        <v>114</v>
      </c>
      <c r="I17" s="410"/>
      <c r="J17" s="412"/>
      <c r="K17" s="174">
        <v>463.79840999999999</v>
      </c>
      <c r="L17" s="171" t="s">
        <v>114</v>
      </c>
      <c r="M17" s="171"/>
      <c r="N17" s="171"/>
      <c r="O17" s="250"/>
      <c r="P17" s="171"/>
      <c r="Q17" s="251"/>
      <c r="R17" s="251"/>
      <c r="S17" s="251"/>
      <c r="T17" s="98">
        <v>463.79840999999999</v>
      </c>
      <c r="U17" s="121">
        <v>5830.3232249739112</v>
      </c>
      <c r="V17" s="180"/>
      <c r="W17" s="181"/>
      <c r="X17" s="252"/>
      <c r="Y17" s="253"/>
      <c r="Z17" s="254"/>
      <c r="AA17" s="253"/>
      <c r="AB17" s="253"/>
      <c r="AC17" s="252">
        <v>86.85</v>
      </c>
      <c r="AD17" s="255">
        <v>1091.7506227731449</v>
      </c>
      <c r="AE17" s="98">
        <v>24.494854</v>
      </c>
      <c r="AF17" s="121">
        <v>307.92023665744136</v>
      </c>
      <c r="AG17" s="180"/>
      <c r="AH17" s="181"/>
      <c r="AI17" s="256">
        <v>149.58014399999999</v>
      </c>
      <c r="AJ17" s="257">
        <v>1896.0073309705858</v>
      </c>
      <c r="AK17" s="416"/>
      <c r="AL17" s="417"/>
      <c r="AM17" s="174">
        <v>463.79840999999999</v>
      </c>
      <c r="AN17" s="121">
        <v>11709.213042411844</v>
      </c>
      <c r="AO17" s="257">
        <f t="shared" ref="AO17" si="1">AN17</f>
        <v>11709.213042411844</v>
      </c>
      <c r="AP17" s="424"/>
      <c r="AQ17" s="425"/>
      <c r="AR17" s="421"/>
      <c r="AS17" s="15"/>
    </row>
    <row r="18" spans="1:45" s="1" customFormat="1" ht="12.75" customHeight="1">
      <c r="A18" s="408"/>
      <c r="B18" s="237">
        <v>6350</v>
      </c>
      <c r="C18" s="185">
        <v>38988</v>
      </c>
      <c r="D18" s="186" t="s">
        <v>108</v>
      </c>
      <c r="E18" s="186" t="s">
        <v>108</v>
      </c>
      <c r="F18" s="258">
        <v>8735.58</v>
      </c>
      <c r="G18" s="258">
        <v>8735.58</v>
      </c>
      <c r="H18" s="259">
        <v>8735.58</v>
      </c>
      <c r="I18" s="410"/>
      <c r="J18" s="412"/>
      <c r="K18" s="154">
        <v>1064.207705</v>
      </c>
      <c r="L18" s="79">
        <v>239.53</v>
      </c>
      <c r="M18" s="155">
        <v>67.7</v>
      </c>
      <c r="N18" s="155">
        <v>364.45</v>
      </c>
      <c r="O18" s="156">
        <v>599</v>
      </c>
      <c r="P18" s="260">
        <v>44008</v>
      </c>
      <c r="Q18" s="261"/>
      <c r="R18" s="261"/>
      <c r="S18" s="261"/>
      <c r="T18" s="107">
        <v>6594.62</v>
      </c>
      <c r="U18" s="108">
        <v>10782</v>
      </c>
      <c r="V18" s="160"/>
      <c r="W18" s="161"/>
      <c r="X18" s="107"/>
      <c r="Y18" s="107"/>
      <c r="Z18" s="107"/>
      <c r="AA18" s="107"/>
      <c r="AB18" s="162"/>
      <c r="AC18" s="162"/>
      <c r="AD18" s="163"/>
      <c r="AE18" s="164">
        <v>38.524044000000004</v>
      </c>
      <c r="AF18" s="163">
        <v>404.46529029201554</v>
      </c>
      <c r="AG18" s="262"/>
      <c r="AH18" s="263"/>
      <c r="AI18" s="164">
        <v>326.31878400000005</v>
      </c>
      <c r="AJ18" s="264">
        <v>3426.0323682087292</v>
      </c>
      <c r="AK18" s="416"/>
      <c r="AL18" s="417"/>
      <c r="AM18" s="166">
        <v>824.67770500000006</v>
      </c>
      <c r="AN18" s="163">
        <v>20039.322853211874</v>
      </c>
      <c r="AO18" s="167">
        <f t="shared" si="0"/>
        <v>20039.322853211874</v>
      </c>
      <c r="AP18" s="388">
        <v>46047</v>
      </c>
      <c r="AQ18" s="401">
        <f>AO18+AO19+AO20</f>
        <v>37082.547854040844</v>
      </c>
      <c r="AR18" s="421"/>
      <c r="AS18" s="15"/>
    </row>
    <row r="19" spans="1:45" s="1" customFormat="1" ht="15" customHeight="1">
      <c r="A19" s="408"/>
      <c r="B19" s="237"/>
      <c r="C19" s="185"/>
      <c r="D19" s="186" t="s">
        <v>127</v>
      </c>
      <c r="E19" s="265" t="s">
        <v>114</v>
      </c>
      <c r="F19" s="258">
        <v>8735.58</v>
      </c>
      <c r="G19" s="265" t="s">
        <v>114</v>
      </c>
      <c r="H19" s="266" t="s">
        <v>114</v>
      </c>
      <c r="I19" s="410"/>
      <c r="J19" s="412"/>
      <c r="K19" s="267">
        <v>665.78695999999991</v>
      </c>
      <c r="L19" s="265" t="s">
        <v>114</v>
      </c>
      <c r="M19" s="205"/>
      <c r="N19" s="205"/>
      <c r="O19" s="206"/>
      <c r="P19" s="268"/>
      <c r="Q19" s="269"/>
      <c r="R19" s="269"/>
      <c r="S19" s="269"/>
      <c r="T19" s="88">
        <v>665.78695999999991</v>
      </c>
      <c r="U19" s="211">
        <v>6990</v>
      </c>
      <c r="V19" s="212"/>
      <c r="W19" s="213"/>
      <c r="X19" s="88"/>
      <c r="Y19" s="88"/>
      <c r="Z19" s="88"/>
      <c r="AA19" s="88"/>
      <c r="AB19" s="204"/>
      <c r="AC19" s="204"/>
      <c r="AD19" s="214"/>
      <c r="AE19" s="210">
        <v>21.004044</v>
      </c>
      <c r="AF19" s="214">
        <v>220.52219527540427</v>
      </c>
      <c r="AG19" s="270"/>
      <c r="AH19" s="271"/>
      <c r="AI19" s="210">
        <v>264.73078400000003</v>
      </c>
      <c r="AJ19" s="272">
        <v>2779.4177942428087</v>
      </c>
      <c r="AK19" s="416"/>
      <c r="AL19" s="417"/>
      <c r="AM19" s="218">
        <v>665.78695999999991</v>
      </c>
      <c r="AN19" s="214">
        <v>13980.273246301944</v>
      </c>
      <c r="AO19" s="220">
        <f t="shared" si="0"/>
        <v>13980.273246301944</v>
      </c>
      <c r="AP19" s="389"/>
      <c r="AQ19" s="402"/>
      <c r="AR19" s="421"/>
      <c r="AS19" s="15"/>
    </row>
    <row r="20" spans="1:45" s="1" customFormat="1" ht="15" customHeight="1" thickBot="1">
      <c r="A20" s="408"/>
      <c r="B20" s="248"/>
      <c r="C20" s="169"/>
      <c r="D20" s="170" t="s">
        <v>128</v>
      </c>
      <c r="E20" s="273" t="s">
        <v>114</v>
      </c>
      <c r="F20" s="274">
        <v>666.66</v>
      </c>
      <c r="G20" s="273" t="s">
        <v>114</v>
      </c>
      <c r="H20" s="275" t="s">
        <v>114</v>
      </c>
      <c r="I20" s="410"/>
      <c r="J20" s="412"/>
      <c r="K20" s="174">
        <v>145.8665</v>
      </c>
      <c r="L20" s="273" t="s">
        <v>114</v>
      </c>
      <c r="M20" s="175"/>
      <c r="N20" s="175"/>
      <c r="O20" s="176"/>
      <c r="P20" s="276"/>
      <c r="Q20" s="277"/>
      <c r="R20" s="277"/>
      <c r="S20" s="277"/>
      <c r="T20" s="98">
        <v>145.8665</v>
      </c>
      <c r="U20" s="121">
        <v>1531</v>
      </c>
      <c r="V20" s="180"/>
      <c r="W20" s="181"/>
      <c r="X20" s="98"/>
      <c r="Y20" s="98"/>
      <c r="Z20" s="98"/>
      <c r="AA20" s="98"/>
      <c r="AB20" s="98"/>
      <c r="AC20" s="98">
        <v>8.6665799999999997</v>
      </c>
      <c r="AD20" s="100">
        <v>91</v>
      </c>
      <c r="AE20" s="99">
        <v>5.5199879999999997</v>
      </c>
      <c r="AF20" s="100">
        <v>57.954547783935638</v>
      </c>
      <c r="AG20" s="277"/>
      <c r="AH20" s="278"/>
      <c r="AI20" s="99">
        <v>53.679968000000002</v>
      </c>
      <c r="AJ20" s="124">
        <v>563.58786839684092</v>
      </c>
      <c r="AK20" s="416"/>
      <c r="AL20" s="417"/>
      <c r="AM20" s="279">
        <v>145.8665</v>
      </c>
      <c r="AN20" s="100">
        <v>3062.9517545270282</v>
      </c>
      <c r="AO20" s="182">
        <f t="shared" si="0"/>
        <v>3062.9517545270282</v>
      </c>
      <c r="AP20" s="389"/>
      <c r="AQ20" s="403"/>
      <c r="AR20" s="421"/>
      <c r="AS20" s="15"/>
    </row>
    <row r="21" spans="1:45" s="1" customFormat="1" ht="15" customHeight="1">
      <c r="A21" s="408"/>
      <c r="B21" s="280">
        <v>6351</v>
      </c>
      <c r="C21" s="185">
        <v>38988</v>
      </c>
      <c r="D21" s="186" t="s">
        <v>108</v>
      </c>
      <c r="E21" s="186" t="s">
        <v>108</v>
      </c>
      <c r="F21" s="258">
        <v>6722.18</v>
      </c>
      <c r="G21" s="258">
        <v>6722.18</v>
      </c>
      <c r="H21" s="259">
        <v>6722.18</v>
      </c>
      <c r="I21" s="410"/>
      <c r="J21" s="412"/>
      <c r="K21" s="240">
        <v>984.643055</v>
      </c>
      <c r="L21" s="89">
        <v>199.76</v>
      </c>
      <c r="M21" s="155">
        <v>52.09</v>
      </c>
      <c r="N21" s="155">
        <v>280.41000000000003</v>
      </c>
      <c r="O21" s="156">
        <v>461</v>
      </c>
      <c r="P21" s="260">
        <v>43983</v>
      </c>
      <c r="Q21" s="243"/>
      <c r="R21" s="243"/>
      <c r="S21" s="243"/>
      <c r="T21" s="244">
        <v>5866.82</v>
      </c>
      <c r="U21" s="281">
        <v>10009.208865713952</v>
      </c>
      <c r="V21" s="193"/>
      <c r="W21" s="194"/>
      <c r="X21" s="244"/>
      <c r="Y21" s="244"/>
      <c r="Z21" s="244"/>
      <c r="AA21" s="244"/>
      <c r="AB21" s="244"/>
      <c r="AC21" s="244">
        <v>6.8950000000000955E-3</v>
      </c>
      <c r="AD21" s="242">
        <v>1</v>
      </c>
      <c r="AE21" s="241">
        <v>31.899923999999995</v>
      </c>
      <c r="AF21" s="242">
        <v>334.91842188097451</v>
      </c>
      <c r="AG21" s="243"/>
      <c r="AH21" s="282"/>
      <c r="AI21" s="241">
        <v>311.59846400000004</v>
      </c>
      <c r="AJ21" s="84">
        <v>3271.483211791211</v>
      </c>
      <c r="AK21" s="416"/>
      <c r="AL21" s="417"/>
      <c r="AM21" s="283">
        <v>784.88305500000001</v>
      </c>
      <c r="AN21" s="242">
        <v>18710.941811392691</v>
      </c>
      <c r="AO21" s="201">
        <f t="shared" si="0"/>
        <v>18710.941811392691</v>
      </c>
      <c r="AP21" s="389"/>
      <c r="AQ21" s="401">
        <f>AO21+AO22+AO23</f>
        <v>38879.511182659378</v>
      </c>
      <c r="AR21" s="421"/>
      <c r="AS21" s="15"/>
    </row>
    <row r="22" spans="1:45" s="1" customFormat="1" ht="15" customHeight="1">
      <c r="A22" s="408"/>
      <c r="B22" s="280"/>
      <c r="C22" s="185"/>
      <c r="D22" s="186" t="s">
        <v>129</v>
      </c>
      <c r="E22" s="265" t="s">
        <v>114</v>
      </c>
      <c r="F22" s="258">
        <v>6722.18</v>
      </c>
      <c r="G22" s="265" t="s">
        <v>114</v>
      </c>
      <c r="H22" s="266" t="s">
        <v>114</v>
      </c>
      <c r="I22" s="410"/>
      <c r="J22" s="412"/>
      <c r="K22" s="267">
        <v>750.62616000000003</v>
      </c>
      <c r="L22" s="265" t="s">
        <v>114</v>
      </c>
      <c r="M22" s="205"/>
      <c r="N22" s="205"/>
      <c r="O22" s="206"/>
      <c r="P22" s="268"/>
      <c r="Q22" s="269"/>
      <c r="R22" s="269"/>
      <c r="S22" s="269"/>
      <c r="T22" s="88">
        <v>750.62616000000003</v>
      </c>
      <c r="U22" s="90">
        <v>7880.8907198812076</v>
      </c>
      <c r="V22" s="212"/>
      <c r="W22" s="213"/>
      <c r="X22" s="88"/>
      <c r="Y22" s="88"/>
      <c r="Z22" s="88"/>
      <c r="AA22" s="88"/>
      <c r="AB22" s="88"/>
      <c r="AC22" s="88"/>
      <c r="AD22" s="90"/>
      <c r="AE22" s="89">
        <v>20.379923999999999</v>
      </c>
      <c r="AF22" s="90">
        <v>213.96953748649054</v>
      </c>
      <c r="AG22" s="269"/>
      <c r="AH22" s="284"/>
      <c r="AI22" s="89">
        <v>297.46646400000003</v>
      </c>
      <c r="AJ22" s="92">
        <v>3123.1108477058997</v>
      </c>
      <c r="AK22" s="416"/>
      <c r="AL22" s="417"/>
      <c r="AM22" s="285">
        <v>750.62616000000003</v>
      </c>
      <c r="AN22" s="90">
        <v>15761.741123467622</v>
      </c>
      <c r="AO22" s="220">
        <f t="shared" si="0"/>
        <v>15761.741123467622</v>
      </c>
      <c r="AP22" s="389"/>
      <c r="AQ22" s="402"/>
      <c r="AR22" s="421"/>
      <c r="AS22" s="15" t="s">
        <v>130</v>
      </c>
    </row>
    <row r="23" spans="1:45" s="1" customFormat="1" ht="15" customHeight="1" thickBot="1">
      <c r="A23" s="408"/>
      <c r="B23" s="168"/>
      <c r="C23" s="169"/>
      <c r="D23" s="170" t="s">
        <v>128</v>
      </c>
      <c r="E23" s="273" t="s">
        <v>114</v>
      </c>
      <c r="F23" s="274">
        <v>666.66</v>
      </c>
      <c r="G23" s="273" t="s">
        <v>114</v>
      </c>
      <c r="H23" s="275" t="s">
        <v>114</v>
      </c>
      <c r="I23" s="410"/>
      <c r="J23" s="412"/>
      <c r="K23" s="174">
        <v>209.8665</v>
      </c>
      <c r="L23" s="273" t="s">
        <v>114</v>
      </c>
      <c r="M23" s="175"/>
      <c r="N23" s="175"/>
      <c r="O23" s="176"/>
      <c r="P23" s="276"/>
      <c r="Q23" s="277"/>
      <c r="R23" s="277"/>
      <c r="S23" s="277"/>
      <c r="T23" s="98">
        <v>209.8665</v>
      </c>
      <c r="U23" s="100">
        <v>2203.4324972109653</v>
      </c>
      <c r="V23" s="180"/>
      <c r="W23" s="181"/>
      <c r="X23" s="98"/>
      <c r="Y23" s="98"/>
      <c r="Z23" s="98"/>
      <c r="AA23" s="98"/>
      <c r="AB23" s="98"/>
      <c r="AC23" s="98">
        <v>8.6665799999999997</v>
      </c>
      <c r="AD23" s="100">
        <v>91</v>
      </c>
      <c r="AE23" s="99">
        <v>5.5199879999999997</v>
      </c>
      <c r="AF23" s="100">
        <v>57.954547783935638</v>
      </c>
      <c r="AG23" s="277"/>
      <c r="AH23" s="278"/>
      <c r="AI23" s="99">
        <v>79.279967999999997</v>
      </c>
      <c r="AJ23" s="124">
        <v>832.36316705124909</v>
      </c>
      <c r="AK23" s="416"/>
      <c r="AL23" s="417"/>
      <c r="AM23" s="279">
        <v>209.8665</v>
      </c>
      <c r="AN23" s="100">
        <v>4406.828247799067</v>
      </c>
      <c r="AO23" s="182">
        <f t="shared" si="0"/>
        <v>4406.828247799067</v>
      </c>
      <c r="AP23" s="389"/>
      <c r="AQ23" s="403"/>
      <c r="AR23" s="421"/>
      <c r="AS23" s="15"/>
    </row>
    <row r="24" spans="1:45" s="1" customFormat="1" ht="15.75" customHeight="1">
      <c r="A24" s="408"/>
      <c r="B24" s="237">
        <v>6352</v>
      </c>
      <c r="C24" s="185">
        <v>38988</v>
      </c>
      <c r="D24" s="186" t="s">
        <v>131</v>
      </c>
      <c r="E24" s="186" t="s">
        <v>131</v>
      </c>
      <c r="F24" s="258">
        <v>3692.7</v>
      </c>
      <c r="G24" s="258">
        <v>3692.7</v>
      </c>
      <c r="H24" s="259">
        <v>3692.7</v>
      </c>
      <c r="I24" s="410"/>
      <c r="J24" s="412"/>
      <c r="K24" s="240">
        <v>634.11082499999998</v>
      </c>
      <c r="L24" s="89">
        <v>139.94</v>
      </c>
      <c r="M24" s="155">
        <v>28.62</v>
      </c>
      <c r="N24" s="155">
        <v>188.03</v>
      </c>
      <c r="O24" s="156">
        <v>261</v>
      </c>
      <c r="P24" s="260">
        <v>44817</v>
      </c>
      <c r="Q24" s="261"/>
      <c r="R24" s="261"/>
      <c r="S24" s="261"/>
      <c r="T24" s="107">
        <v>4660.1000000000004</v>
      </c>
      <c r="U24" s="242">
        <v>6463.4495537048697</v>
      </c>
      <c r="V24" s="160"/>
      <c r="W24" s="161"/>
      <c r="X24" s="107"/>
      <c r="Y24" s="107"/>
      <c r="Z24" s="107"/>
      <c r="AA24" s="107"/>
      <c r="AB24" s="107"/>
      <c r="AC24" s="107"/>
      <c r="AD24" s="81"/>
      <c r="AE24" s="241">
        <v>24.246859999999998</v>
      </c>
      <c r="AF24" s="242">
        <v>254.56863429420494</v>
      </c>
      <c r="AG24" s="243"/>
      <c r="AH24" s="282"/>
      <c r="AI24" s="241">
        <v>195.31695999999999</v>
      </c>
      <c r="AJ24" s="84">
        <v>2050.6396193855953</v>
      </c>
      <c r="AK24" s="416"/>
      <c r="AL24" s="417"/>
      <c r="AM24" s="283">
        <v>494.17082499999998</v>
      </c>
      <c r="AN24" s="242">
        <v>11912.553488466994</v>
      </c>
      <c r="AO24" s="201">
        <f t="shared" si="0"/>
        <v>11912.553488466994</v>
      </c>
      <c r="AP24" s="389"/>
      <c r="AQ24" s="401">
        <f>AO24+AO25+AO26</f>
        <v>27908.94269199414</v>
      </c>
      <c r="AR24" s="421"/>
      <c r="AS24" s="15"/>
    </row>
    <row r="25" spans="1:45" s="1" customFormat="1" ht="15" customHeight="1">
      <c r="A25" s="408"/>
      <c r="B25" s="237"/>
      <c r="C25" s="185"/>
      <c r="D25" s="186" t="s">
        <v>132</v>
      </c>
      <c r="E25" s="265" t="s">
        <v>114</v>
      </c>
      <c r="F25" s="258">
        <v>3692.7</v>
      </c>
      <c r="G25" s="265" t="s">
        <v>114</v>
      </c>
      <c r="H25" s="266" t="s">
        <v>114</v>
      </c>
      <c r="I25" s="410"/>
      <c r="J25" s="412"/>
      <c r="K25" s="267">
        <v>560.27240000000006</v>
      </c>
      <c r="L25" s="265" t="s">
        <v>114</v>
      </c>
      <c r="M25" s="205"/>
      <c r="N25" s="205"/>
      <c r="O25" s="206"/>
      <c r="P25" s="268"/>
      <c r="Q25" s="243"/>
      <c r="R25" s="243"/>
      <c r="S25" s="243"/>
      <c r="T25" s="244">
        <v>560.27240000000006</v>
      </c>
      <c r="U25" s="90">
        <v>5882.2943975431936</v>
      </c>
      <c r="V25" s="193"/>
      <c r="W25" s="194"/>
      <c r="X25" s="245"/>
      <c r="Y25" s="246"/>
      <c r="Z25" s="286"/>
      <c r="AA25" s="287"/>
      <c r="AB25" s="287"/>
      <c r="AC25" s="287"/>
      <c r="AD25" s="114"/>
      <c r="AE25" s="88">
        <v>14.926860000000001</v>
      </c>
      <c r="AF25" s="211">
        <v>156.71762712783396</v>
      </c>
      <c r="AG25" s="212"/>
      <c r="AH25" s="213"/>
      <c r="AI25" s="88">
        <v>221.32496000000003</v>
      </c>
      <c r="AJ25" s="220">
        <v>2323.698524362313</v>
      </c>
      <c r="AK25" s="416"/>
      <c r="AL25" s="417"/>
      <c r="AM25" s="267">
        <v>560.27240000000006</v>
      </c>
      <c r="AN25" s="211">
        <v>11764.61399277063</v>
      </c>
      <c r="AO25" s="220">
        <f t="shared" si="0"/>
        <v>11764.61399277063</v>
      </c>
      <c r="AP25" s="389"/>
      <c r="AQ25" s="402"/>
      <c r="AR25" s="421"/>
      <c r="AS25" s="15"/>
    </row>
    <row r="26" spans="1:45" s="1" customFormat="1" ht="15" customHeight="1" thickBot="1">
      <c r="A26" s="408"/>
      <c r="B26" s="248"/>
      <c r="C26" s="169"/>
      <c r="D26" s="170" t="s">
        <v>128</v>
      </c>
      <c r="E26" s="273" t="s">
        <v>114</v>
      </c>
      <c r="F26" s="274">
        <v>333.33</v>
      </c>
      <c r="G26" s="273" t="s">
        <v>114</v>
      </c>
      <c r="H26" s="275" t="s">
        <v>114</v>
      </c>
      <c r="I26" s="410"/>
      <c r="J26" s="412"/>
      <c r="K26" s="174">
        <v>201.53325000000001</v>
      </c>
      <c r="L26" s="273" t="s">
        <v>114</v>
      </c>
      <c r="M26" s="175"/>
      <c r="N26" s="175"/>
      <c r="O26" s="176"/>
      <c r="P26" s="276"/>
      <c r="Q26" s="277"/>
      <c r="R26" s="277"/>
      <c r="S26" s="277"/>
      <c r="T26" s="98">
        <v>201.53325000000001</v>
      </c>
      <c r="U26" s="100">
        <v>2115.8705444462144</v>
      </c>
      <c r="V26" s="180"/>
      <c r="W26" s="181"/>
      <c r="X26" s="252"/>
      <c r="Y26" s="253"/>
      <c r="Z26" s="288"/>
      <c r="AA26" s="289"/>
      <c r="AB26" s="289"/>
      <c r="AC26" s="289">
        <v>4.3332899999999999</v>
      </c>
      <c r="AD26" s="121">
        <v>45</v>
      </c>
      <c r="AE26" s="98">
        <v>4.919994</v>
      </c>
      <c r="AF26" s="121">
        <v>51.655189715933609</v>
      </c>
      <c r="AG26" s="180"/>
      <c r="AH26" s="181"/>
      <c r="AI26" s="98">
        <v>77.679984000000005</v>
      </c>
      <c r="AJ26" s="290">
        <v>815.56487886991056</v>
      </c>
      <c r="AK26" s="416"/>
      <c r="AL26" s="417"/>
      <c r="AM26" s="291">
        <v>201.53325000000001</v>
      </c>
      <c r="AN26" s="121">
        <v>4231.7752107565157</v>
      </c>
      <c r="AO26" s="182">
        <f t="shared" si="0"/>
        <v>4231.7752107565157</v>
      </c>
      <c r="AP26" s="389"/>
      <c r="AQ26" s="403"/>
      <c r="AR26" s="421"/>
      <c r="AS26" s="15"/>
    </row>
    <row r="27" spans="1:45" s="1" customFormat="1" ht="15" customHeight="1">
      <c r="A27" s="408"/>
      <c r="B27" s="280">
        <v>6353</v>
      </c>
      <c r="C27" s="185">
        <v>38988</v>
      </c>
      <c r="D27" s="186" t="s">
        <v>108</v>
      </c>
      <c r="E27" s="186" t="s">
        <v>108</v>
      </c>
      <c r="F27" s="258">
        <v>7385.4</v>
      </c>
      <c r="G27" s="258">
        <v>7385.4</v>
      </c>
      <c r="H27" s="259">
        <v>7385.4</v>
      </c>
      <c r="I27" s="410"/>
      <c r="J27" s="412"/>
      <c r="K27" s="240">
        <v>805.74164999999994</v>
      </c>
      <c r="L27" s="89">
        <v>212.87</v>
      </c>
      <c r="M27" s="155">
        <v>57.24</v>
      </c>
      <c r="N27" s="155">
        <v>376.05</v>
      </c>
      <c r="O27" s="156">
        <v>522</v>
      </c>
      <c r="P27" s="260">
        <v>44817</v>
      </c>
      <c r="Q27" s="243"/>
      <c r="R27" s="243"/>
      <c r="S27" s="243"/>
      <c r="T27" s="244">
        <v>5886.36</v>
      </c>
      <c r="U27" s="114">
        <v>8164</v>
      </c>
      <c r="V27" s="193"/>
      <c r="W27" s="194"/>
      <c r="X27" s="245"/>
      <c r="Y27" s="246"/>
      <c r="Z27" s="286"/>
      <c r="AA27" s="287"/>
      <c r="AB27" s="287"/>
      <c r="AC27" s="287"/>
      <c r="AD27" s="114"/>
      <c r="AE27" s="244">
        <v>33.093719999999998</v>
      </c>
      <c r="AF27" s="114">
        <v>347.45212799161681</v>
      </c>
      <c r="AG27" s="193"/>
      <c r="AH27" s="194"/>
      <c r="AI27" s="244">
        <v>234.79791999999998</v>
      </c>
      <c r="AJ27" s="201">
        <v>2465.1516043528886</v>
      </c>
      <c r="AK27" s="416"/>
      <c r="AL27" s="417"/>
      <c r="AM27" s="240">
        <v>592.87164999999993</v>
      </c>
      <c r="AN27" s="114">
        <v>14910.401155022284</v>
      </c>
      <c r="AO27" s="201">
        <f t="shared" si="0"/>
        <v>14910.401155022284</v>
      </c>
      <c r="AP27" s="389"/>
      <c r="AQ27" s="401">
        <f>AO27+AO28+AO29</f>
        <v>32070.539106161537</v>
      </c>
      <c r="AR27" s="421"/>
      <c r="AS27" s="15"/>
    </row>
    <row r="28" spans="1:45" s="1" customFormat="1" ht="15" customHeight="1">
      <c r="A28" s="408"/>
      <c r="B28" s="280"/>
      <c r="C28" s="185"/>
      <c r="D28" s="186" t="s">
        <v>132</v>
      </c>
      <c r="E28" s="265" t="s">
        <v>114</v>
      </c>
      <c r="F28" s="258">
        <v>7385.4</v>
      </c>
      <c r="G28" s="265" t="s">
        <v>114</v>
      </c>
      <c r="H28" s="266" t="s">
        <v>114</v>
      </c>
      <c r="I28" s="410"/>
      <c r="J28" s="412"/>
      <c r="K28" s="267">
        <v>604.58479999999997</v>
      </c>
      <c r="L28" s="265" t="s">
        <v>114</v>
      </c>
      <c r="M28" s="205"/>
      <c r="N28" s="205"/>
      <c r="O28" s="206"/>
      <c r="P28" s="268"/>
      <c r="Q28" s="269"/>
      <c r="R28" s="269"/>
      <c r="S28" s="269"/>
      <c r="T28" s="88">
        <v>604.58479999999997</v>
      </c>
      <c r="U28" s="211">
        <v>6348</v>
      </c>
      <c r="V28" s="212"/>
      <c r="W28" s="213"/>
      <c r="X28" s="292"/>
      <c r="Y28" s="293"/>
      <c r="Z28" s="294"/>
      <c r="AA28" s="295"/>
      <c r="AB28" s="295"/>
      <c r="AC28" s="295"/>
      <c r="AD28" s="211"/>
      <c r="AE28" s="88">
        <v>21.573720000000002</v>
      </c>
      <c r="AF28" s="211">
        <v>226.50324359713287</v>
      </c>
      <c r="AG28" s="212"/>
      <c r="AH28" s="213"/>
      <c r="AI28" s="88">
        <v>239.04992000000004</v>
      </c>
      <c r="AJ28" s="220">
        <v>2509.7935016137726</v>
      </c>
      <c r="AK28" s="416"/>
      <c r="AL28" s="417"/>
      <c r="AM28" s="267">
        <v>604.58479999999997</v>
      </c>
      <c r="AN28" s="211">
        <v>12695.063681343692</v>
      </c>
      <c r="AO28" s="220">
        <f t="shared" si="0"/>
        <v>12695.063681343692</v>
      </c>
      <c r="AP28" s="389"/>
      <c r="AQ28" s="402"/>
      <c r="AR28" s="421"/>
    </row>
    <row r="29" spans="1:45" s="1" customFormat="1" ht="15" customHeight="1" thickBot="1">
      <c r="A29" s="408"/>
      <c r="B29" s="168"/>
      <c r="C29" s="169"/>
      <c r="D29" s="170" t="s">
        <v>128</v>
      </c>
      <c r="E29" s="273" t="s">
        <v>114</v>
      </c>
      <c r="F29" s="274">
        <v>777.77</v>
      </c>
      <c r="G29" s="273" t="s">
        <v>114</v>
      </c>
      <c r="H29" s="275" t="s">
        <v>114</v>
      </c>
      <c r="I29" s="410"/>
      <c r="J29" s="412"/>
      <c r="K29" s="174">
        <v>212.64424999999997</v>
      </c>
      <c r="L29" s="273" t="s">
        <v>114</v>
      </c>
      <c r="M29" s="175"/>
      <c r="N29" s="175"/>
      <c r="O29" s="176"/>
      <c r="P29" s="276"/>
      <c r="Q29" s="277"/>
      <c r="R29" s="277"/>
      <c r="S29" s="277"/>
      <c r="T29" s="98">
        <v>212.64424999999997</v>
      </c>
      <c r="U29" s="121">
        <v>2233</v>
      </c>
      <c r="V29" s="180"/>
      <c r="W29" s="181"/>
      <c r="X29" s="252"/>
      <c r="Y29" s="253"/>
      <c r="Z29" s="288"/>
      <c r="AA29" s="289"/>
      <c r="AB29" s="289"/>
      <c r="AC29" s="289">
        <v>10.11101</v>
      </c>
      <c r="AD29" s="121">
        <v>106</v>
      </c>
      <c r="AE29" s="98">
        <v>5.7199860000000005</v>
      </c>
      <c r="AF29" s="121">
        <v>60.054333806603083</v>
      </c>
      <c r="AG29" s="180"/>
      <c r="AH29" s="181"/>
      <c r="AI29" s="98">
        <v>79.813295999999994</v>
      </c>
      <c r="AJ29" s="290">
        <v>837.96259644502936</v>
      </c>
      <c r="AK29" s="416"/>
      <c r="AL29" s="417"/>
      <c r="AM29" s="291">
        <v>212.64424999999997</v>
      </c>
      <c r="AN29" s="121">
        <v>4465.0742697955602</v>
      </c>
      <c r="AO29" s="182">
        <f t="shared" si="0"/>
        <v>4465.0742697955602</v>
      </c>
      <c r="AP29" s="389"/>
      <c r="AQ29" s="403"/>
      <c r="AR29" s="421"/>
    </row>
    <row r="30" spans="1:45" s="1" customFormat="1" ht="15" customHeight="1">
      <c r="A30" s="408"/>
      <c r="B30" s="237">
        <v>6354</v>
      </c>
      <c r="C30" s="185">
        <v>38988</v>
      </c>
      <c r="D30" s="186" t="s">
        <v>121</v>
      </c>
      <c r="E30" s="186" t="s">
        <v>121</v>
      </c>
      <c r="F30" s="258">
        <v>3931.01</v>
      </c>
      <c r="G30" s="258">
        <v>3931.01</v>
      </c>
      <c r="H30" s="259">
        <v>3931.01</v>
      </c>
      <c r="I30" s="410"/>
      <c r="J30" s="412"/>
      <c r="K30" s="240">
        <v>865.81744750000007</v>
      </c>
      <c r="L30" s="296">
        <v>156.63999999999999</v>
      </c>
      <c r="M30" s="155">
        <v>30.46</v>
      </c>
      <c r="N30" s="155">
        <v>165.15</v>
      </c>
      <c r="O30" s="156">
        <v>270</v>
      </c>
      <c r="P30" s="260">
        <v>44034</v>
      </c>
      <c r="Q30" s="297"/>
      <c r="R30" s="297"/>
      <c r="S30" s="297"/>
      <c r="T30" s="244">
        <v>5403.49</v>
      </c>
      <c r="U30" s="114">
        <v>8834</v>
      </c>
      <c r="V30" s="193"/>
      <c r="W30" s="194"/>
      <c r="X30" s="245"/>
      <c r="Y30" s="246"/>
      <c r="Z30" s="286"/>
      <c r="AA30" s="287"/>
      <c r="AB30" s="287"/>
      <c r="AC30" s="241"/>
      <c r="AD30" s="298"/>
      <c r="AE30" s="244">
        <v>28.195817999999999</v>
      </c>
      <c r="AF30" s="114">
        <v>296.02888295919348</v>
      </c>
      <c r="AG30" s="193"/>
      <c r="AH30" s="194"/>
      <c r="AI30" s="244">
        <v>281.32084800000001</v>
      </c>
      <c r="AJ30" s="201">
        <v>2953.5974585512331</v>
      </c>
      <c r="AK30" s="416"/>
      <c r="AL30" s="417"/>
      <c r="AM30" s="240">
        <v>709.17744750000008</v>
      </c>
      <c r="AN30" s="114">
        <v>16549.863521588417</v>
      </c>
      <c r="AO30" s="201">
        <f t="shared" si="0"/>
        <v>16549.863521588417</v>
      </c>
      <c r="AP30" s="389"/>
      <c r="AQ30" s="401">
        <f>AO30+AO31+AO32</f>
        <v>36679.929886409693</v>
      </c>
      <c r="AR30" s="421"/>
      <c r="AS30" s="15"/>
    </row>
    <row r="31" spans="1:45" s="1" customFormat="1" ht="12.75" customHeight="1">
      <c r="A31" s="408"/>
      <c r="B31" s="237"/>
      <c r="C31" s="185"/>
      <c r="D31" s="186" t="s">
        <v>133</v>
      </c>
      <c r="E31" s="265" t="s">
        <v>114</v>
      </c>
      <c r="F31" s="258">
        <v>3931.01</v>
      </c>
      <c r="G31" s="265" t="s">
        <v>114</v>
      </c>
      <c r="H31" s="266" t="s">
        <v>114</v>
      </c>
      <c r="I31" s="410"/>
      <c r="J31" s="412"/>
      <c r="K31" s="267">
        <v>741.13211999999999</v>
      </c>
      <c r="L31" s="265" t="s">
        <v>114</v>
      </c>
      <c r="M31" s="205"/>
      <c r="N31" s="205"/>
      <c r="O31" s="206"/>
      <c r="P31" s="268"/>
      <c r="Q31" s="269"/>
      <c r="R31" s="269"/>
      <c r="S31" s="269"/>
      <c r="T31" s="88">
        <v>741.13211999999999</v>
      </c>
      <c r="U31" s="211">
        <v>7781</v>
      </c>
      <c r="V31" s="212"/>
      <c r="W31" s="213"/>
      <c r="X31" s="88"/>
      <c r="Y31" s="88"/>
      <c r="Z31" s="88"/>
      <c r="AA31" s="88"/>
      <c r="AB31" s="88"/>
      <c r="AC31" s="88"/>
      <c r="AD31" s="90"/>
      <c r="AE31" s="89">
        <v>15.355818000000001</v>
      </c>
      <c r="AF31" s="90">
        <v>161.22127222784178</v>
      </c>
      <c r="AG31" s="269"/>
      <c r="AH31" s="284"/>
      <c r="AI31" s="89">
        <v>293.66884799999997</v>
      </c>
      <c r="AJ31" s="92">
        <v>3083.239544011572</v>
      </c>
      <c r="AK31" s="416"/>
      <c r="AL31" s="417"/>
      <c r="AM31" s="285">
        <v>741.13211999999999</v>
      </c>
      <c r="AN31" s="90">
        <v>15562.322030746753</v>
      </c>
      <c r="AO31" s="220">
        <f t="shared" si="0"/>
        <v>15562.322030746753</v>
      </c>
      <c r="AP31" s="389"/>
      <c r="AQ31" s="402"/>
      <c r="AR31" s="421"/>
      <c r="AS31" s="15"/>
    </row>
    <row r="32" spans="1:45" s="1" customFormat="1" ht="15" customHeight="1" thickBot="1">
      <c r="A32" s="408"/>
      <c r="B32" s="248"/>
      <c r="C32" s="169"/>
      <c r="D32" s="170" t="s">
        <v>128</v>
      </c>
      <c r="E32" s="273" t="s">
        <v>114</v>
      </c>
      <c r="F32" s="274">
        <v>333.33</v>
      </c>
      <c r="G32" s="273" t="s">
        <v>114</v>
      </c>
      <c r="H32" s="275" t="s">
        <v>114</v>
      </c>
      <c r="I32" s="410"/>
      <c r="J32" s="412"/>
      <c r="K32" s="174">
        <v>217.53325000000001</v>
      </c>
      <c r="L32" s="273" t="s">
        <v>114</v>
      </c>
      <c r="M32" s="175"/>
      <c r="N32" s="175"/>
      <c r="O32" s="176"/>
      <c r="P32" s="276"/>
      <c r="Q32" s="277"/>
      <c r="R32" s="277"/>
      <c r="S32" s="277"/>
      <c r="T32" s="98">
        <v>217.53325000000001</v>
      </c>
      <c r="U32" s="121">
        <v>2284</v>
      </c>
      <c r="V32" s="180"/>
      <c r="W32" s="181"/>
      <c r="X32" s="98"/>
      <c r="Y32" s="98"/>
      <c r="Z32" s="98"/>
      <c r="AA32" s="98"/>
      <c r="AB32" s="98"/>
      <c r="AC32" s="98">
        <v>4.3332899999999999</v>
      </c>
      <c r="AD32" s="100">
        <v>45</v>
      </c>
      <c r="AE32" s="99">
        <v>4.919994</v>
      </c>
      <c r="AF32" s="100">
        <v>51.655189715933609</v>
      </c>
      <c r="AG32" s="277"/>
      <c r="AH32" s="278"/>
      <c r="AI32" s="99">
        <v>84.07998400000001</v>
      </c>
      <c r="AJ32" s="124">
        <v>882.7587035335132</v>
      </c>
      <c r="AK32" s="416"/>
      <c r="AL32" s="417"/>
      <c r="AM32" s="279">
        <v>217.53325000000001</v>
      </c>
      <c r="AN32" s="100">
        <v>4567.7443340745194</v>
      </c>
      <c r="AO32" s="182">
        <f t="shared" si="0"/>
        <v>4567.7443340745194</v>
      </c>
      <c r="AP32" s="389"/>
      <c r="AQ32" s="403"/>
      <c r="AR32" s="421"/>
      <c r="AS32" s="15"/>
    </row>
    <row r="33" spans="1:45" s="1" customFormat="1" ht="15" customHeight="1">
      <c r="A33" s="408"/>
      <c r="B33" s="280">
        <v>6355</v>
      </c>
      <c r="C33" s="185">
        <v>38988</v>
      </c>
      <c r="D33" s="186" t="s">
        <v>121</v>
      </c>
      <c r="E33" s="186" t="s">
        <v>121</v>
      </c>
      <c r="F33" s="258">
        <v>3024.98</v>
      </c>
      <c r="G33" s="258">
        <v>3024.98</v>
      </c>
      <c r="H33" s="259">
        <v>3024.98</v>
      </c>
      <c r="I33" s="410"/>
      <c r="J33" s="412"/>
      <c r="K33" s="240">
        <v>815.9233549999999</v>
      </c>
      <c r="L33" s="152">
        <v>139.54</v>
      </c>
      <c r="M33" s="155">
        <v>23.44</v>
      </c>
      <c r="N33" s="155">
        <v>126.18</v>
      </c>
      <c r="O33" s="156">
        <v>208</v>
      </c>
      <c r="P33" s="260">
        <v>43983</v>
      </c>
      <c r="Q33" s="243"/>
      <c r="R33" s="243"/>
      <c r="S33" s="243"/>
      <c r="T33" s="244">
        <v>5068.68</v>
      </c>
      <c r="U33" s="114">
        <v>8337</v>
      </c>
      <c r="V33" s="193"/>
      <c r="W33" s="194"/>
      <c r="X33" s="244"/>
      <c r="Y33" s="244"/>
      <c r="Z33" s="244"/>
      <c r="AA33" s="244"/>
      <c r="AB33" s="244"/>
      <c r="AC33" s="244"/>
      <c r="AD33" s="242"/>
      <c r="AE33" s="241">
        <v>23.924963999999999</v>
      </c>
      <c r="AF33" s="242">
        <v>251.18903689046832</v>
      </c>
      <c r="AG33" s="243"/>
      <c r="AH33" s="282"/>
      <c r="AI33" s="241">
        <v>268.199904</v>
      </c>
      <c r="AJ33" s="84">
        <v>2815.8402069017111</v>
      </c>
      <c r="AK33" s="416"/>
      <c r="AL33" s="417"/>
      <c r="AM33" s="283">
        <v>676.38335499999994</v>
      </c>
      <c r="AN33" s="242">
        <v>15645.776606222416</v>
      </c>
      <c r="AO33" s="201">
        <f t="shared" si="0"/>
        <v>15645.776606222416</v>
      </c>
      <c r="AP33" s="389"/>
      <c r="AQ33" s="401">
        <f>AO33+AO34+AO35</f>
        <v>35547.56917016668</v>
      </c>
      <c r="AR33" s="421"/>
      <c r="AS33" s="15"/>
    </row>
    <row r="34" spans="1:45" s="1" customFormat="1" ht="15" customHeight="1">
      <c r="A34" s="408"/>
      <c r="B34" s="280"/>
      <c r="C34" s="185"/>
      <c r="D34" s="186" t="s">
        <v>129</v>
      </c>
      <c r="E34" s="265" t="s">
        <v>114</v>
      </c>
      <c r="F34" s="258">
        <v>3024.98</v>
      </c>
      <c r="G34" s="265" t="s">
        <v>114</v>
      </c>
      <c r="H34" s="266" t="s">
        <v>114</v>
      </c>
      <c r="I34" s="410"/>
      <c r="J34" s="412"/>
      <c r="K34" s="267">
        <v>730.25976000000003</v>
      </c>
      <c r="L34" s="265" t="s">
        <v>114</v>
      </c>
      <c r="M34" s="205"/>
      <c r="N34" s="205"/>
      <c r="O34" s="206"/>
      <c r="P34" s="268"/>
      <c r="Q34" s="269"/>
      <c r="R34" s="269"/>
      <c r="S34" s="269"/>
      <c r="T34" s="88">
        <v>730.25976000000003</v>
      </c>
      <c r="U34" s="211">
        <v>7667</v>
      </c>
      <c r="V34" s="212"/>
      <c r="W34" s="213"/>
      <c r="X34" s="88"/>
      <c r="Y34" s="88"/>
      <c r="Z34" s="88"/>
      <c r="AA34" s="88"/>
      <c r="AB34" s="88"/>
      <c r="AC34" s="88"/>
      <c r="AD34" s="90"/>
      <c r="AE34" s="89">
        <v>13.724964</v>
      </c>
      <c r="AF34" s="90">
        <v>144.09887883285197</v>
      </c>
      <c r="AG34" s="269"/>
      <c r="AH34" s="284"/>
      <c r="AI34" s="89">
        <v>289.31990400000007</v>
      </c>
      <c r="AJ34" s="92">
        <v>3037.5798282916021</v>
      </c>
      <c r="AK34" s="416"/>
      <c r="AL34" s="417"/>
      <c r="AM34" s="285">
        <v>730.25976000000003</v>
      </c>
      <c r="AN34" s="90">
        <v>15334.048229869744</v>
      </c>
      <c r="AO34" s="220">
        <f t="shared" si="0"/>
        <v>15334.048229869744</v>
      </c>
      <c r="AP34" s="389"/>
      <c r="AQ34" s="402"/>
      <c r="AR34" s="421"/>
      <c r="AS34" s="15"/>
    </row>
    <row r="35" spans="1:45" s="1" customFormat="1" ht="15" customHeight="1" thickBot="1">
      <c r="A35" s="408"/>
      <c r="B35" s="168"/>
      <c r="C35" s="169"/>
      <c r="D35" s="170" t="s">
        <v>128</v>
      </c>
      <c r="E35" s="273" t="s">
        <v>114</v>
      </c>
      <c r="F35" s="274">
        <v>333.33</v>
      </c>
      <c r="G35" s="273" t="s">
        <v>114</v>
      </c>
      <c r="H35" s="275" t="s">
        <v>114</v>
      </c>
      <c r="I35" s="410"/>
      <c r="J35" s="412"/>
      <c r="K35" s="174">
        <v>217.53325000000001</v>
      </c>
      <c r="L35" s="273" t="s">
        <v>114</v>
      </c>
      <c r="M35" s="175"/>
      <c r="N35" s="175"/>
      <c r="O35" s="176"/>
      <c r="P35" s="276"/>
      <c r="Q35" s="277"/>
      <c r="R35" s="277"/>
      <c r="S35" s="277"/>
      <c r="T35" s="98">
        <v>217.53325000000001</v>
      </c>
      <c r="U35" s="121">
        <v>2284</v>
      </c>
      <c r="V35" s="180"/>
      <c r="W35" s="181"/>
      <c r="X35" s="98"/>
      <c r="Y35" s="98"/>
      <c r="Z35" s="98"/>
      <c r="AA35" s="98"/>
      <c r="AB35" s="98"/>
      <c r="AC35" s="98">
        <v>4.3332899999999999</v>
      </c>
      <c r="AD35" s="100">
        <v>45</v>
      </c>
      <c r="AE35" s="99">
        <v>4.919994</v>
      </c>
      <c r="AF35" s="100">
        <v>51.655189715933609</v>
      </c>
      <c r="AG35" s="277"/>
      <c r="AH35" s="278"/>
      <c r="AI35" s="99">
        <v>84.07998400000001</v>
      </c>
      <c r="AJ35" s="124">
        <v>882.7587035335132</v>
      </c>
      <c r="AK35" s="416"/>
      <c r="AL35" s="417"/>
      <c r="AM35" s="279">
        <v>217.53325000000001</v>
      </c>
      <c r="AN35" s="100">
        <v>4567.7443340745194</v>
      </c>
      <c r="AO35" s="182">
        <f t="shared" si="0"/>
        <v>4567.7443340745194</v>
      </c>
      <c r="AP35" s="389"/>
      <c r="AQ35" s="403"/>
      <c r="AR35" s="421"/>
      <c r="AS35" s="15"/>
    </row>
    <row r="36" spans="1:45" s="1" customFormat="1" ht="15" customHeight="1">
      <c r="A36" s="408"/>
      <c r="B36" s="237">
        <v>6356</v>
      </c>
      <c r="C36" s="185">
        <v>38988</v>
      </c>
      <c r="D36" s="186" t="s">
        <v>134</v>
      </c>
      <c r="E36" s="186" t="s">
        <v>134</v>
      </c>
      <c r="F36" s="258">
        <v>3323.43</v>
      </c>
      <c r="G36" s="258">
        <v>3323.43</v>
      </c>
      <c r="H36" s="259">
        <v>3323.43</v>
      </c>
      <c r="I36" s="410"/>
      <c r="J36" s="412"/>
      <c r="K36" s="240">
        <v>627.41774250000003</v>
      </c>
      <c r="L36" s="152">
        <v>120.64</v>
      </c>
      <c r="M36" s="155">
        <v>25.75</v>
      </c>
      <c r="N36" s="155">
        <v>169.17</v>
      </c>
      <c r="O36" s="156">
        <v>235</v>
      </c>
      <c r="P36" s="260">
        <v>44817</v>
      </c>
      <c r="Q36" s="243"/>
      <c r="R36" s="243"/>
      <c r="S36" s="243"/>
      <c r="T36" s="244">
        <v>4628.76</v>
      </c>
      <c r="U36" s="114">
        <v>6420</v>
      </c>
      <c r="V36" s="193"/>
      <c r="W36" s="194"/>
      <c r="X36" s="244"/>
      <c r="Y36" s="244"/>
      <c r="Z36" s="244"/>
      <c r="AA36" s="244"/>
      <c r="AB36" s="244"/>
      <c r="AC36" s="244"/>
      <c r="AD36" s="242"/>
      <c r="AE36" s="241">
        <v>23.582174000000002</v>
      </c>
      <c r="AF36" s="242">
        <v>247.59007264727472</v>
      </c>
      <c r="AG36" s="243"/>
      <c r="AH36" s="282"/>
      <c r="AI36" s="241">
        <v>200.36046400000001</v>
      </c>
      <c r="AJ36" s="84">
        <v>2103.5915449271833</v>
      </c>
      <c r="AK36" s="416"/>
      <c r="AL36" s="417"/>
      <c r="AM36" s="283">
        <v>506.77774250000004</v>
      </c>
      <c r="AN36" s="242">
        <v>11975.292467815518</v>
      </c>
      <c r="AO36" s="201">
        <f t="shared" si="0"/>
        <v>11975.292467815518</v>
      </c>
      <c r="AP36" s="389"/>
      <c r="AQ36" s="401">
        <f>AO36+AO37+AO38</f>
        <v>27879.697105030842</v>
      </c>
      <c r="AR36" s="421"/>
      <c r="AS36" s="15"/>
    </row>
    <row r="37" spans="1:45" s="1" customFormat="1" ht="15.75" customHeight="1">
      <c r="A37" s="408"/>
      <c r="B37" s="237"/>
      <c r="C37" s="185"/>
      <c r="D37" s="186" t="s">
        <v>132</v>
      </c>
      <c r="E37" s="265" t="s">
        <v>114</v>
      </c>
      <c r="F37" s="258">
        <v>3323.43</v>
      </c>
      <c r="G37" s="265" t="s">
        <v>114</v>
      </c>
      <c r="H37" s="266" t="s">
        <v>114</v>
      </c>
      <c r="I37" s="410"/>
      <c r="J37" s="412"/>
      <c r="K37" s="267">
        <v>555.84115999999995</v>
      </c>
      <c r="L37" s="265" t="s">
        <v>114</v>
      </c>
      <c r="M37" s="205"/>
      <c r="N37" s="205"/>
      <c r="O37" s="206"/>
      <c r="P37" s="268"/>
      <c r="Q37" s="269"/>
      <c r="R37" s="269"/>
      <c r="S37" s="269"/>
      <c r="T37" s="88">
        <v>555.84115999999995</v>
      </c>
      <c r="U37" s="211">
        <v>5836</v>
      </c>
      <c r="V37" s="212"/>
      <c r="W37" s="213"/>
      <c r="X37" s="88"/>
      <c r="Y37" s="88"/>
      <c r="Z37" s="88"/>
      <c r="AA37" s="88"/>
      <c r="AB37" s="88"/>
      <c r="AC37" s="88"/>
      <c r="AD37" s="90"/>
      <c r="AE37" s="89">
        <v>14.262174000000002</v>
      </c>
      <c r="AF37" s="90">
        <v>149.73906548090429</v>
      </c>
      <c r="AG37" s="269"/>
      <c r="AH37" s="284"/>
      <c r="AI37" s="89">
        <v>219.55246399999999</v>
      </c>
      <c r="AJ37" s="92">
        <v>2305.0890266371625</v>
      </c>
      <c r="AK37" s="416"/>
      <c r="AL37" s="417"/>
      <c r="AM37" s="285">
        <v>555.84115999999995</v>
      </c>
      <c r="AN37" s="90">
        <v>11671.579522948443</v>
      </c>
      <c r="AO37" s="220">
        <f t="shared" si="0"/>
        <v>11671.579522948443</v>
      </c>
      <c r="AP37" s="389"/>
      <c r="AQ37" s="402"/>
      <c r="AR37" s="421"/>
      <c r="AS37" s="15"/>
    </row>
    <row r="38" spans="1:45" s="1" customFormat="1" ht="15" customHeight="1" thickBot="1">
      <c r="A38" s="408"/>
      <c r="B38" s="248"/>
      <c r="C38" s="169"/>
      <c r="D38" s="170" t="s">
        <v>128</v>
      </c>
      <c r="E38" s="273" t="s">
        <v>114</v>
      </c>
      <c r="F38" s="274">
        <v>333.33</v>
      </c>
      <c r="G38" s="273" t="s">
        <v>114</v>
      </c>
      <c r="H38" s="275" t="s">
        <v>114</v>
      </c>
      <c r="I38" s="410"/>
      <c r="J38" s="412"/>
      <c r="K38" s="174">
        <v>201.53325000000001</v>
      </c>
      <c r="L38" s="273" t="s">
        <v>114</v>
      </c>
      <c r="M38" s="175"/>
      <c r="N38" s="175"/>
      <c r="O38" s="176"/>
      <c r="P38" s="276"/>
      <c r="Q38" s="277"/>
      <c r="R38" s="277"/>
      <c r="S38" s="277"/>
      <c r="T38" s="98">
        <v>201.53325000000001</v>
      </c>
      <c r="U38" s="121">
        <v>2117</v>
      </c>
      <c r="V38" s="180"/>
      <c r="W38" s="181"/>
      <c r="X38" s="252"/>
      <c r="Y38" s="253"/>
      <c r="Z38" s="288"/>
      <c r="AA38" s="289"/>
      <c r="AB38" s="289"/>
      <c r="AC38" s="289">
        <v>4.3332899999999999</v>
      </c>
      <c r="AD38" s="121">
        <v>45</v>
      </c>
      <c r="AE38" s="98">
        <v>4.919994</v>
      </c>
      <c r="AF38" s="121">
        <v>51.655189715933609</v>
      </c>
      <c r="AG38" s="180"/>
      <c r="AH38" s="181"/>
      <c r="AI38" s="98">
        <v>77.679984000000005</v>
      </c>
      <c r="AJ38" s="290">
        <v>815.56487886991056</v>
      </c>
      <c r="AK38" s="416"/>
      <c r="AL38" s="417"/>
      <c r="AM38" s="291">
        <v>201.53325000000001</v>
      </c>
      <c r="AN38" s="121">
        <v>4232.8251142668832</v>
      </c>
      <c r="AO38" s="182">
        <f t="shared" si="0"/>
        <v>4232.8251142668832</v>
      </c>
      <c r="AP38" s="389"/>
      <c r="AQ38" s="403"/>
      <c r="AR38" s="421"/>
      <c r="AS38" s="15"/>
    </row>
    <row r="39" spans="1:45" s="1" customFormat="1" ht="15" customHeight="1">
      <c r="A39" s="408"/>
      <c r="B39" s="237">
        <v>6400</v>
      </c>
      <c r="C39" s="185">
        <v>39006</v>
      </c>
      <c r="D39" s="186" t="s">
        <v>131</v>
      </c>
      <c r="E39" s="186" t="s">
        <v>131</v>
      </c>
      <c r="F39" s="258">
        <v>18224.009999999998</v>
      </c>
      <c r="G39" s="258">
        <v>18224.009999999998</v>
      </c>
      <c r="H39" s="259">
        <v>18224.009999999998</v>
      </c>
      <c r="I39" s="410"/>
      <c r="J39" s="412"/>
      <c r="K39" s="240">
        <v>898.30419749999999</v>
      </c>
      <c r="L39" s="152">
        <v>446.93</v>
      </c>
      <c r="M39" s="155">
        <v>141.24</v>
      </c>
      <c r="N39" s="155">
        <v>1469</v>
      </c>
      <c r="O39" s="156">
        <v>1469</v>
      </c>
      <c r="P39" s="299">
        <v>39008</v>
      </c>
      <c r="Q39" s="243"/>
      <c r="R39" s="243"/>
      <c r="S39" s="243"/>
      <c r="T39" s="244">
        <v>451.37419749999998</v>
      </c>
      <c r="U39" s="114">
        <v>4695</v>
      </c>
      <c r="V39" s="193"/>
      <c r="W39" s="194"/>
      <c r="X39" s="245"/>
      <c r="Y39" s="246"/>
      <c r="Z39" s="286"/>
      <c r="AA39" s="287"/>
      <c r="AB39" s="287"/>
      <c r="AC39" s="287"/>
      <c r="AD39" s="114"/>
      <c r="AE39" s="244">
        <v>52.603217999999998</v>
      </c>
      <c r="AF39" s="114">
        <v>547</v>
      </c>
      <c r="AG39" s="193"/>
      <c r="AH39" s="194"/>
      <c r="AI39" s="244">
        <v>178.19924800000001</v>
      </c>
      <c r="AJ39" s="201">
        <v>1854</v>
      </c>
      <c r="AK39" s="416"/>
      <c r="AL39" s="417"/>
      <c r="AM39" s="240">
        <v>451.37419749999998</v>
      </c>
      <c r="AN39" s="114">
        <v>10858.969602377587</v>
      </c>
      <c r="AO39" s="201">
        <f t="shared" si="0"/>
        <v>10858.969602377587</v>
      </c>
      <c r="AP39" s="389"/>
      <c r="AQ39" s="401">
        <f>AO39+AO40</f>
        <v>17139.156735587185</v>
      </c>
      <c r="AR39" s="421"/>
      <c r="AS39" s="15"/>
    </row>
    <row r="40" spans="1:45" s="1" customFormat="1" ht="15" customHeight="1" thickBot="1">
      <c r="A40" s="408"/>
      <c r="B40" s="248"/>
      <c r="C40" s="169"/>
      <c r="D40" s="170" t="s">
        <v>135</v>
      </c>
      <c r="E40" s="171" t="s">
        <v>114</v>
      </c>
      <c r="F40" s="274">
        <v>2222.2199999999998</v>
      </c>
      <c r="G40" s="171" t="s">
        <v>114</v>
      </c>
      <c r="H40" s="173" t="s">
        <v>114</v>
      </c>
      <c r="I40" s="410"/>
      <c r="J40" s="412"/>
      <c r="K40" s="174">
        <v>301.888845</v>
      </c>
      <c r="L40" s="171" t="s">
        <v>114</v>
      </c>
      <c r="M40" s="175"/>
      <c r="N40" s="175"/>
      <c r="O40" s="176"/>
      <c r="P40" s="276"/>
      <c r="Q40" s="277"/>
      <c r="R40" s="277"/>
      <c r="S40" s="277"/>
      <c r="T40" s="98">
        <v>301.888845</v>
      </c>
      <c r="U40" s="121">
        <v>3140</v>
      </c>
      <c r="V40" s="180"/>
      <c r="W40" s="181"/>
      <c r="X40" s="252"/>
      <c r="Y40" s="253"/>
      <c r="Z40" s="288"/>
      <c r="AA40" s="289"/>
      <c r="AB40" s="289"/>
      <c r="AC40" s="289">
        <v>17.222204999999999</v>
      </c>
      <c r="AD40" s="121">
        <v>179</v>
      </c>
      <c r="AE40" s="98">
        <v>8.3199959999999997</v>
      </c>
      <c r="AF40" s="121">
        <v>87</v>
      </c>
      <c r="AG40" s="180"/>
      <c r="AH40" s="181"/>
      <c r="AI40" s="98">
        <v>112.66665600000002</v>
      </c>
      <c r="AJ40" s="290">
        <v>1172</v>
      </c>
      <c r="AK40" s="416"/>
      <c r="AL40" s="417"/>
      <c r="AM40" s="291">
        <v>301.888845</v>
      </c>
      <c r="AN40" s="121">
        <v>6280.187133209598</v>
      </c>
      <c r="AO40" s="182">
        <f t="shared" si="0"/>
        <v>6280.187133209598</v>
      </c>
      <c r="AP40" s="389"/>
      <c r="AQ40" s="403"/>
      <c r="AR40" s="421"/>
      <c r="AS40" s="15"/>
    </row>
    <row r="41" spans="1:45" s="1" customFormat="1" ht="15" customHeight="1">
      <c r="A41" s="408"/>
      <c r="B41" s="280">
        <v>6599</v>
      </c>
      <c r="C41" s="185">
        <v>39086</v>
      </c>
      <c r="D41" s="186" t="s">
        <v>131</v>
      </c>
      <c r="E41" s="186" t="s">
        <v>131</v>
      </c>
      <c r="F41" s="258">
        <v>2626.85</v>
      </c>
      <c r="G41" s="258">
        <v>2626.85</v>
      </c>
      <c r="H41" s="259">
        <v>2626.85</v>
      </c>
      <c r="I41" s="410"/>
      <c r="J41" s="412"/>
      <c r="K41" s="240">
        <v>586.2602875</v>
      </c>
      <c r="L41" s="152">
        <v>118.88</v>
      </c>
      <c r="M41" s="155">
        <v>20.36</v>
      </c>
      <c r="N41" s="155">
        <v>128.02000000000001</v>
      </c>
      <c r="O41" s="156">
        <v>180</v>
      </c>
      <c r="P41" s="260">
        <v>44817</v>
      </c>
      <c r="Q41" s="243"/>
      <c r="R41" s="243"/>
      <c r="S41" s="243"/>
      <c r="T41" s="244">
        <v>4152.47</v>
      </c>
      <c r="U41" s="114">
        <v>5828.093686113747</v>
      </c>
      <c r="V41" s="193"/>
      <c r="W41" s="194"/>
      <c r="X41" s="245"/>
      <c r="Y41" s="246"/>
      <c r="Z41" s="286"/>
      <c r="AA41" s="287"/>
      <c r="AB41" s="287"/>
      <c r="AC41" s="287"/>
      <c r="AD41" s="114"/>
      <c r="AE41" s="244">
        <v>25.328330000000001</v>
      </c>
      <c r="AF41" s="114">
        <v>259.07726788720674</v>
      </c>
      <c r="AG41" s="193"/>
      <c r="AH41" s="194"/>
      <c r="AI41" s="244">
        <v>184.20088000000001</v>
      </c>
      <c r="AJ41" s="201">
        <v>1884.1455687295313</v>
      </c>
      <c r="AK41" s="416"/>
      <c r="AL41" s="417"/>
      <c r="AM41" s="240">
        <v>467.38028750000001</v>
      </c>
      <c r="AN41" s="114">
        <v>10788.49358289973</v>
      </c>
      <c r="AO41" s="201">
        <f t="shared" si="0"/>
        <v>10788.49358289973</v>
      </c>
      <c r="AP41" s="389"/>
      <c r="AQ41" s="401">
        <f>AO41+AO42+AO43</f>
        <v>17397.039174867597</v>
      </c>
      <c r="AR41" s="421"/>
    </row>
    <row r="42" spans="1:45" s="1" customFormat="1" ht="15" customHeight="1">
      <c r="A42" s="408"/>
      <c r="B42" s="280"/>
      <c r="C42" s="185"/>
      <c r="D42" s="186" t="s">
        <v>136</v>
      </c>
      <c r="E42" s="265" t="s">
        <v>114</v>
      </c>
      <c r="F42" s="258">
        <v>2626.65</v>
      </c>
      <c r="G42" s="265" t="s">
        <v>114</v>
      </c>
      <c r="H42" s="266" t="s">
        <v>114</v>
      </c>
      <c r="I42" s="410"/>
      <c r="J42" s="412"/>
      <c r="K42" s="267">
        <v>262.47980000000001</v>
      </c>
      <c r="L42" s="265" t="s">
        <v>114</v>
      </c>
      <c r="M42" s="205"/>
      <c r="N42" s="205"/>
      <c r="O42" s="206"/>
      <c r="P42" s="299"/>
      <c r="Q42" s="269"/>
      <c r="R42" s="269"/>
      <c r="S42" s="269"/>
      <c r="T42" s="88">
        <v>262.47980000000001</v>
      </c>
      <c r="U42" s="211">
        <v>2684.8434648093285</v>
      </c>
      <c r="V42" s="212"/>
      <c r="W42" s="213"/>
      <c r="X42" s="292"/>
      <c r="Y42" s="293"/>
      <c r="Z42" s="294"/>
      <c r="AA42" s="295"/>
      <c r="AB42" s="295"/>
      <c r="AC42" s="295"/>
      <c r="AD42" s="211"/>
      <c r="AE42" s="88">
        <v>10.00797</v>
      </c>
      <c r="AF42" s="211">
        <v>102.36906754993835</v>
      </c>
      <c r="AG42" s="212"/>
      <c r="AH42" s="213"/>
      <c r="AI42" s="88">
        <v>103.40792000000002</v>
      </c>
      <c r="AJ42" s="220">
        <v>1057.7342205940504</v>
      </c>
      <c r="AK42" s="416"/>
      <c r="AL42" s="417"/>
      <c r="AM42" s="267">
        <v>262.47980000000001</v>
      </c>
      <c r="AN42" s="211">
        <v>5369.6848838677688</v>
      </c>
      <c r="AO42" s="220">
        <f t="shared" si="0"/>
        <v>5369.6848838677688</v>
      </c>
      <c r="AP42" s="389"/>
      <c r="AQ42" s="402"/>
      <c r="AR42" s="421"/>
    </row>
    <row r="43" spans="1:45" s="1" customFormat="1" ht="15" customHeight="1" thickBot="1">
      <c r="A43" s="408"/>
      <c r="B43" s="168"/>
      <c r="C43" s="169"/>
      <c r="D43" s="170" t="s">
        <v>128</v>
      </c>
      <c r="E43" s="273" t="s">
        <v>114</v>
      </c>
      <c r="F43" s="274">
        <v>222.22</v>
      </c>
      <c r="G43" s="273" t="s">
        <v>114</v>
      </c>
      <c r="H43" s="275" t="s">
        <v>114</v>
      </c>
      <c r="I43" s="410"/>
      <c r="J43" s="412"/>
      <c r="K43" s="174">
        <v>60.555500000000002</v>
      </c>
      <c r="L43" s="273" t="s">
        <v>114</v>
      </c>
      <c r="M43" s="175"/>
      <c r="N43" s="175"/>
      <c r="O43" s="176"/>
      <c r="P43" s="276"/>
      <c r="Q43" s="251"/>
      <c r="R43" s="251"/>
      <c r="S43" s="251"/>
      <c r="T43" s="98">
        <v>60.555500000000002</v>
      </c>
      <c r="U43" s="121">
        <v>619.45336874753514</v>
      </c>
      <c r="V43" s="180"/>
      <c r="W43" s="181"/>
      <c r="X43" s="252"/>
      <c r="Y43" s="253"/>
      <c r="Z43" s="288"/>
      <c r="AA43" s="289"/>
      <c r="AB43" s="289"/>
      <c r="AC43" s="99">
        <v>2.8888600000000002</v>
      </c>
      <c r="AD43" s="255">
        <v>29.56110032497315</v>
      </c>
      <c r="AE43" s="98">
        <v>1.7199960000000001</v>
      </c>
      <c r="AF43" s="121">
        <v>17.593416717838281</v>
      </c>
      <c r="AG43" s="180"/>
      <c r="AH43" s="181"/>
      <c r="AI43" s="98">
        <v>23.066656000000002</v>
      </c>
      <c r="AJ43" s="290">
        <v>235.94315992306019</v>
      </c>
      <c r="AK43" s="416"/>
      <c r="AL43" s="417"/>
      <c r="AM43" s="291">
        <v>60.555500000000002</v>
      </c>
      <c r="AN43" s="121">
        <v>1238.860708100101</v>
      </c>
      <c r="AO43" s="182">
        <f t="shared" si="0"/>
        <v>1238.860708100101</v>
      </c>
      <c r="AP43" s="389"/>
      <c r="AQ43" s="403"/>
      <c r="AR43" s="421"/>
      <c r="AS43" s="15"/>
    </row>
    <row r="44" spans="1:45" s="1" customFormat="1" ht="12.75" customHeight="1">
      <c r="A44" s="408"/>
      <c r="B44" s="237">
        <v>6600</v>
      </c>
      <c r="C44" s="185">
        <v>39086</v>
      </c>
      <c r="D44" s="186" t="s">
        <v>137</v>
      </c>
      <c r="E44" s="186" t="s">
        <v>137</v>
      </c>
      <c r="F44" s="258">
        <v>2364.16</v>
      </c>
      <c r="G44" s="258">
        <v>2364.16</v>
      </c>
      <c r="H44" s="259">
        <v>2364.16</v>
      </c>
      <c r="I44" s="410"/>
      <c r="J44" s="412"/>
      <c r="K44" s="240">
        <v>511.47216000000003</v>
      </c>
      <c r="L44" s="152">
        <v>101.7</v>
      </c>
      <c r="M44" s="155">
        <v>18.32</v>
      </c>
      <c r="N44" s="155">
        <v>115.19</v>
      </c>
      <c r="O44" s="156">
        <v>162</v>
      </c>
      <c r="P44" s="260">
        <v>44817</v>
      </c>
      <c r="Q44" s="243"/>
      <c r="R44" s="243"/>
      <c r="S44" s="243"/>
      <c r="T44" s="244">
        <v>3625.85</v>
      </c>
      <c r="U44" s="114">
        <v>5088.9627174386605</v>
      </c>
      <c r="V44" s="193"/>
      <c r="W44" s="194"/>
      <c r="X44" s="244"/>
      <c r="Y44" s="244"/>
      <c r="Z44" s="244"/>
      <c r="AA44" s="244"/>
      <c r="AB44" s="244"/>
      <c r="AC44" s="244"/>
      <c r="AD44" s="242"/>
      <c r="AE44" s="241">
        <v>23.975487999999999</v>
      </c>
      <c r="AF44" s="242">
        <v>245.23937927619073</v>
      </c>
      <c r="AG44" s="243"/>
      <c r="AH44" s="282"/>
      <c r="AI44" s="241">
        <v>160.35596800000002</v>
      </c>
      <c r="AJ44" s="84">
        <v>1640.2418192928008</v>
      </c>
      <c r="AK44" s="416"/>
      <c r="AL44" s="417"/>
      <c r="AM44" s="283">
        <v>409.77216000000004</v>
      </c>
      <c r="AN44" s="242">
        <v>9442.0997527939307</v>
      </c>
      <c r="AO44" s="201">
        <f t="shared" si="0"/>
        <v>9442.0997527939307</v>
      </c>
      <c r="AP44" s="389"/>
      <c r="AQ44" s="401">
        <f>AO44+AO45+AO46</f>
        <v>19382.1518925735</v>
      </c>
      <c r="AR44" s="421"/>
      <c r="AS44" s="15"/>
    </row>
    <row r="45" spans="1:45" s="1" customFormat="1" ht="15" customHeight="1">
      <c r="A45" s="408"/>
      <c r="B45" s="237"/>
      <c r="C45" s="185"/>
      <c r="D45" s="186" t="s">
        <v>136</v>
      </c>
      <c r="E45" s="265" t="s">
        <v>114</v>
      </c>
      <c r="F45" s="258">
        <v>2364.16</v>
      </c>
      <c r="G45" s="265" t="s">
        <v>114</v>
      </c>
      <c r="H45" s="266" t="s">
        <v>114</v>
      </c>
      <c r="I45" s="410"/>
      <c r="J45" s="412"/>
      <c r="K45" s="267">
        <v>358.32992000000002</v>
      </c>
      <c r="L45" s="265" t="s">
        <v>114</v>
      </c>
      <c r="M45" s="205"/>
      <c r="N45" s="205"/>
      <c r="O45" s="206"/>
      <c r="P45" s="268"/>
      <c r="Q45" s="269"/>
      <c r="R45" s="269"/>
      <c r="S45" s="269"/>
      <c r="T45" s="88">
        <v>358.32992000000002</v>
      </c>
      <c r="U45" s="211">
        <v>3665.2695776635451</v>
      </c>
      <c r="V45" s="212"/>
      <c r="W45" s="213"/>
      <c r="X45" s="88"/>
      <c r="Y45" s="88"/>
      <c r="Z45" s="88"/>
      <c r="AA45" s="88"/>
      <c r="AB45" s="88"/>
      <c r="AC45" s="88"/>
      <c r="AD45" s="90"/>
      <c r="AE45" s="89">
        <v>12.535488000000001</v>
      </c>
      <c r="AF45" s="90">
        <v>128.22242850882256</v>
      </c>
      <c r="AG45" s="269"/>
      <c r="AH45" s="284"/>
      <c r="AI45" s="89">
        <v>140.547968</v>
      </c>
      <c r="AJ45" s="92">
        <v>1437.6306513907</v>
      </c>
      <c r="AK45" s="416"/>
      <c r="AL45" s="417"/>
      <c r="AM45" s="285">
        <v>358.32992000000002</v>
      </c>
      <c r="AN45" s="90">
        <v>7330.5383370267318</v>
      </c>
      <c r="AO45" s="220">
        <f t="shared" si="0"/>
        <v>7330.5383370267318</v>
      </c>
      <c r="AP45" s="389"/>
      <c r="AQ45" s="402"/>
      <c r="AR45" s="421"/>
      <c r="AS45" s="15"/>
    </row>
    <row r="46" spans="1:45" s="1" customFormat="1" ht="15" customHeight="1" thickBot="1">
      <c r="A46" s="408"/>
      <c r="B46" s="248"/>
      <c r="C46" s="169"/>
      <c r="D46" s="170" t="s">
        <v>128</v>
      </c>
      <c r="E46" s="273" t="s">
        <v>114</v>
      </c>
      <c r="F46" s="274">
        <v>222.22</v>
      </c>
      <c r="G46" s="273" t="s">
        <v>114</v>
      </c>
      <c r="H46" s="275" t="s">
        <v>114</v>
      </c>
      <c r="I46" s="410"/>
      <c r="J46" s="412"/>
      <c r="K46" s="174">
        <v>127.55549999999998</v>
      </c>
      <c r="L46" s="273" t="s">
        <v>114</v>
      </c>
      <c r="M46" s="175"/>
      <c r="N46" s="175"/>
      <c r="O46" s="176"/>
      <c r="P46" s="276"/>
      <c r="Q46" s="277"/>
      <c r="R46" s="277"/>
      <c r="S46" s="277"/>
      <c r="T46" s="98">
        <v>127.55549999999998</v>
      </c>
      <c r="U46" s="121">
        <v>1304.7799160739035</v>
      </c>
      <c r="V46" s="180"/>
      <c r="W46" s="181"/>
      <c r="X46" s="98"/>
      <c r="Y46" s="98"/>
      <c r="Z46" s="98"/>
      <c r="AA46" s="98"/>
      <c r="AB46" s="98"/>
      <c r="AC46" s="98">
        <v>2.8888600000000002</v>
      </c>
      <c r="AD46" s="100">
        <v>30</v>
      </c>
      <c r="AE46" s="99">
        <v>4.7199960000000001</v>
      </c>
      <c r="AF46" s="100">
        <v>48.279680030959184</v>
      </c>
      <c r="AG46" s="277"/>
      <c r="AH46" s="278"/>
      <c r="AI46" s="99">
        <v>48.666655999999996</v>
      </c>
      <c r="AJ46" s="124">
        <v>497.79927352835932</v>
      </c>
      <c r="AK46" s="416"/>
      <c r="AL46" s="417"/>
      <c r="AM46" s="279">
        <v>127.55549999999998</v>
      </c>
      <c r="AN46" s="100">
        <v>2609.5138027528374</v>
      </c>
      <c r="AO46" s="182">
        <f t="shared" si="0"/>
        <v>2609.5138027528374</v>
      </c>
      <c r="AP46" s="389"/>
      <c r="AQ46" s="403"/>
      <c r="AR46" s="421"/>
      <c r="AS46" s="15"/>
    </row>
    <row r="47" spans="1:45" s="1" customFormat="1" ht="15" customHeight="1">
      <c r="A47" s="408"/>
      <c r="B47" s="280">
        <v>6601</v>
      </c>
      <c r="C47" s="185">
        <v>39086</v>
      </c>
      <c r="D47" s="186" t="s">
        <v>108</v>
      </c>
      <c r="E47" s="186" t="s">
        <v>108</v>
      </c>
      <c r="F47" s="258">
        <v>5253.7</v>
      </c>
      <c r="G47" s="258">
        <v>5253.7</v>
      </c>
      <c r="H47" s="259">
        <v>5253.7</v>
      </c>
      <c r="I47" s="410"/>
      <c r="J47" s="412"/>
      <c r="K47" s="240">
        <v>702.04057499999999</v>
      </c>
      <c r="L47" s="89">
        <v>170.77</v>
      </c>
      <c r="M47" s="155">
        <v>40.72</v>
      </c>
      <c r="N47" s="155">
        <v>256.04000000000002</v>
      </c>
      <c r="O47" s="156">
        <v>359</v>
      </c>
      <c r="P47" s="260">
        <v>44817</v>
      </c>
      <c r="Q47" s="243"/>
      <c r="R47" s="243"/>
      <c r="S47" s="243"/>
      <c r="T47" s="244">
        <v>4945.6400000000003</v>
      </c>
      <c r="U47" s="114">
        <v>6941.3150995577917</v>
      </c>
      <c r="V47" s="193"/>
      <c r="W47" s="194"/>
      <c r="X47" s="244"/>
      <c r="Y47" s="244"/>
      <c r="Z47" s="244"/>
      <c r="AA47" s="244"/>
      <c r="AB47" s="244"/>
      <c r="AC47" s="244"/>
      <c r="AD47" s="242"/>
      <c r="AE47" s="241">
        <v>33.576660000000004</v>
      </c>
      <c r="AF47" s="242">
        <v>343.44740997837835</v>
      </c>
      <c r="AG47" s="243"/>
      <c r="AH47" s="282"/>
      <c r="AI47" s="241">
        <v>208.95775999999998</v>
      </c>
      <c r="AJ47" s="84">
        <v>2137.3776148933098</v>
      </c>
      <c r="AK47" s="416"/>
      <c r="AL47" s="417"/>
      <c r="AM47" s="283">
        <v>531.27057500000001</v>
      </c>
      <c r="AN47" s="242">
        <v>12734.914765059366</v>
      </c>
      <c r="AO47" s="201">
        <f t="shared" si="0"/>
        <v>12734.914765059366</v>
      </c>
      <c r="AP47" s="389"/>
      <c r="AQ47" s="401">
        <f>AO47+AO48+AO49</f>
        <v>25191.319564786649</v>
      </c>
      <c r="AR47" s="421"/>
      <c r="AS47" s="15"/>
    </row>
    <row r="48" spans="1:45" s="1" customFormat="1" ht="15" customHeight="1">
      <c r="A48" s="408"/>
      <c r="B48" s="280"/>
      <c r="C48" s="185"/>
      <c r="D48" s="186" t="s">
        <v>136</v>
      </c>
      <c r="E48" s="265" t="s">
        <v>114</v>
      </c>
      <c r="F48" s="258">
        <v>5253.7</v>
      </c>
      <c r="G48" s="265" t="s">
        <v>114</v>
      </c>
      <c r="H48" s="266" t="s">
        <v>114</v>
      </c>
      <c r="I48" s="410"/>
      <c r="J48" s="412"/>
      <c r="K48" s="267">
        <v>441.00439999999998</v>
      </c>
      <c r="L48" s="265" t="s">
        <v>114</v>
      </c>
      <c r="M48" s="89"/>
      <c r="N48" s="89"/>
      <c r="O48" s="90"/>
      <c r="P48" s="89"/>
      <c r="Q48" s="269"/>
      <c r="R48" s="269"/>
      <c r="S48" s="269"/>
      <c r="T48" s="88">
        <v>441.00439999999998</v>
      </c>
      <c r="U48" s="211">
        <v>4510.8807070287767</v>
      </c>
      <c r="V48" s="212"/>
      <c r="W48" s="213"/>
      <c r="X48" s="88"/>
      <c r="Y48" s="88"/>
      <c r="Z48" s="88"/>
      <c r="AA48" s="88"/>
      <c r="AB48" s="204"/>
      <c r="AC48" s="204"/>
      <c r="AD48" s="214"/>
      <c r="AE48" s="210">
        <v>17.736660000000001</v>
      </c>
      <c r="AF48" s="214">
        <v>181.42393968509998</v>
      </c>
      <c r="AG48" s="270"/>
      <c r="AH48" s="271"/>
      <c r="AI48" s="210">
        <v>173.61776</v>
      </c>
      <c r="AJ48" s="272">
        <v>1775.8934330647471</v>
      </c>
      <c r="AK48" s="416"/>
      <c r="AL48" s="417"/>
      <c r="AM48" s="218">
        <v>441.00439999999998</v>
      </c>
      <c r="AN48" s="214">
        <v>9021.8064205770788</v>
      </c>
      <c r="AO48" s="220">
        <f t="shared" si="0"/>
        <v>9021.8064205770788</v>
      </c>
      <c r="AP48" s="389"/>
      <c r="AQ48" s="402"/>
      <c r="AR48" s="421"/>
      <c r="AS48" s="15"/>
    </row>
    <row r="49" spans="1:45" s="1" customFormat="1" ht="15" customHeight="1" thickBot="1">
      <c r="A49" s="409"/>
      <c r="B49" s="168"/>
      <c r="C49" s="169"/>
      <c r="D49" s="170" t="s">
        <v>128</v>
      </c>
      <c r="E49" s="273" t="s">
        <v>114</v>
      </c>
      <c r="F49" s="274">
        <v>555.54999999999995</v>
      </c>
      <c r="G49" s="273" t="s">
        <v>114</v>
      </c>
      <c r="H49" s="275" t="s">
        <v>114</v>
      </c>
      <c r="I49" s="411"/>
      <c r="J49" s="413"/>
      <c r="K49" s="291">
        <v>167.88874999999999</v>
      </c>
      <c r="L49" s="171" t="s">
        <v>114</v>
      </c>
      <c r="M49" s="99"/>
      <c r="N49" s="99"/>
      <c r="O49" s="100"/>
      <c r="P49" s="99"/>
      <c r="Q49" s="277"/>
      <c r="R49" s="277"/>
      <c r="S49" s="277"/>
      <c r="T49" s="98">
        <v>167.88874999999999</v>
      </c>
      <c r="U49" s="121">
        <v>1717.3055825466254</v>
      </c>
      <c r="V49" s="180"/>
      <c r="W49" s="181"/>
      <c r="X49" s="98"/>
      <c r="Y49" s="98"/>
      <c r="Z49" s="98"/>
      <c r="AA49" s="98"/>
      <c r="AB49" s="98"/>
      <c r="AC49" s="98">
        <v>7.2221500000000001</v>
      </c>
      <c r="AD49" s="100">
        <v>74</v>
      </c>
      <c r="AE49" s="99">
        <v>5.3199899999999998</v>
      </c>
      <c r="AF49" s="100">
        <v>54.416871321056817</v>
      </c>
      <c r="AG49" s="277"/>
      <c r="AH49" s="278"/>
      <c r="AI49" s="99">
        <v>63.06664</v>
      </c>
      <c r="AJ49" s="124">
        <v>645.09317377126888</v>
      </c>
      <c r="AK49" s="418"/>
      <c r="AL49" s="419"/>
      <c r="AM49" s="279">
        <v>167.88874999999999</v>
      </c>
      <c r="AN49" s="100">
        <v>3434.5983791502031</v>
      </c>
      <c r="AO49" s="182">
        <f t="shared" si="0"/>
        <v>3434.5983791502031</v>
      </c>
      <c r="AP49" s="390"/>
      <c r="AQ49" s="403"/>
      <c r="AR49" s="422"/>
      <c r="AS49" s="15"/>
    </row>
    <row r="50" spans="1:45" s="1" customFormat="1" ht="12.75">
      <c r="A50" s="67"/>
      <c r="B50" s="67"/>
      <c r="C50" s="68"/>
      <c r="D50" s="71"/>
      <c r="E50" s="71"/>
      <c r="F50" s="129"/>
      <c r="G50" s="129"/>
      <c r="H50" s="129"/>
      <c r="I50" s="148"/>
      <c r="J50" s="71"/>
      <c r="K50" s="125"/>
      <c r="L50" s="126"/>
      <c r="M50" s="126"/>
      <c r="N50" s="126"/>
      <c r="O50" s="126"/>
      <c r="P50" s="126"/>
      <c r="Q50" s="126"/>
      <c r="R50" s="126"/>
      <c r="S50" s="126"/>
      <c r="T50" s="125"/>
      <c r="U50" s="127"/>
      <c r="V50" s="125"/>
      <c r="W50" s="127"/>
      <c r="X50" s="125"/>
      <c r="Y50" s="125"/>
      <c r="Z50" s="125"/>
      <c r="AA50" s="125"/>
      <c r="AB50" s="125"/>
      <c r="AC50" s="125"/>
      <c r="AD50" s="128"/>
      <c r="AE50" s="126"/>
      <c r="AF50" s="128"/>
      <c r="AG50" s="126"/>
      <c r="AH50" s="128"/>
      <c r="AI50" s="126"/>
      <c r="AJ50" s="128"/>
      <c r="AK50" s="126"/>
      <c r="AL50" s="128"/>
      <c r="AM50" s="126"/>
      <c r="AN50" s="128"/>
      <c r="AO50" s="128"/>
      <c r="AP50" s="126"/>
      <c r="AR50" s="15"/>
      <c r="AS50" s="15"/>
    </row>
    <row r="52" spans="1:45">
      <c r="AC52" s="358">
        <f>SUM(AC10:AC49)</f>
        <v>174.49629999999999</v>
      </c>
      <c r="AD52" s="358"/>
      <c r="AE52" s="358">
        <f t="shared" ref="AE52" si="2">SUM(AE10:AE49)</f>
        <v>786.91668902567858</v>
      </c>
    </row>
  </sheetData>
  <mergeCells count="23">
    <mergeCell ref="AR10:AR49"/>
    <mergeCell ref="AQ12:AQ14"/>
    <mergeCell ref="AP10:AP14"/>
    <mergeCell ref="AQ47:AQ49"/>
    <mergeCell ref="AQ30:AQ32"/>
    <mergeCell ref="AQ33:AQ35"/>
    <mergeCell ref="AQ36:AQ38"/>
    <mergeCell ref="AQ39:AQ40"/>
    <mergeCell ref="AP15:AP17"/>
    <mergeCell ref="AQ16:AQ17"/>
    <mergeCell ref="AP18:AP49"/>
    <mergeCell ref="AQ18:AQ20"/>
    <mergeCell ref="AQ21:AQ23"/>
    <mergeCell ref="AQ24:AQ26"/>
    <mergeCell ref="AQ27:AQ29"/>
    <mergeCell ref="AQ41:AQ43"/>
    <mergeCell ref="AQ44:AQ46"/>
    <mergeCell ref="AQ10:AQ11"/>
    <mergeCell ref="M2:R2"/>
    <mergeCell ref="A10:A49"/>
    <mergeCell ref="I10:I49"/>
    <mergeCell ref="J10:J49"/>
    <mergeCell ref="AK10:AL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J12"/>
  <sheetViews>
    <sheetView topLeftCell="L1" workbookViewId="0">
      <selection activeCell="A15" sqref="A15"/>
    </sheetView>
  </sheetViews>
  <sheetFormatPr defaultRowHeight="15"/>
  <cols>
    <col min="1" max="1" width="6.33203125" bestFit="1" customWidth="1"/>
    <col min="2" max="2" width="8.44140625" bestFit="1" customWidth="1"/>
    <col min="3" max="3" width="7.88671875" bestFit="1" customWidth="1"/>
    <col min="4" max="4" width="39.33203125" bestFit="1" customWidth="1"/>
    <col min="5" max="6" width="13.88671875" bestFit="1" customWidth="1"/>
    <col min="7" max="7" width="13.33203125" bestFit="1" customWidth="1"/>
    <col min="8" max="9" width="10" customWidth="1"/>
    <col min="10" max="10" width="22.21875" bestFit="1" customWidth="1"/>
    <col min="11" max="11" width="15" customWidth="1"/>
    <col min="12" max="12" width="12" customWidth="1"/>
    <col min="13" max="13" width="10" customWidth="1"/>
    <col min="14" max="14" width="9.21875" bestFit="1" customWidth="1"/>
    <col min="15" max="15" width="11.5546875" customWidth="1"/>
    <col min="16" max="16" width="9.21875" bestFit="1" customWidth="1"/>
    <col min="17" max="18" width="9.21875" customWidth="1"/>
    <col min="19" max="19" width="11.6640625" bestFit="1" customWidth="1"/>
    <col min="20" max="20" width="8.44140625" bestFit="1" customWidth="1"/>
    <col min="21" max="21" width="9.5546875" customWidth="1"/>
    <col min="22" max="22" width="9.21875" bestFit="1" customWidth="1"/>
    <col min="23" max="29" width="9.21875" customWidth="1"/>
    <col min="30" max="30" width="9.21875" bestFit="1" customWidth="1"/>
    <col min="31" max="31" width="8.44140625" customWidth="1"/>
    <col min="32" max="32" width="9.21875" bestFit="1" customWidth="1"/>
    <col min="33" max="33" width="9.33203125" bestFit="1" customWidth="1"/>
    <col min="34" max="34" width="11.77734375" customWidth="1"/>
    <col min="35" max="35" width="11.5546875" customWidth="1"/>
    <col min="36" max="36" width="9" customWidth="1"/>
    <col min="37" max="37" width="66.5546875" bestFit="1" customWidth="1"/>
  </cols>
  <sheetData>
    <row r="1" spans="1:36" s="9" customFormat="1" ht="48" thickBot="1">
      <c r="A1" s="2" t="s">
        <v>0</v>
      </c>
      <c r="B1" s="2" t="s">
        <v>1</v>
      </c>
      <c r="C1" s="3" t="s">
        <v>32</v>
      </c>
      <c r="D1" s="4" t="s">
        <v>33</v>
      </c>
      <c r="E1" s="4" t="s">
        <v>34</v>
      </c>
      <c r="F1" s="4" t="s">
        <v>35</v>
      </c>
      <c r="G1" s="4" t="s">
        <v>52</v>
      </c>
      <c r="H1" s="16" t="s">
        <v>2</v>
      </c>
      <c r="I1" s="16" t="s">
        <v>36</v>
      </c>
      <c r="J1" s="4" t="s">
        <v>3</v>
      </c>
      <c r="K1" s="4" t="s">
        <v>4</v>
      </c>
      <c r="L1" s="18" t="s">
        <v>15</v>
      </c>
      <c r="M1" s="13" t="s">
        <v>16</v>
      </c>
      <c r="N1" s="5" t="s">
        <v>55</v>
      </c>
      <c r="O1" s="19" t="s">
        <v>5</v>
      </c>
      <c r="P1" s="5" t="s">
        <v>6</v>
      </c>
      <c r="Q1" s="38" t="s">
        <v>5</v>
      </c>
      <c r="R1" s="14" t="s">
        <v>48</v>
      </c>
      <c r="S1" s="6" t="s">
        <v>49</v>
      </c>
      <c r="T1" s="20" t="s">
        <v>56</v>
      </c>
      <c r="U1" s="19" t="s">
        <v>5</v>
      </c>
      <c r="V1" s="5" t="s">
        <v>53</v>
      </c>
      <c r="W1" s="38" t="s">
        <v>5</v>
      </c>
      <c r="X1" s="6" t="s">
        <v>57</v>
      </c>
      <c r="Y1" s="38" t="s">
        <v>5</v>
      </c>
      <c r="Z1" s="6" t="s">
        <v>7</v>
      </c>
      <c r="AA1" s="19" t="s">
        <v>5</v>
      </c>
      <c r="AB1" s="2" t="s">
        <v>8</v>
      </c>
      <c r="AC1" s="28" t="s">
        <v>5</v>
      </c>
      <c r="AD1" s="8" t="s">
        <v>9</v>
      </c>
      <c r="AE1" s="19" t="s">
        <v>5</v>
      </c>
      <c r="AF1" s="23" t="s">
        <v>10</v>
      </c>
      <c r="AG1" s="23" t="s">
        <v>10</v>
      </c>
      <c r="AH1" s="42" t="s">
        <v>11</v>
      </c>
      <c r="AI1" s="43"/>
    </row>
    <row r="9" spans="1:36" s="1" customFormat="1" ht="13.5" thickBot="1">
      <c r="A9" s="67"/>
      <c r="B9" s="67"/>
      <c r="C9" s="68"/>
      <c r="D9" s="71"/>
      <c r="E9" s="71"/>
      <c r="F9" s="71"/>
      <c r="G9" s="129"/>
      <c r="H9" s="129"/>
      <c r="I9" s="129"/>
      <c r="J9" s="130"/>
      <c r="K9" s="71"/>
      <c r="L9" s="125"/>
      <c r="M9" s="126"/>
      <c r="N9" s="125"/>
      <c r="O9" s="127"/>
      <c r="P9" s="125"/>
      <c r="Q9" s="125"/>
      <c r="R9" s="125"/>
      <c r="S9" s="125"/>
      <c r="T9" s="126"/>
      <c r="U9" s="128"/>
      <c r="V9" s="126"/>
      <c r="W9" s="126"/>
      <c r="X9" s="126"/>
      <c r="Y9" s="126"/>
      <c r="Z9" s="126"/>
      <c r="AA9" s="128"/>
      <c r="AB9" s="126"/>
      <c r="AC9" s="126"/>
      <c r="AD9" s="126"/>
      <c r="AE9" s="128"/>
      <c r="AF9" s="128"/>
      <c r="AH9" s="75"/>
      <c r="AI9" s="75"/>
    </row>
    <row r="10" spans="1:36" s="1" customFormat="1" ht="15.75" thickBot="1">
      <c r="A10" s="426" t="s">
        <v>85</v>
      </c>
      <c r="B10" s="131">
        <v>1799</v>
      </c>
      <c r="C10" s="132">
        <v>37160</v>
      </c>
      <c r="D10" s="133" t="s">
        <v>97</v>
      </c>
      <c r="E10" s="133" t="s">
        <v>98</v>
      </c>
      <c r="F10" s="133" t="s">
        <v>98</v>
      </c>
      <c r="G10" s="134">
        <v>11298.61</v>
      </c>
      <c r="H10" s="134">
        <v>11298.61</v>
      </c>
      <c r="I10" s="134">
        <v>11298.61</v>
      </c>
      <c r="J10" s="135" t="s">
        <v>99</v>
      </c>
      <c r="K10" s="428" t="s">
        <v>100</v>
      </c>
      <c r="L10" s="136">
        <v>450.08</v>
      </c>
      <c r="M10" s="137">
        <v>168.88628026412326</v>
      </c>
      <c r="N10" s="136">
        <v>281.19</v>
      </c>
      <c r="O10" s="138">
        <v>4966</v>
      </c>
      <c r="P10" s="139"/>
      <c r="Q10" s="139"/>
      <c r="R10" s="139"/>
      <c r="S10" s="139"/>
      <c r="T10" s="137">
        <v>15.54</v>
      </c>
      <c r="U10" s="140">
        <v>274</v>
      </c>
      <c r="V10" s="139"/>
      <c r="W10" s="139"/>
      <c r="X10" s="139"/>
      <c r="Y10" s="139"/>
      <c r="Z10" s="137">
        <v>107.76</v>
      </c>
      <c r="AA10" s="140">
        <v>1903</v>
      </c>
      <c r="AB10" s="139"/>
      <c r="AC10" s="139"/>
      <c r="AD10" s="137">
        <v>281.19</v>
      </c>
      <c r="AE10" s="140">
        <v>9932</v>
      </c>
      <c r="AF10" s="141">
        <f>AE10</f>
        <v>9932</v>
      </c>
      <c r="AG10" s="430">
        <f>AF10+AF11</f>
        <v>24448</v>
      </c>
      <c r="AH10" s="142">
        <v>46028</v>
      </c>
      <c r="AI10" s="75"/>
      <c r="AJ10" s="143" t="s">
        <v>101</v>
      </c>
    </row>
    <row r="11" spans="1:36" s="1" customFormat="1" ht="15.75" thickBot="1">
      <c r="A11" s="427"/>
      <c r="B11" s="131">
        <v>3431</v>
      </c>
      <c r="C11" s="132">
        <v>37930</v>
      </c>
      <c r="D11" s="133" t="s">
        <v>102</v>
      </c>
      <c r="E11" s="133" t="s">
        <v>98</v>
      </c>
      <c r="F11" s="133" t="s">
        <v>98</v>
      </c>
      <c r="G11" s="134">
        <v>8237.2199999999993</v>
      </c>
      <c r="H11" s="134">
        <v>8237.2199999999993</v>
      </c>
      <c r="I11" s="134">
        <v>8237.2199999999993</v>
      </c>
      <c r="J11" s="135" t="s">
        <v>103</v>
      </c>
      <c r="K11" s="429"/>
      <c r="L11" s="136">
        <v>1155.21</v>
      </c>
      <c r="M11" s="137">
        <v>156.66</v>
      </c>
      <c r="N11" s="136">
        <v>998.55</v>
      </c>
      <c r="O11" s="138">
        <v>13638</v>
      </c>
      <c r="P11" s="139"/>
      <c r="Q11" s="139"/>
      <c r="R11" s="139"/>
      <c r="S11" s="139"/>
      <c r="T11" s="137">
        <v>62.4</v>
      </c>
      <c r="U11" s="140">
        <v>874</v>
      </c>
      <c r="V11" s="139"/>
      <c r="W11" s="139"/>
      <c r="X11" s="139"/>
      <c r="Y11" s="139"/>
      <c r="Z11" s="137">
        <v>390.3</v>
      </c>
      <c r="AA11" s="140">
        <v>5465</v>
      </c>
      <c r="AB11" s="139"/>
      <c r="AC11" s="139"/>
      <c r="AD11" s="137">
        <v>998.55</v>
      </c>
      <c r="AE11" s="140">
        <v>14516</v>
      </c>
      <c r="AF11" s="141">
        <f>AE11</f>
        <v>14516</v>
      </c>
      <c r="AG11" s="431"/>
      <c r="AH11" s="142">
        <v>46035</v>
      </c>
      <c r="AI11" s="75"/>
      <c r="AJ11" s="143" t="s">
        <v>104</v>
      </c>
    </row>
    <row r="12" spans="1:36" s="1" customFormat="1" ht="12.75">
      <c r="A12" s="67"/>
      <c r="B12" s="67"/>
      <c r="C12" s="68"/>
      <c r="D12" s="71"/>
      <c r="E12" s="71"/>
      <c r="F12" s="71"/>
      <c r="G12" s="129"/>
      <c r="H12" s="129"/>
      <c r="I12" s="129"/>
      <c r="J12" s="130"/>
      <c r="K12" s="71"/>
      <c r="L12" s="125"/>
      <c r="M12" s="126"/>
      <c r="N12" s="125"/>
      <c r="O12" s="127"/>
      <c r="P12" s="125"/>
      <c r="Q12" s="125"/>
      <c r="R12" s="125"/>
      <c r="S12" s="125"/>
      <c r="T12" s="126"/>
      <c r="U12" s="128"/>
      <c r="V12" s="126"/>
      <c r="W12" s="126"/>
      <c r="X12" s="126"/>
      <c r="Y12" s="126"/>
      <c r="Z12" s="126"/>
      <c r="AA12" s="128"/>
      <c r="AB12" s="126"/>
      <c r="AC12" s="126"/>
      <c r="AD12" s="126"/>
      <c r="AE12" s="128"/>
      <c r="AF12" s="128"/>
      <c r="AH12" s="75"/>
      <c r="AI12" s="75"/>
    </row>
  </sheetData>
  <mergeCells count="3">
    <mergeCell ref="A10:A11"/>
    <mergeCell ref="K10:K11"/>
    <mergeCell ref="AG10:AG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J19"/>
  <sheetViews>
    <sheetView topLeftCell="D1" workbookViewId="0">
      <selection activeCell="AG31" sqref="AG31"/>
    </sheetView>
  </sheetViews>
  <sheetFormatPr defaultRowHeight="15"/>
  <cols>
    <col min="1" max="1" width="6" bestFit="1" customWidth="1"/>
    <col min="2" max="2" width="7.21875" bestFit="1" customWidth="1"/>
    <col min="3" max="3" width="7.88671875" bestFit="1" customWidth="1"/>
    <col min="4" max="4" width="17.21875" bestFit="1" customWidth="1"/>
    <col min="5" max="5" width="18" bestFit="1" customWidth="1"/>
    <col min="6" max="6" width="11.21875" customWidth="1"/>
    <col min="7" max="7" width="9.44140625" customWidth="1"/>
    <col min="8" max="8" width="10" customWidth="1"/>
    <col min="9" max="9" width="9.6640625" customWidth="1"/>
    <col min="10" max="10" width="11.5546875" customWidth="1"/>
    <col min="11" max="17" width="8.44140625" customWidth="1"/>
    <col min="18" max="18" width="11.77734375" customWidth="1"/>
    <col min="19" max="21" width="9.109375" customWidth="1"/>
    <col min="22" max="25" width="8.44140625" customWidth="1"/>
    <col min="26" max="27" width="8.5546875" customWidth="1"/>
    <col min="28" max="28" width="9.33203125" customWidth="1"/>
    <col min="29" max="29" width="9.21875" customWidth="1"/>
    <col min="30" max="30" width="10" bestFit="1" customWidth="1"/>
    <col min="31" max="31" width="9.21875" customWidth="1"/>
    <col min="32" max="32" width="10.33203125" customWidth="1"/>
    <col min="33" max="33" width="56.6640625" bestFit="1" customWidth="1"/>
  </cols>
  <sheetData>
    <row r="1" spans="1:36" s="9" customFormat="1" ht="39.75" thickBot="1">
      <c r="A1" s="2" t="s">
        <v>0</v>
      </c>
      <c r="B1" s="2" t="s">
        <v>1</v>
      </c>
      <c r="C1" s="3" t="s">
        <v>32</v>
      </c>
      <c r="D1" s="17" t="s">
        <v>33</v>
      </c>
      <c r="E1" s="4" t="s">
        <v>3</v>
      </c>
      <c r="F1" s="4" t="s">
        <v>4</v>
      </c>
      <c r="G1" s="7" t="s">
        <v>15</v>
      </c>
      <c r="H1" s="37" t="s">
        <v>16</v>
      </c>
      <c r="I1" s="5" t="s">
        <v>22</v>
      </c>
      <c r="J1" s="38" t="s">
        <v>5</v>
      </c>
      <c r="K1" s="5" t="s">
        <v>6</v>
      </c>
      <c r="L1" s="38" t="s">
        <v>5</v>
      </c>
      <c r="M1" s="6" t="s">
        <v>37</v>
      </c>
      <c r="N1" s="6" t="s">
        <v>38</v>
      </c>
      <c r="O1" s="20" t="s">
        <v>47</v>
      </c>
      <c r="P1" s="38" t="s">
        <v>5</v>
      </c>
      <c r="Q1" s="8" t="s">
        <v>48</v>
      </c>
      <c r="R1" s="6" t="s">
        <v>49</v>
      </c>
      <c r="S1" s="6" t="s">
        <v>39</v>
      </c>
      <c r="T1" s="38" t="s">
        <v>5</v>
      </c>
      <c r="U1" s="14" t="s">
        <v>30</v>
      </c>
      <c r="V1" s="38" t="s">
        <v>5</v>
      </c>
      <c r="W1" s="6" t="s">
        <v>50</v>
      </c>
      <c r="X1" s="38" t="s">
        <v>5</v>
      </c>
      <c r="Y1" s="7" t="s">
        <v>8</v>
      </c>
      <c r="Z1" s="28" t="s">
        <v>5</v>
      </c>
      <c r="AA1" s="8" t="s">
        <v>9</v>
      </c>
      <c r="AB1" s="38" t="s">
        <v>5</v>
      </c>
      <c r="AC1" s="4" t="s">
        <v>10</v>
      </c>
      <c r="AD1" s="16" t="s">
        <v>11</v>
      </c>
      <c r="AE1" s="4" t="s">
        <v>10</v>
      </c>
      <c r="AF1" s="4" t="s">
        <v>10</v>
      </c>
      <c r="AG1" s="26"/>
    </row>
    <row r="9" spans="1:36" s="1" customFormat="1" ht="13.5" thickBot="1">
      <c r="A9" s="67"/>
      <c r="B9" s="67"/>
      <c r="C9" s="68"/>
      <c r="D9" s="69"/>
      <c r="E9" s="69"/>
      <c r="F9" s="69"/>
      <c r="G9" s="70"/>
      <c r="H9" s="70"/>
      <c r="I9" s="71"/>
      <c r="J9" s="71"/>
      <c r="K9" s="69"/>
      <c r="L9" s="69"/>
      <c r="M9" s="69"/>
      <c r="N9" s="69"/>
      <c r="O9" s="72"/>
      <c r="P9" s="69"/>
      <c r="Q9" s="72"/>
      <c r="R9" s="69"/>
      <c r="S9" s="69"/>
      <c r="T9" s="69"/>
      <c r="U9" s="69"/>
      <c r="V9" s="69"/>
      <c r="W9" s="72"/>
      <c r="X9" s="69"/>
      <c r="Y9" s="72"/>
      <c r="Z9" s="69"/>
      <c r="AA9" s="72"/>
      <c r="AB9" s="73"/>
      <c r="AC9" s="74"/>
      <c r="AD9" s="73"/>
      <c r="AE9" s="74"/>
      <c r="AF9" s="75"/>
      <c r="AG9" s="75"/>
      <c r="AH9" s="75"/>
      <c r="AI9" s="75"/>
      <c r="AJ9" s="75"/>
    </row>
    <row r="10" spans="1:36" s="1" customFormat="1" ht="12.75" customHeight="1">
      <c r="A10" s="432" t="s">
        <v>85</v>
      </c>
      <c r="B10" s="76">
        <v>857</v>
      </c>
      <c r="C10" s="77">
        <v>36563</v>
      </c>
      <c r="D10" s="78" t="s">
        <v>86</v>
      </c>
      <c r="E10" s="428" t="s">
        <v>87</v>
      </c>
      <c r="F10" s="428" t="s">
        <v>88</v>
      </c>
      <c r="G10" s="79">
        <v>42.112986060161411</v>
      </c>
      <c r="H10" s="79">
        <v>18.94644167278063</v>
      </c>
      <c r="I10" s="80">
        <v>23.166544387380778</v>
      </c>
      <c r="J10" s="81">
        <v>511.08251393607441</v>
      </c>
      <c r="K10" s="82"/>
      <c r="L10" s="82"/>
      <c r="M10" s="82"/>
      <c r="N10" s="82"/>
      <c r="O10" s="82"/>
      <c r="P10" s="82"/>
      <c r="Q10" s="82"/>
      <c r="R10" s="82"/>
      <c r="S10" s="80">
        <v>0.29347028613352899</v>
      </c>
      <c r="T10" s="81">
        <v>6</v>
      </c>
      <c r="U10" s="82"/>
      <c r="V10" s="82"/>
      <c r="W10" s="79">
        <v>8.9722670579603818</v>
      </c>
      <c r="X10" s="81">
        <v>197.85973888677518</v>
      </c>
      <c r="Y10" s="373" t="s">
        <v>55</v>
      </c>
      <c r="Z10" s="374"/>
      <c r="AA10" s="79">
        <v>23.166544387380778</v>
      </c>
      <c r="AB10" s="83">
        <v>1022.1650278721488</v>
      </c>
      <c r="AC10" s="84">
        <f t="shared" ref="AC10:AC15" si="0">Z10+AB10</f>
        <v>1022.1650278721488</v>
      </c>
      <c r="AD10" s="388">
        <v>46028</v>
      </c>
      <c r="AE10" s="445">
        <f>AC10+AC11+AC12+AC13+AC14+AC15</f>
        <v>7673.893299422336</v>
      </c>
      <c r="AF10" s="436">
        <f>AE10+AE16</f>
        <v>101977.97329942233</v>
      </c>
      <c r="AG10" s="75" t="s">
        <v>89</v>
      </c>
      <c r="AH10" s="75"/>
      <c r="AI10" s="75"/>
      <c r="AJ10" s="75"/>
    </row>
    <row r="11" spans="1:36" s="1" customFormat="1" ht="15.75" customHeight="1">
      <c r="A11" s="433"/>
      <c r="B11" s="85">
        <v>858</v>
      </c>
      <c r="C11" s="86">
        <v>36563</v>
      </c>
      <c r="D11" s="87" t="s">
        <v>86</v>
      </c>
      <c r="E11" s="435"/>
      <c r="F11" s="435"/>
      <c r="G11" s="88">
        <v>93.61702127659575</v>
      </c>
      <c r="H11" s="89">
        <v>18.94644167278063</v>
      </c>
      <c r="I11" s="89">
        <v>74.670579603815114</v>
      </c>
      <c r="J11" s="90">
        <v>1647.066522037404</v>
      </c>
      <c r="K11" s="91"/>
      <c r="L11" s="91"/>
      <c r="M11" s="91"/>
      <c r="N11" s="91"/>
      <c r="O11" s="91"/>
      <c r="P11" s="91"/>
      <c r="Q11" s="91"/>
      <c r="R11" s="91"/>
      <c r="S11" s="89">
        <v>0.29347028613352899</v>
      </c>
      <c r="T11" s="90">
        <v>6</v>
      </c>
      <c r="U11" s="91"/>
      <c r="V11" s="91"/>
      <c r="W11" s="89">
        <v>32.149082905355833</v>
      </c>
      <c r="X11" s="90">
        <v>709.16283224189817</v>
      </c>
      <c r="Y11" s="375"/>
      <c r="Z11" s="376"/>
      <c r="AA11" s="89">
        <v>74.670579603815114</v>
      </c>
      <c r="AB11" s="90">
        <v>3294.1330440748079</v>
      </c>
      <c r="AC11" s="92">
        <f t="shared" si="0"/>
        <v>3294.1330440748079</v>
      </c>
      <c r="AD11" s="389"/>
      <c r="AE11" s="446"/>
      <c r="AF11" s="437"/>
      <c r="AG11" s="75" t="s">
        <v>90</v>
      </c>
      <c r="AH11" s="75"/>
      <c r="AI11" s="75"/>
      <c r="AJ11" s="75"/>
    </row>
    <row r="12" spans="1:36" s="1" customFormat="1" ht="12.75" customHeight="1">
      <c r="A12" s="433"/>
      <c r="B12" s="85">
        <v>1508</v>
      </c>
      <c r="C12" s="86">
        <v>36977</v>
      </c>
      <c r="D12" s="93" t="s">
        <v>51</v>
      </c>
      <c r="E12" s="435"/>
      <c r="F12" s="435"/>
      <c r="G12" s="89">
        <v>40.205429200293473</v>
      </c>
      <c r="H12" s="89">
        <v>18.934702861335289</v>
      </c>
      <c r="I12" s="94">
        <v>21.27072633895818</v>
      </c>
      <c r="J12" s="90">
        <v>399.39880686884476</v>
      </c>
      <c r="K12" s="91"/>
      <c r="L12" s="91"/>
      <c r="M12" s="91"/>
      <c r="N12" s="91"/>
      <c r="O12" s="91"/>
      <c r="P12" s="91"/>
      <c r="Q12" s="91"/>
      <c r="R12" s="91"/>
      <c r="S12" s="94"/>
      <c r="T12" s="90"/>
      <c r="U12" s="91"/>
      <c r="V12" s="91"/>
      <c r="W12" s="89">
        <v>7.4283198826118859</v>
      </c>
      <c r="X12" s="90">
        <v>139.51730771205996</v>
      </c>
      <c r="Y12" s="375"/>
      <c r="Z12" s="376"/>
      <c r="AA12" s="89">
        <v>21.27072633895818</v>
      </c>
      <c r="AB12" s="90">
        <v>798.79761373768952</v>
      </c>
      <c r="AC12" s="92">
        <f t="shared" si="0"/>
        <v>798.79761373768952</v>
      </c>
      <c r="AD12" s="389"/>
      <c r="AE12" s="446"/>
      <c r="AF12" s="437"/>
      <c r="AG12" s="75" t="s">
        <v>91</v>
      </c>
      <c r="AH12" s="75"/>
      <c r="AI12" s="75"/>
      <c r="AJ12" s="75"/>
    </row>
    <row r="13" spans="1:36" s="1" customFormat="1" ht="15.75" customHeight="1" thickBot="1">
      <c r="A13" s="433"/>
      <c r="B13" s="85">
        <v>1510</v>
      </c>
      <c r="C13" s="86">
        <v>36978</v>
      </c>
      <c r="D13" s="87" t="s">
        <v>51</v>
      </c>
      <c r="E13" s="435"/>
      <c r="F13" s="435"/>
      <c r="G13" s="88">
        <v>40.205429200293473</v>
      </c>
      <c r="H13" s="89">
        <v>18.934702861335289</v>
      </c>
      <c r="I13" s="89">
        <v>21.27072633895818</v>
      </c>
      <c r="J13" s="90">
        <v>399.39880686884476</v>
      </c>
      <c r="K13" s="91"/>
      <c r="L13" s="91"/>
      <c r="M13" s="91"/>
      <c r="N13" s="91"/>
      <c r="O13" s="91"/>
      <c r="P13" s="91"/>
      <c r="Q13" s="91"/>
      <c r="R13" s="91"/>
      <c r="S13" s="89"/>
      <c r="T13" s="90"/>
      <c r="U13" s="91"/>
      <c r="V13" s="91"/>
      <c r="W13" s="89">
        <v>7.4283198826118859</v>
      </c>
      <c r="X13" s="90">
        <v>139.51730771205996</v>
      </c>
      <c r="Y13" s="375"/>
      <c r="Z13" s="376"/>
      <c r="AA13" s="89">
        <v>21.27072633895818</v>
      </c>
      <c r="AB13" s="90">
        <v>798.79761373768952</v>
      </c>
      <c r="AC13" s="92">
        <f t="shared" si="0"/>
        <v>798.79761373768952</v>
      </c>
      <c r="AD13" s="390"/>
      <c r="AE13" s="446"/>
      <c r="AF13" s="437"/>
      <c r="AG13" s="75" t="s">
        <v>91</v>
      </c>
      <c r="AH13" s="75"/>
      <c r="AI13" s="75"/>
      <c r="AJ13" s="75"/>
    </row>
    <row r="14" spans="1:36" s="1" customFormat="1" ht="12.75" customHeight="1">
      <c r="A14" s="433"/>
      <c r="B14" s="85">
        <v>3658</v>
      </c>
      <c r="C14" s="86">
        <v>38029</v>
      </c>
      <c r="D14" s="93" t="s">
        <v>51</v>
      </c>
      <c r="E14" s="435"/>
      <c r="F14" s="435"/>
      <c r="G14" s="89">
        <v>45.92</v>
      </c>
      <c r="H14" s="89">
        <v>26.12</v>
      </c>
      <c r="I14" s="94">
        <v>19.8</v>
      </c>
      <c r="J14" s="90">
        <v>270</v>
      </c>
      <c r="K14" s="91"/>
      <c r="L14" s="91"/>
      <c r="M14" s="91"/>
      <c r="N14" s="91"/>
      <c r="O14" s="91"/>
      <c r="P14" s="91"/>
      <c r="Q14" s="91"/>
      <c r="R14" s="91"/>
      <c r="S14" s="94">
        <v>2.5299999999999998</v>
      </c>
      <c r="T14" s="90">
        <v>35</v>
      </c>
      <c r="U14" s="91"/>
      <c r="V14" s="91"/>
      <c r="W14" s="89">
        <v>7.92</v>
      </c>
      <c r="X14" s="90">
        <v>108</v>
      </c>
      <c r="Y14" s="375"/>
      <c r="Z14" s="376"/>
      <c r="AA14" s="89">
        <v>19.8</v>
      </c>
      <c r="AB14" s="90">
        <v>760</v>
      </c>
      <c r="AC14" s="92">
        <f t="shared" si="0"/>
        <v>760</v>
      </c>
      <c r="AD14" s="388">
        <v>45670</v>
      </c>
      <c r="AE14" s="446"/>
      <c r="AF14" s="437"/>
      <c r="AG14" s="75" t="s">
        <v>92</v>
      </c>
      <c r="AH14" s="75"/>
      <c r="AI14" s="75"/>
      <c r="AJ14" s="75"/>
    </row>
    <row r="15" spans="1:36" s="1" customFormat="1" ht="15.75" customHeight="1" thickBot="1">
      <c r="A15" s="433"/>
      <c r="B15" s="95">
        <v>3659</v>
      </c>
      <c r="C15" s="96">
        <v>38029</v>
      </c>
      <c r="D15" s="97" t="s">
        <v>51</v>
      </c>
      <c r="E15" s="435"/>
      <c r="F15" s="435"/>
      <c r="G15" s="98">
        <v>45.92</v>
      </c>
      <c r="H15" s="99">
        <v>26.12</v>
      </c>
      <c r="I15" s="99">
        <v>19.8</v>
      </c>
      <c r="J15" s="100">
        <v>270</v>
      </c>
      <c r="K15" s="101"/>
      <c r="L15" s="101"/>
      <c r="M15" s="101"/>
      <c r="N15" s="101"/>
      <c r="O15" s="101"/>
      <c r="P15" s="101"/>
      <c r="Q15" s="101"/>
      <c r="R15" s="101"/>
      <c r="S15" s="99">
        <v>2.5299999999999998</v>
      </c>
      <c r="T15" s="100">
        <v>35</v>
      </c>
      <c r="U15" s="101"/>
      <c r="V15" s="101"/>
      <c r="W15" s="102">
        <v>7.92</v>
      </c>
      <c r="X15" s="103">
        <v>108</v>
      </c>
      <c r="Y15" s="375"/>
      <c r="Z15" s="376"/>
      <c r="AA15" s="102">
        <v>19.8</v>
      </c>
      <c r="AB15" s="100">
        <v>1000</v>
      </c>
      <c r="AC15" s="104">
        <f t="shared" si="0"/>
        <v>1000</v>
      </c>
      <c r="AD15" s="390"/>
      <c r="AE15" s="447"/>
      <c r="AF15" s="437"/>
      <c r="AG15" s="75" t="s">
        <v>92</v>
      </c>
      <c r="AH15" s="75"/>
      <c r="AI15" s="75"/>
      <c r="AJ15" s="75"/>
    </row>
    <row r="16" spans="1:36" s="1" customFormat="1" ht="15" customHeight="1">
      <c r="A16" s="433"/>
      <c r="B16" s="105">
        <v>6348</v>
      </c>
      <c r="C16" s="439">
        <v>38988</v>
      </c>
      <c r="D16" s="106" t="s">
        <v>93</v>
      </c>
      <c r="E16" s="435"/>
      <c r="F16" s="435"/>
      <c r="G16" s="107">
        <v>1422.08</v>
      </c>
      <c r="H16" s="79">
        <v>110</v>
      </c>
      <c r="I16" s="107">
        <v>12818.95</v>
      </c>
      <c r="J16" s="108">
        <v>19263</v>
      </c>
      <c r="K16" s="82"/>
      <c r="L16" s="82"/>
      <c r="M16" s="82"/>
      <c r="N16" s="82"/>
      <c r="O16" s="82"/>
      <c r="P16" s="82"/>
      <c r="Q16" s="82"/>
      <c r="R16" s="82"/>
      <c r="S16" s="107">
        <v>27.56</v>
      </c>
      <c r="T16" s="107">
        <v>289</v>
      </c>
      <c r="U16" s="109"/>
      <c r="V16" s="110"/>
      <c r="W16" s="79">
        <v>518.98</v>
      </c>
      <c r="X16" s="81">
        <v>5439</v>
      </c>
      <c r="Y16" s="375"/>
      <c r="Z16" s="376"/>
      <c r="AA16" s="79">
        <v>1312.08</v>
      </c>
      <c r="AB16" s="81">
        <v>33039</v>
      </c>
      <c r="AC16" s="111">
        <f>J16+V16+AB16</f>
        <v>52302</v>
      </c>
      <c r="AD16" s="388">
        <v>46047</v>
      </c>
      <c r="AE16" s="442">
        <f>AC16+AC17+AC18</f>
        <v>94304.08</v>
      </c>
      <c r="AF16" s="437"/>
      <c r="AG16" s="75" t="s">
        <v>94</v>
      </c>
    </row>
    <row r="17" spans="1:33" s="1" customFormat="1" ht="15" customHeight="1">
      <c r="A17" s="433"/>
      <c r="B17" s="112">
        <v>6349</v>
      </c>
      <c r="C17" s="440"/>
      <c r="D17" s="113" t="s">
        <v>93</v>
      </c>
      <c r="E17" s="435"/>
      <c r="F17" s="435"/>
      <c r="G17" s="88">
        <v>1295.28</v>
      </c>
      <c r="H17" s="89">
        <v>110</v>
      </c>
      <c r="I17" s="88">
        <v>13599</v>
      </c>
      <c r="J17" s="114">
        <v>13599</v>
      </c>
      <c r="K17" s="115"/>
      <c r="L17" s="115"/>
      <c r="M17" s="115"/>
      <c r="N17" s="115"/>
      <c r="O17" s="115"/>
      <c r="P17" s="115"/>
      <c r="Q17" s="91"/>
      <c r="R17" s="91"/>
      <c r="S17" s="88">
        <v>27.56</v>
      </c>
      <c r="T17" s="88">
        <v>289</v>
      </c>
      <c r="U17" s="116"/>
      <c r="V17" s="117"/>
      <c r="W17" s="89">
        <v>469.36</v>
      </c>
      <c r="X17" s="90">
        <v>4928</v>
      </c>
      <c r="Y17" s="375"/>
      <c r="Z17" s="376"/>
      <c r="AA17" s="89">
        <v>1185.28</v>
      </c>
      <c r="AB17" s="90">
        <v>26043</v>
      </c>
      <c r="AC17" s="118">
        <f>J17+V17+AB17</f>
        <v>39642</v>
      </c>
      <c r="AD17" s="423"/>
      <c r="AE17" s="443"/>
      <c r="AF17" s="437"/>
      <c r="AG17" s="75" t="s">
        <v>95</v>
      </c>
    </row>
    <row r="18" spans="1:33" s="1" customFormat="1" ht="15.75" customHeight="1" thickBot="1">
      <c r="A18" s="434"/>
      <c r="B18" s="119">
        <v>6357</v>
      </c>
      <c r="C18" s="441"/>
      <c r="D18" s="120" t="s">
        <v>51</v>
      </c>
      <c r="E18" s="429"/>
      <c r="F18" s="429"/>
      <c r="G18" s="98">
        <v>143.19999999999999</v>
      </c>
      <c r="H18" s="99">
        <v>44</v>
      </c>
      <c r="I18" s="98">
        <v>99.2</v>
      </c>
      <c r="J18" s="121">
        <v>277.08</v>
      </c>
      <c r="K18" s="101"/>
      <c r="L18" s="101"/>
      <c r="M18" s="101"/>
      <c r="N18" s="101"/>
      <c r="O18" s="101"/>
      <c r="P18" s="101"/>
      <c r="Q18" s="101"/>
      <c r="R18" s="101"/>
      <c r="S18" s="98">
        <v>2.64</v>
      </c>
      <c r="T18" s="98">
        <v>28</v>
      </c>
      <c r="U18" s="122"/>
      <c r="V18" s="123"/>
      <c r="W18" s="99">
        <v>40.08</v>
      </c>
      <c r="X18" s="100">
        <v>421</v>
      </c>
      <c r="Y18" s="377"/>
      <c r="Z18" s="378"/>
      <c r="AA18" s="99">
        <v>99.2</v>
      </c>
      <c r="AB18" s="100">
        <v>2083</v>
      </c>
      <c r="AC18" s="124">
        <f>J18+V18+AB18</f>
        <v>2360.08</v>
      </c>
      <c r="AD18" s="424"/>
      <c r="AE18" s="444"/>
      <c r="AF18" s="438"/>
      <c r="AG18" s="75" t="s">
        <v>96</v>
      </c>
    </row>
    <row r="19" spans="1:33" s="1" customFormat="1" ht="12.75">
      <c r="A19" s="67"/>
      <c r="B19" s="67"/>
      <c r="C19" s="68"/>
      <c r="D19" s="71"/>
      <c r="E19" s="71"/>
      <c r="F19" s="71"/>
      <c r="G19" s="125"/>
      <c r="H19" s="126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7"/>
      <c r="T19" s="127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F19" s="75"/>
      <c r="AG19" s="75"/>
    </row>
  </sheetData>
  <mergeCells count="11">
    <mergeCell ref="AF10:AF18"/>
    <mergeCell ref="AD14:AD15"/>
    <mergeCell ref="C16:C18"/>
    <mergeCell ref="AD16:AD18"/>
    <mergeCell ref="AE16:AE18"/>
    <mergeCell ref="AE10:AE15"/>
    <mergeCell ref="A10:A18"/>
    <mergeCell ref="E10:E18"/>
    <mergeCell ref="F10:F18"/>
    <mergeCell ref="Y10:Z18"/>
    <mergeCell ref="AD10:A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219-17</vt:lpstr>
      <vt:lpstr>219γ5</vt:lpstr>
      <vt:lpstr>219γ6</vt:lpstr>
      <vt:lpstr>219δ1</vt:lpstr>
      <vt:lpstr>219δ2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2026-06-05T09:16:53Z</dcterms:modified>
</cp:coreProperties>
</file>