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P5" i="5"/>
  <c r="X3"/>
  <c r="N3"/>
  <c r="BN3" i="24"/>
  <c r="BE4"/>
  <c r="BA3"/>
  <c r="AY3"/>
  <c r="AW3"/>
  <c r="AE3"/>
  <c r="Y3"/>
  <c r="X3"/>
  <c r="W3"/>
  <c r="Q3"/>
  <c r="I3"/>
  <c r="T4" i="20"/>
  <c r="T3"/>
  <c r="S4"/>
  <c r="S3"/>
  <c r="L4"/>
  <c r="L3"/>
  <c r="E3" i="4"/>
  <c r="D13" i="16"/>
  <c r="N3" i="1"/>
  <c r="I25"/>
  <c r="J25"/>
  <c r="K25"/>
  <c r="L25"/>
  <c r="M25"/>
  <c r="N25"/>
  <c r="H25"/>
  <c r="I3" i="16" l="1"/>
  <c r="AB12" i="5"/>
  <c r="AB11"/>
  <c r="W13"/>
  <c r="U13"/>
  <c r="AB13" l="1"/>
  <c r="O25" i="1"/>
  <c r="BR5" i="24"/>
  <c r="BS5"/>
  <c r="BT5"/>
  <c r="BU5"/>
  <c r="BV5"/>
  <c r="BW4"/>
  <c r="BW3"/>
  <c r="BQ4"/>
  <c r="BQ3"/>
  <c r="BQ5" l="1"/>
  <c r="BO5"/>
  <c r="BP5"/>
  <c r="V4" i="20"/>
  <c r="V3"/>
  <c r="P5"/>
  <c r="Q5"/>
  <c r="R5"/>
  <c r="S5"/>
  <c r="T5"/>
  <c r="U5"/>
  <c r="O3" i="4" l="1"/>
  <c r="H3"/>
  <c r="F3"/>
  <c r="P3" i="16"/>
  <c r="N3" s="1"/>
  <c r="P3" i="1"/>
  <c r="E3" i="16"/>
  <c r="D3"/>
  <c r="F4" i="12"/>
  <c r="G3"/>
  <c r="F3"/>
  <c r="H26" i="1"/>
  <c r="AB4" i="5" l="1"/>
  <c r="AB3"/>
  <c r="Y4" l="1"/>
  <c r="A4"/>
  <c r="O4" i="4" l="1"/>
  <c r="H3" i="16"/>
  <c r="I3" i="13"/>
  <c r="I4"/>
  <c r="W5" i="9"/>
  <c r="N5" i="4"/>
  <c r="BB3" i="24"/>
  <c r="BB4"/>
  <c r="AV3"/>
  <c r="P5"/>
  <c r="J3" i="16" l="1"/>
  <c r="O3" s="1"/>
  <c r="Q3" s="1"/>
  <c r="K3"/>
  <c r="L3"/>
  <c r="AV4" i="24"/>
  <c r="O5"/>
  <c r="AN3" i="16"/>
  <c r="AN4"/>
  <c r="AM3"/>
  <c r="D3" i="24" s="1"/>
  <c r="AM4" i="16"/>
  <c r="D4" i="24" s="1"/>
  <c r="AF4"/>
  <c r="AF3"/>
  <c r="M3" i="16" l="1"/>
  <c r="N5" i="24"/>
  <c r="AR5"/>
  <c r="AS5"/>
  <c r="T5"/>
  <c r="J3" i="1"/>
  <c r="J4"/>
  <c r="T5" i="23"/>
  <c r="R5" i="24"/>
  <c r="S5"/>
  <c r="U5" i="9"/>
  <c r="V5"/>
  <c r="X5"/>
  <c r="Y5"/>
  <c r="AD5" i="16" l="1"/>
  <c r="AE5"/>
  <c r="AF5"/>
  <c r="AH5"/>
  <c r="AI5"/>
  <c r="AL5"/>
  <c r="AM5"/>
  <c r="M5" i="9"/>
  <c r="D5" i="15" l="1"/>
  <c r="E5"/>
  <c r="F5"/>
  <c r="G5"/>
  <c r="H5" l="1"/>
  <c r="F3" i="1" l="1"/>
  <c r="F4"/>
  <c r="U5" i="5" l="1"/>
  <c r="G4" l="1"/>
  <c r="E4"/>
  <c r="D4"/>
  <c r="C4"/>
  <c r="G3"/>
  <c r="E3"/>
  <c r="D3"/>
  <c r="C3"/>
  <c r="B3"/>
  <c r="AB5" l="1"/>
  <c r="C4" i="28" l="1"/>
  <c r="B4"/>
  <c r="A4"/>
  <c r="C3"/>
  <c r="B3"/>
  <c r="A3"/>
  <c r="G5" i="5" l="1"/>
  <c r="L4" i="10"/>
  <c r="J4"/>
  <c r="H4"/>
  <c r="G4"/>
  <c r="E4"/>
  <c r="C4"/>
  <c r="A4"/>
  <c r="L3"/>
  <c r="J3"/>
  <c r="H3"/>
  <c r="G3"/>
  <c r="E3"/>
  <c r="C3"/>
  <c r="A3"/>
  <c r="A4" i="22"/>
  <c r="A3"/>
  <c r="A4" i="8" l="1"/>
  <c r="A3"/>
  <c r="T5" i="9" l="1"/>
  <c r="S5"/>
  <c r="J5" l="1"/>
  <c r="I5"/>
  <c r="H5"/>
  <c r="G5"/>
  <c r="F5"/>
  <c r="E5"/>
  <c r="Q4"/>
  <c r="D4"/>
  <c r="C4"/>
  <c r="A4"/>
  <c r="Q3"/>
  <c r="D3"/>
  <c r="C3"/>
  <c r="B3"/>
  <c r="A3"/>
  <c r="Q5" l="1"/>
  <c r="BN5" i="24" l="1"/>
  <c r="BM5"/>
  <c r="BL5"/>
  <c r="BK5"/>
  <c r="BJ5"/>
  <c r="BI5"/>
  <c r="BH5"/>
  <c r="BG5"/>
  <c r="BE5"/>
  <c r="BD5"/>
  <c r="BC5"/>
  <c r="BA5"/>
  <c r="AZ5"/>
  <c r="AY5"/>
  <c r="AX5"/>
  <c r="AW5"/>
  <c r="AU5"/>
  <c r="AQ5"/>
  <c r="AP5"/>
  <c r="AO5"/>
  <c r="AN5"/>
  <c r="AM5"/>
  <c r="AL5"/>
  <c r="AK5"/>
  <c r="AJ5"/>
  <c r="AI5"/>
  <c r="AH5"/>
  <c r="AE5"/>
  <c r="AD5"/>
  <c r="AC5"/>
  <c r="AB5"/>
  <c r="AA5"/>
  <c r="Z5"/>
  <c r="Y5"/>
  <c r="X5"/>
  <c r="V5"/>
  <c r="Q5"/>
  <c r="M5"/>
  <c r="L5"/>
  <c r="K5"/>
  <c r="J5"/>
  <c r="I5"/>
  <c r="BF4"/>
  <c r="H4"/>
  <c r="F4"/>
  <c r="BY4" s="1"/>
  <c r="B4"/>
  <c r="A4"/>
  <c r="BF3"/>
  <c r="H3"/>
  <c r="F3"/>
  <c r="B3"/>
  <c r="A3"/>
  <c r="BB5"/>
  <c r="C14" i="23"/>
  <c r="S5"/>
  <c r="R5"/>
  <c r="Q5"/>
  <c r="P5"/>
  <c r="O5"/>
  <c r="N5"/>
  <c r="M5"/>
  <c r="L5"/>
  <c r="K5"/>
  <c r="J5"/>
  <c r="I5"/>
  <c r="BY3" i="24" l="1"/>
  <c r="BY5" s="1"/>
  <c r="BF5"/>
  <c r="BW5"/>
  <c r="AV5"/>
  <c r="AF5"/>
  <c r="F5"/>
  <c r="D5"/>
  <c r="H5"/>
  <c r="B4" i="23"/>
  <c r="A4"/>
  <c r="B3"/>
  <c r="A3"/>
  <c r="I5" i="15" l="1"/>
  <c r="C4"/>
  <c r="B4"/>
  <c r="A4"/>
  <c r="C3"/>
  <c r="B3"/>
  <c r="A3"/>
  <c r="A5" i="27" l="1"/>
  <c r="D4"/>
  <c r="C4"/>
  <c r="B4"/>
  <c r="D3"/>
  <c r="C3"/>
  <c r="B3"/>
  <c r="A3"/>
  <c r="AH5" i="26"/>
  <c r="A5"/>
  <c r="C4"/>
  <c r="B4"/>
  <c r="Y3" i="5"/>
  <c r="C3" i="26"/>
  <c r="B3"/>
  <c r="A3"/>
  <c r="V4" l="1"/>
  <c r="M4"/>
  <c r="E3" i="27"/>
  <c r="E4"/>
  <c r="W5" i="20" l="1"/>
  <c r="O5"/>
  <c r="N5"/>
  <c r="M5"/>
  <c r="L5"/>
  <c r="K5"/>
  <c r="J5"/>
  <c r="I5"/>
  <c r="E5"/>
  <c r="G4" i="24"/>
  <c r="D4" i="20"/>
  <c r="C4"/>
  <c r="B4"/>
  <c r="A4"/>
  <c r="G3" i="24"/>
  <c r="D3" i="20"/>
  <c r="C3"/>
  <c r="B3"/>
  <c r="A3"/>
  <c r="BI5" i="4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D5"/>
  <c r="AC5"/>
  <c r="AB5"/>
  <c r="AA5"/>
  <c r="Z5"/>
  <c r="Y5"/>
  <c r="W5"/>
  <c r="U5"/>
  <c r="R5"/>
  <c r="Q5"/>
  <c r="P5"/>
  <c r="M5"/>
  <c r="L5"/>
  <c r="K5"/>
  <c r="G5"/>
  <c r="F5"/>
  <c r="E5"/>
  <c r="E4" i="24"/>
  <c r="D4" i="4"/>
  <c r="C4"/>
  <c r="B4"/>
  <c r="A4"/>
  <c r="E3" i="24"/>
  <c r="D3" i="4"/>
  <c r="C3"/>
  <c r="B3"/>
  <c r="A3"/>
  <c r="Y5" i="5" l="1"/>
  <c r="G5" i="24"/>
  <c r="V5" i="20"/>
  <c r="E5" i="24"/>
  <c r="O5" i="4"/>
  <c r="H5"/>
  <c r="AC5" i="16"/>
  <c r="AB5"/>
  <c r="AA5"/>
  <c r="Z5"/>
  <c r="Y5"/>
  <c r="X5"/>
  <c r="W5"/>
  <c r="V5"/>
  <c r="U5"/>
  <c r="T5"/>
  <c r="S5"/>
  <c r="R5"/>
  <c r="D5" i="26" l="1"/>
  <c r="M5"/>
  <c r="C4" i="24"/>
  <c r="BX4" s="1"/>
  <c r="H4" i="16"/>
  <c r="C4"/>
  <c r="B4"/>
  <c r="A4"/>
  <c r="C3" i="24"/>
  <c r="C3" i="16"/>
  <c r="B3"/>
  <c r="A3"/>
  <c r="BX3" i="24" l="1"/>
  <c r="R3" i="9" s="1"/>
  <c r="R4"/>
  <c r="P4" i="16"/>
  <c r="N4" s="1"/>
  <c r="L4"/>
  <c r="K4"/>
  <c r="J4"/>
  <c r="O4" l="1"/>
  <c r="B4" i="14"/>
  <c r="A4"/>
  <c r="B3"/>
  <c r="A3"/>
  <c r="G5" i="12"/>
  <c r="M4" i="16" l="1"/>
  <c r="H4" i="1" s="1"/>
  <c r="Q4" i="16"/>
  <c r="R4" i="10" s="1"/>
  <c r="R3"/>
  <c r="H3" i="1"/>
  <c r="AN5" i="16"/>
  <c r="J5" l="1"/>
  <c r="L5"/>
  <c r="K5"/>
  <c r="I5"/>
  <c r="C5" i="24"/>
  <c r="H5" i="16"/>
  <c r="C4" i="12"/>
  <c r="B4"/>
  <c r="A4"/>
  <c r="C3"/>
  <c r="B3"/>
  <c r="A3"/>
  <c r="F5"/>
  <c r="P5" i="16" l="1"/>
  <c r="O5"/>
  <c r="BX5" i="24"/>
  <c r="R5" i="9"/>
  <c r="E5" i="13"/>
  <c r="D5"/>
  <c r="N5" i="16" l="1"/>
  <c r="Q5"/>
  <c r="M5"/>
  <c r="M4" i="13"/>
  <c r="P4" i="14" s="1"/>
  <c r="C4" i="13"/>
  <c r="F4" s="1"/>
  <c r="G4" s="1"/>
  <c r="B4"/>
  <c r="A4"/>
  <c r="M3"/>
  <c r="P3" i="14" s="1"/>
  <c r="C3" i="13"/>
  <c r="F3" s="1"/>
  <c r="G3" s="1"/>
  <c r="B3"/>
  <c r="A3"/>
  <c r="C3" i="25" l="1"/>
  <c r="B3"/>
  <c r="A3"/>
  <c r="C2"/>
  <c r="B2"/>
  <c r="A2"/>
  <c r="M5" i="1"/>
  <c r="K5"/>
  <c r="P5" i="14" l="1"/>
  <c r="I4" i="1"/>
  <c r="I3"/>
  <c r="G3" s="1"/>
  <c r="F5" l="1"/>
  <c r="I5" l="1"/>
  <c r="J5"/>
  <c r="M3" i="5" l="1"/>
  <c r="M4"/>
  <c r="G4" i="1" l="1"/>
  <c r="G5" l="1"/>
  <c r="H5" l="1"/>
  <c r="J3" i="13" l="1"/>
  <c r="H4"/>
  <c r="M5"/>
  <c r="AE3" i="26"/>
  <c r="AG3" s="1"/>
  <c r="G4" i="27"/>
  <c r="AF5" i="26"/>
  <c r="F3" i="27"/>
  <c r="F4"/>
  <c r="AE4" i="26" l="1"/>
  <c r="AG4" s="1"/>
  <c r="P4" i="9" s="1"/>
  <c r="I3" i="5"/>
  <c r="P3" i="9"/>
  <c r="H4" i="27"/>
  <c r="J3"/>
  <c r="X3"/>
  <c r="M5" i="5"/>
  <c r="E5" i="27"/>
  <c r="K4" i="13"/>
  <c r="F5" i="27"/>
  <c r="V5" i="26"/>
  <c r="W4" i="27"/>
  <c r="J4" i="13"/>
  <c r="F5"/>
  <c r="I3" i="27"/>
  <c r="G3"/>
  <c r="K3" i="13"/>
  <c r="H3"/>
  <c r="G5"/>
  <c r="I4" i="5" l="1"/>
  <c r="J4" i="27"/>
  <c r="X4"/>
  <c r="K3"/>
  <c r="Y3"/>
  <c r="K4"/>
  <c r="Y4"/>
  <c r="W3"/>
  <c r="AG5" i="26"/>
  <c r="H3" i="27"/>
  <c r="N3" i="13"/>
  <c r="I5"/>
  <c r="I4" i="27"/>
  <c r="N4" i="13"/>
  <c r="J5"/>
  <c r="AE5" i="26"/>
  <c r="K5" i="13"/>
  <c r="H5"/>
  <c r="G5" i="27"/>
  <c r="P5" i="9" l="1"/>
  <c r="I5" i="5"/>
  <c r="L4" i="13"/>
  <c r="E4" i="1" s="1"/>
  <c r="L4" s="1"/>
  <c r="X4" i="5" s="1"/>
  <c r="L4" i="9"/>
  <c r="J5" i="27"/>
  <c r="L3" i="13"/>
  <c r="E3" i="1" s="1"/>
  <c r="L3" s="1"/>
  <c r="L3" i="9"/>
  <c r="K5" i="27"/>
  <c r="I5"/>
  <c r="N5" i="13"/>
  <c r="H5" i="27"/>
  <c r="C4" i="23" l="1"/>
  <c r="E4" s="1"/>
  <c r="F3" i="5"/>
  <c r="H3" s="1"/>
  <c r="O3" i="9"/>
  <c r="O4"/>
  <c r="F4" i="5"/>
  <c r="H4" s="1"/>
  <c r="L5" i="9"/>
  <c r="L5" i="13"/>
  <c r="Z3" i="5" l="1"/>
  <c r="Z4"/>
  <c r="K3" i="9"/>
  <c r="P3" i="10" s="1"/>
  <c r="O3" i="1"/>
  <c r="N3" i="9" s="1"/>
  <c r="S3" i="5" s="1"/>
  <c r="T11" s="1"/>
  <c r="K4" i="9"/>
  <c r="P4" i="10" s="1"/>
  <c r="O4" i="1"/>
  <c r="N4" i="9" s="1"/>
  <c r="S4" i="5" s="1"/>
  <c r="T12" s="1"/>
  <c r="O5" i="9"/>
  <c r="F5" i="5"/>
  <c r="N5" i="1"/>
  <c r="E5"/>
  <c r="L5"/>
  <c r="T13" i="5" l="1"/>
  <c r="V11"/>
  <c r="V12"/>
  <c r="Q4"/>
  <c r="T4"/>
  <c r="Q3"/>
  <c r="T3"/>
  <c r="S5"/>
  <c r="K5" i="9"/>
  <c r="H5" i="5"/>
  <c r="D5" i="23"/>
  <c r="V13" i="5" l="1"/>
  <c r="Q5"/>
  <c r="X5"/>
  <c r="E5" i="23"/>
  <c r="C5"/>
  <c r="N5" i="9"/>
  <c r="O5" i="1"/>
  <c r="Z5" i="5" l="1"/>
  <c r="T5" l="1"/>
  <c r="N5"/>
</calcChain>
</file>

<file path=xl/sharedStrings.xml><?xml version="1.0" encoding="utf-8"?>
<sst xmlns="http://schemas.openxmlformats.org/spreadsheetml/2006/main" count="865" uniqueCount="540">
  <si>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</si>
  <si>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</si>
  <si>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</si>
  <si>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</si>
  <si>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</si>
  <si>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</si>
  <si>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</si>
  <si>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</si>
  <si>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</si>
  <si>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</si>
  <si>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</si>
  <si>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</si>
  <si>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</si>
  <si>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</si>
  <si>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</si>
  <si>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</si>
  <si>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</si>
  <si>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</si>
  <si>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</si>
  <si>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</si>
  <si>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</si>
  <si>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</si>
  <si>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</si>
  <si>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</si>
  <si>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</si>
  <si>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</si>
  <si>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</si>
  <si>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</si>
  <si>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</si>
  <si>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</si>
  <si>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</si>
  <si>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</si>
  <si>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</si>
  <si>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</si>
  <si>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</si>
  <si>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</si>
  <si>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</si>
  <si>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</si>
  <si>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</si>
  <si>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</si>
  <si>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</si>
  <si>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</si>
  <si>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</si>
  <si>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</si>
  <si>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</si>
  <si>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</si>
  <si>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</si>
  <si>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</si>
  <si>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</si>
  <si>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</si>
  <si>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</si>
  <si>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</si>
  <si>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</si>
  <si>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</si>
  <si>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</si>
  <si>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</si>
  <si>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</si>
  <si>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</si>
  <si>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</si>
  <si>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</si>
  <si>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</si>
  <si>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</si>
  <si>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</si>
  <si>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</si>
  <si>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</si>
  <si>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</si>
  <si>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</si>
  <si>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</si>
  <si>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</si>
  <si>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</si>
  <si>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</si>
  <si>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</si>
  <si>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</si>
  <si>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</si>
  <si>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</si>
  <si>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</si>
  <si>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</si>
  <si>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</si>
  <si>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</si>
  <si>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</si>
  <si>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</si>
  <si>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</si>
  <si>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</si>
  <si>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</si>
  <si>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</si>
  <si>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</si>
  <si>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</si>
  <si>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</si>
  <si>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</si>
  <si>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</si>
  <si>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</si>
  <si>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</si>
  <si>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</si>
  <si>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</si>
  <si>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</si>
  <si>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</si>
  <si>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</si>
  <si>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</si>
  <si>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</si>
  <si>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</si>
  <si>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</si>
  <si>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</si>
  <si>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</si>
  <si>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</si>
  <si>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</si>
  <si>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</si>
  <si>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</si>
  <si>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</si>
  <si>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</si>
  <si>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</si>
  <si>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</si>
  <si>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</si>
  <si>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</si>
  <si>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</si>
  <si>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</si>
  <si>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</si>
  <si>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</si>
  <si>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</si>
  <si>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</si>
  <si>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</si>
  <si>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</si>
  <si>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</si>
  <si>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</si>
  <si>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</si>
  <si>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</si>
  <si>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</si>
  <si>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</si>
  <si>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</si>
  <si>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</si>
  <si>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</si>
  <si>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</si>
  <si>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</si>
  <si>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</si>
  <si>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</si>
  <si>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</si>
  <si>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</si>
  <si>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</si>
  <si>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</si>
  <si>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</si>
  <si>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</si>
  <si>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</si>
  <si>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</si>
  <si>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</si>
  <si>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</si>
  <si>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</si>
  <si>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</si>
  <si>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</si>
  <si>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</si>
  <si>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</si>
  <si>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</si>
  <si>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</si>
  <si>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</si>
  <si>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</si>
  <si>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</si>
  <si>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</si>
  <si>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</si>
  <si>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</si>
  <si>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</si>
  <si>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</si>
  <si>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</si>
  <si>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</si>
  <si>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</si>
  <si>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</si>
  <si>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</si>
  <si>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</si>
  <si>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</si>
  <si>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</si>
  <si>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</si>
  <si>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</si>
  <si>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</si>
  <si>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</si>
  <si>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</si>
  <si>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</si>
  <si>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</si>
  <si>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</si>
  <si>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</si>
  <si>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</si>
  <si>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</si>
  <si>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</si>
  <si>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</si>
  <si>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</si>
  <si>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</si>
  <si>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</si>
  <si>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</si>
  <si>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</si>
  <si>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</si>
  <si>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</si>
  <si>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</si>
  <si>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</si>
  <si>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</si>
  <si>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</si>
  <si>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</si>
  <si>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</si>
  <si>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</si>
  <si>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</si>
  <si>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</si>
  <si>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</si>
  <si>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</si>
  <si>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</si>
  <si>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</si>
  <si>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</si>
  <si>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</si>
  <si>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</si>
  <si>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</si>
  <si>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</si>
  <si>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</si>
  <si>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</si>
  <si>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</si>
  <si>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</si>
  <si>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</si>
  <si>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</si>
  <si>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</si>
  <si>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</si>
  <si>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</si>
  <si>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</si>
  <si>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</si>
  <si>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</si>
  <si>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</si>
  <si>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</si>
  <si>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</si>
  <si>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</si>
  <si>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</si>
  <si>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</si>
  <si>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</si>
  <si>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</si>
  <si>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</si>
  <si>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</si>
  <si>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</si>
  <si>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</si>
  <si>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</si>
  <si>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</si>
  <si>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</si>
  <si>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</si>
  <si>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</si>
  <si>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</si>
  <si>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</si>
  <si>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</si>
  <si>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</si>
  <si>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</si>
  <si>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</si>
  <si>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</si>
  <si>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</si>
  <si>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</si>
  <si>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</si>
  <si>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</si>
  <si>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</si>
  <si>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</si>
  <si>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</si>
  <si>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</si>
  <si>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</si>
  <si>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</si>
  <si>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</si>
  <si>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</si>
  <si>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</si>
  <si>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</si>
  <si>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</si>
  <si>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</si>
  <si>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</si>
  <si>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</si>
  <si>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</si>
  <si>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</si>
  <si>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</si>
  <si>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</si>
  <si>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</si>
  <si>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</si>
  <si>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</si>
  <si>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</si>
  <si>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</si>
  <si>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</si>
  <si>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</si>
  <si>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</si>
  <si>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</si>
  <si>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</si>
  <si>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</si>
  <si>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</si>
  <si>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</si>
  <si>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</si>
  <si>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</si>
  <si>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</si>
  <si>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</si>
  <si>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</si>
  <si>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</si>
  <si>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</si>
  <si>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</si>
  <si>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</si>
  <si>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</si>
  <si>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</si>
  <si>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</si>
  <si>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</si>
  <si>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</si>
  <si>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</si>
  <si>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</si>
  <si>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</si>
  <si>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</si>
  <si>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</si>
  <si>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</si>
  <si>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</si>
  <si>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</si>
  <si>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</si>
  <si>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</si>
  <si>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</si>
  <si>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</si>
  <si>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</si>
  <si>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</si>
  <si>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</si>
  <si>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</si>
  <si>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</si>
  <si>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</si>
  <si>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</si>
  <si>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</si>
  <si>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</si>
  <si>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</si>
  <si>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</si>
  <si>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</si>
  <si>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</si>
  <si>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</si>
  <si>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</si>
  <si>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</si>
  <si>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</si>
  <si>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</si>
  <si>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</si>
  <si>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</si>
  <si>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</si>
  <si>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</si>
  <si>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</si>
  <si>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</si>
  <si>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</si>
  <si>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</si>
  <si>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</si>
  <si>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</si>
  <si>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</si>
  <si>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</si>
  <si>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</si>
  <si>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</si>
  <si>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</si>
  <si>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</si>
  <si>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</si>
  <si>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</si>
  <si>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</si>
  <si>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</si>
  <si>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</si>
  <si>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</si>
  <si>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</si>
  <si>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</si>
  <si>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</si>
  <si>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</si>
  <si>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</si>
  <si>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</si>
  <si>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</si>
  <si>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</si>
  <si>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</si>
  <si>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</si>
  <si>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</si>
  <si>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</si>
  <si>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</si>
  <si>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</si>
  <si>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</si>
  <si>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</si>
  <si>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</si>
  <si>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</si>
  <si>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</si>
  <si>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</si>
  <si>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</si>
  <si>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</si>
  <si>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</si>
  <si>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</si>
  <si>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</si>
  <si>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</si>
  <si>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</si>
  <si>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</si>
  <si>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</si>
  <si>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</si>
  <si>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</si>
  <si>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</si>
  <si>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</si>
  <si>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πάγιαςΑναλογικής</t>
  </si>
  <si>
    <t>πάγιες</t>
  </si>
  <si>
    <t>αποδοχή</t>
  </si>
  <si>
    <t>σύσταση</t>
  </si>
  <si>
    <t>1δ2α</t>
  </si>
  <si>
    <t>1δ2β</t>
  </si>
  <si>
    <t>πολίτης-200</t>
  </si>
  <si>
    <t>αντιγράφων</t>
  </si>
  <si>
    <t>μαντενιωτου</t>
  </si>
  <si>
    <t>τέλη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</si>
  <si>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</si>
  <si>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</si>
  <si>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</si>
  <si>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</si>
  <si>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</si>
  <si>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</si>
  <si>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</si>
  <si>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</si>
  <si>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</si>
  <si>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</si>
  <si>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</si>
  <si>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</si>
  <si>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</si>
  <si>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</si>
  <si>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</si>
  <si>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</si>
  <si>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</si>
  <si>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</si>
  <si>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</si>
  <si>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</si>
  <si>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</si>
  <si>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</si>
  <si>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</si>
  <si>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</si>
  <si>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</si>
  <si>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</si>
  <si>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</si>
  <si>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</si>
  <si>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</si>
  <si>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</si>
  <si>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</si>
  <si>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</si>
  <si>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</si>
  <si>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</si>
  <si>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</si>
  <si>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</si>
  <si>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</si>
  <si>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</si>
  <si>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</si>
  <si>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</si>
  <si>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</si>
  <si>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</si>
  <si>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</si>
  <si>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</si>
  <si>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</si>
  <si>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</si>
  <si>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</si>
  <si>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</si>
  <si>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</si>
  <si>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</si>
  <si>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</si>
  <si>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</si>
  <si>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</si>
  <si>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</si>
  <si>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</si>
  <si>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</si>
  <si>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</si>
  <si>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</si>
  <si>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</si>
  <si>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</si>
  <si>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</si>
  <si>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</si>
  <si>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</si>
  <si>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</si>
  <si>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</si>
  <si>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</si>
  <si>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</si>
  <si>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</si>
  <si>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</si>
  <si>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</si>
  <si>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</si>
  <si>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</si>
  <si>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 + 15</t>
  </si>
  <si>
    <t>ΕΠΙ ΠΑΝΤΟΣ συμβολαιογραφικού εγγράφου ο Συμβολαιογράφος παίρνει ως αμοιβή = 20€ ( 3/8/2009 έως σήμερα )</t>
  </si>
  <si>
    <t>1% ( 3/8/2009 έως 18/9/2011 )</t>
  </si>
  <si>
    <t>2'+κλπ φύλλα = 6€</t>
  </si>
  <si>
    <t>6€ για υπόλοιπα φύλλα {{{ 3/8/2009 έως 20/1/2012 }}}</t>
  </si>
  <si>
    <t>αντίγραφα = 5€</t>
  </si>
  <si>
    <t>5€ {{{ 3/8/2009 έως 23/01/2012 }}}</t>
  </si>
  <si>
    <t>10 ή 25</t>
  </si>
  <si>
    <t>δικαιώματα επί μεταγραφής = 10</t>
  </si>
  <si>
    <t>*9α*</t>
  </si>
  <si>
    <t>10/φύλο</t>
  </si>
  <si>
    <t>10 ή 15</t>
  </si>
  <si>
    <t>10 ανά φύλλο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</si>
  <si>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</si>
  <si>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</si>
  <si>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</si>
  <si>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</si>
  <si>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</si>
  <si>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ΛΕΙΠΟΥΝ ή ΔΕΝ πήγαν δήλωση φόρου &amp; *13γ* - Κ1 - *13ε*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</si>
  <si>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</si>
  <si>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</si>
  <si>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</si>
  <si>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</si>
  <si>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</si>
  <si>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</si>
  <si>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έπρεπεΒάσειΑΓΑΠΕ</t>
  </si>
  <si>
    <t>παγιοΑναλ</t>
  </si>
  <si>
    <t>δικαιωματαΑναλ</t>
  </si>
  <si>
    <t>2α φυλα</t>
  </si>
  <si>
    <t>???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</si>
  <si>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</si>
  <si>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</si>
  <si>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</si>
  <si>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</si>
  <si>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</si>
  <si>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</si>
  <si>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</si>
  <si>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</si>
  <si>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</si>
  <si>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**81** = υπΔηλ - αιγιαλο-ρεμα = 10</t>
  </si>
  <si>
    <t>*93θ* = σφραγίδα-υπογραφή εγγράφου συμβολαίου  (π.χ. τοπογραφικό</t>
  </si>
  <si>
    <t>αίτηση</t>
  </si>
  <si>
    <t>περίληψη</t>
  </si>
  <si>
    <t>κλπ</t>
  </si>
  <si>
    <t>94α</t>
  </si>
  <si>
    <t>94β</t>
  </si>
  <si>
    <t>94γ</t>
  </si>
  <si>
    <t>94δ</t>
  </si>
  <si>
    <t>94ε</t>
  </si>
  <si>
    <t>ζημία</t>
  </si>
  <si>
    <t>καθεστώς ΤΟΓΚΑΣ</t>
  </si>
  <si>
    <t>ΑΝ όχι ΣΕ καθεστώς ΤΟΓΚΑΣ</t>
  </si>
  <si>
    <t>κληρονομιάς ΑΠΟΔΟΧΗ</t>
  </si>
  <si>
    <t>έπρεπε βασει zηλ</t>
  </si>
  <si>
    <t>ΧΡΗΣΙΚΤΗΣΙΑ αγροτεμαχίων = 1982 πατρός ΚΛΗΡΟΝΟΜΙΑ άτυπος</t>
  </si>
  <si>
    <t>πατήρ</t>
  </si>
  <si>
    <t>παππους</t>
  </si>
  <si>
    <t>*2α*</t>
  </si>
  <si>
    <t>φ3</t>
  </si>
  <si>
    <t>οι 3</t>
  </si>
  <si>
    <t xml:space="preserve">8 έως 80 </t>
  </si>
  <si>
    <t xml:space="preserve">4 έως 40 </t>
  </si>
  <si>
    <t>κληρονομιάςΑποδοχή</t>
  </si>
  <si>
    <t>4 έως 80</t>
  </si>
  <si>
    <t>οριζόντιος</t>
  </si>
  <si>
    <t>διαμαρτυρικό</t>
  </si>
  <si>
    <t>πληρΣυνταξης</t>
  </si>
  <si>
    <t>20 αντι 40</t>
  </si>
  <si>
    <t>72ε = ΑΦΜ</t>
  </si>
  <si>
    <t>72ε</t>
  </si>
  <si>
    <t>73β = τοπογραφική</t>
  </si>
  <si>
    <t>73β</t>
  </si>
  <si>
    <t>καβαλα</t>
  </si>
  <si>
    <t>8έτη</t>
  </si>
  <si>
    <t>;;;???</t>
  </si>
  <si>
    <t>1] αγροτεμάχιο Πρίνος -''...'' 500μ2 {περιφερειακή οδός</t>
  </si>
  <si>
    <t>2] αγροτεμάχιο α.α. -... Πρίνος -''...'' 1.013μ2</t>
  </si>
  <si>
    <t>3] αγροτεμάχιο Πρίνος -''….'' 240μ2</t>
  </si>
  <si>
    <t>4] αγροτεμάχιο Πρίνος -''….'' 3.000μ2</t>
  </si>
  <si>
    <t>από 1/4</t>
  </si>
  <si>
    <t>219-164</t>
  </si>
  <si>
    <t>αδερφή -1</t>
  </si>
  <si>
    <t>αδερφή -2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</si>
</sst>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677">
    <xf numFmtId="0" fontId="0" fillId="0" borderId="0" xfId="0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43" fontId="18" fillId="0" borderId="1" xfId="1" applyFont="1" applyBorder="1"/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43" fontId="27" fillId="0" borderId="1" xfId="1" applyFont="1" applyFill="1" applyBorder="1" applyAlignment="1"/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/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43" fontId="41" fillId="0" borderId="0" xfId="1" applyFont="1" applyAlignment="1"/>
    <xf numFmtId="43" fontId="17" fillId="7" borderId="0" xfId="1" applyFont="1" applyFill="1" applyAlignment="1"/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0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164" fontId="41" fillId="0" borderId="0" xfId="1" applyNumberFormat="1" applyFont="1"/>
    <xf numFmtId="43" fontId="19" fillId="6" borderId="10" xfId="1" applyFont="1" applyFill="1" applyBorder="1" applyAlignment="1">
      <alignment horizontal="center" vertical="center" wrapText="1"/>
    </xf>
    <xf numFmtId="164" fontId="27" fillId="5" borderId="0" xfId="1" applyNumberFormat="1" applyFont="1" applyFill="1" applyAlignment="1"/>
    <xf numFmtId="43" fontId="20" fillId="0" borderId="10" xfId="1" applyFont="1" applyFill="1" applyBorder="1" applyAlignment="1">
      <alignment vertical="center" wrapText="1"/>
    </xf>
    <xf numFmtId="164" fontId="20" fillId="0" borderId="10" xfId="1" applyNumberFormat="1" applyFont="1" applyFill="1" applyBorder="1" applyAlignment="1">
      <alignment vertical="center" wrapText="1"/>
    </xf>
    <xf numFmtId="43" fontId="17" fillId="7" borderId="10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8" fillId="2" borderId="10" xfId="1" applyFont="1" applyFill="1" applyBorder="1" applyAlignment="1">
      <alignment horizontal="center" vertical="center" wrapText="1"/>
    </xf>
    <xf numFmtId="43" fontId="28" fillId="0" borderId="10" xfId="1" applyFont="1" applyFill="1" applyBorder="1" applyAlignment="1">
      <alignment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43" fontId="18" fillId="12" borderId="1" xfId="1" applyFont="1" applyFill="1" applyBorder="1" applyAlignment="1"/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164" fontId="32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43" fontId="17" fillId="12" borderId="0" xfId="1" applyFont="1" applyFill="1" applyAlignment="1"/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1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0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0" fillId="0" borderId="0" xfId="0" applyFont="1" applyFill="1" applyAlignment="1">
      <alignment horizontal="center" wrapText="1"/>
    </xf>
    <xf numFmtId="0" fontId="26" fillId="6" borderId="0" xfId="0" applyFont="1" applyFill="1" applyAlignment="1"/>
    <xf numFmtId="43" fontId="41" fillId="0" borderId="0" xfId="1" applyFont="1" applyFill="1" applyBorder="1"/>
    <xf numFmtId="43" fontId="20" fillId="0" borderId="0" xfId="1" applyFont="1" applyFill="1" applyBorder="1"/>
    <xf numFmtId="43" fontId="33" fillId="0" borderId="0" xfId="0" applyNumberFormat="1" applyFont="1" applyFill="1"/>
    <xf numFmtId="164" fontId="27" fillId="11" borderId="0" xfId="1" applyNumberFormat="1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2" fillId="0" borderId="0" xfId="1" applyFont="1"/>
    <xf numFmtId="43" fontId="25" fillId="0" borderId="0" xfId="1" applyFont="1" applyFill="1" applyAlignment="1"/>
    <xf numFmtId="43" fontId="27" fillId="0" borderId="0" xfId="1" applyFont="1" applyFill="1" applyAlignment="1"/>
    <xf numFmtId="43" fontId="45" fillId="0" borderId="0" xfId="1" applyFont="1"/>
    <xf numFmtId="43" fontId="36" fillId="0" borderId="0" xfId="1" applyFont="1" applyFill="1" applyAlignment="1"/>
    <xf numFmtId="0" fontId="2" fillId="0" borderId="0" xfId="0" applyFont="1" applyFill="1"/>
    <xf numFmtId="43" fontId="25" fillId="0" borderId="10" xfId="1" applyFont="1" applyFill="1" applyBorder="1" applyAlignment="1">
      <alignment horizontal="center" vertical="center" wrapText="1"/>
    </xf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12" borderId="14" xfId="1" applyFont="1" applyFill="1" applyBorder="1"/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1" fillId="0" borderId="0" xfId="1" applyFont="1" applyAlignment="1">
      <alignment wrapText="1"/>
    </xf>
    <xf numFmtId="43" fontId="1" fillId="0" borderId="0" xfId="1" applyFont="1"/>
    <xf numFmtId="164" fontId="32" fillId="5" borderId="9" xfId="1" applyNumberFormat="1" applyFont="1" applyFill="1" applyBorder="1" applyAlignment="1">
      <alignment vertical="center" wrapText="1"/>
    </xf>
    <xf numFmtId="0" fontId="0" fillId="5" borderId="10" xfId="0" applyFill="1" applyBorder="1" applyAlignment="1"/>
    <xf numFmtId="43" fontId="19" fillId="0" borderId="10" xfId="1" applyFont="1" applyFill="1" applyBorder="1" applyAlignment="1">
      <alignment horizontal="center" vertical="center" wrapText="1"/>
    </xf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43" fontId="17" fillId="0" borderId="14" xfId="1" applyFont="1" applyFill="1" applyBorder="1"/>
    <xf numFmtId="0" fontId="41" fillId="0" borderId="1" xfId="0" applyFont="1" applyFill="1" applyBorder="1" applyAlignment="1">
      <alignment horizontal="center" wrapText="1"/>
    </xf>
    <xf numFmtId="14" fontId="20" fillId="0" borderId="1" xfId="0" applyNumberFormat="1" applyFont="1" applyBorder="1"/>
    <xf numFmtId="9" fontId="20" fillId="0" borderId="0" xfId="1" applyNumberFormat="1" applyFont="1" applyFill="1"/>
    <xf numFmtId="43" fontId="26" fillId="6" borderId="0" xfId="1" applyFont="1" applyFill="1" applyAlignment="1"/>
    <xf numFmtId="43" fontId="27" fillId="6" borderId="0" xfId="1" applyFont="1" applyFill="1" applyAlignment="1"/>
    <xf numFmtId="43" fontId="27" fillId="5" borderId="0" xfId="1" applyFont="1" applyFill="1" applyAlignment="1"/>
    <xf numFmtId="0" fontId="35" fillId="0" borderId="13" xfId="1" applyNumberFormat="1" applyFont="1" applyFill="1" applyBorder="1" applyAlignment="1">
      <alignment horizontal="left" vertical="center"/>
    </xf>
    <xf numFmtId="43" fontId="35" fillId="0" borderId="13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43" fontId="11" fillId="0" borderId="1" xfId="1" applyFont="1" applyFill="1" applyBorder="1"/>
    <xf numFmtId="0" fontId="11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43" fontId="17" fillId="0" borderId="3" xfId="1" applyFont="1" applyFill="1" applyBorder="1" applyAlignment="1">
      <alignment horizontal="right" vertical="center"/>
    </xf>
    <xf numFmtId="43" fontId="19" fillId="0" borderId="9" xfId="1" applyFont="1" applyFill="1" applyBorder="1" applyAlignment="1">
      <alignment wrapText="1"/>
    </xf>
    <xf numFmtId="43" fontId="19" fillId="12" borderId="9" xfId="1" applyFont="1" applyFill="1" applyBorder="1" applyAlignment="1">
      <alignment wrapText="1"/>
    </xf>
    <xf numFmtId="43" fontId="19" fillId="3" borderId="9" xfId="1" applyFont="1" applyFill="1" applyBorder="1" applyAlignment="1">
      <alignment wrapText="1"/>
    </xf>
    <xf numFmtId="43" fontId="19" fillId="7" borderId="9" xfId="1" applyFont="1" applyFill="1" applyBorder="1" applyAlignment="1">
      <alignment wrapText="1"/>
    </xf>
    <xf numFmtId="43" fontId="41" fillId="12" borderId="14" xfId="1" applyFont="1" applyFill="1" applyBorder="1" applyAlignment="1">
      <alignment horizontal="center" wrapText="1"/>
    </xf>
    <xf numFmtId="43" fontId="17" fillId="0" borderId="0" xfId="1" applyFont="1" applyFill="1" applyAlignment="1">
      <alignment horizontal="center" wrapText="1"/>
    </xf>
    <xf numFmtId="43" fontId="20" fillId="0" borderId="0" xfId="1" applyFont="1" applyFill="1" applyAlignment="1">
      <alignment horizontal="center" wrapText="1"/>
    </xf>
    <xf numFmtId="43" fontId="20" fillId="0" borderId="0" xfId="1" applyFont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0" fontId="20" fillId="0" borderId="14" xfId="0" applyFont="1" applyFill="1" applyBorder="1"/>
    <xf numFmtId="0" fontId="39" fillId="0" borderId="1" xfId="0" applyFont="1" applyFill="1" applyBorder="1" applyAlignment="1">
      <alignment horizontal="left"/>
    </xf>
    <xf numFmtId="164" fontId="34" fillId="0" borderId="14" xfId="1" applyNumberFormat="1" applyFont="1" applyFill="1" applyBorder="1"/>
    <xf numFmtId="0" fontId="34" fillId="0" borderId="0" xfId="0" applyFont="1" applyFill="1"/>
    <xf numFmtId="164" fontId="34" fillId="4" borderId="1" xfId="1" applyNumberFormat="1" applyFont="1" applyFill="1" applyBorder="1"/>
    <xf numFmtId="164" fontId="39" fillId="4" borderId="1" xfId="1" applyNumberFormat="1" applyFont="1" applyFill="1" applyBorder="1" applyAlignment="1">
      <alignment horizontal="center" vertical="center"/>
    </xf>
    <xf numFmtId="43" fontId="39" fillId="0" borderId="14" xfId="1" applyFont="1" applyFill="1" applyBorder="1"/>
    <xf numFmtId="43" fontId="34" fillId="0" borderId="14" xfId="1" applyFont="1" applyFill="1" applyBorder="1"/>
    <xf numFmtId="43" fontId="36" fillId="0" borderId="1" xfId="1" applyFont="1" applyFill="1" applyBorder="1" applyAlignment="1"/>
    <xf numFmtId="164" fontId="35" fillId="0" borderId="1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1" fillId="0" borderId="1" xfId="1" applyFont="1" applyFill="1" applyBorder="1" applyAlignment="1">
      <alignment horizontal="center" wrapText="1"/>
    </xf>
    <xf numFmtId="43" fontId="16" fillId="0" borderId="14" xfId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43" fontId="22" fillId="0" borderId="1" xfId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164" fontId="20" fillId="0" borderId="1" xfId="1" applyNumberFormat="1" applyFont="1" applyFill="1" applyBorder="1" applyAlignment="1">
      <alignment horizontal="center"/>
    </xf>
    <xf numFmtId="164" fontId="22" fillId="2" borderId="2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164" fontId="35" fillId="2" borderId="2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wrapText="1"/>
    </xf>
    <xf numFmtId="0" fontId="20" fillId="2" borderId="1" xfId="0" applyFont="1" applyFill="1" applyBorder="1"/>
    <xf numFmtId="0" fontId="20" fillId="2" borderId="14" xfId="0" applyFont="1" applyFill="1" applyBorder="1"/>
    <xf numFmtId="164" fontId="38" fillId="2" borderId="2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14" fontId="22" fillId="0" borderId="14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164" fontId="19" fillId="0" borderId="14" xfId="1" applyNumberFormat="1" applyFont="1" applyBorder="1"/>
    <xf numFmtId="43" fontId="19" fillId="4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43" fontId="20" fillId="0" borderId="0" xfId="1" applyFont="1" applyAlignment="1">
      <alignment horizontal="right"/>
    </xf>
    <xf numFmtId="164" fontId="35" fillId="0" borderId="13" xfId="1" applyNumberFormat="1" applyFont="1" applyFill="1" applyBorder="1" applyAlignment="1">
      <alignment horizontal="center" vertical="center"/>
    </xf>
    <xf numFmtId="43" fontId="37" fillId="0" borderId="14" xfId="1" applyFont="1" applyFill="1" applyBorder="1" applyAlignment="1"/>
    <xf numFmtId="164" fontId="22" fillId="0" borderId="1" xfId="1" applyNumberFormat="1" applyFont="1" applyFill="1" applyBorder="1" applyAlignment="1">
      <alignment horizontal="center" vertical="center" wrapText="1"/>
    </xf>
    <xf numFmtId="43" fontId="17" fillId="0" borderId="6" xfId="1" applyFont="1" applyFill="1" applyBorder="1"/>
    <xf numFmtId="43" fontId="17" fillId="3" borderId="1" xfId="1" applyFont="1" applyFill="1" applyBorder="1"/>
    <xf numFmtId="43" fontId="20" fillId="4" borderId="1" xfId="1" applyFont="1" applyFill="1" applyBorder="1"/>
    <xf numFmtId="43" fontId="17" fillId="0" borderId="1" xfId="1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43" fontId="46" fillId="0" borderId="0" xfId="1" applyFont="1" applyFill="1"/>
    <xf numFmtId="43" fontId="32" fillId="0" borderId="0" xfId="1" applyFont="1"/>
    <xf numFmtId="43" fontId="32" fillId="7" borderId="0" xfId="1" applyFont="1" applyFill="1"/>
    <xf numFmtId="164" fontId="35" fillId="2" borderId="1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 applyAlignment="1">
      <alignment horizontal="center" wrapText="1"/>
    </xf>
    <xf numFmtId="43" fontId="19" fillId="0" borderId="14" xfId="1" applyFont="1" applyFill="1" applyBorder="1"/>
    <xf numFmtId="43" fontId="41" fillId="0" borderId="1" xfId="1" applyFont="1" applyFill="1" applyBorder="1"/>
    <xf numFmtId="164" fontId="19" fillId="0" borderId="1" xfId="1" applyNumberFormat="1" applyFont="1" applyBorder="1"/>
    <xf numFmtId="0" fontId="17" fillId="0" borderId="14" xfId="0" applyFont="1" applyFill="1" applyBorder="1"/>
    <xf numFmtId="43" fontId="20" fillId="0" borderId="0" xfId="1" applyFont="1" applyAlignment="1">
      <alignment horizontal="center"/>
    </xf>
    <xf numFmtId="14" fontId="17" fillId="0" borderId="1" xfId="1" applyNumberFormat="1" applyFont="1" applyFill="1" applyBorder="1" applyAlignment="1">
      <alignment horizontal="center" vertical="center"/>
    </xf>
    <xf numFmtId="0" fontId="17" fillId="0" borderId="1" xfId="0" applyFont="1" applyFill="1" applyBorder="1"/>
    <xf numFmtId="0" fontId="20" fillId="0" borderId="0" xfId="0" applyFont="1" applyAlignment="1">
      <alignment horizontal="right"/>
    </xf>
    <xf numFmtId="164" fontId="22" fillId="5" borderId="1" xfId="1" applyNumberFormat="1" applyFont="1" applyFill="1" applyBorder="1" applyAlignment="1">
      <alignment horizontal="center" vertical="center" wrapText="1"/>
    </xf>
    <xf numFmtId="43" fontId="17" fillId="5" borderId="1" xfId="1" applyFont="1" applyFill="1" applyBorder="1" applyAlignment="1">
      <alignment horizontal="right" vertical="center"/>
    </xf>
    <xf numFmtId="43" fontId="20" fillId="5" borderId="0" xfId="1" applyFont="1" applyFill="1"/>
    <xf numFmtId="14" fontId="41" fillId="0" borderId="1" xfId="0" applyNumberFormat="1" applyFont="1" applyBorder="1"/>
    <xf numFmtId="43" fontId="20" fillId="0" borderId="0" xfId="0" applyNumberFormat="1" applyFont="1"/>
    <xf numFmtId="43" fontId="17" fillId="12" borderId="14" xfId="1" applyFont="1" applyFill="1" applyBorder="1" applyAlignment="1">
      <alignment horizontal="center" wrapText="1"/>
    </xf>
    <xf numFmtId="43" fontId="41" fillId="12" borderId="0" xfId="1" applyFont="1" applyFill="1" applyAlignment="1"/>
    <xf numFmtId="43" fontId="39" fillId="4" borderId="1" xfId="1" applyFont="1" applyFill="1" applyBorder="1" applyAlignment="1">
      <alignment horizontal="center" vertic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64" fontId="19" fillId="0" borderId="6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25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43" fontId="19" fillId="7" borderId="22" xfId="1" applyFont="1" applyFill="1" applyBorder="1" applyAlignment="1">
      <alignment horizontal="center" vertical="center" wrapText="1"/>
    </xf>
    <xf numFmtId="43" fontId="19" fillId="7" borderId="24" xfId="1" applyFont="1" applyFill="1" applyBorder="1" applyAlignment="1">
      <alignment horizontal="center" vertical="center" wrapText="1"/>
    </xf>
    <xf numFmtId="43" fontId="19" fillId="6" borderId="22" xfId="1" applyFont="1" applyFill="1" applyBorder="1" applyAlignment="1">
      <alignment horizontal="center" vertical="center" wrapText="1"/>
    </xf>
    <xf numFmtId="43" fontId="19" fillId="6" borderId="24" xfId="1" applyFont="1" applyFill="1" applyBorder="1" applyAlignment="1">
      <alignment horizontal="center" vertical="center" wrapText="1"/>
    </xf>
    <xf numFmtId="43" fontId="19" fillId="4" borderId="19" xfId="1" applyFont="1" applyFill="1" applyBorder="1" applyAlignment="1">
      <alignment horizontal="center" vertical="center" wrapText="1"/>
    </xf>
    <xf numFmtId="43" fontId="19" fillId="4" borderId="10" xfId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164" fontId="19" fillId="0" borderId="15" xfId="1" applyNumberFormat="1" applyFont="1" applyBorder="1" applyAlignment="1">
      <alignment horizontal="center"/>
    </xf>
    <xf numFmtId="164" fontId="19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33" fillId="7" borderId="0" xfId="1" applyFont="1" applyFill="1" applyAlignment="1">
      <alignment horizontal="center"/>
    </xf>
    <xf numFmtId="43" fontId="25" fillId="5" borderId="1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6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19" fillId="5" borderId="25" xfId="0" applyFont="1" applyFill="1" applyBorder="1" applyAlignment="1">
      <alignment horizontal="center" vertical="center" wrapText="1"/>
    </xf>
    <xf numFmtId="0" fontId="19" fillId="5" borderId="28" xfId="0" applyFont="1" applyFill="1" applyBorder="1" applyAlignment="1">
      <alignment horizontal="center" vertical="center" wrapText="1"/>
    </xf>
    <xf numFmtId="164" fontId="19" fillId="4" borderId="15" xfId="1" applyNumberFormat="1" applyFont="1" applyFill="1" applyBorder="1" applyAlignment="1">
      <alignment horizontal="center" vertical="center" wrapText="1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15" xfId="1" applyFont="1" applyFill="1" applyBorder="1" applyAlignment="1">
      <alignment horizontal="center" vertical="center" wrapText="1"/>
    </xf>
    <xf numFmtId="43" fontId="29" fillId="4" borderId="10" xfId="1" applyFont="1" applyFill="1" applyBorder="1" applyAlignment="1">
      <alignment horizontal="center" vertical="center" wrapText="1"/>
    </xf>
    <xf numFmtId="43" fontId="19" fillId="5" borderId="15" xfId="1" applyFont="1" applyFill="1" applyBorder="1" applyAlignment="1">
      <alignment horizontal="center" vertical="center" wrapText="1"/>
    </xf>
    <xf numFmtId="43" fontId="19" fillId="5" borderId="10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7"/>
  <sheetViews>
    <sheetView tabSelected="1" workbookViewId="0">
      <pane ySplit="2" topLeftCell="A3" activePane="bottomLeft" state="frozen"/>
      <selection pane="bottomLeft" activeCell="C32" sqref="C32"/>
    </sheetView>
  </sheetViews>
  <sheetFormatPr defaultRowHeight="11.25"/>
  <cols>
    <col min="1" max="1" width="9.28515625" style="7" customWidth="1"/>
    <col min="2" max="2" width="9" style="7" customWidth="1"/>
    <col min="3" max="3" width="51.28515625" style="2" customWidth="1"/>
    <col min="4" max="6" width="11.140625" style="1" bestFit="1" customWidth="1"/>
    <col min="7" max="7" width="9.140625" style="1" bestFit="1" customWidth="1"/>
    <col min="8" max="8" width="8.710937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6.14062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404" t="s">
        <v>1</v>
      </c>
      <c r="B1" s="406" t="s">
        <v>2</v>
      </c>
      <c r="C1" s="408" t="s">
        <v>0</v>
      </c>
      <c r="D1" s="410" t="s">
        <v>62</v>
      </c>
      <c r="E1" s="412" t="s">
        <v>83</v>
      </c>
      <c r="F1" s="413"/>
      <c r="G1" s="413"/>
      <c r="H1" s="413"/>
      <c r="I1" s="413"/>
      <c r="J1" s="413"/>
      <c r="K1" s="413"/>
      <c r="L1" s="398" t="s">
        <v>358</v>
      </c>
      <c r="M1" s="398"/>
      <c r="N1" s="396" t="s">
        <v>63</v>
      </c>
      <c r="O1" s="397"/>
      <c r="P1" s="399" t="s">
        <v>29</v>
      </c>
      <c r="Q1" s="400"/>
      <c r="R1" s="400"/>
      <c r="S1" s="400"/>
      <c r="T1" s="400"/>
      <c r="U1" s="400"/>
      <c r="V1" s="400"/>
      <c r="W1" s="400"/>
      <c r="X1" s="400"/>
      <c r="Y1" s="401"/>
    </row>
    <row r="2" spans="1:25" ht="12" thickBot="1">
      <c r="A2" s="405"/>
      <c r="B2" s="407"/>
      <c r="C2" s="409"/>
      <c r="D2" s="411"/>
      <c r="E2" s="83" t="s">
        <v>92</v>
      </c>
      <c r="F2" s="83" t="s">
        <v>3</v>
      </c>
      <c r="G2" s="83" t="s">
        <v>141</v>
      </c>
      <c r="H2" s="83" t="s">
        <v>93</v>
      </c>
      <c r="I2" s="83" t="s">
        <v>94</v>
      </c>
      <c r="J2" s="83" t="s">
        <v>95</v>
      </c>
      <c r="K2" s="92" t="s">
        <v>139</v>
      </c>
      <c r="L2" s="59" t="s">
        <v>23</v>
      </c>
      <c r="M2" s="139" t="s">
        <v>69</v>
      </c>
      <c r="N2" s="131" t="s">
        <v>23</v>
      </c>
      <c r="O2" s="91" t="s">
        <v>140</v>
      </c>
      <c r="P2" s="140">
        <v>1</v>
      </c>
      <c r="Q2" s="140" t="s">
        <v>221</v>
      </c>
      <c r="R2" s="140" t="s">
        <v>222</v>
      </c>
      <c r="S2" s="140" t="s">
        <v>223</v>
      </c>
      <c r="T2" s="140" t="s">
        <v>224</v>
      </c>
      <c r="U2" s="140" t="s">
        <v>365</v>
      </c>
      <c r="V2" s="140" t="s">
        <v>366</v>
      </c>
      <c r="W2" s="140"/>
      <c r="X2" s="140"/>
      <c r="Y2" s="141"/>
    </row>
    <row r="3" spans="1:25" s="4" customFormat="1">
      <c r="A3" s="361" t="s">
        <v>531</v>
      </c>
      <c r="B3" s="362">
        <v>40242</v>
      </c>
      <c r="C3" s="383" t="s">
        <v>509</v>
      </c>
      <c r="D3" s="370"/>
      <c r="E3" s="295">
        <f>'2-δικαιώμ'!L3</f>
        <v>34</v>
      </c>
      <c r="F3" s="296">
        <f>'3-φύλλα2α'!F3</f>
        <v>12</v>
      </c>
      <c r="G3" s="296">
        <f>'4-πολλυπρ'!P3</f>
        <v>0</v>
      </c>
      <c r="H3" s="294">
        <f>'5-αντίγρ'!M3</f>
        <v>40.049999999999997</v>
      </c>
      <c r="I3" s="294">
        <f>'6-μεταγρ'!H3</f>
        <v>40</v>
      </c>
      <c r="J3" s="294">
        <f>'7-προςΔΟΥ'!E3</f>
        <v>20</v>
      </c>
      <c r="K3" s="294"/>
      <c r="L3" s="295">
        <f t="shared" ref="L3:L4" si="0">E3+F3+G3+H3+I3+J3+K3</f>
        <v>146.05000000000001</v>
      </c>
      <c r="M3" s="295">
        <v>62.5</v>
      </c>
      <c r="N3" s="297">
        <f>M3-P3-'14-βιβλΕσ'!M3-0.5</f>
        <v>55.7</v>
      </c>
      <c r="O3" s="297">
        <f t="shared" ref="O3:O4" si="1">L3-N3</f>
        <v>90.350000000000009</v>
      </c>
      <c r="P3" s="381">
        <f>'1β-ΤΑΧΔΙΚκλπ'!D2</f>
        <v>0</v>
      </c>
      <c r="Q3" s="298"/>
      <c r="R3" s="298"/>
      <c r="S3" s="298"/>
      <c r="T3" s="298"/>
      <c r="U3" s="298"/>
      <c r="V3" s="298"/>
      <c r="W3" s="298"/>
      <c r="X3" s="69"/>
      <c r="Y3" s="69"/>
    </row>
    <row r="4" spans="1:25" s="4" customFormat="1">
      <c r="A4" s="352"/>
      <c r="B4" s="385"/>
      <c r="C4" s="386" t="s">
        <v>511</v>
      </c>
      <c r="D4" s="371">
        <v>666.66</v>
      </c>
      <c r="E4" s="295">
        <f>'2-δικαιώμ'!L4</f>
        <v>21.666609999999999</v>
      </c>
      <c r="F4" s="296">
        <f>'3-φύλλα2α'!F4</f>
        <v>12</v>
      </c>
      <c r="G4" s="296">
        <f>'4-πολλυπρ'!P4</f>
        <v>0</v>
      </c>
      <c r="H4" s="294">
        <f>'5-αντίγρ'!M4</f>
        <v>0</v>
      </c>
      <c r="I4" s="294">
        <f>'6-μεταγρ'!H4</f>
        <v>0</v>
      </c>
      <c r="J4" s="294">
        <f>'7-προςΔΟΥ'!E4</f>
        <v>20</v>
      </c>
      <c r="K4" s="294"/>
      <c r="L4" s="295">
        <f t="shared" si="0"/>
        <v>53.666609999999999</v>
      </c>
      <c r="M4" s="295"/>
      <c r="N4" s="297"/>
      <c r="O4" s="297">
        <f t="shared" si="1"/>
        <v>53.666609999999999</v>
      </c>
      <c r="P4" s="243"/>
      <c r="Q4" s="298"/>
      <c r="R4" s="298"/>
      <c r="S4" s="298"/>
      <c r="T4" s="298"/>
      <c r="U4" s="298"/>
      <c r="V4" s="298"/>
      <c r="W4" s="298"/>
      <c r="X4" s="69"/>
      <c r="Y4" s="69"/>
    </row>
    <row r="5" spans="1:25">
      <c r="A5" s="402" t="s">
        <v>47</v>
      </c>
      <c r="B5" s="403"/>
      <c r="C5" s="403"/>
      <c r="D5" s="403"/>
      <c r="E5" s="34">
        <f t="shared" ref="E5:O5" si="2">SUM(E3:E4)</f>
        <v>55.666609999999999</v>
      </c>
      <c r="F5" s="34">
        <f t="shared" si="2"/>
        <v>24</v>
      </c>
      <c r="G5" s="34">
        <f t="shared" si="2"/>
        <v>0</v>
      </c>
      <c r="H5" s="34">
        <f t="shared" si="2"/>
        <v>40.049999999999997</v>
      </c>
      <c r="I5" s="34">
        <f t="shared" si="2"/>
        <v>40</v>
      </c>
      <c r="J5" s="34">
        <f t="shared" si="2"/>
        <v>40</v>
      </c>
      <c r="K5" s="34">
        <f t="shared" si="2"/>
        <v>0</v>
      </c>
      <c r="L5" s="34">
        <f t="shared" si="2"/>
        <v>199.71661</v>
      </c>
      <c r="M5" s="34">
        <f t="shared" si="2"/>
        <v>62.5</v>
      </c>
      <c r="N5" s="34">
        <f t="shared" si="2"/>
        <v>55.7</v>
      </c>
      <c r="O5" s="34">
        <f t="shared" si="2"/>
        <v>144.01661000000001</v>
      </c>
    </row>
    <row r="7" spans="1:25">
      <c r="P7" s="183" t="s">
        <v>98</v>
      </c>
      <c r="Q7" s="118"/>
      <c r="R7" s="118"/>
      <c r="S7" s="118"/>
      <c r="T7" s="124"/>
      <c r="U7" s="124"/>
      <c r="V7" s="124"/>
      <c r="X7" s="118"/>
      <c r="Y7" s="118"/>
    </row>
    <row r="8" spans="1:25">
      <c r="K8" s="196" t="s">
        <v>457</v>
      </c>
      <c r="L8" s="7"/>
      <c r="M8" s="7"/>
      <c r="P8" s="7"/>
      <c r="Q8" s="109" t="s">
        <v>361</v>
      </c>
      <c r="R8" s="109"/>
      <c r="S8" s="109"/>
      <c r="T8" s="120"/>
      <c r="U8" s="124"/>
      <c r="V8" s="124"/>
      <c r="X8" s="119"/>
      <c r="Y8" s="109"/>
    </row>
    <row r="9" spans="1:25">
      <c r="K9" s="143" t="s">
        <v>225</v>
      </c>
      <c r="L9" s="111"/>
      <c r="M9" s="111"/>
      <c r="P9" s="7"/>
      <c r="Q9" s="109"/>
      <c r="R9" s="109" t="s">
        <v>136</v>
      </c>
      <c r="S9" s="109"/>
      <c r="T9" s="124"/>
      <c r="U9" s="124"/>
      <c r="V9" s="124"/>
      <c r="X9" s="109"/>
    </row>
    <row r="10" spans="1:25">
      <c r="K10" s="195" t="s">
        <v>226</v>
      </c>
      <c r="P10" s="7"/>
      <c r="S10" s="109" t="s">
        <v>360</v>
      </c>
      <c r="T10" s="87"/>
      <c r="U10" s="87"/>
      <c r="V10" s="87"/>
    </row>
    <row r="11" spans="1:25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T11" s="109" t="s">
        <v>362</v>
      </c>
      <c r="U11" s="124"/>
      <c r="V11" s="124"/>
    </row>
    <row r="12" spans="1:25">
      <c r="P12" s="7"/>
      <c r="T12" s="87"/>
      <c r="U12" s="124" t="s">
        <v>363</v>
      </c>
      <c r="V12" s="124"/>
    </row>
    <row r="13" spans="1:25">
      <c r="P13" s="7"/>
      <c r="T13" s="87"/>
      <c r="U13" s="87"/>
      <c r="V13" s="124" t="s">
        <v>364</v>
      </c>
    </row>
    <row r="14" spans="1:25">
      <c r="P14" s="7"/>
      <c r="T14" s="87"/>
      <c r="U14" s="87"/>
      <c r="V14" s="87"/>
    </row>
    <row r="15" spans="1:25">
      <c r="U15" s="124"/>
      <c r="V15" s="124"/>
      <c r="W15" s="124"/>
    </row>
    <row r="16" spans="1:25">
      <c r="I16" s="384" t="s">
        <v>253</v>
      </c>
      <c r="J16" s="120" t="s">
        <v>482</v>
      </c>
      <c r="L16" s="384" t="s">
        <v>510</v>
      </c>
      <c r="M16" s="384"/>
      <c r="N16" s="384"/>
      <c r="U16" s="87"/>
      <c r="V16" s="124"/>
      <c r="W16" s="124"/>
    </row>
    <row r="17" spans="3:23">
      <c r="E17" s="365" t="s">
        <v>531</v>
      </c>
      <c r="F17" s="1">
        <v>62.5</v>
      </c>
      <c r="G17" s="1" t="s">
        <v>314</v>
      </c>
      <c r="H17" s="3">
        <v>0.5</v>
      </c>
      <c r="I17" s="3"/>
      <c r="J17" s="3">
        <v>0.5</v>
      </c>
      <c r="L17" s="3"/>
      <c r="M17" s="3">
        <v>0.5</v>
      </c>
      <c r="N17" s="3">
        <v>3</v>
      </c>
      <c r="P17" s="7"/>
      <c r="Q17" s="109"/>
      <c r="R17" s="109"/>
      <c r="S17" s="109"/>
      <c r="T17" s="120"/>
      <c r="U17" s="124"/>
      <c r="V17" s="124"/>
    </row>
    <row r="18" spans="3:23">
      <c r="C18" s="2" t="s">
        <v>536</v>
      </c>
      <c r="D18" s="7" t="s">
        <v>531</v>
      </c>
      <c r="E18" s="365"/>
      <c r="G18" s="1" t="s">
        <v>354</v>
      </c>
      <c r="H18" s="3"/>
      <c r="I18" s="3"/>
      <c r="J18" s="3"/>
      <c r="L18" s="3"/>
      <c r="M18" s="3"/>
      <c r="N18" s="3">
        <v>5.17</v>
      </c>
      <c r="P18" s="7"/>
      <c r="Q18" s="109"/>
      <c r="R18" s="109"/>
      <c r="S18" s="109"/>
      <c r="T18" s="124"/>
      <c r="U18" s="124"/>
      <c r="V18" s="124"/>
    </row>
    <row r="19" spans="3:23">
      <c r="C19" s="387" t="s">
        <v>532</v>
      </c>
      <c r="D19" s="384" t="s">
        <v>515</v>
      </c>
      <c r="E19" s="365"/>
      <c r="G19" s="1" t="s">
        <v>78</v>
      </c>
      <c r="H19" s="390">
        <v>20</v>
      </c>
      <c r="I19" s="3">
        <v>3</v>
      </c>
      <c r="J19" s="3">
        <v>40</v>
      </c>
      <c r="L19" s="3"/>
      <c r="M19" s="3">
        <v>40</v>
      </c>
      <c r="N19" s="3"/>
      <c r="P19" s="7"/>
      <c r="S19" s="109"/>
      <c r="T19" s="87"/>
      <c r="U19" s="87"/>
      <c r="V19" s="87"/>
    </row>
    <row r="20" spans="3:23">
      <c r="C20" s="387" t="s">
        <v>533</v>
      </c>
      <c r="D20" s="384" t="s">
        <v>516</v>
      </c>
      <c r="G20" s="366" t="s">
        <v>483</v>
      </c>
      <c r="H20" s="3"/>
      <c r="I20" s="3"/>
      <c r="J20" s="3"/>
      <c r="L20" s="3"/>
      <c r="M20" s="3"/>
      <c r="N20" s="3">
        <v>20</v>
      </c>
      <c r="P20" s="7"/>
      <c r="T20" s="109"/>
      <c r="U20" s="124"/>
      <c r="V20" s="124"/>
    </row>
    <row r="21" spans="3:23">
      <c r="C21" s="387" t="s">
        <v>534</v>
      </c>
      <c r="D21" s="2"/>
      <c r="G21" s="366" t="s">
        <v>484</v>
      </c>
      <c r="H21" s="3"/>
      <c r="I21" s="3"/>
      <c r="J21" s="3"/>
      <c r="L21" s="3"/>
      <c r="M21" s="3"/>
      <c r="N21" s="3">
        <v>6.67</v>
      </c>
      <c r="P21" s="7"/>
      <c r="T21" s="87"/>
      <c r="U21" s="124"/>
      <c r="V21" s="124"/>
    </row>
    <row r="22" spans="3:23">
      <c r="C22" s="387" t="s">
        <v>535</v>
      </c>
      <c r="D22" s="2"/>
      <c r="G22" s="366" t="s">
        <v>485</v>
      </c>
      <c r="H22" s="3">
        <v>12</v>
      </c>
      <c r="I22" s="3"/>
      <c r="J22" s="3">
        <v>12</v>
      </c>
      <c r="L22" s="3"/>
      <c r="M22" s="3">
        <v>12</v>
      </c>
      <c r="N22" s="3">
        <v>12</v>
      </c>
      <c r="P22" s="7"/>
      <c r="T22" s="87"/>
      <c r="U22" s="87"/>
      <c r="V22" s="124"/>
    </row>
    <row r="23" spans="3:23">
      <c r="C23" s="387"/>
      <c r="G23" s="366" t="s">
        <v>93</v>
      </c>
      <c r="H23" s="3">
        <v>30</v>
      </c>
      <c r="I23" s="3">
        <v>3.3</v>
      </c>
      <c r="J23" s="3">
        <v>30</v>
      </c>
      <c r="L23" s="3"/>
      <c r="M23" s="3">
        <v>30</v>
      </c>
      <c r="N23" s="3"/>
      <c r="P23" s="7"/>
      <c r="T23" s="87"/>
      <c r="U23" s="87"/>
      <c r="V23" s="87"/>
    </row>
    <row r="24" spans="3:23">
      <c r="C24" s="387"/>
      <c r="G24" s="186" t="s">
        <v>486</v>
      </c>
      <c r="H24" s="186"/>
      <c r="U24" s="124"/>
      <c r="V24" s="124"/>
      <c r="W24" s="124"/>
    </row>
    <row r="25" spans="3:23">
      <c r="C25" s="387"/>
      <c r="H25" s="154">
        <f>SUM(H17:H24)</f>
        <v>62.5</v>
      </c>
      <c r="I25" s="154">
        <f t="shared" ref="I25:N25" si="3">SUM(I17:I24)</f>
        <v>6.3</v>
      </c>
      <c r="J25" s="154">
        <f t="shared" si="3"/>
        <v>82.5</v>
      </c>
      <c r="K25" s="154">
        <f t="shared" si="3"/>
        <v>0</v>
      </c>
      <c r="L25" s="154">
        <f t="shared" si="3"/>
        <v>0</v>
      </c>
      <c r="M25" s="154">
        <f t="shared" si="3"/>
        <v>82.5</v>
      </c>
      <c r="N25" s="154">
        <f t="shared" si="3"/>
        <v>46.84</v>
      </c>
      <c r="O25" s="186">
        <f>SUM(L25:N25)</f>
        <v>129.34</v>
      </c>
      <c r="U25" s="87"/>
      <c r="V25" s="124"/>
      <c r="W25" s="124"/>
    </row>
    <row r="26" spans="3:23">
      <c r="H26" s="1">
        <f>F17-H25</f>
        <v>0</v>
      </c>
      <c r="U26" s="87"/>
      <c r="V26" s="87"/>
      <c r="W26" s="87"/>
    </row>
    <row r="27" spans="3:23">
      <c r="U27" s="87"/>
      <c r="V27" s="87"/>
      <c r="W27" s="87"/>
    </row>
  </sheetData>
  <mergeCells count="9">
    <mergeCell ref="N1:O1"/>
    <mergeCell ref="L1:M1"/>
    <mergeCell ref="P1:Y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13"/>
  <sheetViews>
    <sheetView workbookViewId="0">
      <pane ySplit="2" topLeftCell="A3" activePane="bottomLeft" state="frozen"/>
      <selection pane="bottomLeft" activeCell="G22" sqref="G22"/>
    </sheetView>
  </sheetViews>
  <sheetFormatPr defaultRowHeight="11.25"/>
  <cols>
    <col min="1" max="2" width="8.140625" style="2" bestFit="1" customWidth="1"/>
    <col min="3" max="3" width="38.140625" style="2" customWidth="1"/>
    <col min="4" max="4" width="15.140625" style="2" customWidth="1"/>
    <col min="5" max="5" width="9.28515625" style="2" bestFit="1" customWidth="1"/>
    <col min="6" max="6" width="10.140625" style="2" bestFit="1" customWidth="1"/>
    <col min="7" max="7" width="11" style="2" bestFit="1" customWidth="1"/>
    <col min="8" max="10" width="10.28515625" style="2" bestFit="1" customWidth="1"/>
    <col min="11" max="11" width="9.42578125" style="2" bestFit="1" customWidth="1"/>
    <col min="12" max="17" width="9.140625" style="2"/>
    <col min="18" max="18" width="8.140625" style="2" bestFit="1" customWidth="1"/>
    <col min="19" max="20" width="9.42578125" style="2" bestFit="1" customWidth="1"/>
    <col min="21" max="21" width="8.140625" style="2" bestFit="1" customWidth="1"/>
    <col min="22" max="22" width="7.7109375" style="2" bestFit="1" customWidth="1"/>
    <col min="23" max="24" width="8.140625" style="2" bestFit="1" customWidth="1"/>
    <col min="25" max="25" width="7.28515625" style="2" bestFit="1" customWidth="1"/>
    <col min="26" max="26" width="4.85546875" style="2" customWidth="1"/>
    <col min="27" max="27" width="6.42578125" style="2" bestFit="1" customWidth="1"/>
    <col min="28" max="28" width="6.42578125" style="2" customWidth="1"/>
    <col min="29" max="31" width="5.7109375" style="2" bestFit="1" customWidth="1"/>
    <col min="32" max="16384" width="9.140625" style="2"/>
  </cols>
  <sheetData>
    <row r="1" spans="1:31" ht="15.75">
      <c r="A1" s="544" t="s">
        <v>19</v>
      </c>
      <c r="B1" s="546" t="s">
        <v>18</v>
      </c>
      <c r="C1" s="548" t="s">
        <v>342</v>
      </c>
      <c r="D1" s="548" t="s">
        <v>85</v>
      </c>
      <c r="E1" s="550" t="s">
        <v>343</v>
      </c>
      <c r="F1" s="551"/>
      <c r="G1" s="551"/>
      <c r="H1" s="552" t="s">
        <v>315</v>
      </c>
      <c r="I1" s="553"/>
      <c r="J1" s="540" t="s">
        <v>316</v>
      </c>
      <c r="K1" s="540"/>
      <c r="L1" s="228"/>
      <c r="M1" s="229"/>
      <c r="N1" s="541" t="s">
        <v>344</v>
      </c>
      <c r="O1" s="541"/>
      <c r="P1" s="541"/>
      <c r="Q1" s="229"/>
      <c r="R1" s="541" t="s">
        <v>345</v>
      </c>
      <c r="S1" s="541"/>
      <c r="T1" s="541"/>
      <c r="U1" s="541"/>
      <c r="V1" s="230"/>
      <c r="W1" s="542" t="s">
        <v>315</v>
      </c>
      <c r="X1" s="542" t="s">
        <v>346</v>
      </c>
      <c r="Y1" s="542" t="s">
        <v>347</v>
      </c>
      <c r="Z1" s="230"/>
      <c r="AA1" s="534" t="s">
        <v>348</v>
      </c>
      <c r="AB1" s="535"/>
      <c r="AC1" s="535"/>
      <c r="AD1" s="535"/>
      <c r="AE1" s="536"/>
    </row>
    <row r="2" spans="1:31" ht="12" thickBot="1">
      <c r="A2" s="545"/>
      <c r="B2" s="547"/>
      <c r="C2" s="549"/>
      <c r="D2" s="549"/>
      <c r="E2" s="191" t="s">
        <v>320</v>
      </c>
      <c r="F2" s="191" t="s">
        <v>326</v>
      </c>
      <c r="G2" s="134" t="s">
        <v>327</v>
      </c>
      <c r="H2" s="192" t="s">
        <v>349</v>
      </c>
      <c r="I2" s="193" t="s">
        <v>350</v>
      </c>
      <c r="J2" s="192" t="s">
        <v>351</v>
      </c>
      <c r="K2" s="194" t="s">
        <v>352</v>
      </c>
      <c r="L2" s="231" t="s">
        <v>353</v>
      </c>
      <c r="M2" s="232"/>
      <c r="N2" s="233" t="s">
        <v>356</v>
      </c>
      <c r="O2" s="233" t="s">
        <v>354</v>
      </c>
      <c r="P2" s="233" t="s">
        <v>355</v>
      </c>
      <c r="Q2" s="232"/>
      <c r="R2" s="234" t="s">
        <v>356</v>
      </c>
      <c r="S2" s="235">
        <v>1.2999999999999999E-2</v>
      </c>
      <c r="T2" s="235">
        <v>6.4999999999999997E-3</v>
      </c>
      <c r="U2" s="236">
        <v>1.25E-3</v>
      </c>
      <c r="V2" s="237"/>
      <c r="W2" s="543"/>
      <c r="X2" s="543"/>
      <c r="Y2" s="543"/>
      <c r="Z2" s="237"/>
      <c r="AA2" s="238" t="s">
        <v>356</v>
      </c>
      <c r="AB2" s="238" t="s">
        <v>354</v>
      </c>
      <c r="AC2" s="239" t="s">
        <v>355</v>
      </c>
      <c r="AD2" s="238" t="s">
        <v>346</v>
      </c>
      <c r="AE2" s="238" t="s">
        <v>347</v>
      </c>
    </row>
    <row r="3" spans="1:31" s="4" customFormat="1">
      <c r="A3" s="357" t="str">
        <f>'1-συμβολαια'!A3</f>
        <v>;;;???</v>
      </c>
      <c r="B3" s="333">
        <f>'1-συμβολαια'!B3</f>
        <v>40242</v>
      </c>
      <c r="C3" s="333" t="str">
        <f>'1-συμβολαια'!C3</f>
        <v>κληρονομιάς ΑΠΟΔΟΧΗ</v>
      </c>
      <c r="D3" s="242">
        <f>'1-συμβολαια'!D3</f>
        <v>0</v>
      </c>
      <c r="E3" s="297">
        <f>'8-κ-15-17'!D3</f>
        <v>0</v>
      </c>
      <c r="F3" s="297">
        <f>'8-κ-15-17'!M3</f>
        <v>0</v>
      </c>
      <c r="G3" s="297">
        <f>'8-κ-15-17'!V3</f>
        <v>0</v>
      </c>
      <c r="H3" s="297">
        <f>'2-δικαιώμ'!H3</f>
        <v>3.5999999999999996</v>
      </c>
      <c r="I3" s="297">
        <f>'2-δικαιώμ'!I3</f>
        <v>0</v>
      </c>
      <c r="J3" s="297">
        <f>'2-δικαιώμ'!J3</f>
        <v>2</v>
      </c>
      <c r="K3" s="297">
        <f>'2-δικαιώμ'!K3</f>
        <v>0.4</v>
      </c>
      <c r="L3" s="3"/>
      <c r="M3" s="3"/>
      <c r="N3" s="330"/>
      <c r="O3" s="330"/>
      <c r="P3" s="330"/>
      <c r="Q3" s="3"/>
      <c r="R3" s="330"/>
      <c r="S3" s="330"/>
      <c r="T3" s="330"/>
      <c r="U3" s="330"/>
      <c r="V3" s="3"/>
      <c r="W3" s="330">
        <f>'2-δικαιώμ'!H3+'2-δικαιώμ'!I3</f>
        <v>3.5999999999999996</v>
      </c>
      <c r="X3" s="330">
        <f>'2-δικαιώμ'!J3</f>
        <v>2</v>
      </c>
      <c r="Y3" s="330">
        <f>'2-δικαιώμ'!K3</f>
        <v>0.4</v>
      </c>
      <c r="Z3" s="3"/>
      <c r="AA3" s="330"/>
      <c r="AB3" s="330"/>
      <c r="AC3" s="330"/>
      <c r="AD3" s="330"/>
      <c r="AE3" s="330"/>
    </row>
    <row r="4" spans="1:31" s="4" customFormat="1">
      <c r="A4" s="357"/>
      <c r="B4" s="333">
        <f>'1-συμβολαια'!B4</f>
        <v>0</v>
      </c>
      <c r="C4" s="333" t="str">
        <f>'1-συμβολαια'!C4</f>
        <v>ΧΡΗΣΙΚΤΗΣΙΑ αγροτεμαχίων = 1982 πατρός ΚΛΗΡΟΝΟΜΙΑ άτυπος</v>
      </c>
      <c r="D4" s="242">
        <f>'1-συμβολαια'!D4</f>
        <v>666.66</v>
      </c>
      <c r="E4" s="297">
        <f>'8-κ-15-17'!D4</f>
        <v>0</v>
      </c>
      <c r="F4" s="297">
        <f>'8-κ-15-17'!M4</f>
        <v>4.3332899999999999</v>
      </c>
      <c r="G4" s="297">
        <f>'8-κ-15-17'!V4</f>
        <v>0.83332499999999998</v>
      </c>
      <c r="H4" s="297">
        <f>'2-δικαιώμ'!H4</f>
        <v>2.399994</v>
      </c>
      <c r="I4" s="297">
        <f>'2-δικαιώμ'!I4</f>
        <v>1</v>
      </c>
      <c r="J4" s="297">
        <f>'2-δικαιώμ'!J4</f>
        <v>1.3333300000000001</v>
      </c>
      <c r="K4" s="297">
        <f>'2-δικαιώμ'!K4</f>
        <v>0.26666600000000001</v>
      </c>
      <c r="L4" s="3"/>
      <c r="M4" s="3"/>
      <c r="N4" s="330"/>
      <c r="O4" s="330"/>
      <c r="P4" s="330"/>
      <c r="Q4" s="3"/>
      <c r="R4" s="330"/>
      <c r="S4" s="330"/>
      <c r="T4" s="330"/>
      <c r="U4" s="330"/>
      <c r="V4" s="3"/>
      <c r="W4" s="330">
        <f>'2-δικαιώμ'!H4+'2-δικαιώμ'!I4</f>
        <v>3.399994</v>
      </c>
      <c r="X4" s="330">
        <f>'2-δικαιώμ'!J4</f>
        <v>1.3333300000000001</v>
      </c>
      <c r="Y4" s="330">
        <f>'2-δικαιώμ'!K4</f>
        <v>0.26666600000000001</v>
      </c>
      <c r="Z4" s="3"/>
      <c r="AA4" s="330"/>
      <c r="AB4" s="330"/>
      <c r="AC4" s="330"/>
      <c r="AD4" s="330"/>
      <c r="AE4" s="330"/>
    </row>
    <row r="5" spans="1:31">
      <c r="A5" s="537" t="str">
        <f>'1-συμβολαια'!A5</f>
        <v>σύνολο</v>
      </c>
      <c r="B5" s="538"/>
      <c r="C5" s="538"/>
      <c r="D5" s="539"/>
      <c r="E5" s="279">
        <f t="shared" ref="E5:K5" si="0">SUM(E3:E4)</f>
        <v>0</v>
      </c>
      <c r="F5" s="279">
        <f t="shared" si="0"/>
        <v>4.3332899999999999</v>
      </c>
      <c r="G5" s="279">
        <f t="shared" si="0"/>
        <v>0.83332499999999998</v>
      </c>
      <c r="H5" s="279">
        <f t="shared" si="0"/>
        <v>5.9999939999999992</v>
      </c>
      <c r="I5" s="279">
        <f t="shared" si="0"/>
        <v>1</v>
      </c>
      <c r="J5" s="279">
        <f t="shared" si="0"/>
        <v>3.3333300000000001</v>
      </c>
      <c r="K5" s="279">
        <f t="shared" si="0"/>
        <v>0.66666599999999998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8" spans="1:31">
      <c r="C8" s="87"/>
      <c r="E8" s="1"/>
      <c r="F8" s="1"/>
      <c r="G8" s="1"/>
      <c r="H8" s="1"/>
      <c r="I8" s="1"/>
      <c r="J8" s="1"/>
      <c r="K8" s="1"/>
    </row>
    <row r="9" spans="1:31" ht="15.75">
      <c r="C9" s="87"/>
      <c r="E9" s="1"/>
      <c r="F9" s="1"/>
      <c r="G9" s="1"/>
      <c r="H9" s="126"/>
      <c r="I9" s="266"/>
      <c r="J9" s="267">
        <v>1</v>
      </c>
      <c r="K9" s="4" t="s">
        <v>375</v>
      </c>
      <c r="L9" s="4"/>
      <c r="M9" s="268"/>
    </row>
    <row r="10" spans="1:31">
      <c r="C10" s="87"/>
      <c r="E10" s="1"/>
      <c r="F10" s="1"/>
      <c r="G10" s="1"/>
      <c r="H10" s="3"/>
      <c r="I10" s="156"/>
      <c r="J10" s="288">
        <v>1</v>
      </c>
      <c r="K10" s="4" t="s">
        <v>376</v>
      </c>
      <c r="L10" s="4"/>
      <c r="M10" s="268"/>
    </row>
    <row r="11" spans="1:31">
      <c r="C11" s="87"/>
      <c r="E11" s="1"/>
      <c r="F11" s="1"/>
      <c r="G11" s="1"/>
      <c r="H11" s="304"/>
      <c r="I11" s="53"/>
      <c r="J11" s="3">
        <v>0.73</v>
      </c>
      <c r="K11" s="4" t="s">
        <v>133</v>
      </c>
      <c r="L11" s="4"/>
      <c r="M11" s="4"/>
    </row>
    <row r="12" spans="1:31">
      <c r="C12" s="87"/>
      <c r="E12" s="1"/>
      <c r="F12" s="1"/>
      <c r="G12" s="1"/>
      <c r="H12" s="304"/>
      <c r="I12" s="53"/>
      <c r="J12" s="3">
        <v>2</v>
      </c>
      <c r="K12" s="4" t="s">
        <v>377</v>
      </c>
      <c r="L12" s="4"/>
      <c r="M12" s="4"/>
    </row>
    <row r="13" spans="1:31">
      <c r="C13" s="87"/>
      <c r="E13" s="1"/>
      <c r="F13" s="1"/>
      <c r="G13" s="1"/>
      <c r="H13" s="304"/>
      <c r="I13" s="53"/>
      <c r="J13" s="3">
        <v>3.7</v>
      </c>
      <c r="K13" s="4" t="s">
        <v>378</v>
      </c>
      <c r="L13" s="4"/>
      <c r="M13" s="4"/>
    </row>
  </sheetData>
  <mergeCells count="14">
    <mergeCell ref="AA1:AE1"/>
    <mergeCell ref="A5:D5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R14"/>
  <sheetViews>
    <sheetView workbookViewId="0">
      <pane ySplit="2" topLeftCell="A3" activePane="bottomLeft" state="frozen"/>
      <selection pane="bottomLeft" activeCell="L24" sqref="L24"/>
    </sheetView>
  </sheetViews>
  <sheetFormatPr defaultRowHeight="11.25"/>
  <cols>
    <col min="1" max="1" width="10.42578125" style="7" bestFit="1" customWidth="1"/>
    <col min="2" max="2" width="59.85546875" style="87" customWidth="1"/>
    <col min="3" max="3" width="14.28515625" style="1" bestFit="1" customWidth="1"/>
    <col min="4" max="4" width="8.140625" style="1" bestFit="1" customWidth="1"/>
    <col min="5" max="5" width="8.140625" style="1" customWidth="1"/>
    <col min="6" max="7" width="8.140625" style="1" bestFit="1" customWidth="1"/>
    <col min="8" max="8" width="7.7109375" style="1" customWidth="1"/>
    <col min="9" max="9" width="9.7109375" style="1" bestFit="1" customWidth="1"/>
    <col min="10" max="11" width="4.7109375" style="2" customWidth="1"/>
    <col min="12" max="12" width="35.140625" style="2" customWidth="1"/>
    <col min="13" max="211" width="9.140625" style="2"/>
    <col min="212" max="212" width="9" style="2" bestFit="1" customWidth="1"/>
    <col min="213" max="213" width="9.85546875" style="2" bestFit="1" customWidth="1"/>
    <col min="214" max="214" width="9.140625" style="2" bestFit="1" customWidth="1"/>
    <col min="215" max="215" width="16" style="2" bestFit="1" customWidth="1"/>
    <col min="216" max="216" width="9" style="2" bestFit="1" customWidth="1"/>
    <col min="217" max="217" width="7.85546875" style="2" bestFit="1" customWidth="1"/>
    <col min="218" max="218" width="11.7109375" style="2" bestFit="1" customWidth="1"/>
    <col min="219" max="219" width="14.28515625" style="2" customWidth="1"/>
    <col min="220" max="220" width="11.7109375" style="2" bestFit="1" customWidth="1"/>
    <col min="221" max="221" width="14.140625" style="2" bestFit="1" customWidth="1"/>
    <col min="222" max="222" width="16.7109375" style="2" customWidth="1"/>
    <col min="223" max="223" width="16.5703125" style="2" customWidth="1"/>
    <col min="224" max="225" width="7.85546875" style="2" bestFit="1" customWidth="1"/>
    <col min="226" max="226" width="8" style="2" bestFit="1" customWidth="1"/>
    <col min="227" max="228" width="7.85546875" style="2" bestFit="1" customWidth="1"/>
    <col min="229" max="229" width="9.7109375" style="2" customWidth="1"/>
    <col min="230" max="230" width="12.85546875" style="2" customWidth="1"/>
    <col min="231" max="467" width="9.140625" style="2"/>
    <col min="468" max="468" width="9" style="2" bestFit="1" customWidth="1"/>
    <col min="469" max="469" width="9.85546875" style="2" bestFit="1" customWidth="1"/>
    <col min="470" max="470" width="9.140625" style="2" bestFit="1" customWidth="1"/>
    <col min="471" max="471" width="16" style="2" bestFit="1" customWidth="1"/>
    <col min="472" max="472" width="9" style="2" bestFit="1" customWidth="1"/>
    <col min="473" max="473" width="7.85546875" style="2" bestFit="1" customWidth="1"/>
    <col min="474" max="474" width="11.7109375" style="2" bestFit="1" customWidth="1"/>
    <col min="475" max="475" width="14.28515625" style="2" customWidth="1"/>
    <col min="476" max="476" width="11.7109375" style="2" bestFit="1" customWidth="1"/>
    <col min="477" max="477" width="14.140625" style="2" bestFit="1" customWidth="1"/>
    <col min="478" max="478" width="16.7109375" style="2" customWidth="1"/>
    <col min="479" max="479" width="16.5703125" style="2" customWidth="1"/>
    <col min="480" max="481" width="7.85546875" style="2" bestFit="1" customWidth="1"/>
    <col min="482" max="482" width="8" style="2" bestFit="1" customWidth="1"/>
    <col min="483" max="484" width="7.85546875" style="2" bestFit="1" customWidth="1"/>
    <col min="485" max="485" width="9.7109375" style="2" customWidth="1"/>
    <col min="486" max="486" width="12.85546875" style="2" customWidth="1"/>
    <col min="487" max="723" width="9.140625" style="2"/>
    <col min="724" max="724" width="9" style="2" bestFit="1" customWidth="1"/>
    <col min="725" max="725" width="9.85546875" style="2" bestFit="1" customWidth="1"/>
    <col min="726" max="726" width="9.140625" style="2" bestFit="1" customWidth="1"/>
    <col min="727" max="727" width="16" style="2" bestFit="1" customWidth="1"/>
    <col min="728" max="728" width="9" style="2" bestFit="1" customWidth="1"/>
    <col min="729" max="729" width="7.85546875" style="2" bestFit="1" customWidth="1"/>
    <col min="730" max="730" width="11.7109375" style="2" bestFit="1" customWidth="1"/>
    <col min="731" max="731" width="14.28515625" style="2" customWidth="1"/>
    <col min="732" max="732" width="11.7109375" style="2" bestFit="1" customWidth="1"/>
    <col min="733" max="733" width="14.140625" style="2" bestFit="1" customWidth="1"/>
    <col min="734" max="734" width="16.7109375" style="2" customWidth="1"/>
    <col min="735" max="735" width="16.5703125" style="2" customWidth="1"/>
    <col min="736" max="737" width="7.85546875" style="2" bestFit="1" customWidth="1"/>
    <col min="738" max="738" width="8" style="2" bestFit="1" customWidth="1"/>
    <col min="739" max="740" width="7.85546875" style="2" bestFit="1" customWidth="1"/>
    <col min="741" max="741" width="9.7109375" style="2" customWidth="1"/>
    <col min="742" max="742" width="12.85546875" style="2" customWidth="1"/>
    <col min="743" max="979" width="9.140625" style="2"/>
    <col min="980" max="980" width="9" style="2" bestFit="1" customWidth="1"/>
    <col min="981" max="981" width="9.85546875" style="2" bestFit="1" customWidth="1"/>
    <col min="982" max="982" width="9.140625" style="2" bestFit="1" customWidth="1"/>
    <col min="983" max="983" width="16" style="2" bestFit="1" customWidth="1"/>
    <col min="984" max="984" width="9" style="2" bestFit="1" customWidth="1"/>
    <col min="985" max="985" width="7.85546875" style="2" bestFit="1" customWidth="1"/>
    <col min="986" max="986" width="11.7109375" style="2" bestFit="1" customWidth="1"/>
    <col min="987" max="987" width="14.28515625" style="2" customWidth="1"/>
    <col min="988" max="988" width="11.7109375" style="2" bestFit="1" customWidth="1"/>
    <col min="989" max="989" width="14.140625" style="2" bestFit="1" customWidth="1"/>
    <col min="990" max="990" width="16.7109375" style="2" customWidth="1"/>
    <col min="991" max="991" width="16.5703125" style="2" customWidth="1"/>
    <col min="992" max="993" width="7.85546875" style="2" bestFit="1" customWidth="1"/>
    <col min="994" max="994" width="8" style="2" bestFit="1" customWidth="1"/>
    <col min="995" max="996" width="7.85546875" style="2" bestFit="1" customWidth="1"/>
    <col min="997" max="997" width="9.7109375" style="2" customWidth="1"/>
    <col min="998" max="998" width="12.85546875" style="2" customWidth="1"/>
    <col min="999" max="1235" width="9.140625" style="2"/>
    <col min="1236" max="1236" width="9" style="2" bestFit="1" customWidth="1"/>
    <col min="1237" max="1237" width="9.85546875" style="2" bestFit="1" customWidth="1"/>
    <col min="1238" max="1238" width="9.140625" style="2" bestFit="1" customWidth="1"/>
    <col min="1239" max="1239" width="16" style="2" bestFit="1" customWidth="1"/>
    <col min="1240" max="1240" width="9" style="2" bestFit="1" customWidth="1"/>
    <col min="1241" max="1241" width="7.85546875" style="2" bestFit="1" customWidth="1"/>
    <col min="1242" max="1242" width="11.7109375" style="2" bestFit="1" customWidth="1"/>
    <col min="1243" max="1243" width="14.28515625" style="2" customWidth="1"/>
    <col min="1244" max="1244" width="11.7109375" style="2" bestFit="1" customWidth="1"/>
    <col min="1245" max="1245" width="14.140625" style="2" bestFit="1" customWidth="1"/>
    <col min="1246" max="1246" width="16.7109375" style="2" customWidth="1"/>
    <col min="1247" max="1247" width="16.5703125" style="2" customWidth="1"/>
    <col min="1248" max="1249" width="7.85546875" style="2" bestFit="1" customWidth="1"/>
    <col min="1250" max="1250" width="8" style="2" bestFit="1" customWidth="1"/>
    <col min="1251" max="1252" width="7.85546875" style="2" bestFit="1" customWidth="1"/>
    <col min="1253" max="1253" width="9.7109375" style="2" customWidth="1"/>
    <col min="1254" max="1254" width="12.85546875" style="2" customWidth="1"/>
    <col min="1255" max="1491" width="9.140625" style="2"/>
    <col min="1492" max="1492" width="9" style="2" bestFit="1" customWidth="1"/>
    <col min="1493" max="1493" width="9.85546875" style="2" bestFit="1" customWidth="1"/>
    <col min="1494" max="1494" width="9.140625" style="2" bestFit="1" customWidth="1"/>
    <col min="1495" max="1495" width="16" style="2" bestFit="1" customWidth="1"/>
    <col min="1496" max="1496" width="9" style="2" bestFit="1" customWidth="1"/>
    <col min="1497" max="1497" width="7.85546875" style="2" bestFit="1" customWidth="1"/>
    <col min="1498" max="1498" width="11.7109375" style="2" bestFit="1" customWidth="1"/>
    <col min="1499" max="1499" width="14.28515625" style="2" customWidth="1"/>
    <col min="1500" max="1500" width="11.7109375" style="2" bestFit="1" customWidth="1"/>
    <col min="1501" max="1501" width="14.140625" style="2" bestFit="1" customWidth="1"/>
    <col min="1502" max="1502" width="16.7109375" style="2" customWidth="1"/>
    <col min="1503" max="1503" width="16.5703125" style="2" customWidth="1"/>
    <col min="1504" max="1505" width="7.85546875" style="2" bestFit="1" customWidth="1"/>
    <col min="1506" max="1506" width="8" style="2" bestFit="1" customWidth="1"/>
    <col min="1507" max="1508" width="7.85546875" style="2" bestFit="1" customWidth="1"/>
    <col min="1509" max="1509" width="9.7109375" style="2" customWidth="1"/>
    <col min="1510" max="1510" width="12.85546875" style="2" customWidth="1"/>
    <col min="1511" max="1747" width="9.140625" style="2"/>
    <col min="1748" max="1748" width="9" style="2" bestFit="1" customWidth="1"/>
    <col min="1749" max="1749" width="9.85546875" style="2" bestFit="1" customWidth="1"/>
    <col min="1750" max="1750" width="9.140625" style="2" bestFit="1" customWidth="1"/>
    <col min="1751" max="1751" width="16" style="2" bestFit="1" customWidth="1"/>
    <col min="1752" max="1752" width="9" style="2" bestFit="1" customWidth="1"/>
    <col min="1753" max="1753" width="7.85546875" style="2" bestFit="1" customWidth="1"/>
    <col min="1754" max="1754" width="11.7109375" style="2" bestFit="1" customWidth="1"/>
    <col min="1755" max="1755" width="14.28515625" style="2" customWidth="1"/>
    <col min="1756" max="1756" width="11.7109375" style="2" bestFit="1" customWidth="1"/>
    <col min="1757" max="1757" width="14.140625" style="2" bestFit="1" customWidth="1"/>
    <col min="1758" max="1758" width="16.7109375" style="2" customWidth="1"/>
    <col min="1759" max="1759" width="16.5703125" style="2" customWidth="1"/>
    <col min="1760" max="1761" width="7.85546875" style="2" bestFit="1" customWidth="1"/>
    <col min="1762" max="1762" width="8" style="2" bestFit="1" customWidth="1"/>
    <col min="1763" max="1764" width="7.85546875" style="2" bestFit="1" customWidth="1"/>
    <col min="1765" max="1765" width="9.7109375" style="2" customWidth="1"/>
    <col min="1766" max="1766" width="12.85546875" style="2" customWidth="1"/>
    <col min="1767" max="2003" width="9.140625" style="2"/>
    <col min="2004" max="2004" width="9" style="2" bestFit="1" customWidth="1"/>
    <col min="2005" max="2005" width="9.85546875" style="2" bestFit="1" customWidth="1"/>
    <col min="2006" max="2006" width="9.140625" style="2" bestFit="1" customWidth="1"/>
    <col min="2007" max="2007" width="16" style="2" bestFit="1" customWidth="1"/>
    <col min="2008" max="2008" width="9" style="2" bestFit="1" customWidth="1"/>
    <col min="2009" max="2009" width="7.85546875" style="2" bestFit="1" customWidth="1"/>
    <col min="2010" max="2010" width="11.7109375" style="2" bestFit="1" customWidth="1"/>
    <col min="2011" max="2011" width="14.28515625" style="2" customWidth="1"/>
    <col min="2012" max="2012" width="11.7109375" style="2" bestFit="1" customWidth="1"/>
    <col min="2013" max="2013" width="14.140625" style="2" bestFit="1" customWidth="1"/>
    <col min="2014" max="2014" width="16.7109375" style="2" customWidth="1"/>
    <col min="2015" max="2015" width="16.5703125" style="2" customWidth="1"/>
    <col min="2016" max="2017" width="7.85546875" style="2" bestFit="1" customWidth="1"/>
    <col min="2018" max="2018" width="8" style="2" bestFit="1" customWidth="1"/>
    <col min="2019" max="2020" width="7.85546875" style="2" bestFit="1" customWidth="1"/>
    <col min="2021" max="2021" width="9.7109375" style="2" customWidth="1"/>
    <col min="2022" max="2022" width="12.85546875" style="2" customWidth="1"/>
    <col min="2023" max="2259" width="9.140625" style="2"/>
    <col min="2260" max="2260" width="9" style="2" bestFit="1" customWidth="1"/>
    <col min="2261" max="2261" width="9.85546875" style="2" bestFit="1" customWidth="1"/>
    <col min="2262" max="2262" width="9.140625" style="2" bestFit="1" customWidth="1"/>
    <col min="2263" max="2263" width="16" style="2" bestFit="1" customWidth="1"/>
    <col min="2264" max="2264" width="9" style="2" bestFit="1" customWidth="1"/>
    <col min="2265" max="2265" width="7.85546875" style="2" bestFit="1" customWidth="1"/>
    <col min="2266" max="2266" width="11.7109375" style="2" bestFit="1" customWidth="1"/>
    <col min="2267" max="2267" width="14.28515625" style="2" customWidth="1"/>
    <col min="2268" max="2268" width="11.7109375" style="2" bestFit="1" customWidth="1"/>
    <col min="2269" max="2269" width="14.140625" style="2" bestFit="1" customWidth="1"/>
    <col min="2270" max="2270" width="16.7109375" style="2" customWidth="1"/>
    <col min="2271" max="2271" width="16.5703125" style="2" customWidth="1"/>
    <col min="2272" max="2273" width="7.85546875" style="2" bestFit="1" customWidth="1"/>
    <col min="2274" max="2274" width="8" style="2" bestFit="1" customWidth="1"/>
    <col min="2275" max="2276" width="7.85546875" style="2" bestFit="1" customWidth="1"/>
    <col min="2277" max="2277" width="9.7109375" style="2" customWidth="1"/>
    <col min="2278" max="2278" width="12.85546875" style="2" customWidth="1"/>
    <col min="2279" max="2515" width="9.140625" style="2"/>
    <col min="2516" max="2516" width="9" style="2" bestFit="1" customWidth="1"/>
    <col min="2517" max="2517" width="9.85546875" style="2" bestFit="1" customWidth="1"/>
    <col min="2518" max="2518" width="9.140625" style="2" bestFit="1" customWidth="1"/>
    <col min="2519" max="2519" width="16" style="2" bestFit="1" customWidth="1"/>
    <col min="2520" max="2520" width="9" style="2" bestFit="1" customWidth="1"/>
    <col min="2521" max="2521" width="7.85546875" style="2" bestFit="1" customWidth="1"/>
    <col min="2522" max="2522" width="11.7109375" style="2" bestFit="1" customWidth="1"/>
    <col min="2523" max="2523" width="14.28515625" style="2" customWidth="1"/>
    <col min="2524" max="2524" width="11.7109375" style="2" bestFit="1" customWidth="1"/>
    <col min="2525" max="2525" width="14.140625" style="2" bestFit="1" customWidth="1"/>
    <col min="2526" max="2526" width="16.7109375" style="2" customWidth="1"/>
    <col min="2527" max="2527" width="16.5703125" style="2" customWidth="1"/>
    <col min="2528" max="2529" width="7.85546875" style="2" bestFit="1" customWidth="1"/>
    <col min="2530" max="2530" width="8" style="2" bestFit="1" customWidth="1"/>
    <col min="2531" max="2532" width="7.85546875" style="2" bestFit="1" customWidth="1"/>
    <col min="2533" max="2533" width="9.7109375" style="2" customWidth="1"/>
    <col min="2534" max="2534" width="12.85546875" style="2" customWidth="1"/>
    <col min="2535" max="2771" width="9.140625" style="2"/>
    <col min="2772" max="2772" width="9" style="2" bestFit="1" customWidth="1"/>
    <col min="2773" max="2773" width="9.85546875" style="2" bestFit="1" customWidth="1"/>
    <col min="2774" max="2774" width="9.140625" style="2" bestFit="1" customWidth="1"/>
    <col min="2775" max="2775" width="16" style="2" bestFit="1" customWidth="1"/>
    <col min="2776" max="2776" width="9" style="2" bestFit="1" customWidth="1"/>
    <col min="2777" max="2777" width="7.85546875" style="2" bestFit="1" customWidth="1"/>
    <col min="2778" max="2778" width="11.7109375" style="2" bestFit="1" customWidth="1"/>
    <col min="2779" max="2779" width="14.28515625" style="2" customWidth="1"/>
    <col min="2780" max="2780" width="11.7109375" style="2" bestFit="1" customWidth="1"/>
    <col min="2781" max="2781" width="14.140625" style="2" bestFit="1" customWidth="1"/>
    <col min="2782" max="2782" width="16.7109375" style="2" customWidth="1"/>
    <col min="2783" max="2783" width="16.5703125" style="2" customWidth="1"/>
    <col min="2784" max="2785" width="7.85546875" style="2" bestFit="1" customWidth="1"/>
    <col min="2786" max="2786" width="8" style="2" bestFit="1" customWidth="1"/>
    <col min="2787" max="2788" width="7.85546875" style="2" bestFit="1" customWidth="1"/>
    <col min="2789" max="2789" width="9.7109375" style="2" customWidth="1"/>
    <col min="2790" max="2790" width="12.85546875" style="2" customWidth="1"/>
    <col min="2791" max="3027" width="9.140625" style="2"/>
    <col min="3028" max="3028" width="9" style="2" bestFit="1" customWidth="1"/>
    <col min="3029" max="3029" width="9.85546875" style="2" bestFit="1" customWidth="1"/>
    <col min="3030" max="3030" width="9.140625" style="2" bestFit="1" customWidth="1"/>
    <col min="3031" max="3031" width="16" style="2" bestFit="1" customWidth="1"/>
    <col min="3032" max="3032" width="9" style="2" bestFit="1" customWidth="1"/>
    <col min="3033" max="3033" width="7.85546875" style="2" bestFit="1" customWidth="1"/>
    <col min="3034" max="3034" width="11.7109375" style="2" bestFit="1" customWidth="1"/>
    <col min="3035" max="3035" width="14.28515625" style="2" customWidth="1"/>
    <col min="3036" max="3036" width="11.7109375" style="2" bestFit="1" customWidth="1"/>
    <col min="3037" max="3037" width="14.140625" style="2" bestFit="1" customWidth="1"/>
    <col min="3038" max="3038" width="16.7109375" style="2" customWidth="1"/>
    <col min="3039" max="3039" width="16.5703125" style="2" customWidth="1"/>
    <col min="3040" max="3041" width="7.85546875" style="2" bestFit="1" customWidth="1"/>
    <col min="3042" max="3042" width="8" style="2" bestFit="1" customWidth="1"/>
    <col min="3043" max="3044" width="7.85546875" style="2" bestFit="1" customWidth="1"/>
    <col min="3045" max="3045" width="9.7109375" style="2" customWidth="1"/>
    <col min="3046" max="3046" width="12.85546875" style="2" customWidth="1"/>
    <col min="3047" max="3283" width="9.140625" style="2"/>
    <col min="3284" max="3284" width="9" style="2" bestFit="1" customWidth="1"/>
    <col min="3285" max="3285" width="9.85546875" style="2" bestFit="1" customWidth="1"/>
    <col min="3286" max="3286" width="9.140625" style="2" bestFit="1" customWidth="1"/>
    <col min="3287" max="3287" width="16" style="2" bestFit="1" customWidth="1"/>
    <col min="3288" max="3288" width="9" style="2" bestFit="1" customWidth="1"/>
    <col min="3289" max="3289" width="7.85546875" style="2" bestFit="1" customWidth="1"/>
    <col min="3290" max="3290" width="11.7109375" style="2" bestFit="1" customWidth="1"/>
    <col min="3291" max="3291" width="14.28515625" style="2" customWidth="1"/>
    <col min="3292" max="3292" width="11.7109375" style="2" bestFit="1" customWidth="1"/>
    <col min="3293" max="3293" width="14.140625" style="2" bestFit="1" customWidth="1"/>
    <col min="3294" max="3294" width="16.7109375" style="2" customWidth="1"/>
    <col min="3295" max="3295" width="16.5703125" style="2" customWidth="1"/>
    <col min="3296" max="3297" width="7.85546875" style="2" bestFit="1" customWidth="1"/>
    <col min="3298" max="3298" width="8" style="2" bestFit="1" customWidth="1"/>
    <col min="3299" max="3300" width="7.85546875" style="2" bestFit="1" customWidth="1"/>
    <col min="3301" max="3301" width="9.7109375" style="2" customWidth="1"/>
    <col min="3302" max="3302" width="12.85546875" style="2" customWidth="1"/>
    <col min="3303" max="3539" width="9.140625" style="2"/>
    <col min="3540" max="3540" width="9" style="2" bestFit="1" customWidth="1"/>
    <col min="3541" max="3541" width="9.85546875" style="2" bestFit="1" customWidth="1"/>
    <col min="3542" max="3542" width="9.140625" style="2" bestFit="1" customWidth="1"/>
    <col min="3543" max="3543" width="16" style="2" bestFit="1" customWidth="1"/>
    <col min="3544" max="3544" width="9" style="2" bestFit="1" customWidth="1"/>
    <col min="3545" max="3545" width="7.85546875" style="2" bestFit="1" customWidth="1"/>
    <col min="3546" max="3546" width="11.7109375" style="2" bestFit="1" customWidth="1"/>
    <col min="3547" max="3547" width="14.28515625" style="2" customWidth="1"/>
    <col min="3548" max="3548" width="11.7109375" style="2" bestFit="1" customWidth="1"/>
    <col min="3549" max="3549" width="14.140625" style="2" bestFit="1" customWidth="1"/>
    <col min="3550" max="3550" width="16.7109375" style="2" customWidth="1"/>
    <col min="3551" max="3551" width="16.5703125" style="2" customWidth="1"/>
    <col min="3552" max="3553" width="7.85546875" style="2" bestFit="1" customWidth="1"/>
    <col min="3554" max="3554" width="8" style="2" bestFit="1" customWidth="1"/>
    <col min="3555" max="3556" width="7.85546875" style="2" bestFit="1" customWidth="1"/>
    <col min="3557" max="3557" width="9.7109375" style="2" customWidth="1"/>
    <col min="3558" max="3558" width="12.85546875" style="2" customWidth="1"/>
    <col min="3559" max="3795" width="9.140625" style="2"/>
    <col min="3796" max="3796" width="9" style="2" bestFit="1" customWidth="1"/>
    <col min="3797" max="3797" width="9.85546875" style="2" bestFit="1" customWidth="1"/>
    <col min="3798" max="3798" width="9.140625" style="2" bestFit="1" customWidth="1"/>
    <col min="3799" max="3799" width="16" style="2" bestFit="1" customWidth="1"/>
    <col min="3800" max="3800" width="9" style="2" bestFit="1" customWidth="1"/>
    <col min="3801" max="3801" width="7.85546875" style="2" bestFit="1" customWidth="1"/>
    <col min="3802" max="3802" width="11.7109375" style="2" bestFit="1" customWidth="1"/>
    <col min="3803" max="3803" width="14.28515625" style="2" customWidth="1"/>
    <col min="3804" max="3804" width="11.7109375" style="2" bestFit="1" customWidth="1"/>
    <col min="3805" max="3805" width="14.140625" style="2" bestFit="1" customWidth="1"/>
    <col min="3806" max="3806" width="16.7109375" style="2" customWidth="1"/>
    <col min="3807" max="3807" width="16.5703125" style="2" customWidth="1"/>
    <col min="3808" max="3809" width="7.85546875" style="2" bestFit="1" customWidth="1"/>
    <col min="3810" max="3810" width="8" style="2" bestFit="1" customWidth="1"/>
    <col min="3811" max="3812" width="7.85546875" style="2" bestFit="1" customWidth="1"/>
    <col min="3813" max="3813" width="9.7109375" style="2" customWidth="1"/>
    <col min="3814" max="3814" width="12.85546875" style="2" customWidth="1"/>
    <col min="3815" max="4051" width="9.140625" style="2"/>
    <col min="4052" max="4052" width="9" style="2" bestFit="1" customWidth="1"/>
    <col min="4053" max="4053" width="9.85546875" style="2" bestFit="1" customWidth="1"/>
    <col min="4054" max="4054" width="9.140625" style="2" bestFit="1" customWidth="1"/>
    <col min="4055" max="4055" width="16" style="2" bestFit="1" customWidth="1"/>
    <col min="4056" max="4056" width="9" style="2" bestFit="1" customWidth="1"/>
    <col min="4057" max="4057" width="7.85546875" style="2" bestFit="1" customWidth="1"/>
    <col min="4058" max="4058" width="11.7109375" style="2" bestFit="1" customWidth="1"/>
    <col min="4059" max="4059" width="14.28515625" style="2" customWidth="1"/>
    <col min="4060" max="4060" width="11.7109375" style="2" bestFit="1" customWidth="1"/>
    <col min="4061" max="4061" width="14.140625" style="2" bestFit="1" customWidth="1"/>
    <col min="4062" max="4062" width="16.7109375" style="2" customWidth="1"/>
    <col min="4063" max="4063" width="16.5703125" style="2" customWidth="1"/>
    <col min="4064" max="4065" width="7.85546875" style="2" bestFit="1" customWidth="1"/>
    <col min="4066" max="4066" width="8" style="2" bestFit="1" customWidth="1"/>
    <col min="4067" max="4068" width="7.85546875" style="2" bestFit="1" customWidth="1"/>
    <col min="4069" max="4069" width="9.7109375" style="2" customWidth="1"/>
    <col min="4070" max="4070" width="12.85546875" style="2" customWidth="1"/>
    <col min="4071" max="4307" width="9.140625" style="2"/>
    <col min="4308" max="4308" width="9" style="2" bestFit="1" customWidth="1"/>
    <col min="4309" max="4309" width="9.85546875" style="2" bestFit="1" customWidth="1"/>
    <col min="4310" max="4310" width="9.140625" style="2" bestFit="1" customWidth="1"/>
    <col min="4311" max="4311" width="16" style="2" bestFit="1" customWidth="1"/>
    <col min="4312" max="4312" width="9" style="2" bestFit="1" customWidth="1"/>
    <col min="4313" max="4313" width="7.85546875" style="2" bestFit="1" customWidth="1"/>
    <col min="4314" max="4314" width="11.7109375" style="2" bestFit="1" customWidth="1"/>
    <col min="4315" max="4315" width="14.28515625" style="2" customWidth="1"/>
    <col min="4316" max="4316" width="11.7109375" style="2" bestFit="1" customWidth="1"/>
    <col min="4317" max="4317" width="14.140625" style="2" bestFit="1" customWidth="1"/>
    <col min="4318" max="4318" width="16.7109375" style="2" customWidth="1"/>
    <col min="4319" max="4319" width="16.5703125" style="2" customWidth="1"/>
    <col min="4320" max="4321" width="7.85546875" style="2" bestFit="1" customWidth="1"/>
    <col min="4322" max="4322" width="8" style="2" bestFit="1" customWidth="1"/>
    <col min="4323" max="4324" width="7.85546875" style="2" bestFit="1" customWidth="1"/>
    <col min="4325" max="4325" width="9.7109375" style="2" customWidth="1"/>
    <col min="4326" max="4326" width="12.85546875" style="2" customWidth="1"/>
    <col min="4327" max="4563" width="9.140625" style="2"/>
    <col min="4564" max="4564" width="9" style="2" bestFit="1" customWidth="1"/>
    <col min="4565" max="4565" width="9.85546875" style="2" bestFit="1" customWidth="1"/>
    <col min="4566" max="4566" width="9.140625" style="2" bestFit="1" customWidth="1"/>
    <col min="4567" max="4567" width="16" style="2" bestFit="1" customWidth="1"/>
    <col min="4568" max="4568" width="9" style="2" bestFit="1" customWidth="1"/>
    <col min="4569" max="4569" width="7.85546875" style="2" bestFit="1" customWidth="1"/>
    <col min="4570" max="4570" width="11.7109375" style="2" bestFit="1" customWidth="1"/>
    <col min="4571" max="4571" width="14.28515625" style="2" customWidth="1"/>
    <col min="4572" max="4572" width="11.7109375" style="2" bestFit="1" customWidth="1"/>
    <col min="4573" max="4573" width="14.140625" style="2" bestFit="1" customWidth="1"/>
    <col min="4574" max="4574" width="16.7109375" style="2" customWidth="1"/>
    <col min="4575" max="4575" width="16.5703125" style="2" customWidth="1"/>
    <col min="4576" max="4577" width="7.85546875" style="2" bestFit="1" customWidth="1"/>
    <col min="4578" max="4578" width="8" style="2" bestFit="1" customWidth="1"/>
    <col min="4579" max="4580" width="7.85546875" style="2" bestFit="1" customWidth="1"/>
    <col min="4581" max="4581" width="9.7109375" style="2" customWidth="1"/>
    <col min="4582" max="4582" width="12.85546875" style="2" customWidth="1"/>
    <col min="4583" max="4819" width="9.140625" style="2"/>
    <col min="4820" max="4820" width="9" style="2" bestFit="1" customWidth="1"/>
    <col min="4821" max="4821" width="9.85546875" style="2" bestFit="1" customWidth="1"/>
    <col min="4822" max="4822" width="9.140625" style="2" bestFit="1" customWidth="1"/>
    <col min="4823" max="4823" width="16" style="2" bestFit="1" customWidth="1"/>
    <col min="4824" max="4824" width="9" style="2" bestFit="1" customWidth="1"/>
    <col min="4825" max="4825" width="7.85546875" style="2" bestFit="1" customWidth="1"/>
    <col min="4826" max="4826" width="11.7109375" style="2" bestFit="1" customWidth="1"/>
    <col min="4827" max="4827" width="14.28515625" style="2" customWidth="1"/>
    <col min="4828" max="4828" width="11.7109375" style="2" bestFit="1" customWidth="1"/>
    <col min="4829" max="4829" width="14.140625" style="2" bestFit="1" customWidth="1"/>
    <col min="4830" max="4830" width="16.7109375" style="2" customWidth="1"/>
    <col min="4831" max="4831" width="16.5703125" style="2" customWidth="1"/>
    <col min="4832" max="4833" width="7.85546875" style="2" bestFit="1" customWidth="1"/>
    <col min="4834" max="4834" width="8" style="2" bestFit="1" customWidth="1"/>
    <col min="4835" max="4836" width="7.85546875" style="2" bestFit="1" customWidth="1"/>
    <col min="4837" max="4837" width="9.7109375" style="2" customWidth="1"/>
    <col min="4838" max="4838" width="12.85546875" style="2" customWidth="1"/>
    <col min="4839" max="5075" width="9.140625" style="2"/>
    <col min="5076" max="5076" width="9" style="2" bestFit="1" customWidth="1"/>
    <col min="5077" max="5077" width="9.85546875" style="2" bestFit="1" customWidth="1"/>
    <col min="5078" max="5078" width="9.140625" style="2" bestFit="1" customWidth="1"/>
    <col min="5079" max="5079" width="16" style="2" bestFit="1" customWidth="1"/>
    <col min="5080" max="5080" width="9" style="2" bestFit="1" customWidth="1"/>
    <col min="5081" max="5081" width="7.85546875" style="2" bestFit="1" customWidth="1"/>
    <col min="5082" max="5082" width="11.7109375" style="2" bestFit="1" customWidth="1"/>
    <col min="5083" max="5083" width="14.28515625" style="2" customWidth="1"/>
    <col min="5084" max="5084" width="11.7109375" style="2" bestFit="1" customWidth="1"/>
    <col min="5085" max="5085" width="14.140625" style="2" bestFit="1" customWidth="1"/>
    <col min="5086" max="5086" width="16.7109375" style="2" customWidth="1"/>
    <col min="5087" max="5087" width="16.5703125" style="2" customWidth="1"/>
    <col min="5088" max="5089" width="7.85546875" style="2" bestFit="1" customWidth="1"/>
    <col min="5090" max="5090" width="8" style="2" bestFit="1" customWidth="1"/>
    <col min="5091" max="5092" width="7.85546875" style="2" bestFit="1" customWidth="1"/>
    <col min="5093" max="5093" width="9.7109375" style="2" customWidth="1"/>
    <col min="5094" max="5094" width="12.85546875" style="2" customWidth="1"/>
    <col min="5095" max="5331" width="9.140625" style="2"/>
    <col min="5332" max="5332" width="9" style="2" bestFit="1" customWidth="1"/>
    <col min="5333" max="5333" width="9.85546875" style="2" bestFit="1" customWidth="1"/>
    <col min="5334" max="5334" width="9.140625" style="2" bestFit="1" customWidth="1"/>
    <col min="5335" max="5335" width="16" style="2" bestFit="1" customWidth="1"/>
    <col min="5336" max="5336" width="9" style="2" bestFit="1" customWidth="1"/>
    <col min="5337" max="5337" width="7.85546875" style="2" bestFit="1" customWidth="1"/>
    <col min="5338" max="5338" width="11.7109375" style="2" bestFit="1" customWidth="1"/>
    <col min="5339" max="5339" width="14.28515625" style="2" customWidth="1"/>
    <col min="5340" max="5340" width="11.7109375" style="2" bestFit="1" customWidth="1"/>
    <col min="5341" max="5341" width="14.140625" style="2" bestFit="1" customWidth="1"/>
    <col min="5342" max="5342" width="16.7109375" style="2" customWidth="1"/>
    <col min="5343" max="5343" width="16.5703125" style="2" customWidth="1"/>
    <col min="5344" max="5345" width="7.85546875" style="2" bestFit="1" customWidth="1"/>
    <col min="5346" max="5346" width="8" style="2" bestFit="1" customWidth="1"/>
    <col min="5347" max="5348" width="7.85546875" style="2" bestFit="1" customWidth="1"/>
    <col min="5349" max="5349" width="9.7109375" style="2" customWidth="1"/>
    <col min="5350" max="5350" width="12.85546875" style="2" customWidth="1"/>
    <col min="5351" max="5587" width="9.140625" style="2"/>
    <col min="5588" max="5588" width="9" style="2" bestFit="1" customWidth="1"/>
    <col min="5589" max="5589" width="9.85546875" style="2" bestFit="1" customWidth="1"/>
    <col min="5590" max="5590" width="9.140625" style="2" bestFit="1" customWidth="1"/>
    <col min="5591" max="5591" width="16" style="2" bestFit="1" customWidth="1"/>
    <col min="5592" max="5592" width="9" style="2" bestFit="1" customWidth="1"/>
    <col min="5593" max="5593" width="7.85546875" style="2" bestFit="1" customWidth="1"/>
    <col min="5594" max="5594" width="11.7109375" style="2" bestFit="1" customWidth="1"/>
    <col min="5595" max="5595" width="14.28515625" style="2" customWidth="1"/>
    <col min="5596" max="5596" width="11.7109375" style="2" bestFit="1" customWidth="1"/>
    <col min="5597" max="5597" width="14.140625" style="2" bestFit="1" customWidth="1"/>
    <col min="5598" max="5598" width="16.7109375" style="2" customWidth="1"/>
    <col min="5599" max="5599" width="16.5703125" style="2" customWidth="1"/>
    <col min="5600" max="5601" width="7.85546875" style="2" bestFit="1" customWidth="1"/>
    <col min="5602" max="5602" width="8" style="2" bestFit="1" customWidth="1"/>
    <col min="5603" max="5604" width="7.85546875" style="2" bestFit="1" customWidth="1"/>
    <col min="5605" max="5605" width="9.7109375" style="2" customWidth="1"/>
    <col min="5606" max="5606" width="12.85546875" style="2" customWidth="1"/>
    <col min="5607" max="5843" width="9.140625" style="2"/>
    <col min="5844" max="5844" width="9" style="2" bestFit="1" customWidth="1"/>
    <col min="5845" max="5845" width="9.85546875" style="2" bestFit="1" customWidth="1"/>
    <col min="5846" max="5846" width="9.140625" style="2" bestFit="1" customWidth="1"/>
    <col min="5847" max="5847" width="16" style="2" bestFit="1" customWidth="1"/>
    <col min="5848" max="5848" width="9" style="2" bestFit="1" customWidth="1"/>
    <col min="5849" max="5849" width="7.85546875" style="2" bestFit="1" customWidth="1"/>
    <col min="5850" max="5850" width="11.7109375" style="2" bestFit="1" customWidth="1"/>
    <col min="5851" max="5851" width="14.28515625" style="2" customWidth="1"/>
    <col min="5852" max="5852" width="11.7109375" style="2" bestFit="1" customWidth="1"/>
    <col min="5853" max="5853" width="14.140625" style="2" bestFit="1" customWidth="1"/>
    <col min="5854" max="5854" width="16.7109375" style="2" customWidth="1"/>
    <col min="5855" max="5855" width="16.5703125" style="2" customWidth="1"/>
    <col min="5856" max="5857" width="7.85546875" style="2" bestFit="1" customWidth="1"/>
    <col min="5858" max="5858" width="8" style="2" bestFit="1" customWidth="1"/>
    <col min="5859" max="5860" width="7.85546875" style="2" bestFit="1" customWidth="1"/>
    <col min="5861" max="5861" width="9.7109375" style="2" customWidth="1"/>
    <col min="5862" max="5862" width="12.85546875" style="2" customWidth="1"/>
    <col min="5863" max="6099" width="9.140625" style="2"/>
    <col min="6100" max="6100" width="9" style="2" bestFit="1" customWidth="1"/>
    <col min="6101" max="6101" width="9.85546875" style="2" bestFit="1" customWidth="1"/>
    <col min="6102" max="6102" width="9.140625" style="2" bestFit="1" customWidth="1"/>
    <col min="6103" max="6103" width="16" style="2" bestFit="1" customWidth="1"/>
    <col min="6104" max="6104" width="9" style="2" bestFit="1" customWidth="1"/>
    <col min="6105" max="6105" width="7.85546875" style="2" bestFit="1" customWidth="1"/>
    <col min="6106" max="6106" width="11.7109375" style="2" bestFit="1" customWidth="1"/>
    <col min="6107" max="6107" width="14.28515625" style="2" customWidth="1"/>
    <col min="6108" max="6108" width="11.7109375" style="2" bestFit="1" customWidth="1"/>
    <col min="6109" max="6109" width="14.140625" style="2" bestFit="1" customWidth="1"/>
    <col min="6110" max="6110" width="16.7109375" style="2" customWidth="1"/>
    <col min="6111" max="6111" width="16.5703125" style="2" customWidth="1"/>
    <col min="6112" max="6113" width="7.85546875" style="2" bestFit="1" customWidth="1"/>
    <col min="6114" max="6114" width="8" style="2" bestFit="1" customWidth="1"/>
    <col min="6115" max="6116" width="7.85546875" style="2" bestFit="1" customWidth="1"/>
    <col min="6117" max="6117" width="9.7109375" style="2" customWidth="1"/>
    <col min="6118" max="6118" width="12.85546875" style="2" customWidth="1"/>
    <col min="6119" max="6355" width="9.140625" style="2"/>
    <col min="6356" max="6356" width="9" style="2" bestFit="1" customWidth="1"/>
    <col min="6357" max="6357" width="9.85546875" style="2" bestFit="1" customWidth="1"/>
    <col min="6358" max="6358" width="9.140625" style="2" bestFit="1" customWidth="1"/>
    <col min="6359" max="6359" width="16" style="2" bestFit="1" customWidth="1"/>
    <col min="6360" max="6360" width="9" style="2" bestFit="1" customWidth="1"/>
    <col min="6361" max="6361" width="7.85546875" style="2" bestFit="1" customWidth="1"/>
    <col min="6362" max="6362" width="11.7109375" style="2" bestFit="1" customWidth="1"/>
    <col min="6363" max="6363" width="14.28515625" style="2" customWidth="1"/>
    <col min="6364" max="6364" width="11.7109375" style="2" bestFit="1" customWidth="1"/>
    <col min="6365" max="6365" width="14.140625" style="2" bestFit="1" customWidth="1"/>
    <col min="6366" max="6366" width="16.7109375" style="2" customWidth="1"/>
    <col min="6367" max="6367" width="16.5703125" style="2" customWidth="1"/>
    <col min="6368" max="6369" width="7.85546875" style="2" bestFit="1" customWidth="1"/>
    <col min="6370" max="6370" width="8" style="2" bestFit="1" customWidth="1"/>
    <col min="6371" max="6372" width="7.85546875" style="2" bestFit="1" customWidth="1"/>
    <col min="6373" max="6373" width="9.7109375" style="2" customWidth="1"/>
    <col min="6374" max="6374" width="12.85546875" style="2" customWidth="1"/>
    <col min="6375" max="6611" width="9.140625" style="2"/>
    <col min="6612" max="6612" width="9" style="2" bestFit="1" customWidth="1"/>
    <col min="6613" max="6613" width="9.85546875" style="2" bestFit="1" customWidth="1"/>
    <col min="6614" max="6614" width="9.140625" style="2" bestFit="1" customWidth="1"/>
    <col min="6615" max="6615" width="16" style="2" bestFit="1" customWidth="1"/>
    <col min="6616" max="6616" width="9" style="2" bestFit="1" customWidth="1"/>
    <col min="6617" max="6617" width="7.85546875" style="2" bestFit="1" customWidth="1"/>
    <col min="6618" max="6618" width="11.7109375" style="2" bestFit="1" customWidth="1"/>
    <col min="6619" max="6619" width="14.28515625" style="2" customWidth="1"/>
    <col min="6620" max="6620" width="11.7109375" style="2" bestFit="1" customWidth="1"/>
    <col min="6621" max="6621" width="14.140625" style="2" bestFit="1" customWidth="1"/>
    <col min="6622" max="6622" width="16.7109375" style="2" customWidth="1"/>
    <col min="6623" max="6623" width="16.5703125" style="2" customWidth="1"/>
    <col min="6624" max="6625" width="7.85546875" style="2" bestFit="1" customWidth="1"/>
    <col min="6626" max="6626" width="8" style="2" bestFit="1" customWidth="1"/>
    <col min="6627" max="6628" width="7.85546875" style="2" bestFit="1" customWidth="1"/>
    <col min="6629" max="6629" width="9.7109375" style="2" customWidth="1"/>
    <col min="6630" max="6630" width="12.85546875" style="2" customWidth="1"/>
    <col min="6631" max="6867" width="9.140625" style="2"/>
    <col min="6868" max="6868" width="9" style="2" bestFit="1" customWidth="1"/>
    <col min="6869" max="6869" width="9.85546875" style="2" bestFit="1" customWidth="1"/>
    <col min="6870" max="6870" width="9.140625" style="2" bestFit="1" customWidth="1"/>
    <col min="6871" max="6871" width="16" style="2" bestFit="1" customWidth="1"/>
    <col min="6872" max="6872" width="9" style="2" bestFit="1" customWidth="1"/>
    <col min="6873" max="6873" width="7.85546875" style="2" bestFit="1" customWidth="1"/>
    <col min="6874" max="6874" width="11.7109375" style="2" bestFit="1" customWidth="1"/>
    <col min="6875" max="6875" width="14.28515625" style="2" customWidth="1"/>
    <col min="6876" max="6876" width="11.7109375" style="2" bestFit="1" customWidth="1"/>
    <col min="6877" max="6877" width="14.140625" style="2" bestFit="1" customWidth="1"/>
    <col min="6878" max="6878" width="16.7109375" style="2" customWidth="1"/>
    <col min="6879" max="6879" width="16.5703125" style="2" customWidth="1"/>
    <col min="6880" max="6881" width="7.85546875" style="2" bestFit="1" customWidth="1"/>
    <col min="6882" max="6882" width="8" style="2" bestFit="1" customWidth="1"/>
    <col min="6883" max="6884" width="7.85546875" style="2" bestFit="1" customWidth="1"/>
    <col min="6885" max="6885" width="9.7109375" style="2" customWidth="1"/>
    <col min="6886" max="6886" width="12.85546875" style="2" customWidth="1"/>
    <col min="6887" max="7123" width="9.140625" style="2"/>
    <col min="7124" max="7124" width="9" style="2" bestFit="1" customWidth="1"/>
    <col min="7125" max="7125" width="9.85546875" style="2" bestFit="1" customWidth="1"/>
    <col min="7126" max="7126" width="9.140625" style="2" bestFit="1" customWidth="1"/>
    <col min="7127" max="7127" width="16" style="2" bestFit="1" customWidth="1"/>
    <col min="7128" max="7128" width="9" style="2" bestFit="1" customWidth="1"/>
    <col min="7129" max="7129" width="7.85546875" style="2" bestFit="1" customWidth="1"/>
    <col min="7130" max="7130" width="11.7109375" style="2" bestFit="1" customWidth="1"/>
    <col min="7131" max="7131" width="14.28515625" style="2" customWidth="1"/>
    <col min="7132" max="7132" width="11.7109375" style="2" bestFit="1" customWidth="1"/>
    <col min="7133" max="7133" width="14.140625" style="2" bestFit="1" customWidth="1"/>
    <col min="7134" max="7134" width="16.7109375" style="2" customWidth="1"/>
    <col min="7135" max="7135" width="16.5703125" style="2" customWidth="1"/>
    <col min="7136" max="7137" width="7.85546875" style="2" bestFit="1" customWidth="1"/>
    <col min="7138" max="7138" width="8" style="2" bestFit="1" customWidth="1"/>
    <col min="7139" max="7140" width="7.85546875" style="2" bestFit="1" customWidth="1"/>
    <col min="7141" max="7141" width="9.7109375" style="2" customWidth="1"/>
    <col min="7142" max="7142" width="12.85546875" style="2" customWidth="1"/>
    <col min="7143" max="7379" width="9.140625" style="2"/>
    <col min="7380" max="7380" width="9" style="2" bestFit="1" customWidth="1"/>
    <col min="7381" max="7381" width="9.85546875" style="2" bestFit="1" customWidth="1"/>
    <col min="7382" max="7382" width="9.140625" style="2" bestFit="1" customWidth="1"/>
    <col min="7383" max="7383" width="16" style="2" bestFit="1" customWidth="1"/>
    <col min="7384" max="7384" width="9" style="2" bestFit="1" customWidth="1"/>
    <col min="7385" max="7385" width="7.85546875" style="2" bestFit="1" customWidth="1"/>
    <col min="7386" max="7386" width="11.7109375" style="2" bestFit="1" customWidth="1"/>
    <col min="7387" max="7387" width="14.28515625" style="2" customWidth="1"/>
    <col min="7388" max="7388" width="11.7109375" style="2" bestFit="1" customWidth="1"/>
    <col min="7389" max="7389" width="14.140625" style="2" bestFit="1" customWidth="1"/>
    <col min="7390" max="7390" width="16.7109375" style="2" customWidth="1"/>
    <col min="7391" max="7391" width="16.5703125" style="2" customWidth="1"/>
    <col min="7392" max="7393" width="7.85546875" style="2" bestFit="1" customWidth="1"/>
    <col min="7394" max="7394" width="8" style="2" bestFit="1" customWidth="1"/>
    <col min="7395" max="7396" width="7.85546875" style="2" bestFit="1" customWidth="1"/>
    <col min="7397" max="7397" width="9.7109375" style="2" customWidth="1"/>
    <col min="7398" max="7398" width="12.85546875" style="2" customWidth="1"/>
    <col min="7399" max="7635" width="9.140625" style="2"/>
    <col min="7636" max="7636" width="9" style="2" bestFit="1" customWidth="1"/>
    <col min="7637" max="7637" width="9.85546875" style="2" bestFit="1" customWidth="1"/>
    <col min="7638" max="7638" width="9.140625" style="2" bestFit="1" customWidth="1"/>
    <col min="7639" max="7639" width="16" style="2" bestFit="1" customWidth="1"/>
    <col min="7640" max="7640" width="9" style="2" bestFit="1" customWidth="1"/>
    <col min="7641" max="7641" width="7.85546875" style="2" bestFit="1" customWidth="1"/>
    <col min="7642" max="7642" width="11.7109375" style="2" bestFit="1" customWidth="1"/>
    <col min="7643" max="7643" width="14.28515625" style="2" customWidth="1"/>
    <col min="7644" max="7644" width="11.7109375" style="2" bestFit="1" customWidth="1"/>
    <col min="7645" max="7645" width="14.140625" style="2" bestFit="1" customWidth="1"/>
    <col min="7646" max="7646" width="16.7109375" style="2" customWidth="1"/>
    <col min="7647" max="7647" width="16.5703125" style="2" customWidth="1"/>
    <col min="7648" max="7649" width="7.85546875" style="2" bestFit="1" customWidth="1"/>
    <col min="7650" max="7650" width="8" style="2" bestFit="1" customWidth="1"/>
    <col min="7651" max="7652" width="7.85546875" style="2" bestFit="1" customWidth="1"/>
    <col min="7653" max="7653" width="9.7109375" style="2" customWidth="1"/>
    <col min="7654" max="7654" width="12.85546875" style="2" customWidth="1"/>
    <col min="7655" max="7891" width="9.140625" style="2"/>
    <col min="7892" max="7892" width="9" style="2" bestFit="1" customWidth="1"/>
    <col min="7893" max="7893" width="9.85546875" style="2" bestFit="1" customWidth="1"/>
    <col min="7894" max="7894" width="9.140625" style="2" bestFit="1" customWidth="1"/>
    <col min="7895" max="7895" width="16" style="2" bestFit="1" customWidth="1"/>
    <col min="7896" max="7896" width="9" style="2" bestFit="1" customWidth="1"/>
    <col min="7897" max="7897" width="7.85546875" style="2" bestFit="1" customWidth="1"/>
    <col min="7898" max="7898" width="11.7109375" style="2" bestFit="1" customWidth="1"/>
    <col min="7899" max="7899" width="14.28515625" style="2" customWidth="1"/>
    <col min="7900" max="7900" width="11.7109375" style="2" bestFit="1" customWidth="1"/>
    <col min="7901" max="7901" width="14.140625" style="2" bestFit="1" customWidth="1"/>
    <col min="7902" max="7902" width="16.7109375" style="2" customWidth="1"/>
    <col min="7903" max="7903" width="16.5703125" style="2" customWidth="1"/>
    <col min="7904" max="7905" width="7.85546875" style="2" bestFit="1" customWidth="1"/>
    <col min="7906" max="7906" width="8" style="2" bestFit="1" customWidth="1"/>
    <col min="7907" max="7908" width="7.85546875" style="2" bestFit="1" customWidth="1"/>
    <col min="7909" max="7909" width="9.7109375" style="2" customWidth="1"/>
    <col min="7910" max="7910" width="12.85546875" style="2" customWidth="1"/>
    <col min="7911" max="8147" width="9.140625" style="2"/>
    <col min="8148" max="8148" width="9" style="2" bestFit="1" customWidth="1"/>
    <col min="8149" max="8149" width="9.85546875" style="2" bestFit="1" customWidth="1"/>
    <col min="8150" max="8150" width="9.140625" style="2" bestFit="1" customWidth="1"/>
    <col min="8151" max="8151" width="16" style="2" bestFit="1" customWidth="1"/>
    <col min="8152" max="8152" width="9" style="2" bestFit="1" customWidth="1"/>
    <col min="8153" max="8153" width="7.85546875" style="2" bestFit="1" customWidth="1"/>
    <col min="8154" max="8154" width="11.7109375" style="2" bestFit="1" customWidth="1"/>
    <col min="8155" max="8155" width="14.28515625" style="2" customWidth="1"/>
    <col min="8156" max="8156" width="11.7109375" style="2" bestFit="1" customWidth="1"/>
    <col min="8157" max="8157" width="14.140625" style="2" bestFit="1" customWidth="1"/>
    <col min="8158" max="8158" width="16.7109375" style="2" customWidth="1"/>
    <col min="8159" max="8159" width="16.5703125" style="2" customWidth="1"/>
    <col min="8160" max="8161" width="7.85546875" style="2" bestFit="1" customWidth="1"/>
    <col min="8162" max="8162" width="8" style="2" bestFit="1" customWidth="1"/>
    <col min="8163" max="8164" width="7.85546875" style="2" bestFit="1" customWidth="1"/>
    <col min="8165" max="8165" width="9.7109375" style="2" customWidth="1"/>
    <col min="8166" max="8166" width="12.85546875" style="2" customWidth="1"/>
    <col min="8167" max="8403" width="9.140625" style="2"/>
    <col min="8404" max="8404" width="9" style="2" bestFit="1" customWidth="1"/>
    <col min="8405" max="8405" width="9.85546875" style="2" bestFit="1" customWidth="1"/>
    <col min="8406" max="8406" width="9.140625" style="2" bestFit="1" customWidth="1"/>
    <col min="8407" max="8407" width="16" style="2" bestFit="1" customWidth="1"/>
    <col min="8408" max="8408" width="9" style="2" bestFit="1" customWidth="1"/>
    <col min="8409" max="8409" width="7.85546875" style="2" bestFit="1" customWidth="1"/>
    <col min="8410" max="8410" width="11.7109375" style="2" bestFit="1" customWidth="1"/>
    <col min="8411" max="8411" width="14.28515625" style="2" customWidth="1"/>
    <col min="8412" max="8412" width="11.7109375" style="2" bestFit="1" customWidth="1"/>
    <col min="8413" max="8413" width="14.140625" style="2" bestFit="1" customWidth="1"/>
    <col min="8414" max="8414" width="16.7109375" style="2" customWidth="1"/>
    <col min="8415" max="8415" width="16.5703125" style="2" customWidth="1"/>
    <col min="8416" max="8417" width="7.85546875" style="2" bestFit="1" customWidth="1"/>
    <col min="8418" max="8418" width="8" style="2" bestFit="1" customWidth="1"/>
    <col min="8419" max="8420" width="7.85546875" style="2" bestFit="1" customWidth="1"/>
    <col min="8421" max="8421" width="9.7109375" style="2" customWidth="1"/>
    <col min="8422" max="8422" width="12.85546875" style="2" customWidth="1"/>
    <col min="8423" max="8659" width="9.140625" style="2"/>
    <col min="8660" max="8660" width="9" style="2" bestFit="1" customWidth="1"/>
    <col min="8661" max="8661" width="9.85546875" style="2" bestFit="1" customWidth="1"/>
    <col min="8662" max="8662" width="9.140625" style="2" bestFit="1" customWidth="1"/>
    <col min="8663" max="8663" width="16" style="2" bestFit="1" customWidth="1"/>
    <col min="8664" max="8664" width="9" style="2" bestFit="1" customWidth="1"/>
    <col min="8665" max="8665" width="7.85546875" style="2" bestFit="1" customWidth="1"/>
    <col min="8666" max="8666" width="11.7109375" style="2" bestFit="1" customWidth="1"/>
    <col min="8667" max="8667" width="14.28515625" style="2" customWidth="1"/>
    <col min="8668" max="8668" width="11.7109375" style="2" bestFit="1" customWidth="1"/>
    <col min="8669" max="8669" width="14.140625" style="2" bestFit="1" customWidth="1"/>
    <col min="8670" max="8670" width="16.7109375" style="2" customWidth="1"/>
    <col min="8671" max="8671" width="16.5703125" style="2" customWidth="1"/>
    <col min="8672" max="8673" width="7.85546875" style="2" bestFit="1" customWidth="1"/>
    <col min="8674" max="8674" width="8" style="2" bestFit="1" customWidth="1"/>
    <col min="8675" max="8676" width="7.85546875" style="2" bestFit="1" customWidth="1"/>
    <col min="8677" max="8677" width="9.7109375" style="2" customWidth="1"/>
    <col min="8678" max="8678" width="12.85546875" style="2" customWidth="1"/>
    <col min="8679" max="8915" width="9.140625" style="2"/>
    <col min="8916" max="8916" width="9" style="2" bestFit="1" customWidth="1"/>
    <col min="8917" max="8917" width="9.85546875" style="2" bestFit="1" customWidth="1"/>
    <col min="8918" max="8918" width="9.140625" style="2" bestFit="1" customWidth="1"/>
    <col min="8919" max="8919" width="16" style="2" bestFit="1" customWidth="1"/>
    <col min="8920" max="8920" width="9" style="2" bestFit="1" customWidth="1"/>
    <col min="8921" max="8921" width="7.85546875" style="2" bestFit="1" customWidth="1"/>
    <col min="8922" max="8922" width="11.7109375" style="2" bestFit="1" customWidth="1"/>
    <col min="8923" max="8923" width="14.28515625" style="2" customWidth="1"/>
    <col min="8924" max="8924" width="11.7109375" style="2" bestFit="1" customWidth="1"/>
    <col min="8925" max="8925" width="14.140625" style="2" bestFit="1" customWidth="1"/>
    <col min="8926" max="8926" width="16.7109375" style="2" customWidth="1"/>
    <col min="8927" max="8927" width="16.5703125" style="2" customWidth="1"/>
    <col min="8928" max="8929" width="7.85546875" style="2" bestFit="1" customWidth="1"/>
    <col min="8930" max="8930" width="8" style="2" bestFit="1" customWidth="1"/>
    <col min="8931" max="8932" width="7.85546875" style="2" bestFit="1" customWidth="1"/>
    <col min="8933" max="8933" width="9.7109375" style="2" customWidth="1"/>
    <col min="8934" max="8934" width="12.85546875" style="2" customWidth="1"/>
    <col min="8935" max="9171" width="9.140625" style="2"/>
    <col min="9172" max="9172" width="9" style="2" bestFit="1" customWidth="1"/>
    <col min="9173" max="9173" width="9.85546875" style="2" bestFit="1" customWidth="1"/>
    <col min="9174" max="9174" width="9.140625" style="2" bestFit="1" customWidth="1"/>
    <col min="9175" max="9175" width="16" style="2" bestFit="1" customWidth="1"/>
    <col min="9176" max="9176" width="9" style="2" bestFit="1" customWidth="1"/>
    <col min="9177" max="9177" width="7.85546875" style="2" bestFit="1" customWidth="1"/>
    <col min="9178" max="9178" width="11.7109375" style="2" bestFit="1" customWidth="1"/>
    <col min="9179" max="9179" width="14.28515625" style="2" customWidth="1"/>
    <col min="9180" max="9180" width="11.7109375" style="2" bestFit="1" customWidth="1"/>
    <col min="9181" max="9181" width="14.140625" style="2" bestFit="1" customWidth="1"/>
    <col min="9182" max="9182" width="16.7109375" style="2" customWidth="1"/>
    <col min="9183" max="9183" width="16.5703125" style="2" customWidth="1"/>
    <col min="9184" max="9185" width="7.85546875" style="2" bestFit="1" customWidth="1"/>
    <col min="9186" max="9186" width="8" style="2" bestFit="1" customWidth="1"/>
    <col min="9187" max="9188" width="7.85546875" style="2" bestFit="1" customWidth="1"/>
    <col min="9189" max="9189" width="9.7109375" style="2" customWidth="1"/>
    <col min="9190" max="9190" width="12.85546875" style="2" customWidth="1"/>
    <col min="9191" max="9427" width="9.140625" style="2"/>
    <col min="9428" max="9428" width="9" style="2" bestFit="1" customWidth="1"/>
    <col min="9429" max="9429" width="9.85546875" style="2" bestFit="1" customWidth="1"/>
    <col min="9430" max="9430" width="9.140625" style="2" bestFit="1" customWidth="1"/>
    <col min="9431" max="9431" width="16" style="2" bestFit="1" customWidth="1"/>
    <col min="9432" max="9432" width="9" style="2" bestFit="1" customWidth="1"/>
    <col min="9433" max="9433" width="7.85546875" style="2" bestFit="1" customWidth="1"/>
    <col min="9434" max="9434" width="11.7109375" style="2" bestFit="1" customWidth="1"/>
    <col min="9435" max="9435" width="14.28515625" style="2" customWidth="1"/>
    <col min="9436" max="9436" width="11.7109375" style="2" bestFit="1" customWidth="1"/>
    <col min="9437" max="9437" width="14.140625" style="2" bestFit="1" customWidth="1"/>
    <col min="9438" max="9438" width="16.7109375" style="2" customWidth="1"/>
    <col min="9439" max="9439" width="16.5703125" style="2" customWidth="1"/>
    <col min="9440" max="9441" width="7.85546875" style="2" bestFit="1" customWidth="1"/>
    <col min="9442" max="9442" width="8" style="2" bestFit="1" customWidth="1"/>
    <col min="9443" max="9444" width="7.85546875" style="2" bestFit="1" customWidth="1"/>
    <col min="9445" max="9445" width="9.7109375" style="2" customWidth="1"/>
    <col min="9446" max="9446" width="12.85546875" style="2" customWidth="1"/>
    <col min="9447" max="9683" width="9.140625" style="2"/>
    <col min="9684" max="9684" width="9" style="2" bestFit="1" customWidth="1"/>
    <col min="9685" max="9685" width="9.85546875" style="2" bestFit="1" customWidth="1"/>
    <col min="9686" max="9686" width="9.140625" style="2" bestFit="1" customWidth="1"/>
    <col min="9687" max="9687" width="16" style="2" bestFit="1" customWidth="1"/>
    <col min="9688" max="9688" width="9" style="2" bestFit="1" customWidth="1"/>
    <col min="9689" max="9689" width="7.85546875" style="2" bestFit="1" customWidth="1"/>
    <col min="9690" max="9690" width="11.7109375" style="2" bestFit="1" customWidth="1"/>
    <col min="9691" max="9691" width="14.28515625" style="2" customWidth="1"/>
    <col min="9692" max="9692" width="11.7109375" style="2" bestFit="1" customWidth="1"/>
    <col min="9693" max="9693" width="14.140625" style="2" bestFit="1" customWidth="1"/>
    <col min="9694" max="9694" width="16.7109375" style="2" customWidth="1"/>
    <col min="9695" max="9695" width="16.5703125" style="2" customWidth="1"/>
    <col min="9696" max="9697" width="7.85546875" style="2" bestFit="1" customWidth="1"/>
    <col min="9698" max="9698" width="8" style="2" bestFit="1" customWidth="1"/>
    <col min="9699" max="9700" width="7.85546875" style="2" bestFit="1" customWidth="1"/>
    <col min="9701" max="9701" width="9.7109375" style="2" customWidth="1"/>
    <col min="9702" max="9702" width="12.85546875" style="2" customWidth="1"/>
    <col min="9703" max="9939" width="9.140625" style="2"/>
    <col min="9940" max="9940" width="9" style="2" bestFit="1" customWidth="1"/>
    <col min="9941" max="9941" width="9.85546875" style="2" bestFit="1" customWidth="1"/>
    <col min="9942" max="9942" width="9.140625" style="2" bestFit="1" customWidth="1"/>
    <col min="9943" max="9943" width="16" style="2" bestFit="1" customWidth="1"/>
    <col min="9944" max="9944" width="9" style="2" bestFit="1" customWidth="1"/>
    <col min="9945" max="9945" width="7.85546875" style="2" bestFit="1" customWidth="1"/>
    <col min="9946" max="9946" width="11.7109375" style="2" bestFit="1" customWidth="1"/>
    <col min="9947" max="9947" width="14.28515625" style="2" customWidth="1"/>
    <col min="9948" max="9948" width="11.7109375" style="2" bestFit="1" customWidth="1"/>
    <col min="9949" max="9949" width="14.140625" style="2" bestFit="1" customWidth="1"/>
    <col min="9950" max="9950" width="16.7109375" style="2" customWidth="1"/>
    <col min="9951" max="9951" width="16.5703125" style="2" customWidth="1"/>
    <col min="9952" max="9953" width="7.85546875" style="2" bestFit="1" customWidth="1"/>
    <col min="9954" max="9954" width="8" style="2" bestFit="1" customWidth="1"/>
    <col min="9955" max="9956" width="7.85546875" style="2" bestFit="1" customWidth="1"/>
    <col min="9957" max="9957" width="9.7109375" style="2" customWidth="1"/>
    <col min="9958" max="9958" width="12.85546875" style="2" customWidth="1"/>
    <col min="9959" max="10195" width="9.140625" style="2"/>
    <col min="10196" max="10196" width="9" style="2" bestFit="1" customWidth="1"/>
    <col min="10197" max="10197" width="9.85546875" style="2" bestFit="1" customWidth="1"/>
    <col min="10198" max="10198" width="9.140625" style="2" bestFit="1" customWidth="1"/>
    <col min="10199" max="10199" width="16" style="2" bestFit="1" customWidth="1"/>
    <col min="10200" max="10200" width="9" style="2" bestFit="1" customWidth="1"/>
    <col min="10201" max="10201" width="7.85546875" style="2" bestFit="1" customWidth="1"/>
    <col min="10202" max="10202" width="11.7109375" style="2" bestFit="1" customWidth="1"/>
    <col min="10203" max="10203" width="14.28515625" style="2" customWidth="1"/>
    <col min="10204" max="10204" width="11.7109375" style="2" bestFit="1" customWidth="1"/>
    <col min="10205" max="10205" width="14.140625" style="2" bestFit="1" customWidth="1"/>
    <col min="10206" max="10206" width="16.7109375" style="2" customWidth="1"/>
    <col min="10207" max="10207" width="16.5703125" style="2" customWidth="1"/>
    <col min="10208" max="10209" width="7.85546875" style="2" bestFit="1" customWidth="1"/>
    <col min="10210" max="10210" width="8" style="2" bestFit="1" customWidth="1"/>
    <col min="10211" max="10212" width="7.85546875" style="2" bestFit="1" customWidth="1"/>
    <col min="10213" max="10213" width="9.7109375" style="2" customWidth="1"/>
    <col min="10214" max="10214" width="12.85546875" style="2" customWidth="1"/>
    <col min="10215" max="10451" width="9.140625" style="2"/>
    <col min="10452" max="10452" width="9" style="2" bestFit="1" customWidth="1"/>
    <col min="10453" max="10453" width="9.85546875" style="2" bestFit="1" customWidth="1"/>
    <col min="10454" max="10454" width="9.140625" style="2" bestFit="1" customWidth="1"/>
    <col min="10455" max="10455" width="16" style="2" bestFit="1" customWidth="1"/>
    <col min="10456" max="10456" width="9" style="2" bestFit="1" customWidth="1"/>
    <col min="10457" max="10457" width="7.85546875" style="2" bestFit="1" customWidth="1"/>
    <col min="10458" max="10458" width="11.7109375" style="2" bestFit="1" customWidth="1"/>
    <col min="10459" max="10459" width="14.28515625" style="2" customWidth="1"/>
    <col min="10460" max="10460" width="11.7109375" style="2" bestFit="1" customWidth="1"/>
    <col min="10461" max="10461" width="14.140625" style="2" bestFit="1" customWidth="1"/>
    <col min="10462" max="10462" width="16.7109375" style="2" customWidth="1"/>
    <col min="10463" max="10463" width="16.5703125" style="2" customWidth="1"/>
    <col min="10464" max="10465" width="7.85546875" style="2" bestFit="1" customWidth="1"/>
    <col min="10466" max="10466" width="8" style="2" bestFit="1" customWidth="1"/>
    <col min="10467" max="10468" width="7.85546875" style="2" bestFit="1" customWidth="1"/>
    <col min="10469" max="10469" width="9.7109375" style="2" customWidth="1"/>
    <col min="10470" max="10470" width="12.85546875" style="2" customWidth="1"/>
    <col min="10471" max="10707" width="9.140625" style="2"/>
    <col min="10708" max="10708" width="9" style="2" bestFit="1" customWidth="1"/>
    <col min="10709" max="10709" width="9.85546875" style="2" bestFit="1" customWidth="1"/>
    <col min="10710" max="10710" width="9.140625" style="2" bestFit="1" customWidth="1"/>
    <col min="10711" max="10711" width="16" style="2" bestFit="1" customWidth="1"/>
    <col min="10712" max="10712" width="9" style="2" bestFit="1" customWidth="1"/>
    <col min="10713" max="10713" width="7.85546875" style="2" bestFit="1" customWidth="1"/>
    <col min="10714" max="10714" width="11.7109375" style="2" bestFit="1" customWidth="1"/>
    <col min="10715" max="10715" width="14.28515625" style="2" customWidth="1"/>
    <col min="10716" max="10716" width="11.7109375" style="2" bestFit="1" customWidth="1"/>
    <col min="10717" max="10717" width="14.140625" style="2" bestFit="1" customWidth="1"/>
    <col min="10718" max="10718" width="16.7109375" style="2" customWidth="1"/>
    <col min="10719" max="10719" width="16.5703125" style="2" customWidth="1"/>
    <col min="10720" max="10721" width="7.85546875" style="2" bestFit="1" customWidth="1"/>
    <col min="10722" max="10722" width="8" style="2" bestFit="1" customWidth="1"/>
    <col min="10723" max="10724" width="7.85546875" style="2" bestFit="1" customWidth="1"/>
    <col min="10725" max="10725" width="9.7109375" style="2" customWidth="1"/>
    <col min="10726" max="10726" width="12.85546875" style="2" customWidth="1"/>
    <col min="10727" max="10963" width="9.140625" style="2"/>
    <col min="10964" max="10964" width="9" style="2" bestFit="1" customWidth="1"/>
    <col min="10965" max="10965" width="9.85546875" style="2" bestFit="1" customWidth="1"/>
    <col min="10966" max="10966" width="9.140625" style="2" bestFit="1" customWidth="1"/>
    <col min="10967" max="10967" width="16" style="2" bestFit="1" customWidth="1"/>
    <col min="10968" max="10968" width="9" style="2" bestFit="1" customWidth="1"/>
    <col min="10969" max="10969" width="7.85546875" style="2" bestFit="1" customWidth="1"/>
    <col min="10970" max="10970" width="11.7109375" style="2" bestFit="1" customWidth="1"/>
    <col min="10971" max="10971" width="14.28515625" style="2" customWidth="1"/>
    <col min="10972" max="10972" width="11.7109375" style="2" bestFit="1" customWidth="1"/>
    <col min="10973" max="10973" width="14.140625" style="2" bestFit="1" customWidth="1"/>
    <col min="10974" max="10974" width="16.7109375" style="2" customWidth="1"/>
    <col min="10975" max="10975" width="16.5703125" style="2" customWidth="1"/>
    <col min="10976" max="10977" width="7.85546875" style="2" bestFit="1" customWidth="1"/>
    <col min="10978" max="10978" width="8" style="2" bestFit="1" customWidth="1"/>
    <col min="10979" max="10980" width="7.85546875" style="2" bestFit="1" customWidth="1"/>
    <col min="10981" max="10981" width="9.7109375" style="2" customWidth="1"/>
    <col min="10982" max="10982" width="12.85546875" style="2" customWidth="1"/>
    <col min="10983" max="11219" width="9.140625" style="2"/>
    <col min="11220" max="11220" width="9" style="2" bestFit="1" customWidth="1"/>
    <col min="11221" max="11221" width="9.85546875" style="2" bestFit="1" customWidth="1"/>
    <col min="11222" max="11222" width="9.140625" style="2" bestFit="1" customWidth="1"/>
    <col min="11223" max="11223" width="16" style="2" bestFit="1" customWidth="1"/>
    <col min="11224" max="11224" width="9" style="2" bestFit="1" customWidth="1"/>
    <col min="11225" max="11225" width="7.85546875" style="2" bestFit="1" customWidth="1"/>
    <col min="11226" max="11226" width="11.7109375" style="2" bestFit="1" customWidth="1"/>
    <col min="11227" max="11227" width="14.28515625" style="2" customWidth="1"/>
    <col min="11228" max="11228" width="11.7109375" style="2" bestFit="1" customWidth="1"/>
    <col min="11229" max="11229" width="14.140625" style="2" bestFit="1" customWidth="1"/>
    <col min="11230" max="11230" width="16.7109375" style="2" customWidth="1"/>
    <col min="11231" max="11231" width="16.5703125" style="2" customWidth="1"/>
    <col min="11232" max="11233" width="7.85546875" style="2" bestFit="1" customWidth="1"/>
    <col min="11234" max="11234" width="8" style="2" bestFit="1" customWidth="1"/>
    <col min="11235" max="11236" width="7.85546875" style="2" bestFit="1" customWidth="1"/>
    <col min="11237" max="11237" width="9.7109375" style="2" customWidth="1"/>
    <col min="11238" max="11238" width="12.85546875" style="2" customWidth="1"/>
    <col min="11239" max="11475" width="9.140625" style="2"/>
    <col min="11476" max="11476" width="9" style="2" bestFit="1" customWidth="1"/>
    <col min="11477" max="11477" width="9.85546875" style="2" bestFit="1" customWidth="1"/>
    <col min="11478" max="11478" width="9.140625" style="2" bestFit="1" customWidth="1"/>
    <col min="11479" max="11479" width="16" style="2" bestFit="1" customWidth="1"/>
    <col min="11480" max="11480" width="9" style="2" bestFit="1" customWidth="1"/>
    <col min="11481" max="11481" width="7.85546875" style="2" bestFit="1" customWidth="1"/>
    <col min="11482" max="11482" width="11.7109375" style="2" bestFit="1" customWidth="1"/>
    <col min="11483" max="11483" width="14.28515625" style="2" customWidth="1"/>
    <col min="11484" max="11484" width="11.7109375" style="2" bestFit="1" customWidth="1"/>
    <col min="11485" max="11485" width="14.140625" style="2" bestFit="1" customWidth="1"/>
    <col min="11486" max="11486" width="16.7109375" style="2" customWidth="1"/>
    <col min="11487" max="11487" width="16.5703125" style="2" customWidth="1"/>
    <col min="11488" max="11489" width="7.85546875" style="2" bestFit="1" customWidth="1"/>
    <col min="11490" max="11490" width="8" style="2" bestFit="1" customWidth="1"/>
    <col min="11491" max="11492" width="7.85546875" style="2" bestFit="1" customWidth="1"/>
    <col min="11493" max="11493" width="9.7109375" style="2" customWidth="1"/>
    <col min="11494" max="11494" width="12.85546875" style="2" customWidth="1"/>
    <col min="11495" max="11731" width="9.140625" style="2"/>
    <col min="11732" max="11732" width="9" style="2" bestFit="1" customWidth="1"/>
    <col min="11733" max="11733" width="9.85546875" style="2" bestFit="1" customWidth="1"/>
    <col min="11734" max="11734" width="9.140625" style="2" bestFit="1" customWidth="1"/>
    <col min="11735" max="11735" width="16" style="2" bestFit="1" customWidth="1"/>
    <col min="11736" max="11736" width="9" style="2" bestFit="1" customWidth="1"/>
    <col min="11737" max="11737" width="7.85546875" style="2" bestFit="1" customWidth="1"/>
    <col min="11738" max="11738" width="11.7109375" style="2" bestFit="1" customWidth="1"/>
    <col min="11739" max="11739" width="14.28515625" style="2" customWidth="1"/>
    <col min="11740" max="11740" width="11.7109375" style="2" bestFit="1" customWidth="1"/>
    <col min="11741" max="11741" width="14.140625" style="2" bestFit="1" customWidth="1"/>
    <col min="11742" max="11742" width="16.7109375" style="2" customWidth="1"/>
    <col min="11743" max="11743" width="16.5703125" style="2" customWidth="1"/>
    <col min="11744" max="11745" width="7.85546875" style="2" bestFit="1" customWidth="1"/>
    <col min="11746" max="11746" width="8" style="2" bestFit="1" customWidth="1"/>
    <col min="11747" max="11748" width="7.85546875" style="2" bestFit="1" customWidth="1"/>
    <col min="11749" max="11749" width="9.7109375" style="2" customWidth="1"/>
    <col min="11750" max="11750" width="12.85546875" style="2" customWidth="1"/>
    <col min="11751" max="11987" width="9.140625" style="2"/>
    <col min="11988" max="11988" width="9" style="2" bestFit="1" customWidth="1"/>
    <col min="11989" max="11989" width="9.85546875" style="2" bestFit="1" customWidth="1"/>
    <col min="11990" max="11990" width="9.140625" style="2" bestFit="1" customWidth="1"/>
    <col min="11991" max="11991" width="16" style="2" bestFit="1" customWidth="1"/>
    <col min="11992" max="11992" width="9" style="2" bestFit="1" customWidth="1"/>
    <col min="11993" max="11993" width="7.85546875" style="2" bestFit="1" customWidth="1"/>
    <col min="11994" max="11994" width="11.7109375" style="2" bestFit="1" customWidth="1"/>
    <col min="11995" max="11995" width="14.28515625" style="2" customWidth="1"/>
    <col min="11996" max="11996" width="11.7109375" style="2" bestFit="1" customWidth="1"/>
    <col min="11997" max="11997" width="14.140625" style="2" bestFit="1" customWidth="1"/>
    <col min="11998" max="11998" width="16.7109375" style="2" customWidth="1"/>
    <col min="11999" max="11999" width="16.5703125" style="2" customWidth="1"/>
    <col min="12000" max="12001" width="7.85546875" style="2" bestFit="1" customWidth="1"/>
    <col min="12002" max="12002" width="8" style="2" bestFit="1" customWidth="1"/>
    <col min="12003" max="12004" width="7.85546875" style="2" bestFit="1" customWidth="1"/>
    <col min="12005" max="12005" width="9.7109375" style="2" customWidth="1"/>
    <col min="12006" max="12006" width="12.85546875" style="2" customWidth="1"/>
    <col min="12007" max="12243" width="9.140625" style="2"/>
    <col min="12244" max="12244" width="9" style="2" bestFit="1" customWidth="1"/>
    <col min="12245" max="12245" width="9.85546875" style="2" bestFit="1" customWidth="1"/>
    <col min="12246" max="12246" width="9.140625" style="2" bestFit="1" customWidth="1"/>
    <col min="12247" max="12247" width="16" style="2" bestFit="1" customWidth="1"/>
    <col min="12248" max="12248" width="9" style="2" bestFit="1" customWidth="1"/>
    <col min="12249" max="12249" width="7.85546875" style="2" bestFit="1" customWidth="1"/>
    <col min="12250" max="12250" width="11.7109375" style="2" bestFit="1" customWidth="1"/>
    <col min="12251" max="12251" width="14.28515625" style="2" customWidth="1"/>
    <col min="12252" max="12252" width="11.7109375" style="2" bestFit="1" customWidth="1"/>
    <col min="12253" max="12253" width="14.140625" style="2" bestFit="1" customWidth="1"/>
    <col min="12254" max="12254" width="16.7109375" style="2" customWidth="1"/>
    <col min="12255" max="12255" width="16.5703125" style="2" customWidth="1"/>
    <col min="12256" max="12257" width="7.85546875" style="2" bestFit="1" customWidth="1"/>
    <col min="12258" max="12258" width="8" style="2" bestFit="1" customWidth="1"/>
    <col min="12259" max="12260" width="7.85546875" style="2" bestFit="1" customWidth="1"/>
    <col min="12261" max="12261" width="9.7109375" style="2" customWidth="1"/>
    <col min="12262" max="12262" width="12.85546875" style="2" customWidth="1"/>
    <col min="12263" max="12499" width="9.140625" style="2"/>
    <col min="12500" max="12500" width="9" style="2" bestFit="1" customWidth="1"/>
    <col min="12501" max="12501" width="9.85546875" style="2" bestFit="1" customWidth="1"/>
    <col min="12502" max="12502" width="9.140625" style="2" bestFit="1" customWidth="1"/>
    <col min="12503" max="12503" width="16" style="2" bestFit="1" customWidth="1"/>
    <col min="12504" max="12504" width="9" style="2" bestFit="1" customWidth="1"/>
    <col min="12505" max="12505" width="7.85546875" style="2" bestFit="1" customWidth="1"/>
    <col min="12506" max="12506" width="11.7109375" style="2" bestFit="1" customWidth="1"/>
    <col min="12507" max="12507" width="14.28515625" style="2" customWidth="1"/>
    <col min="12508" max="12508" width="11.7109375" style="2" bestFit="1" customWidth="1"/>
    <col min="12509" max="12509" width="14.140625" style="2" bestFit="1" customWidth="1"/>
    <col min="12510" max="12510" width="16.7109375" style="2" customWidth="1"/>
    <col min="12511" max="12511" width="16.5703125" style="2" customWidth="1"/>
    <col min="12512" max="12513" width="7.85546875" style="2" bestFit="1" customWidth="1"/>
    <col min="12514" max="12514" width="8" style="2" bestFit="1" customWidth="1"/>
    <col min="12515" max="12516" width="7.85546875" style="2" bestFit="1" customWidth="1"/>
    <col min="12517" max="12517" width="9.7109375" style="2" customWidth="1"/>
    <col min="12518" max="12518" width="12.85546875" style="2" customWidth="1"/>
    <col min="12519" max="12755" width="9.140625" style="2"/>
    <col min="12756" max="12756" width="9" style="2" bestFit="1" customWidth="1"/>
    <col min="12757" max="12757" width="9.85546875" style="2" bestFit="1" customWidth="1"/>
    <col min="12758" max="12758" width="9.140625" style="2" bestFit="1" customWidth="1"/>
    <col min="12759" max="12759" width="16" style="2" bestFit="1" customWidth="1"/>
    <col min="12760" max="12760" width="9" style="2" bestFit="1" customWidth="1"/>
    <col min="12761" max="12761" width="7.85546875" style="2" bestFit="1" customWidth="1"/>
    <col min="12762" max="12762" width="11.7109375" style="2" bestFit="1" customWidth="1"/>
    <col min="12763" max="12763" width="14.28515625" style="2" customWidth="1"/>
    <col min="12764" max="12764" width="11.7109375" style="2" bestFit="1" customWidth="1"/>
    <col min="12765" max="12765" width="14.140625" style="2" bestFit="1" customWidth="1"/>
    <col min="12766" max="12766" width="16.7109375" style="2" customWidth="1"/>
    <col min="12767" max="12767" width="16.5703125" style="2" customWidth="1"/>
    <col min="12768" max="12769" width="7.85546875" style="2" bestFit="1" customWidth="1"/>
    <col min="12770" max="12770" width="8" style="2" bestFit="1" customWidth="1"/>
    <col min="12771" max="12772" width="7.85546875" style="2" bestFit="1" customWidth="1"/>
    <col min="12773" max="12773" width="9.7109375" style="2" customWidth="1"/>
    <col min="12774" max="12774" width="12.85546875" style="2" customWidth="1"/>
    <col min="12775" max="13011" width="9.140625" style="2"/>
    <col min="13012" max="13012" width="9" style="2" bestFit="1" customWidth="1"/>
    <col min="13013" max="13013" width="9.85546875" style="2" bestFit="1" customWidth="1"/>
    <col min="13014" max="13014" width="9.140625" style="2" bestFit="1" customWidth="1"/>
    <col min="13015" max="13015" width="16" style="2" bestFit="1" customWidth="1"/>
    <col min="13016" max="13016" width="9" style="2" bestFit="1" customWidth="1"/>
    <col min="13017" max="13017" width="7.85546875" style="2" bestFit="1" customWidth="1"/>
    <col min="13018" max="13018" width="11.7109375" style="2" bestFit="1" customWidth="1"/>
    <col min="13019" max="13019" width="14.28515625" style="2" customWidth="1"/>
    <col min="13020" max="13020" width="11.7109375" style="2" bestFit="1" customWidth="1"/>
    <col min="13021" max="13021" width="14.140625" style="2" bestFit="1" customWidth="1"/>
    <col min="13022" max="13022" width="16.7109375" style="2" customWidth="1"/>
    <col min="13023" max="13023" width="16.5703125" style="2" customWidth="1"/>
    <col min="13024" max="13025" width="7.85546875" style="2" bestFit="1" customWidth="1"/>
    <col min="13026" max="13026" width="8" style="2" bestFit="1" customWidth="1"/>
    <col min="13027" max="13028" width="7.85546875" style="2" bestFit="1" customWidth="1"/>
    <col min="13029" max="13029" width="9.7109375" style="2" customWidth="1"/>
    <col min="13030" max="13030" width="12.85546875" style="2" customWidth="1"/>
    <col min="13031" max="13267" width="9.140625" style="2"/>
    <col min="13268" max="13268" width="9" style="2" bestFit="1" customWidth="1"/>
    <col min="13269" max="13269" width="9.85546875" style="2" bestFit="1" customWidth="1"/>
    <col min="13270" max="13270" width="9.140625" style="2" bestFit="1" customWidth="1"/>
    <col min="13271" max="13271" width="16" style="2" bestFit="1" customWidth="1"/>
    <col min="13272" max="13272" width="9" style="2" bestFit="1" customWidth="1"/>
    <col min="13273" max="13273" width="7.85546875" style="2" bestFit="1" customWidth="1"/>
    <col min="13274" max="13274" width="11.7109375" style="2" bestFit="1" customWidth="1"/>
    <col min="13275" max="13275" width="14.28515625" style="2" customWidth="1"/>
    <col min="13276" max="13276" width="11.7109375" style="2" bestFit="1" customWidth="1"/>
    <col min="13277" max="13277" width="14.140625" style="2" bestFit="1" customWidth="1"/>
    <col min="13278" max="13278" width="16.7109375" style="2" customWidth="1"/>
    <col min="13279" max="13279" width="16.5703125" style="2" customWidth="1"/>
    <col min="13280" max="13281" width="7.85546875" style="2" bestFit="1" customWidth="1"/>
    <col min="13282" max="13282" width="8" style="2" bestFit="1" customWidth="1"/>
    <col min="13283" max="13284" width="7.85546875" style="2" bestFit="1" customWidth="1"/>
    <col min="13285" max="13285" width="9.7109375" style="2" customWidth="1"/>
    <col min="13286" max="13286" width="12.85546875" style="2" customWidth="1"/>
    <col min="13287" max="13523" width="9.140625" style="2"/>
    <col min="13524" max="13524" width="9" style="2" bestFit="1" customWidth="1"/>
    <col min="13525" max="13525" width="9.85546875" style="2" bestFit="1" customWidth="1"/>
    <col min="13526" max="13526" width="9.140625" style="2" bestFit="1" customWidth="1"/>
    <col min="13527" max="13527" width="16" style="2" bestFit="1" customWidth="1"/>
    <col min="13528" max="13528" width="9" style="2" bestFit="1" customWidth="1"/>
    <col min="13529" max="13529" width="7.85546875" style="2" bestFit="1" customWidth="1"/>
    <col min="13530" max="13530" width="11.7109375" style="2" bestFit="1" customWidth="1"/>
    <col min="13531" max="13531" width="14.28515625" style="2" customWidth="1"/>
    <col min="13532" max="13532" width="11.7109375" style="2" bestFit="1" customWidth="1"/>
    <col min="13533" max="13533" width="14.140625" style="2" bestFit="1" customWidth="1"/>
    <col min="13534" max="13534" width="16.7109375" style="2" customWidth="1"/>
    <col min="13535" max="13535" width="16.5703125" style="2" customWidth="1"/>
    <col min="13536" max="13537" width="7.85546875" style="2" bestFit="1" customWidth="1"/>
    <col min="13538" max="13538" width="8" style="2" bestFit="1" customWidth="1"/>
    <col min="13539" max="13540" width="7.85546875" style="2" bestFit="1" customWidth="1"/>
    <col min="13541" max="13541" width="9.7109375" style="2" customWidth="1"/>
    <col min="13542" max="13542" width="12.85546875" style="2" customWidth="1"/>
    <col min="13543" max="13779" width="9.140625" style="2"/>
    <col min="13780" max="13780" width="9" style="2" bestFit="1" customWidth="1"/>
    <col min="13781" max="13781" width="9.85546875" style="2" bestFit="1" customWidth="1"/>
    <col min="13782" max="13782" width="9.140625" style="2" bestFit="1" customWidth="1"/>
    <col min="13783" max="13783" width="16" style="2" bestFit="1" customWidth="1"/>
    <col min="13784" max="13784" width="9" style="2" bestFit="1" customWidth="1"/>
    <col min="13785" max="13785" width="7.85546875" style="2" bestFit="1" customWidth="1"/>
    <col min="13786" max="13786" width="11.7109375" style="2" bestFit="1" customWidth="1"/>
    <col min="13787" max="13787" width="14.28515625" style="2" customWidth="1"/>
    <col min="13788" max="13788" width="11.7109375" style="2" bestFit="1" customWidth="1"/>
    <col min="13789" max="13789" width="14.140625" style="2" bestFit="1" customWidth="1"/>
    <col min="13790" max="13790" width="16.7109375" style="2" customWidth="1"/>
    <col min="13791" max="13791" width="16.5703125" style="2" customWidth="1"/>
    <col min="13792" max="13793" width="7.85546875" style="2" bestFit="1" customWidth="1"/>
    <col min="13794" max="13794" width="8" style="2" bestFit="1" customWidth="1"/>
    <col min="13795" max="13796" width="7.85546875" style="2" bestFit="1" customWidth="1"/>
    <col min="13797" max="13797" width="9.7109375" style="2" customWidth="1"/>
    <col min="13798" max="13798" width="12.85546875" style="2" customWidth="1"/>
    <col min="13799" max="14035" width="9.140625" style="2"/>
    <col min="14036" max="14036" width="9" style="2" bestFit="1" customWidth="1"/>
    <col min="14037" max="14037" width="9.85546875" style="2" bestFit="1" customWidth="1"/>
    <col min="14038" max="14038" width="9.140625" style="2" bestFit="1" customWidth="1"/>
    <col min="14039" max="14039" width="16" style="2" bestFit="1" customWidth="1"/>
    <col min="14040" max="14040" width="9" style="2" bestFit="1" customWidth="1"/>
    <col min="14041" max="14041" width="7.85546875" style="2" bestFit="1" customWidth="1"/>
    <col min="14042" max="14042" width="11.7109375" style="2" bestFit="1" customWidth="1"/>
    <col min="14043" max="14043" width="14.28515625" style="2" customWidth="1"/>
    <col min="14044" max="14044" width="11.7109375" style="2" bestFit="1" customWidth="1"/>
    <col min="14045" max="14045" width="14.140625" style="2" bestFit="1" customWidth="1"/>
    <col min="14046" max="14046" width="16.7109375" style="2" customWidth="1"/>
    <col min="14047" max="14047" width="16.5703125" style="2" customWidth="1"/>
    <col min="14048" max="14049" width="7.85546875" style="2" bestFit="1" customWidth="1"/>
    <col min="14050" max="14050" width="8" style="2" bestFit="1" customWidth="1"/>
    <col min="14051" max="14052" width="7.85546875" style="2" bestFit="1" customWidth="1"/>
    <col min="14053" max="14053" width="9.7109375" style="2" customWidth="1"/>
    <col min="14054" max="14054" width="12.85546875" style="2" customWidth="1"/>
    <col min="14055" max="14291" width="9.140625" style="2"/>
    <col min="14292" max="14292" width="9" style="2" bestFit="1" customWidth="1"/>
    <col min="14293" max="14293" width="9.85546875" style="2" bestFit="1" customWidth="1"/>
    <col min="14294" max="14294" width="9.140625" style="2" bestFit="1" customWidth="1"/>
    <col min="14295" max="14295" width="16" style="2" bestFit="1" customWidth="1"/>
    <col min="14296" max="14296" width="9" style="2" bestFit="1" customWidth="1"/>
    <col min="14297" max="14297" width="7.85546875" style="2" bestFit="1" customWidth="1"/>
    <col min="14298" max="14298" width="11.7109375" style="2" bestFit="1" customWidth="1"/>
    <col min="14299" max="14299" width="14.28515625" style="2" customWidth="1"/>
    <col min="14300" max="14300" width="11.7109375" style="2" bestFit="1" customWidth="1"/>
    <col min="14301" max="14301" width="14.140625" style="2" bestFit="1" customWidth="1"/>
    <col min="14302" max="14302" width="16.7109375" style="2" customWidth="1"/>
    <col min="14303" max="14303" width="16.5703125" style="2" customWidth="1"/>
    <col min="14304" max="14305" width="7.85546875" style="2" bestFit="1" customWidth="1"/>
    <col min="14306" max="14306" width="8" style="2" bestFit="1" customWidth="1"/>
    <col min="14307" max="14308" width="7.85546875" style="2" bestFit="1" customWidth="1"/>
    <col min="14309" max="14309" width="9.7109375" style="2" customWidth="1"/>
    <col min="14310" max="14310" width="12.85546875" style="2" customWidth="1"/>
    <col min="14311" max="14547" width="9.140625" style="2"/>
    <col min="14548" max="14548" width="9" style="2" bestFit="1" customWidth="1"/>
    <col min="14549" max="14549" width="9.85546875" style="2" bestFit="1" customWidth="1"/>
    <col min="14550" max="14550" width="9.140625" style="2" bestFit="1" customWidth="1"/>
    <col min="14551" max="14551" width="16" style="2" bestFit="1" customWidth="1"/>
    <col min="14552" max="14552" width="9" style="2" bestFit="1" customWidth="1"/>
    <col min="14553" max="14553" width="7.85546875" style="2" bestFit="1" customWidth="1"/>
    <col min="14554" max="14554" width="11.7109375" style="2" bestFit="1" customWidth="1"/>
    <col min="14555" max="14555" width="14.28515625" style="2" customWidth="1"/>
    <col min="14556" max="14556" width="11.7109375" style="2" bestFit="1" customWidth="1"/>
    <col min="14557" max="14557" width="14.140625" style="2" bestFit="1" customWidth="1"/>
    <col min="14558" max="14558" width="16.7109375" style="2" customWidth="1"/>
    <col min="14559" max="14559" width="16.5703125" style="2" customWidth="1"/>
    <col min="14560" max="14561" width="7.85546875" style="2" bestFit="1" customWidth="1"/>
    <col min="14562" max="14562" width="8" style="2" bestFit="1" customWidth="1"/>
    <col min="14563" max="14564" width="7.85546875" style="2" bestFit="1" customWidth="1"/>
    <col min="14565" max="14565" width="9.7109375" style="2" customWidth="1"/>
    <col min="14566" max="14566" width="12.85546875" style="2" customWidth="1"/>
    <col min="14567" max="14803" width="9.140625" style="2"/>
    <col min="14804" max="14804" width="9" style="2" bestFit="1" customWidth="1"/>
    <col min="14805" max="14805" width="9.85546875" style="2" bestFit="1" customWidth="1"/>
    <col min="14806" max="14806" width="9.140625" style="2" bestFit="1" customWidth="1"/>
    <col min="14807" max="14807" width="16" style="2" bestFit="1" customWidth="1"/>
    <col min="14808" max="14808" width="9" style="2" bestFit="1" customWidth="1"/>
    <col min="14809" max="14809" width="7.85546875" style="2" bestFit="1" customWidth="1"/>
    <col min="14810" max="14810" width="11.7109375" style="2" bestFit="1" customWidth="1"/>
    <col min="14811" max="14811" width="14.28515625" style="2" customWidth="1"/>
    <col min="14812" max="14812" width="11.7109375" style="2" bestFit="1" customWidth="1"/>
    <col min="14813" max="14813" width="14.140625" style="2" bestFit="1" customWidth="1"/>
    <col min="14814" max="14814" width="16.7109375" style="2" customWidth="1"/>
    <col min="14815" max="14815" width="16.5703125" style="2" customWidth="1"/>
    <col min="14816" max="14817" width="7.85546875" style="2" bestFit="1" customWidth="1"/>
    <col min="14818" max="14818" width="8" style="2" bestFit="1" customWidth="1"/>
    <col min="14819" max="14820" width="7.85546875" style="2" bestFit="1" customWidth="1"/>
    <col min="14821" max="14821" width="9.7109375" style="2" customWidth="1"/>
    <col min="14822" max="14822" width="12.85546875" style="2" customWidth="1"/>
    <col min="14823" max="15059" width="9.140625" style="2"/>
    <col min="15060" max="15060" width="9" style="2" bestFit="1" customWidth="1"/>
    <col min="15061" max="15061" width="9.85546875" style="2" bestFit="1" customWidth="1"/>
    <col min="15062" max="15062" width="9.140625" style="2" bestFit="1" customWidth="1"/>
    <col min="15063" max="15063" width="16" style="2" bestFit="1" customWidth="1"/>
    <col min="15064" max="15064" width="9" style="2" bestFit="1" customWidth="1"/>
    <col min="15065" max="15065" width="7.85546875" style="2" bestFit="1" customWidth="1"/>
    <col min="15066" max="15066" width="11.7109375" style="2" bestFit="1" customWidth="1"/>
    <col min="15067" max="15067" width="14.28515625" style="2" customWidth="1"/>
    <col min="15068" max="15068" width="11.7109375" style="2" bestFit="1" customWidth="1"/>
    <col min="15069" max="15069" width="14.140625" style="2" bestFit="1" customWidth="1"/>
    <col min="15070" max="15070" width="16.7109375" style="2" customWidth="1"/>
    <col min="15071" max="15071" width="16.5703125" style="2" customWidth="1"/>
    <col min="15072" max="15073" width="7.85546875" style="2" bestFit="1" customWidth="1"/>
    <col min="15074" max="15074" width="8" style="2" bestFit="1" customWidth="1"/>
    <col min="15075" max="15076" width="7.85546875" style="2" bestFit="1" customWidth="1"/>
    <col min="15077" max="15077" width="9.7109375" style="2" customWidth="1"/>
    <col min="15078" max="15078" width="12.85546875" style="2" customWidth="1"/>
    <col min="15079" max="15315" width="9.140625" style="2"/>
    <col min="15316" max="15316" width="9" style="2" bestFit="1" customWidth="1"/>
    <col min="15317" max="15317" width="9.85546875" style="2" bestFit="1" customWidth="1"/>
    <col min="15318" max="15318" width="9.140625" style="2" bestFit="1" customWidth="1"/>
    <col min="15319" max="15319" width="16" style="2" bestFit="1" customWidth="1"/>
    <col min="15320" max="15320" width="9" style="2" bestFit="1" customWidth="1"/>
    <col min="15321" max="15321" width="7.85546875" style="2" bestFit="1" customWidth="1"/>
    <col min="15322" max="15322" width="11.7109375" style="2" bestFit="1" customWidth="1"/>
    <col min="15323" max="15323" width="14.28515625" style="2" customWidth="1"/>
    <col min="15324" max="15324" width="11.7109375" style="2" bestFit="1" customWidth="1"/>
    <col min="15325" max="15325" width="14.140625" style="2" bestFit="1" customWidth="1"/>
    <col min="15326" max="15326" width="16.7109375" style="2" customWidth="1"/>
    <col min="15327" max="15327" width="16.5703125" style="2" customWidth="1"/>
    <col min="15328" max="15329" width="7.85546875" style="2" bestFit="1" customWidth="1"/>
    <col min="15330" max="15330" width="8" style="2" bestFit="1" customWidth="1"/>
    <col min="15331" max="15332" width="7.85546875" style="2" bestFit="1" customWidth="1"/>
    <col min="15333" max="15333" width="9.7109375" style="2" customWidth="1"/>
    <col min="15334" max="15334" width="12.85546875" style="2" customWidth="1"/>
    <col min="15335" max="15571" width="9.140625" style="2"/>
    <col min="15572" max="15572" width="9" style="2" bestFit="1" customWidth="1"/>
    <col min="15573" max="15573" width="9.85546875" style="2" bestFit="1" customWidth="1"/>
    <col min="15574" max="15574" width="9.140625" style="2" bestFit="1" customWidth="1"/>
    <col min="15575" max="15575" width="16" style="2" bestFit="1" customWidth="1"/>
    <col min="15576" max="15576" width="9" style="2" bestFit="1" customWidth="1"/>
    <col min="15577" max="15577" width="7.85546875" style="2" bestFit="1" customWidth="1"/>
    <col min="15578" max="15578" width="11.7109375" style="2" bestFit="1" customWidth="1"/>
    <col min="15579" max="15579" width="14.28515625" style="2" customWidth="1"/>
    <col min="15580" max="15580" width="11.7109375" style="2" bestFit="1" customWidth="1"/>
    <col min="15581" max="15581" width="14.140625" style="2" bestFit="1" customWidth="1"/>
    <col min="15582" max="15582" width="16.7109375" style="2" customWidth="1"/>
    <col min="15583" max="15583" width="16.5703125" style="2" customWidth="1"/>
    <col min="15584" max="15585" width="7.85546875" style="2" bestFit="1" customWidth="1"/>
    <col min="15586" max="15586" width="8" style="2" bestFit="1" customWidth="1"/>
    <col min="15587" max="15588" width="7.85546875" style="2" bestFit="1" customWidth="1"/>
    <col min="15589" max="15589" width="9.7109375" style="2" customWidth="1"/>
    <col min="15590" max="15590" width="12.85546875" style="2" customWidth="1"/>
    <col min="15591" max="15827" width="9.140625" style="2"/>
    <col min="15828" max="15828" width="9" style="2" bestFit="1" customWidth="1"/>
    <col min="15829" max="15829" width="9.85546875" style="2" bestFit="1" customWidth="1"/>
    <col min="15830" max="15830" width="9.140625" style="2" bestFit="1" customWidth="1"/>
    <col min="15831" max="15831" width="16" style="2" bestFit="1" customWidth="1"/>
    <col min="15832" max="15832" width="9" style="2" bestFit="1" customWidth="1"/>
    <col min="15833" max="15833" width="7.85546875" style="2" bestFit="1" customWidth="1"/>
    <col min="15834" max="15834" width="11.7109375" style="2" bestFit="1" customWidth="1"/>
    <col min="15835" max="15835" width="14.28515625" style="2" customWidth="1"/>
    <col min="15836" max="15836" width="11.7109375" style="2" bestFit="1" customWidth="1"/>
    <col min="15837" max="15837" width="14.140625" style="2" bestFit="1" customWidth="1"/>
    <col min="15838" max="15838" width="16.7109375" style="2" customWidth="1"/>
    <col min="15839" max="15839" width="16.5703125" style="2" customWidth="1"/>
    <col min="15840" max="15841" width="7.85546875" style="2" bestFit="1" customWidth="1"/>
    <col min="15842" max="15842" width="8" style="2" bestFit="1" customWidth="1"/>
    <col min="15843" max="15844" width="7.85546875" style="2" bestFit="1" customWidth="1"/>
    <col min="15845" max="15845" width="9.7109375" style="2" customWidth="1"/>
    <col min="15846" max="15846" width="12.85546875" style="2" customWidth="1"/>
    <col min="15847" max="16083" width="9.140625" style="2"/>
    <col min="16084" max="16084" width="9" style="2" bestFit="1" customWidth="1"/>
    <col min="16085" max="16085" width="9.85546875" style="2" bestFit="1" customWidth="1"/>
    <col min="16086" max="16086" width="9.140625" style="2" bestFit="1" customWidth="1"/>
    <col min="16087" max="16087" width="16" style="2" bestFit="1" customWidth="1"/>
    <col min="16088" max="16088" width="9" style="2" bestFit="1" customWidth="1"/>
    <col min="16089" max="16089" width="7.85546875" style="2" bestFit="1" customWidth="1"/>
    <col min="16090" max="16090" width="11.7109375" style="2" bestFit="1" customWidth="1"/>
    <col min="16091" max="16091" width="14.28515625" style="2" customWidth="1"/>
    <col min="16092" max="16092" width="11.7109375" style="2" bestFit="1" customWidth="1"/>
    <col min="16093" max="16093" width="14.140625" style="2" bestFit="1" customWidth="1"/>
    <col min="16094" max="16094" width="16.7109375" style="2" customWidth="1"/>
    <col min="16095" max="16095" width="16.5703125" style="2" customWidth="1"/>
    <col min="16096" max="16097" width="7.85546875" style="2" bestFit="1" customWidth="1"/>
    <col min="16098" max="16098" width="8" style="2" bestFit="1" customWidth="1"/>
    <col min="16099" max="16100" width="7.85546875" style="2" bestFit="1" customWidth="1"/>
    <col min="16101" max="16101" width="9.7109375" style="2" customWidth="1"/>
    <col min="16102" max="16102" width="12.85546875" style="2" customWidth="1"/>
    <col min="16103" max="16384" width="9.140625" style="2"/>
  </cols>
  <sheetData>
    <row r="1" spans="1:18" s="5" customFormat="1" ht="34.5" customHeight="1">
      <c r="A1" s="426" t="s">
        <v>1</v>
      </c>
      <c r="B1" s="428" t="s">
        <v>0</v>
      </c>
      <c r="C1" s="410" t="s">
        <v>7</v>
      </c>
      <c r="D1" s="559" t="s">
        <v>45</v>
      </c>
      <c r="E1" s="560"/>
      <c r="F1" s="560"/>
      <c r="G1" s="561" t="s">
        <v>385</v>
      </c>
      <c r="H1" s="562"/>
      <c r="I1" s="557" t="s">
        <v>57</v>
      </c>
      <c r="J1" s="554" t="s">
        <v>29</v>
      </c>
      <c r="K1" s="555"/>
      <c r="L1" s="556"/>
    </row>
    <row r="2" spans="1:18" ht="34.5" customHeight="1" thickBot="1">
      <c r="A2" s="427"/>
      <c r="B2" s="429"/>
      <c r="C2" s="411"/>
      <c r="D2" s="207" t="s">
        <v>314</v>
      </c>
      <c r="E2" s="207" t="s">
        <v>384</v>
      </c>
      <c r="F2" s="210" t="s">
        <v>90</v>
      </c>
      <c r="G2" s="209" t="s">
        <v>314</v>
      </c>
      <c r="H2" s="208" t="s">
        <v>33</v>
      </c>
      <c r="I2" s="558"/>
      <c r="J2" s="457"/>
      <c r="K2" s="420"/>
      <c r="L2" s="421"/>
    </row>
    <row r="3" spans="1:18" s="336" customFormat="1" ht="14.25">
      <c r="A3" s="358" t="str">
        <f>'1-συμβολαια'!A3</f>
        <v>;;;???</v>
      </c>
      <c r="B3" s="334" t="str">
        <f>'1-συμβολαια'!C3</f>
        <v>κληρονομιάς ΑΠΟΔΟΧΗ</v>
      </c>
      <c r="C3" s="339">
        <f>'1-συμβολαια'!D3</f>
        <v>0</v>
      </c>
      <c r="D3" s="337"/>
      <c r="E3" s="337"/>
      <c r="F3" s="337"/>
      <c r="G3" s="395"/>
      <c r="H3" s="335"/>
      <c r="I3" s="340">
        <v>0.5</v>
      </c>
      <c r="J3" s="298" t="s">
        <v>135</v>
      </c>
      <c r="K3" s="298" t="s">
        <v>132</v>
      </c>
      <c r="L3" s="69"/>
    </row>
    <row r="4" spans="1:18" s="336" customFormat="1" ht="14.25">
      <c r="A4" s="358">
        <f>'1-συμβολαια'!A4</f>
        <v>0</v>
      </c>
      <c r="B4" s="334" t="str">
        <f>'1-συμβολαια'!C4</f>
        <v>ΧΡΗΣΙΚΤΗΣΙΑ αγροτεμαχίων = 1982 πατρός ΚΛΗΡΟΝΟΜΙΑ άτυπος</v>
      </c>
      <c r="C4" s="339">
        <f>'1-συμβολαια'!D4</f>
        <v>666.66</v>
      </c>
      <c r="D4" s="337"/>
      <c r="E4" s="337"/>
      <c r="F4" s="338"/>
      <c r="G4" s="395"/>
      <c r="H4" s="335"/>
      <c r="I4" s="340">
        <v>3</v>
      </c>
      <c r="J4" s="298" t="s">
        <v>135</v>
      </c>
      <c r="K4" s="298" t="s">
        <v>132</v>
      </c>
      <c r="L4" s="69"/>
    </row>
    <row r="5" spans="1:18" ht="15.75">
      <c r="A5" s="442" t="s">
        <v>56</v>
      </c>
      <c r="B5" s="443"/>
      <c r="C5" s="443"/>
      <c r="D5" s="211">
        <f t="shared" ref="D5:I5" si="0">SUM(D3:D4)</f>
        <v>0</v>
      </c>
      <c r="E5" s="211">
        <f t="shared" si="0"/>
        <v>0</v>
      </c>
      <c r="F5" s="211">
        <f t="shared" si="0"/>
        <v>0</v>
      </c>
      <c r="G5" s="341">
        <f t="shared" si="0"/>
        <v>0</v>
      </c>
      <c r="H5" s="211">
        <f t="shared" si="0"/>
        <v>0</v>
      </c>
      <c r="I5" s="341">
        <f t="shared" si="0"/>
        <v>3.5</v>
      </c>
    </row>
    <row r="6" spans="1:18" ht="15.75">
      <c r="J6" s="116" t="s">
        <v>102</v>
      </c>
      <c r="K6" s="126"/>
      <c r="L6" s="126"/>
      <c r="M6" s="114"/>
      <c r="N6" s="114"/>
      <c r="O6" s="114"/>
      <c r="P6" s="114"/>
      <c r="Q6" s="4"/>
    </row>
    <row r="7" spans="1:18" ht="15.75">
      <c r="J7" s="213"/>
      <c r="K7" s="126" t="s">
        <v>103</v>
      </c>
      <c r="L7" s="126"/>
      <c r="M7" s="126"/>
      <c r="N7" s="126"/>
      <c r="O7" s="126"/>
      <c r="P7" s="126"/>
      <c r="Q7" s="213"/>
      <c r="R7" s="212"/>
    </row>
    <row r="8" spans="1:18" ht="15.75">
      <c r="J8" s="213"/>
      <c r="K8" s="213"/>
      <c r="L8" s="214"/>
      <c r="M8" s="214"/>
      <c r="N8" s="214"/>
      <c r="O8" s="214"/>
      <c r="P8" s="214"/>
      <c r="Q8" s="214"/>
      <c r="R8" s="212"/>
    </row>
    <row r="9" spans="1:18" ht="15.75">
      <c r="J9" s="213"/>
      <c r="K9" s="213"/>
      <c r="L9" s="126"/>
      <c r="M9" s="214"/>
      <c r="N9" s="214"/>
      <c r="O9" s="126"/>
      <c r="P9" s="126"/>
      <c r="Q9" s="126"/>
      <c r="R9" s="212"/>
    </row>
    <row r="10" spans="1:18" ht="15.75">
      <c r="J10" s="213"/>
      <c r="K10" s="213"/>
      <c r="L10" s="214"/>
      <c r="M10" s="214"/>
      <c r="N10" s="214"/>
      <c r="O10" s="214"/>
      <c r="P10" s="214"/>
      <c r="Q10" s="214"/>
      <c r="R10" s="212"/>
    </row>
    <row r="11" spans="1:18" ht="15.75">
      <c r="M11" s="117"/>
      <c r="R11" s="212"/>
    </row>
    <row r="12" spans="1:18" ht="15.75">
      <c r="M12" s="117"/>
    </row>
    <row r="13" spans="1:18" ht="15.75">
      <c r="M13" s="117"/>
    </row>
    <row r="14" spans="1:18" ht="15.75">
      <c r="M14" s="117"/>
    </row>
  </sheetData>
  <mergeCells count="8">
    <mergeCell ref="J1:L2"/>
    <mergeCell ref="I1:I2"/>
    <mergeCell ref="A5:C5"/>
    <mergeCell ref="D1:F1"/>
    <mergeCell ref="A1:A2"/>
    <mergeCell ref="B1:B2"/>
    <mergeCell ref="C1:C2"/>
    <mergeCell ref="G1:H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H4" sqref="H4"/>
    </sheetView>
  </sheetViews>
  <sheetFormatPr defaultRowHeight="15"/>
  <cols>
    <col min="1" max="1" width="11.5703125" style="99" bestFit="1" customWidth="1"/>
    <col min="2" max="2" width="70.85546875" style="100" bestFit="1" customWidth="1"/>
    <col min="3" max="3" width="14.28515625" style="101" customWidth="1"/>
    <col min="4" max="4" width="14.140625" style="101" bestFit="1" customWidth="1"/>
    <col min="5" max="5" width="16.7109375" style="101" bestFit="1" customWidth="1"/>
    <col min="6" max="6" width="7.85546875" style="98" customWidth="1"/>
    <col min="7" max="7" width="10" style="98" customWidth="1"/>
    <col min="8" max="8" width="6.140625" style="98" bestFit="1" customWidth="1"/>
    <col min="9" max="12" width="7.140625" style="98" customWidth="1"/>
    <col min="13" max="13" width="6.28515625" style="98" customWidth="1"/>
    <col min="14" max="21" width="7.140625" style="98" customWidth="1"/>
    <col min="22" max="22" width="30.85546875" style="98" customWidth="1"/>
    <col min="23" max="220" width="9.140625" style="94"/>
    <col min="221" max="221" width="9" style="94" bestFit="1" customWidth="1"/>
    <col min="222" max="222" width="9.85546875" style="94" bestFit="1" customWidth="1"/>
    <col min="223" max="223" width="9.140625" style="94" bestFit="1" customWidth="1"/>
    <col min="224" max="224" width="16" style="94" bestFit="1" customWidth="1"/>
    <col min="225" max="225" width="9" style="94" bestFit="1" customWidth="1"/>
    <col min="226" max="226" width="7.85546875" style="94" bestFit="1" customWidth="1"/>
    <col min="227" max="227" width="11.7109375" style="94" bestFit="1" customWidth="1"/>
    <col min="228" max="228" width="14.28515625" style="94" customWidth="1"/>
    <col min="229" max="229" width="11.7109375" style="94" bestFit="1" customWidth="1"/>
    <col min="230" max="230" width="14.140625" style="94" bestFit="1" customWidth="1"/>
    <col min="231" max="231" width="16.7109375" style="94" customWidth="1"/>
    <col min="232" max="232" width="16.5703125" style="94" customWidth="1"/>
    <col min="233" max="234" width="7.85546875" style="94" bestFit="1" customWidth="1"/>
    <col min="235" max="235" width="8" style="94" bestFit="1" customWidth="1"/>
    <col min="236" max="237" width="7.85546875" style="94" bestFit="1" customWidth="1"/>
    <col min="238" max="238" width="9.7109375" style="94" customWidth="1"/>
    <col min="239" max="239" width="12.85546875" style="94" customWidth="1"/>
    <col min="240" max="476" width="9.140625" style="94"/>
    <col min="477" max="477" width="9" style="94" bestFit="1" customWidth="1"/>
    <col min="478" max="478" width="9.85546875" style="94" bestFit="1" customWidth="1"/>
    <col min="479" max="479" width="9.140625" style="94" bestFit="1" customWidth="1"/>
    <col min="480" max="480" width="16" style="94" bestFit="1" customWidth="1"/>
    <col min="481" max="481" width="9" style="94" bestFit="1" customWidth="1"/>
    <col min="482" max="482" width="7.85546875" style="94" bestFit="1" customWidth="1"/>
    <col min="483" max="483" width="11.7109375" style="94" bestFit="1" customWidth="1"/>
    <col min="484" max="484" width="14.28515625" style="94" customWidth="1"/>
    <col min="485" max="485" width="11.7109375" style="94" bestFit="1" customWidth="1"/>
    <col min="486" max="486" width="14.140625" style="94" bestFit="1" customWidth="1"/>
    <col min="487" max="487" width="16.7109375" style="94" customWidth="1"/>
    <col min="488" max="488" width="16.5703125" style="94" customWidth="1"/>
    <col min="489" max="490" width="7.85546875" style="94" bestFit="1" customWidth="1"/>
    <col min="491" max="491" width="8" style="94" bestFit="1" customWidth="1"/>
    <col min="492" max="493" width="7.85546875" style="94" bestFit="1" customWidth="1"/>
    <col min="494" max="494" width="9.7109375" style="94" customWidth="1"/>
    <col min="495" max="495" width="12.85546875" style="94" customWidth="1"/>
    <col min="496" max="732" width="9.140625" style="94"/>
    <col min="733" max="733" width="9" style="94" bestFit="1" customWidth="1"/>
    <col min="734" max="734" width="9.85546875" style="94" bestFit="1" customWidth="1"/>
    <col min="735" max="735" width="9.140625" style="94" bestFit="1" customWidth="1"/>
    <col min="736" max="736" width="16" style="94" bestFit="1" customWidth="1"/>
    <col min="737" max="737" width="9" style="94" bestFit="1" customWidth="1"/>
    <col min="738" max="738" width="7.85546875" style="94" bestFit="1" customWidth="1"/>
    <col min="739" max="739" width="11.7109375" style="94" bestFit="1" customWidth="1"/>
    <col min="740" max="740" width="14.28515625" style="94" customWidth="1"/>
    <col min="741" max="741" width="11.7109375" style="94" bestFit="1" customWidth="1"/>
    <col min="742" max="742" width="14.140625" style="94" bestFit="1" customWidth="1"/>
    <col min="743" max="743" width="16.7109375" style="94" customWidth="1"/>
    <col min="744" max="744" width="16.5703125" style="94" customWidth="1"/>
    <col min="745" max="746" width="7.85546875" style="94" bestFit="1" customWidth="1"/>
    <col min="747" max="747" width="8" style="94" bestFit="1" customWidth="1"/>
    <col min="748" max="749" width="7.85546875" style="94" bestFit="1" customWidth="1"/>
    <col min="750" max="750" width="9.7109375" style="94" customWidth="1"/>
    <col min="751" max="751" width="12.85546875" style="94" customWidth="1"/>
    <col min="752" max="988" width="9.140625" style="94"/>
    <col min="989" max="989" width="9" style="94" bestFit="1" customWidth="1"/>
    <col min="990" max="990" width="9.85546875" style="94" bestFit="1" customWidth="1"/>
    <col min="991" max="991" width="9.140625" style="94" bestFit="1" customWidth="1"/>
    <col min="992" max="992" width="16" style="94" bestFit="1" customWidth="1"/>
    <col min="993" max="993" width="9" style="94" bestFit="1" customWidth="1"/>
    <col min="994" max="994" width="7.85546875" style="94" bestFit="1" customWidth="1"/>
    <col min="995" max="995" width="11.7109375" style="94" bestFit="1" customWidth="1"/>
    <col min="996" max="996" width="14.28515625" style="94" customWidth="1"/>
    <col min="997" max="997" width="11.7109375" style="94" bestFit="1" customWidth="1"/>
    <col min="998" max="998" width="14.140625" style="94" bestFit="1" customWidth="1"/>
    <col min="999" max="999" width="16.7109375" style="94" customWidth="1"/>
    <col min="1000" max="1000" width="16.5703125" style="94" customWidth="1"/>
    <col min="1001" max="1002" width="7.85546875" style="94" bestFit="1" customWidth="1"/>
    <col min="1003" max="1003" width="8" style="94" bestFit="1" customWidth="1"/>
    <col min="1004" max="1005" width="7.85546875" style="94" bestFit="1" customWidth="1"/>
    <col min="1006" max="1006" width="9.7109375" style="94" customWidth="1"/>
    <col min="1007" max="1007" width="12.85546875" style="94" customWidth="1"/>
    <col min="1008" max="1244" width="9.140625" style="94"/>
    <col min="1245" max="1245" width="9" style="94" bestFit="1" customWidth="1"/>
    <col min="1246" max="1246" width="9.85546875" style="94" bestFit="1" customWidth="1"/>
    <col min="1247" max="1247" width="9.140625" style="94" bestFit="1" customWidth="1"/>
    <col min="1248" max="1248" width="16" style="94" bestFit="1" customWidth="1"/>
    <col min="1249" max="1249" width="9" style="94" bestFit="1" customWidth="1"/>
    <col min="1250" max="1250" width="7.85546875" style="94" bestFit="1" customWidth="1"/>
    <col min="1251" max="1251" width="11.7109375" style="94" bestFit="1" customWidth="1"/>
    <col min="1252" max="1252" width="14.28515625" style="94" customWidth="1"/>
    <col min="1253" max="1253" width="11.7109375" style="94" bestFit="1" customWidth="1"/>
    <col min="1254" max="1254" width="14.140625" style="94" bestFit="1" customWidth="1"/>
    <col min="1255" max="1255" width="16.7109375" style="94" customWidth="1"/>
    <col min="1256" max="1256" width="16.5703125" style="94" customWidth="1"/>
    <col min="1257" max="1258" width="7.85546875" style="94" bestFit="1" customWidth="1"/>
    <col min="1259" max="1259" width="8" style="94" bestFit="1" customWidth="1"/>
    <col min="1260" max="1261" width="7.85546875" style="94" bestFit="1" customWidth="1"/>
    <col min="1262" max="1262" width="9.7109375" style="94" customWidth="1"/>
    <col min="1263" max="1263" width="12.85546875" style="94" customWidth="1"/>
    <col min="1264" max="1500" width="9.140625" style="94"/>
    <col min="1501" max="1501" width="9" style="94" bestFit="1" customWidth="1"/>
    <col min="1502" max="1502" width="9.85546875" style="94" bestFit="1" customWidth="1"/>
    <col min="1503" max="1503" width="9.140625" style="94" bestFit="1" customWidth="1"/>
    <col min="1504" max="1504" width="16" style="94" bestFit="1" customWidth="1"/>
    <col min="1505" max="1505" width="9" style="94" bestFit="1" customWidth="1"/>
    <col min="1506" max="1506" width="7.85546875" style="94" bestFit="1" customWidth="1"/>
    <col min="1507" max="1507" width="11.7109375" style="94" bestFit="1" customWidth="1"/>
    <col min="1508" max="1508" width="14.28515625" style="94" customWidth="1"/>
    <col min="1509" max="1509" width="11.7109375" style="94" bestFit="1" customWidth="1"/>
    <col min="1510" max="1510" width="14.140625" style="94" bestFit="1" customWidth="1"/>
    <col min="1511" max="1511" width="16.7109375" style="94" customWidth="1"/>
    <col min="1512" max="1512" width="16.5703125" style="94" customWidth="1"/>
    <col min="1513" max="1514" width="7.85546875" style="94" bestFit="1" customWidth="1"/>
    <col min="1515" max="1515" width="8" style="94" bestFit="1" customWidth="1"/>
    <col min="1516" max="1517" width="7.85546875" style="94" bestFit="1" customWidth="1"/>
    <col min="1518" max="1518" width="9.7109375" style="94" customWidth="1"/>
    <col min="1519" max="1519" width="12.85546875" style="94" customWidth="1"/>
    <col min="1520" max="1756" width="9.140625" style="94"/>
    <col min="1757" max="1757" width="9" style="94" bestFit="1" customWidth="1"/>
    <col min="1758" max="1758" width="9.85546875" style="94" bestFit="1" customWidth="1"/>
    <col min="1759" max="1759" width="9.140625" style="94" bestFit="1" customWidth="1"/>
    <col min="1760" max="1760" width="16" style="94" bestFit="1" customWidth="1"/>
    <col min="1761" max="1761" width="9" style="94" bestFit="1" customWidth="1"/>
    <col min="1762" max="1762" width="7.85546875" style="94" bestFit="1" customWidth="1"/>
    <col min="1763" max="1763" width="11.7109375" style="94" bestFit="1" customWidth="1"/>
    <col min="1764" max="1764" width="14.28515625" style="94" customWidth="1"/>
    <col min="1765" max="1765" width="11.7109375" style="94" bestFit="1" customWidth="1"/>
    <col min="1766" max="1766" width="14.140625" style="94" bestFit="1" customWidth="1"/>
    <col min="1767" max="1767" width="16.7109375" style="94" customWidth="1"/>
    <col min="1768" max="1768" width="16.5703125" style="94" customWidth="1"/>
    <col min="1769" max="1770" width="7.85546875" style="94" bestFit="1" customWidth="1"/>
    <col min="1771" max="1771" width="8" style="94" bestFit="1" customWidth="1"/>
    <col min="1772" max="1773" width="7.85546875" style="94" bestFit="1" customWidth="1"/>
    <col min="1774" max="1774" width="9.7109375" style="94" customWidth="1"/>
    <col min="1775" max="1775" width="12.85546875" style="94" customWidth="1"/>
    <col min="1776" max="2012" width="9.140625" style="94"/>
    <col min="2013" max="2013" width="9" style="94" bestFit="1" customWidth="1"/>
    <col min="2014" max="2014" width="9.85546875" style="94" bestFit="1" customWidth="1"/>
    <col min="2015" max="2015" width="9.140625" style="94" bestFit="1" customWidth="1"/>
    <col min="2016" max="2016" width="16" style="94" bestFit="1" customWidth="1"/>
    <col min="2017" max="2017" width="9" style="94" bestFit="1" customWidth="1"/>
    <col min="2018" max="2018" width="7.85546875" style="94" bestFit="1" customWidth="1"/>
    <col min="2019" max="2019" width="11.7109375" style="94" bestFit="1" customWidth="1"/>
    <col min="2020" max="2020" width="14.28515625" style="94" customWidth="1"/>
    <col min="2021" max="2021" width="11.7109375" style="94" bestFit="1" customWidth="1"/>
    <col min="2022" max="2022" width="14.140625" style="94" bestFit="1" customWidth="1"/>
    <col min="2023" max="2023" width="16.7109375" style="94" customWidth="1"/>
    <col min="2024" max="2024" width="16.5703125" style="94" customWidth="1"/>
    <col min="2025" max="2026" width="7.85546875" style="94" bestFit="1" customWidth="1"/>
    <col min="2027" max="2027" width="8" style="94" bestFit="1" customWidth="1"/>
    <col min="2028" max="2029" width="7.85546875" style="94" bestFit="1" customWidth="1"/>
    <col min="2030" max="2030" width="9.7109375" style="94" customWidth="1"/>
    <col min="2031" max="2031" width="12.85546875" style="94" customWidth="1"/>
    <col min="2032" max="2268" width="9.140625" style="94"/>
    <col min="2269" max="2269" width="9" style="94" bestFit="1" customWidth="1"/>
    <col min="2270" max="2270" width="9.85546875" style="94" bestFit="1" customWidth="1"/>
    <col min="2271" max="2271" width="9.140625" style="94" bestFit="1" customWidth="1"/>
    <col min="2272" max="2272" width="16" style="94" bestFit="1" customWidth="1"/>
    <col min="2273" max="2273" width="9" style="94" bestFit="1" customWidth="1"/>
    <col min="2274" max="2274" width="7.85546875" style="94" bestFit="1" customWidth="1"/>
    <col min="2275" max="2275" width="11.7109375" style="94" bestFit="1" customWidth="1"/>
    <col min="2276" max="2276" width="14.28515625" style="94" customWidth="1"/>
    <col min="2277" max="2277" width="11.7109375" style="94" bestFit="1" customWidth="1"/>
    <col min="2278" max="2278" width="14.140625" style="94" bestFit="1" customWidth="1"/>
    <col min="2279" max="2279" width="16.7109375" style="94" customWidth="1"/>
    <col min="2280" max="2280" width="16.5703125" style="94" customWidth="1"/>
    <col min="2281" max="2282" width="7.85546875" style="94" bestFit="1" customWidth="1"/>
    <col min="2283" max="2283" width="8" style="94" bestFit="1" customWidth="1"/>
    <col min="2284" max="2285" width="7.85546875" style="94" bestFit="1" customWidth="1"/>
    <col min="2286" max="2286" width="9.7109375" style="94" customWidth="1"/>
    <col min="2287" max="2287" width="12.85546875" style="94" customWidth="1"/>
    <col min="2288" max="2524" width="9.140625" style="94"/>
    <col min="2525" max="2525" width="9" style="94" bestFit="1" customWidth="1"/>
    <col min="2526" max="2526" width="9.85546875" style="94" bestFit="1" customWidth="1"/>
    <col min="2527" max="2527" width="9.140625" style="94" bestFit="1" customWidth="1"/>
    <col min="2528" max="2528" width="16" style="94" bestFit="1" customWidth="1"/>
    <col min="2529" max="2529" width="9" style="94" bestFit="1" customWidth="1"/>
    <col min="2530" max="2530" width="7.85546875" style="94" bestFit="1" customWidth="1"/>
    <col min="2531" max="2531" width="11.7109375" style="94" bestFit="1" customWidth="1"/>
    <col min="2532" max="2532" width="14.28515625" style="94" customWidth="1"/>
    <col min="2533" max="2533" width="11.7109375" style="94" bestFit="1" customWidth="1"/>
    <col min="2534" max="2534" width="14.140625" style="94" bestFit="1" customWidth="1"/>
    <col min="2535" max="2535" width="16.7109375" style="94" customWidth="1"/>
    <col min="2536" max="2536" width="16.5703125" style="94" customWidth="1"/>
    <col min="2537" max="2538" width="7.85546875" style="94" bestFit="1" customWidth="1"/>
    <col min="2539" max="2539" width="8" style="94" bestFit="1" customWidth="1"/>
    <col min="2540" max="2541" width="7.85546875" style="94" bestFit="1" customWidth="1"/>
    <col min="2542" max="2542" width="9.7109375" style="94" customWidth="1"/>
    <col min="2543" max="2543" width="12.85546875" style="94" customWidth="1"/>
    <col min="2544" max="2780" width="9.140625" style="94"/>
    <col min="2781" max="2781" width="9" style="94" bestFit="1" customWidth="1"/>
    <col min="2782" max="2782" width="9.85546875" style="94" bestFit="1" customWidth="1"/>
    <col min="2783" max="2783" width="9.140625" style="94" bestFit="1" customWidth="1"/>
    <col min="2784" max="2784" width="16" style="94" bestFit="1" customWidth="1"/>
    <col min="2785" max="2785" width="9" style="94" bestFit="1" customWidth="1"/>
    <col min="2786" max="2786" width="7.85546875" style="94" bestFit="1" customWidth="1"/>
    <col min="2787" max="2787" width="11.7109375" style="94" bestFit="1" customWidth="1"/>
    <col min="2788" max="2788" width="14.28515625" style="94" customWidth="1"/>
    <col min="2789" max="2789" width="11.7109375" style="94" bestFit="1" customWidth="1"/>
    <col min="2790" max="2790" width="14.140625" style="94" bestFit="1" customWidth="1"/>
    <col min="2791" max="2791" width="16.7109375" style="94" customWidth="1"/>
    <col min="2792" max="2792" width="16.5703125" style="94" customWidth="1"/>
    <col min="2793" max="2794" width="7.85546875" style="94" bestFit="1" customWidth="1"/>
    <col min="2795" max="2795" width="8" style="94" bestFit="1" customWidth="1"/>
    <col min="2796" max="2797" width="7.85546875" style="94" bestFit="1" customWidth="1"/>
    <col min="2798" max="2798" width="9.7109375" style="94" customWidth="1"/>
    <col min="2799" max="2799" width="12.85546875" style="94" customWidth="1"/>
    <col min="2800" max="3036" width="9.140625" style="94"/>
    <col min="3037" max="3037" width="9" style="94" bestFit="1" customWidth="1"/>
    <col min="3038" max="3038" width="9.85546875" style="94" bestFit="1" customWidth="1"/>
    <col min="3039" max="3039" width="9.140625" style="94" bestFit="1" customWidth="1"/>
    <col min="3040" max="3040" width="16" style="94" bestFit="1" customWidth="1"/>
    <col min="3041" max="3041" width="9" style="94" bestFit="1" customWidth="1"/>
    <col min="3042" max="3042" width="7.85546875" style="94" bestFit="1" customWidth="1"/>
    <col min="3043" max="3043" width="11.7109375" style="94" bestFit="1" customWidth="1"/>
    <col min="3044" max="3044" width="14.28515625" style="94" customWidth="1"/>
    <col min="3045" max="3045" width="11.7109375" style="94" bestFit="1" customWidth="1"/>
    <col min="3046" max="3046" width="14.140625" style="94" bestFit="1" customWidth="1"/>
    <col min="3047" max="3047" width="16.7109375" style="94" customWidth="1"/>
    <col min="3048" max="3048" width="16.5703125" style="94" customWidth="1"/>
    <col min="3049" max="3050" width="7.85546875" style="94" bestFit="1" customWidth="1"/>
    <col min="3051" max="3051" width="8" style="94" bestFit="1" customWidth="1"/>
    <col min="3052" max="3053" width="7.85546875" style="94" bestFit="1" customWidth="1"/>
    <col min="3054" max="3054" width="9.7109375" style="94" customWidth="1"/>
    <col min="3055" max="3055" width="12.85546875" style="94" customWidth="1"/>
    <col min="3056" max="3292" width="9.140625" style="94"/>
    <col min="3293" max="3293" width="9" style="94" bestFit="1" customWidth="1"/>
    <col min="3294" max="3294" width="9.85546875" style="94" bestFit="1" customWidth="1"/>
    <col min="3295" max="3295" width="9.140625" style="94" bestFit="1" customWidth="1"/>
    <col min="3296" max="3296" width="16" style="94" bestFit="1" customWidth="1"/>
    <col min="3297" max="3297" width="9" style="94" bestFit="1" customWidth="1"/>
    <col min="3298" max="3298" width="7.85546875" style="94" bestFit="1" customWidth="1"/>
    <col min="3299" max="3299" width="11.7109375" style="94" bestFit="1" customWidth="1"/>
    <col min="3300" max="3300" width="14.28515625" style="94" customWidth="1"/>
    <col min="3301" max="3301" width="11.7109375" style="94" bestFit="1" customWidth="1"/>
    <col min="3302" max="3302" width="14.140625" style="94" bestFit="1" customWidth="1"/>
    <col min="3303" max="3303" width="16.7109375" style="94" customWidth="1"/>
    <col min="3304" max="3304" width="16.5703125" style="94" customWidth="1"/>
    <col min="3305" max="3306" width="7.85546875" style="94" bestFit="1" customWidth="1"/>
    <col min="3307" max="3307" width="8" style="94" bestFit="1" customWidth="1"/>
    <col min="3308" max="3309" width="7.85546875" style="94" bestFit="1" customWidth="1"/>
    <col min="3310" max="3310" width="9.7109375" style="94" customWidth="1"/>
    <col min="3311" max="3311" width="12.85546875" style="94" customWidth="1"/>
    <col min="3312" max="3548" width="9.140625" style="94"/>
    <col min="3549" max="3549" width="9" style="94" bestFit="1" customWidth="1"/>
    <col min="3550" max="3550" width="9.85546875" style="94" bestFit="1" customWidth="1"/>
    <col min="3551" max="3551" width="9.140625" style="94" bestFit="1" customWidth="1"/>
    <col min="3552" max="3552" width="16" style="94" bestFit="1" customWidth="1"/>
    <col min="3553" max="3553" width="9" style="94" bestFit="1" customWidth="1"/>
    <col min="3554" max="3554" width="7.85546875" style="94" bestFit="1" customWidth="1"/>
    <col min="3555" max="3555" width="11.7109375" style="94" bestFit="1" customWidth="1"/>
    <col min="3556" max="3556" width="14.28515625" style="94" customWidth="1"/>
    <col min="3557" max="3557" width="11.7109375" style="94" bestFit="1" customWidth="1"/>
    <col min="3558" max="3558" width="14.140625" style="94" bestFit="1" customWidth="1"/>
    <col min="3559" max="3559" width="16.7109375" style="94" customWidth="1"/>
    <col min="3560" max="3560" width="16.5703125" style="94" customWidth="1"/>
    <col min="3561" max="3562" width="7.85546875" style="94" bestFit="1" customWidth="1"/>
    <col min="3563" max="3563" width="8" style="94" bestFit="1" customWidth="1"/>
    <col min="3564" max="3565" width="7.85546875" style="94" bestFit="1" customWidth="1"/>
    <col min="3566" max="3566" width="9.7109375" style="94" customWidth="1"/>
    <col min="3567" max="3567" width="12.85546875" style="94" customWidth="1"/>
    <col min="3568" max="3804" width="9.140625" style="94"/>
    <col min="3805" max="3805" width="9" style="94" bestFit="1" customWidth="1"/>
    <col min="3806" max="3806" width="9.85546875" style="94" bestFit="1" customWidth="1"/>
    <col min="3807" max="3807" width="9.140625" style="94" bestFit="1" customWidth="1"/>
    <col min="3808" max="3808" width="16" style="94" bestFit="1" customWidth="1"/>
    <col min="3809" max="3809" width="9" style="94" bestFit="1" customWidth="1"/>
    <col min="3810" max="3810" width="7.85546875" style="94" bestFit="1" customWidth="1"/>
    <col min="3811" max="3811" width="11.7109375" style="94" bestFit="1" customWidth="1"/>
    <col min="3812" max="3812" width="14.28515625" style="94" customWidth="1"/>
    <col min="3813" max="3813" width="11.7109375" style="94" bestFit="1" customWidth="1"/>
    <col min="3814" max="3814" width="14.140625" style="94" bestFit="1" customWidth="1"/>
    <col min="3815" max="3815" width="16.7109375" style="94" customWidth="1"/>
    <col min="3816" max="3816" width="16.5703125" style="94" customWidth="1"/>
    <col min="3817" max="3818" width="7.85546875" style="94" bestFit="1" customWidth="1"/>
    <col min="3819" max="3819" width="8" style="94" bestFit="1" customWidth="1"/>
    <col min="3820" max="3821" width="7.85546875" style="94" bestFit="1" customWidth="1"/>
    <col min="3822" max="3822" width="9.7109375" style="94" customWidth="1"/>
    <col min="3823" max="3823" width="12.85546875" style="94" customWidth="1"/>
    <col min="3824" max="4060" width="9.140625" style="94"/>
    <col min="4061" max="4061" width="9" style="94" bestFit="1" customWidth="1"/>
    <col min="4062" max="4062" width="9.85546875" style="94" bestFit="1" customWidth="1"/>
    <col min="4063" max="4063" width="9.140625" style="94" bestFit="1" customWidth="1"/>
    <col min="4064" max="4064" width="16" style="94" bestFit="1" customWidth="1"/>
    <col min="4065" max="4065" width="9" style="94" bestFit="1" customWidth="1"/>
    <col min="4066" max="4066" width="7.85546875" style="94" bestFit="1" customWidth="1"/>
    <col min="4067" max="4067" width="11.7109375" style="94" bestFit="1" customWidth="1"/>
    <col min="4068" max="4068" width="14.28515625" style="94" customWidth="1"/>
    <col min="4069" max="4069" width="11.7109375" style="94" bestFit="1" customWidth="1"/>
    <col min="4070" max="4070" width="14.140625" style="94" bestFit="1" customWidth="1"/>
    <col min="4071" max="4071" width="16.7109375" style="94" customWidth="1"/>
    <col min="4072" max="4072" width="16.5703125" style="94" customWidth="1"/>
    <col min="4073" max="4074" width="7.85546875" style="94" bestFit="1" customWidth="1"/>
    <col min="4075" max="4075" width="8" style="94" bestFit="1" customWidth="1"/>
    <col min="4076" max="4077" width="7.85546875" style="94" bestFit="1" customWidth="1"/>
    <col min="4078" max="4078" width="9.7109375" style="94" customWidth="1"/>
    <col min="4079" max="4079" width="12.85546875" style="94" customWidth="1"/>
    <col min="4080" max="4316" width="9.140625" style="94"/>
    <col min="4317" max="4317" width="9" style="94" bestFit="1" customWidth="1"/>
    <col min="4318" max="4318" width="9.85546875" style="94" bestFit="1" customWidth="1"/>
    <col min="4319" max="4319" width="9.140625" style="94" bestFit="1" customWidth="1"/>
    <col min="4320" max="4320" width="16" style="94" bestFit="1" customWidth="1"/>
    <col min="4321" max="4321" width="9" style="94" bestFit="1" customWidth="1"/>
    <col min="4322" max="4322" width="7.85546875" style="94" bestFit="1" customWidth="1"/>
    <col min="4323" max="4323" width="11.7109375" style="94" bestFit="1" customWidth="1"/>
    <col min="4324" max="4324" width="14.28515625" style="94" customWidth="1"/>
    <col min="4325" max="4325" width="11.7109375" style="94" bestFit="1" customWidth="1"/>
    <col min="4326" max="4326" width="14.140625" style="94" bestFit="1" customWidth="1"/>
    <col min="4327" max="4327" width="16.7109375" style="94" customWidth="1"/>
    <col min="4328" max="4328" width="16.5703125" style="94" customWidth="1"/>
    <col min="4329" max="4330" width="7.85546875" style="94" bestFit="1" customWidth="1"/>
    <col min="4331" max="4331" width="8" style="94" bestFit="1" customWidth="1"/>
    <col min="4332" max="4333" width="7.85546875" style="94" bestFit="1" customWidth="1"/>
    <col min="4334" max="4334" width="9.7109375" style="94" customWidth="1"/>
    <col min="4335" max="4335" width="12.85546875" style="94" customWidth="1"/>
    <col min="4336" max="4572" width="9.140625" style="94"/>
    <col min="4573" max="4573" width="9" style="94" bestFit="1" customWidth="1"/>
    <col min="4574" max="4574" width="9.85546875" style="94" bestFit="1" customWidth="1"/>
    <col min="4575" max="4575" width="9.140625" style="94" bestFit="1" customWidth="1"/>
    <col min="4576" max="4576" width="16" style="94" bestFit="1" customWidth="1"/>
    <col min="4577" max="4577" width="9" style="94" bestFit="1" customWidth="1"/>
    <col min="4578" max="4578" width="7.85546875" style="94" bestFit="1" customWidth="1"/>
    <col min="4579" max="4579" width="11.7109375" style="94" bestFit="1" customWidth="1"/>
    <col min="4580" max="4580" width="14.28515625" style="94" customWidth="1"/>
    <col min="4581" max="4581" width="11.7109375" style="94" bestFit="1" customWidth="1"/>
    <col min="4582" max="4582" width="14.140625" style="94" bestFit="1" customWidth="1"/>
    <col min="4583" max="4583" width="16.7109375" style="94" customWidth="1"/>
    <col min="4584" max="4584" width="16.5703125" style="94" customWidth="1"/>
    <col min="4585" max="4586" width="7.85546875" style="94" bestFit="1" customWidth="1"/>
    <col min="4587" max="4587" width="8" style="94" bestFit="1" customWidth="1"/>
    <col min="4588" max="4589" width="7.85546875" style="94" bestFit="1" customWidth="1"/>
    <col min="4590" max="4590" width="9.7109375" style="94" customWidth="1"/>
    <col min="4591" max="4591" width="12.85546875" style="94" customWidth="1"/>
    <col min="4592" max="4828" width="9.140625" style="94"/>
    <col min="4829" max="4829" width="9" style="94" bestFit="1" customWidth="1"/>
    <col min="4830" max="4830" width="9.85546875" style="94" bestFit="1" customWidth="1"/>
    <col min="4831" max="4831" width="9.140625" style="94" bestFit="1" customWidth="1"/>
    <col min="4832" max="4832" width="16" style="94" bestFit="1" customWidth="1"/>
    <col min="4833" max="4833" width="9" style="94" bestFit="1" customWidth="1"/>
    <col min="4834" max="4834" width="7.85546875" style="94" bestFit="1" customWidth="1"/>
    <col min="4835" max="4835" width="11.7109375" style="94" bestFit="1" customWidth="1"/>
    <col min="4836" max="4836" width="14.28515625" style="94" customWidth="1"/>
    <col min="4837" max="4837" width="11.7109375" style="94" bestFit="1" customWidth="1"/>
    <col min="4838" max="4838" width="14.140625" style="94" bestFit="1" customWidth="1"/>
    <col min="4839" max="4839" width="16.7109375" style="94" customWidth="1"/>
    <col min="4840" max="4840" width="16.5703125" style="94" customWidth="1"/>
    <col min="4841" max="4842" width="7.85546875" style="94" bestFit="1" customWidth="1"/>
    <col min="4843" max="4843" width="8" style="94" bestFit="1" customWidth="1"/>
    <col min="4844" max="4845" width="7.85546875" style="94" bestFit="1" customWidth="1"/>
    <col min="4846" max="4846" width="9.7109375" style="94" customWidth="1"/>
    <col min="4847" max="4847" width="12.85546875" style="94" customWidth="1"/>
    <col min="4848" max="5084" width="9.140625" style="94"/>
    <col min="5085" max="5085" width="9" style="94" bestFit="1" customWidth="1"/>
    <col min="5086" max="5086" width="9.85546875" style="94" bestFit="1" customWidth="1"/>
    <col min="5087" max="5087" width="9.140625" style="94" bestFit="1" customWidth="1"/>
    <col min="5088" max="5088" width="16" style="94" bestFit="1" customWidth="1"/>
    <col min="5089" max="5089" width="9" style="94" bestFit="1" customWidth="1"/>
    <col min="5090" max="5090" width="7.85546875" style="94" bestFit="1" customWidth="1"/>
    <col min="5091" max="5091" width="11.7109375" style="94" bestFit="1" customWidth="1"/>
    <col min="5092" max="5092" width="14.28515625" style="94" customWidth="1"/>
    <col min="5093" max="5093" width="11.7109375" style="94" bestFit="1" customWidth="1"/>
    <col min="5094" max="5094" width="14.140625" style="94" bestFit="1" customWidth="1"/>
    <col min="5095" max="5095" width="16.7109375" style="94" customWidth="1"/>
    <col min="5096" max="5096" width="16.5703125" style="94" customWidth="1"/>
    <col min="5097" max="5098" width="7.85546875" style="94" bestFit="1" customWidth="1"/>
    <col min="5099" max="5099" width="8" style="94" bestFit="1" customWidth="1"/>
    <col min="5100" max="5101" width="7.85546875" style="94" bestFit="1" customWidth="1"/>
    <col min="5102" max="5102" width="9.7109375" style="94" customWidth="1"/>
    <col min="5103" max="5103" width="12.85546875" style="94" customWidth="1"/>
    <col min="5104" max="5340" width="9.140625" style="94"/>
    <col min="5341" max="5341" width="9" style="94" bestFit="1" customWidth="1"/>
    <col min="5342" max="5342" width="9.85546875" style="94" bestFit="1" customWidth="1"/>
    <col min="5343" max="5343" width="9.140625" style="94" bestFit="1" customWidth="1"/>
    <col min="5344" max="5344" width="16" style="94" bestFit="1" customWidth="1"/>
    <col min="5345" max="5345" width="9" style="94" bestFit="1" customWidth="1"/>
    <col min="5346" max="5346" width="7.85546875" style="94" bestFit="1" customWidth="1"/>
    <col min="5347" max="5347" width="11.7109375" style="94" bestFit="1" customWidth="1"/>
    <col min="5348" max="5348" width="14.28515625" style="94" customWidth="1"/>
    <col min="5349" max="5349" width="11.7109375" style="94" bestFit="1" customWidth="1"/>
    <col min="5350" max="5350" width="14.140625" style="94" bestFit="1" customWidth="1"/>
    <col min="5351" max="5351" width="16.7109375" style="94" customWidth="1"/>
    <col min="5352" max="5352" width="16.5703125" style="94" customWidth="1"/>
    <col min="5353" max="5354" width="7.85546875" style="94" bestFit="1" customWidth="1"/>
    <col min="5355" max="5355" width="8" style="94" bestFit="1" customWidth="1"/>
    <col min="5356" max="5357" width="7.85546875" style="94" bestFit="1" customWidth="1"/>
    <col min="5358" max="5358" width="9.7109375" style="94" customWidth="1"/>
    <col min="5359" max="5359" width="12.85546875" style="94" customWidth="1"/>
    <col min="5360" max="5596" width="9.140625" style="94"/>
    <col min="5597" max="5597" width="9" style="94" bestFit="1" customWidth="1"/>
    <col min="5598" max="5598" width="9.85546875" style="94" bestFit="1" customWidth="1"/>
    <col min="5599" max="5599" width="9.140625" style="94" bestFit="1" customWidth="1"/>
    <col min="5600" max="5600" width="16" style="94" bestFit="1" customWidth="1"/>
    <col min="5601" max="5601" width="9" style="94" bestFit="1" customWidth="1"/>
    <col min="5602" max="5602" width="7.85546875" style="94" bestFit="1" customWidth="1"/>
    <col min="5603" max="5603" width="11.7109375" style="94" bestFit="1" customWidth="1"/>
    <col min="5604" max="5604" width="14.28515625" style="94" customWidth="1"/>
    <col min="5605" max="5605" width="11.7109375" style="94" bestFit="1" customWidth="1"/>
    <col min="5606" max="5606" width="14.140625" style="94" bestFit="1" customWidth="1"/>
    <col min="5607" max="5607" width="16.7109375" style="94" customWidth="1"/>
    <col min="5608" max="5608" width="16.5703125" style="94" customWidth="1"/>
    <col min="5609" max="5610" width="7.85546875" style="94" bestFit="1" customWidth="1"/>
    <col min="5611" max="5611" width="8" style="94" bestFit="1" customWidth="1"/>
    <col min="5612" max="5613" width="7.85546875" style="94" bestFit="1" customWidth="1"/>
    <col min="5614" max="5614" width="9.7109375" style="94" customWidth="1"/>
    <col min="5615" max="5615" width="12.85546875" style="94" customWidth="1"/>
    <col min="5616" max="5852" width="9.140625" style="94"/>
    <col min="5853" max="5853" width="9" style="94" bestFit="1" customWidth="1"/>
    <col min="5854" max="5854" width="9.85546875" style="94" bestFit="1" customWidth="1"/>
    <col min="5855" max="5855" width="9.140625" style="94" bestFit="1" customWidth="1"/>
    <col min="5856" max="5856" width="16" style="94" bestFit="1" customWidth="1"/>
    <col min="5857" max="5857" width="9" style="94" bestFit="1" customWidth="1"/>
    <col min="5858" max="5858" width="7.85546875" style="94" bestFit="1" customWidth="1"/>
    <col min="5859" max="5859" width="11.7109375" style="94" bestFit="1" customWidth="1"/>
    <col min="5860" max="5860" width="14.28515625" style="94" customWidth="1"/>
    <col min="5861" max="5861" width="11.7109375" style="94" bestFit="1" customWidth="1"/>
    <col min="5862" max="5862" width="14.140625" style="94" bestFit="1" customWidth="1"/>
    <col min="5863" max="5863" width="16.7109375" style="94" customWidth="1"/>
    <col min="5864" max="5864" width="16.5703125" style="94" customWidth="1"/>
    <col min="5865" max="5866" width="7.85546875" style="94" bestFit="1" customWidth="1"/>
    <col min="5867" max="5867" width="8" style="94" bestFit="1" customWidth="1"/>
    <col min="5868" max="5869" width="7.85546875" style="94" bestFit="1" customWidth="1"/>
    <col min="5870" max="5870" width="9.7109375" style="94" customWidth="1"/>
    <col min="5871" max="5871" width="12.85546875" style="94" customWidth="1"/>
    <col min="5872" max="6108" width="9.140625" style="94"/>
    <col min="6109" max="6109" width="9" style="94" bestFit="1" customWidth="1"/>
    <col min="6110" max="6110" width="9.85546875" style="94" bestFit="1" customWidth="1"/>
    <col min="6111" max="6111" width="9.140625" style="94" bestFit="1" customWidth="1"/>
    <col min="6112" max="6112" width="16" style="94" bestFit="1" customWidth="1"/>
    <col min="6113" max="6113" width="9" style="94" bestFit="1" customWidth="1"/>
    <col min="6114" max="6114" width="7.85546875" style="94" bestFit="1" customWidth="1"/>
    <col min="6115" max="6115" width="11.7109375" style="94" bestFit="1" customWidth="1"/>
    <col min="6116" max="6116" width="14.28515625" style="94" customWidth="1"/>
    <col min="6117" max="6117" width="11.7109375" style="94" bestFit="1" customWidth="1"/>
    <col min="6118" max="6118" width="14.140625" style="94" bestFit="1" customWidth="1"/>
    <col min="6119" max="6119" width="16.7109375" style="94" customWidth="1"/>
    <col min="6120" max="6120" width="16.5703125" style="94" customWidth="1"/>
    <col min="6121" max="6122" width="7.85546875" style="94" bestFit="1" customWidth="1"/>
    <col min="6123" max="6123" width="8" style="94" bestFit="1" customWidth="1"/>
    <col min="6124" max="6125" width="7.85546875" style="94" bestFit="1" customWidth="1"/>
    <col min="6126" max="6126" width="9.7109375" style="94" customWidth="1"/>
    <col min="6127" max="6127" width="12.85546875" style="94" customWidth="1"/>
    <col min="6128" max="6364" width="9.140625" style="94"/>
    <col min="6365" max="6365" width="9" style="94" bestFit="1" customWidth="1"/>
    <col min="6366" max="6366" width="9.85546875" style="94" bestFit="1" customWidth="1"/>
    <col min="6367" max="6367" width="9.140625" style="94" bestFit="1" customWidth="1"/>
    <col min="6368" max="6368" width="16" style="94" bestFit="1" customWidth="1"/>
    <col min="6369" max="6369" width="9" style="94" bestFit="1" customWidth="1"/>
    <col min="6370" max="6370" width="7.85546875" style="94" bestFit="1" customWidth="1"/>
    <col min="6371" max="6371" width="11.7109375" style="94" bestFit="1" customWidth="1"/>
    <col min="6372" max="6372" width="14.28515625" style="94" customWidth="1"/>
    <col min="6373" max="6373" width="11.7109375" style="94" bestFit="1" customWidth="1"/>
    <col min="6374" max="6374" width="14.140625" style="94" bestFit="1" customWidth="1"/>
    <col min="6375" max="6375" width="16.7109375" style="94" customWidth="1"/>
    <col min="6376" max="6376" width="16.5703125" style="94" customWidth="1"/>
    <col min="6377" max="6378" width="7.85546875" style="94" bestFit="1" customWidth="1"/>
    <col min="6379" max="6379" width="8" style="94" bestFit="1" customWidth="1"/>
    <col min="6380" max="6381" width="7.85546875" style="94" bestFit="1" customWidth="1"/>
    <col min="6382" max="6382" width="9.7109375" style="94" customWidth="1"/>
    <col min="6383" max="6383" width="12.85546875" style="94" customWidth="1"/>
    <col min="6384" max="6620" width="9.140625" style="94"/>
    <col min="6621" max="6621" width="9" style="94" bestFit="1" customWidth="1"/>
    <col min="6622" max="6622" width="9.85546875" style="94" bestFit="1" customWidth="1"/>
    <col min="6623" max="6623" width="9.140625" style="94" bestFit="1" customWidth="1"/>
    <col min="6624" max="6624" width="16" style="94" bestFit="1" customWidth="1"/>
    <col min="6625" max="6625" width="9" style="94" bestFit="1" customWidth="1"/>
    <col min="6626" max="6626" width="7.85546875" style="94" bestFit="1" customWidth="1"/>
    <col min="6627" max="6627" width="11.7109375" style="94" bestFit="1" customWidth="1"/>
    <col min="6628" max="6628" width="14.28515625" style="94" customWidth="1"/>
    <col min="6629" max="6629" width="11.7109375" style="94" bestFit="1" customWidth="1"/>
    <col min="6630" max="6630" width="14.140625" style="94" bestFit="1" customWidth="1"/>
    <col min="6631" max="6631" width="16.7109375" style="94" customWidth="1"/>
    <col min="6632" max="6632" width="16.5703125" style="94" customWidth="1"/>
    <col min="6633" max="6634" width="7.85546875" style="94" bestFit="1" customWidth="1"/>
    <col min="6635" max="6635" width="8" style="94" bestFit="1" customWidth="1"/>
    <col min="6636" max="6637" width="7.85546875" style="94" bestFit="1" customWidth="1"/>
    <col min="6638" max="6638" width="9.7109375" style="94" customWidth="1"/>
    <col min="6639" max="6639" width="12.85546875" style="94" customWidth="1"/>
    <col min="6640" max="6876" width="9.140625" style="94"/>
    <col min="6877" max="6877" width="9" style="94" bestFit="1" customWidth="1"/>
    <col min="6878" max="6878" width="9.85546875" style="94" bestFit="1" customWidth="1"/>
    <col min="6879" max="6879" width="9.140625" style="94" bestFit="1" customWidth="1"/>
    <col min="6880" max="6880" width="16" style="94" bestFit="1" customWidth="1"/>
    <col min="6881" max="6881" width="9" style="94" bestFit="1" customWidth="1"/>
    <col min="6882" max="6882" width="7.85546875" style="94" bestFit="1" customWidth="1"/>
    <col min="6883" max="6883" width="11.7109375" style="94" bestFit="1" customWidth="1"/>
    <col min="6884" max="6884" width="14.28515625" style="94" customWidth="1"/>
    <col min="6885" max="6885" width="11.7109375" style="94" bestFit="1" customWidth="1"/>
    <col min="6886" max="6886" width="14.140625" style="94" bestFit="1" customWidth="1"/>
    <col min="6887" max="6887" width="16.7109375" style="94" customWidth="1"/>
    <col min="6888" max="6888" width="16.5703125" style="94" customWidth="1"/>
    <col min="6889" max="6890" width="7.85546875" style="94" bestFit="1" customWidth="1"/>
    <col min="6891" max="6891" width="8" style="94" bestFit="1" customWidth="1"/>
    <col min="6892" max="6893" width="7.85546875" style="94" bestFit="1" customWidth="1"/>
    <col min="6894" max="6894" width="9.7109375" style="94" customWidth="1"/>
    <col min="6895" max="6895" width="12.85546875" style="94" customWidth="1"/>
    <col min="6896" max="7132" width="9.140625" style="94"/>
    <col min="7133" max="7133" width="9" style="94" bestFit="1" customWidth="1"/>
    <col min="7134" max="7134" width="9.85546875" style="94" bestFit="1" customWidth="1"/>
    <col min="7135" max="7135" width="9.140625" style="94" bestFit="1" customWidth="1"/>
    <col min="7136" max="7136" width="16" style="94" bestFit="1" customWidth="1"/>
    <col min="7137" max="7137" width="9" style="94" bestFit="1" customWidth="1"/>
    <col min="7138" max="7138" width="7.85546875" style="94" bestFit="1" customWidth="1"/>
    <col min="7139" max="7139" width="11.7109375" style="94" bestFit="1" customWidth="1"/>
    <col min="7140" max="7140" width="14.28515625" style="94" customWidth="1"/>
    <col min="7141" max="7141" width="11.7109375" style="94" bestFit="1" customWidth="1"/>
    <col min="7142" max="7142" width="14.140625" style="94" bestFit="1" customWidth="1"/>
    <col min="7143" max="7143" width="16.7109375" style="94" customWidth="1"/>
    <col min="7144" max="7144" width="16.5703125" style="94" customWidth="1"/>
    <col min="7145" max="7146" width="7.85546875" style="94" bestFit="1" customWidth="1"/>
    <col min="7147" max="7147" width="8" style="94" bestFit="1" customWidth="1"/>
    <col min="7148" max="7149" width="7.85546875" style="94" bestFit="1" customWidth="1"/>
    <col min="7150" max="7150" width="9.7109375" style="94" customWidth="1"/>
    <col min="7151" max="7151" width="12.85546875" style="94" customWidth="1"/>
    <col min="7152" max="7388" width="9.140625" style="94"/>
    <col min="7389" max="7389" width="9" style="94" bestFit="1" customWidth="1"/>
    <col min="7390" max="7390" width="9.85546875" style="94" bestFit="1" customWidth="1"/>
    <col min="7391" max="7391" width="9.140625" style="94" bestFit="1" customWidth="1"/>
    <col min="7392" max="7392" width="16" style="94" bestFit="1" customWidth="1"/>
    <col min="7393" max="7393" width="9" style="94" bestFit="1" customWidth="1"/>
    <col min="7394" max="7394" width="7.85546875" style="94" bestFit="1" customWidth="1"/>
    <col min="7395" max="7395" width="11.7109375" style="94" bestFit="1" customWidth="1"/>
    <col min="7396" max="7396" width="14.28515625" style="94" customWidth="1"/>
    <col min="7397" max="7397" width="11.7109375" style="94" bestFit="1" customWidth="1"/>
    <col min="7398" max="7398" width="14.140625" style="94" bestFit="1" customWidth="1"/>
    <col min="7399" max="7399" width="16.7109375" style="94" customWidth="1"/>
    <col min="7400" max="7400" width="16.5703125" style="94" customWidth="1"/>
    <col min="7401" max="7402" width="7.85546875" style="94" bestFit="1" customWidth="1"/>
    <col min="7403" max="7403" width="8" style="94" bestFit="1" customWidth="1"/>
    <col min="7404" max="7405" width="7.85546875" style="94" bestFit="1" customWidth="1"/>
    <col min="7406" max="7406" width="9.7109375" style="94" customWidth="1"/>
    <col min="7407" max="7407" width="12.85546875" style="94" customWidth="1"/>
    <col min="7408" max="7644" width="9.140625" style="94"/>
    <col min="7645" max="7645" width="9" style="94" bestFit="1" customWidth="1"/>
    <col min="7646" max="7646" width="9.85546875" style="94" bestFit="1" customWidth="1"/>
    <col min="7647" max="7647" width="9.140625" style="94" bestFit="1" customWidth="1"/>
    <col min="7648" max="7648" width="16" style="94" bestFit="1" customWidth="1"/>
    <col min="7649" max="7649" width="9" style="94" bestFit="1" customWidth="1"/>
    <col min="7650" max="7650" width="7.85546875" style="94" bestFit="1" customWidth="1"/>
    <col min="7651" max="7651" width="11.7109375" style="94" bestFit="1" customWidth="1"/>
    <col min="7652" max="7652" width="14.28515625" style="94" customWidth="1"/>
    <col min="7653" max="7653" width="11.7109375" style="94" bestFit="1" customWidth="1"/>
    <col min="7654" max="7654" width="14.140625" style="94" bestFit="1" customWidth="1"/>
    <col min="7655" max="7655" width="16.7109375" style="94" customWidth="1"/>
    <col min="7656" max="7656" width="16.5703125" style="94" customWidth="1"/>
    <col min="7657" max="7658" width="7.85546875" style="94" bestFit="1" customWidth="1"/>
    <col min="7659" max="7659" width="8" style="94" bestFit="1" customWidth="1"/>
    <col min="7660" max="7661" width="7.85546875" style="94" bestFit="1" customWidth="1"/>
    <col min="7662" max="7662" width="9.7109375" style="94" customWidth="1"/>
    <col min="7663" max="7663" width="12.85546875" style="94" customWidth="1"/>
    <col min="7664" max="7900" width="9.140625" style="94"/>
    <col min="7901" max="7901" width="9" style="94" bestFit="1" customWidth="1"/>
    <col min="7902" max="7902" width="9.85546875" style="94" bestFit="1" customWidth="1"/>
    <col min="7903" max="7903" width="9.140625" style="94" bestFit="1" customWidth="1"/>
    <col min="7904" max="7904" width="16" style="94" bestFit="1" customWidth="1"/>
    <col min="7905" max="7905" width="9" style="94" bestFit="1" customWidth="1"/>
    <col min="7906" max="7906" width="7.85546875" style="94" bestFit="1" customWidth="1"/>
    <col min="7907" max="7907" width="11.7109375" style="94" bestFit="1" customWidth="1"/>
    <col min="7908" max="7908" width="14.28515625" style="94" customWidth="1"/>
    <col min="7909" max="7909" width="11.7109375" style="94" bestFit="1" customWidth="1"/>
    <col min="7910" max="7910" width="14.140625" style="94" bestFit="1" customWidth="1"/>
    <col min="7911" max="7911" width="16.7109375" style="94" customWidth="1"/>
    <col min="7912" max="7912" width="16.5703125" style="94" customWidth="1"/>
    <col min="7913" max="7914" width="7.85546875" style="94" bestFit="1" customWidth="1"/>
    <col min="7915" max="7915" width="8" style="94" bestFit="1" customWidth="1"/>
    <col min="7916" max="7917" width="7.85546875" style="94" bestFit="1" customWidth="1"/>
    <col min="7918" max="7918" width="9.7109375" style="94" customWidth="1"/>
    <col min="7919" max="7919" width="12.85546875" style="94" customWidth="1"/>
    <col min="7920" max="8156" width="9.140625" style="94"/>
    <col min="8157" max="8157" width="9" style="94" bestFit="1" customWidth="1"/>
    <col min="8158" max="8158" width="9.85546875" style="94" bestFit="1" customWidth="1"/>
    <col min="8159" max="8159" width="9.140625" style="94" bestFit="1" customWidth="1"/>
    <col min="8160" max="8160" width="16" style="94" bestFit="1" customWidth="1"/>
    <col min="8161" max="8161" width="9" style="94" bestFit="1" customWidth="1"/>
    <col min="8162" max="8162" width="7.85546875" style="94" bestFit="1" customWidth="1"/>
    <col min="8163" max="8163" width="11.7109375" style="94" bestFit="1" customWidth="1"/>
    <col min="8164" max="8164" width="14.28515625" style="94" customWidth="1"/>
    <col min="8165" max="8165" width="11.7109375" style="94" bestFit="1" customWidth="1"/>
    <col min="8166" max="8166" width="14.140625" style="94" bestFit="1" customWidth="1"/>
    <col min="8167" max="8167" width="16.7109375" style="94" customWidth="1"/>
    <col min="8168" max="8168" width="16.5703125" style="94" customWidth="1"/>
    <col min="8169" max="8170" width="7.85546875" style="94" bestFit="1" customWidth="1"/>
    <col min="8171" max="8171" width="8" style="94" bestFit="1" customWidth="1"/>
    <col min="8172" max="8173" width="7.85546875" style="94" bestFit="1" customWidth="1"/>
    <col min="8174" max="8174" width="9.7109375" style="94" customWidth="1"/>
    <col min="8175" max="8175" width="12.85546875" style="94" customWidth="1"/>
    <col min="8176" max="8412" width="9.140625" style="94"/>
    <col min="8413" max="8413" width="9" style="94" bestFit="1" customWidth="1"/>
    <col min="8414" max="8414" width="9.85546875" style="94" bestFit="1" customWidth="1"/>
    <col min="8415" max="8415" width="9.140625" style="94" bestFit="1" customWidth="1"/>
    <col min="8416" max="8416" width="16" style="94" bestFit="1" customWidth="1"/>
    <col min="8417" max="8417" width="9" style="94" bestFit="1" customWidth="1"/>
    <col min="8418" max="8418" width="7.85546875" style="94" bestFit="1" customWidth="1"/>
    <col min="8419" max="8419" width="11.7109375" style="94" bestFit="1" customWidth="1"/>
    <col min="8420" max="8420" width="14.28515625" style="94" customWidth="1"/>
    <col min="8421" max="8421" width="11.7109375" style="94" bestFit="1" customWidth="1"/>
    <col min="8422" max="8422" width="14.140625" style="94" bestFit="1" customWidth="1"/>
    <col min="8423" max="8423" width="16.7109375" style="94" customWidth="1"/>
    <col min="8424" max="8424" width="16.5703125" style="94" customWidth="1"/>
    <col min="8425" max="8426" width="7.85546875" style="94" bestFit="1" customWidth="1"/>
    <col min="8427" max="8427" width="8" style="94" bestFit="1" customWidth="1"/>
    <col min="8428" max="8429" width="7.85546875" style="94" bestFit="1" customWidth="1"/>
    <col min="8430" max="8430" width="9.7109375" style="94" customWidth="1"/>
    <col min="8431" max="8431" width="12.85546875" style="94" customWidth="1"/>
    <col min="8432" max="8668" width="9.140625" style="94"/>
    <col min="8669" max="8669" width="9" style="94" bestFit="1" customWidth="1"/>
    <col min="8670" max="8670" width="9.85546875" style="94" bestFit="1" customWidth="1"/>
    <col min="8671" max="8671" width="9.140625" style="94" bestFit="1" customWidth="1"/>
    <col min="8672" max="8672" width="16" style="94" bestFit="1" customWidth="1"/>
    <col min="8673" max="8673" width="9" style="94" bestFit="1" customWidth="1"/>
    <col min="8674" max="8674" width="7.85546875" style="94" bestFit="1" customWidth="1"/>
    <col min="8675" max="8675" width="11.7109375" style="94" bestFit="1" customWidth="1"/>
    <col min="8676" max="8676" width="14.28515625" style="94" customWidth="1"/>
    <col min="8677" max="8677" width="11.7109375" style="94" bestFit="1" customWidth="1"/>
    <col min="8678" max="8678" width="14.140625" style="94" bestFit="1" customWidth="1"/>
    <col min="8679" max="8679" width="16.7109375" style="94" customWidth="1"/>
    <col min="8680" max="8680" width="16.5703125" style="94" customWidth="1"/>
    <col min="8681" max="8682" width="7.85546875" style="94" bestFit="1" customWidth="1"/>
    <col min="8683" max="8683" width="8" style="94" bestFit="1" customWidth="1"/>
    <col min="8684" max="8685" width="7.85546875" style="94" bestFit="1" customWidth="1"/>
    <col min="8686" max="8686" width="9.7109375" style="94" customWidth="1"/>
    <col min="8687" max="8687" width="12.85546875" style="94" customWidth="1"/>
    <col min="8688" max="8924" width="9.140625" style="94"/>
    <col min="8925" max="8925" width="9" style="94" bestFit="1" customWidth="1"/>
    <col min="8926" max="8926" width="9.85546875" style="94" bestFit="1" customWidth="1"/>
    <col min="8927" max="8927" width="9.140625" style="94" bestFit="1" customWidth="1"/>
    <col min="8928" max="8928" width="16" style="94" bestFit="1" customWidth="1"/>
    <col min="8929" max="8929" width="9" style="94" bestFit="1" customWidth="1"/>
    <col min="8930" max="8930" width="7.85546875" style="94" bestFit="1" customWidth="1"/>
    <col min="8931" max="8931" width="11.7109375" style="94" bestFit="1" customWidth="1"/>
    <col min="8932" max="8932" width="14.28515625" style="94" customWidth="1"/>
    <col min="8933" max="8933" width="11.7109375" style="94" bestFit="1" customWidth="1"/>
    <col min="8934" max="8934" width="14.140625" style="94" bestFit="1" customWidth="1"/>
    <col min="8935" max="8935" width="16.7109375" style="94" customWidth="1"/>
    <col min="8936" max="8936" width="16.5703125" style="94" customWidth="1"/>
    <col min="8937" max="8938" width="7.85546875" style="94" bestFit="1" customWidth="1"/>
    <col min="8939" max="8939" width="8" style="94" bestFit="1" customWidth="1"/>
    <col min="8940" max="8941" width="7.85546875" style="94" bestFit="1" customWidth="1"/>
    <col min="8942" max="8942" width="9.7109375" style="94" customWidth="1"/>
    <col min="8943" max="8943" width="12.85546875" style="94" customWidth="1"/>
    <col min="8944" max="9180" width="9.140625" style="94"/>
    <col min="9181" max="9181" width="9" style="94" bestFit="1" customWidth="1"/>
    <col min="9182" max="9182" width="9.85546875" style="94" bestFit="1" customWidth="1"/>
    <col min="9183" max="9183" width="9.140625" style="94" bestFit="1" customWidth="1"/>
    <col min="9184" max="9184" width="16" style="94" bestFit="1" customWidth="1"/>
    <col min="9185" max="9185" width="9" style="94" bestFit="1" customWidth="1"/>
    <col min="9186" max="9186" width="7.85546875" style="94" bestFit="1" customWidth="1"/>
    <col min="9187" max="9187" width="11.7109375" style="94" bestFit="1" customWidth="1"/>
    <col min="9188" max="9188" width="14.28515625" style="94" customWidth="1"/>
    <col min="9189" max="9189" width="11.7109375" style="94" bestFit="1" customWidth="1"/>
    <col min="9190" max="9190" width="14.140625" style="94" bestFit="1" customWidth="1"/>
    <col min="9191" max="9191" width="16.7109375" style="94" customWidth="1"/>
    <col min="9192" max="9192" width="16.5703125" style="94" customWidth="1"/>
    <col min="9193" max="9194" width="7.85546875" style="94" bestFit="1" customWidth="1"/>
    <col min="9195" max="9195" width="8" style="94" bestFit="1" customWidth="1"/>
    <col min="9196" max="9197" width="7.85546875" style="94" bestFit="1" customWidth="1"/>
    <col min="9198" max="9198" width="9.7109375" style="94" customWidth="1"/>
    <col min="9199" max="9199" width="12.85546875" style="94" customWidth="1"/>
    <col min="9200" max="9436" width="9.140625" style="94"/>
    <col min="9437" max="9437" width="9" style="94" bestFit="1" customWidth="1"/>
    <col min="9438" max="9438" width="9.85546875" style="94" bestFit="1" customWidth="1"/>
    <col min="9439" max="9439" width="9.140625" style="94" bestFit="1" customWidth="1"/>
    <col min="9440" max="9440" width="16" style="94" bestFit="1" customWidth="1"/>
    <col min="9441" max="9441" width="9" style="94" bestFit="1" customWidth="1"/>
    <col min="9442" max="9442" width="7.85546875" style="94" bestFit="1" customWidth="1"/>
    <col min="9443" max="9443" width="11.7109375" style="94" bestFit="1" customWidth="1"/>
    <col min="9444" max="9444" width="14.28515625" style="94" customWidth="1"/>
    <col min="9445" max="9445" width="11.7109375" style="94" bestFit="1" customWidth="1"/>
    <col min="9446" max="9446" width="14.140625" style="94" bestFit="1" customWidth="1"/>
    <col min="9447" max="9447" width="16.7109375" style="94" customWidth="1"/>
    <col min="9448" max="9448" width="16.5703125" style="94" customWidth="1"/>
    <col min="9449" max="9450" width="7.85546875" style="94" bestFit="1" customWidth="1"/>
    <col min="9451" max="9451" width="8" style="94" bestFit="1" customWidth="1"/>
    <col min="9452" max="9453" width="7.85546875" style="94" bestFit="1" customWidth="1"/>
    <col min="9454" max="9454" width="9.7109375" style="94" customWidth="1"/>
    <col min="9455" max="9455" width="12.85546875" style="94" customWidth="1"/>
    <col min="9456" max="9692" width="9.140625" style="94"/>
    <col min="9693" max="9693" width="9" style="94" bestFit="1" customWidth="1"/>
    <col min="9694" max="9694" width="9.85546875" style="94" bestFit="1" customWidth="1"/>
    <col min="9695" max="9695" width="9.140625" style="94" bestFit="1" customWidth="1"/>
    <col min="9696" max="9696" width="16" style="94" bestFit="1" customWidth="1"/>
    <col min="9697" max="9697" width="9" style="94" bestFit="1" customWidth="1"/>
    <col min="9698" max="9698" width="7.85546875" style="94" bestFit="1" customWidth="1"/>
    <col min="9699" max="9699" width="11.7109375" style="94" bestFit="1" customWidth="1"/>
    <col min="9700" max="9700" width="14.28515625" style="94" customWidth="1"/>
    <col min="9701" max="9701" width="11.7109375" style="94" bestFit="1" customWidth="1"/>
    <col min="9702" max="9702" width="14.140625" style="94" bestFit="1" customWidth="1"/>
    <col min="9703" max="9703" width="16.7109375" style="94" customWidth="1"/>
    <col min="9704" max="9704" width="16.5703125" style="94" customWidth="1"/>
    <col min="9705" max="9706" width="7.85546875" style="94" bestFit="1" customWidth="1"/>
    <col min="9707" max="9707" width="8" style="94" bestFit="1" customWidth="1"/>
    <col min="9708" max="9709" width="7.85546875" style="94" bestFit="1" customWidth="1"/>
    <col min="9710" max="9710" width="9.7109375" style="94" customWidth="1"/>
    <col min="9711" max="9711" width="12.85546875" style="94" customWidth="1"/>
    <col min="9712" max="9948" width="9.140625" style="94"/>
    <col min="9949" max="9949" width="9" style="94" bestFit="1" customWidth="1"/>
    <col min="9950" max="9950" width="9.85546875" style="94" bestFit="1" customWidth="1"/>
    <col min="9951" max="9951" width="9.140625" style="94" bestFit="1" customWidth="1"/>
    <col min="9952" max="9952" width="16" style="94" bestFit="1" customWidth="1"/>
    <col min="9953" max="9953" width="9" style="94" bestFit="1" customWidth="1"/>
    <col min="9954" max="9954" width="7.85546875" style="94" bestFit="1" customWidth="1"/>
    <col min="9955" max="9955" width="11.7109375" style="94" bestFit="1" customWidth="1"/>
    <col min="9956" max="9956" width="14.28515625" style="94" customWidth="1"/>
    <col min="9957" max="9957" width="11.7109375" style="94" bestFit="1" customWidth="1"/>
    <col min="9958" max="9958" width="14.140625" style="94" bestFit="1" customWidth="1"/>
    <col min="9959" max="9959" width="16.7109375" style="94" customWidth="1"/>
    <col min="9960" max="9960" width="16.5703125" style="94" customWidth="1"/>
    <col min="9961" max="9962" width="7.85546875" style="94" bestFit="1" customWidth="1"/>
    <col min="9963" max="9963" width="8" style="94" bestFit="1" customWidth="1"/>
    <col min="9964" max="9965" width="7.85546875" style="94" bestFit="1" customWidth="1"/>
    <col min="9966" max="9966" width="9.7109375" style="94" customWidth="1"/>
    <col min="9967" max="9967" width="12.85546875" style="94" customWidth="1"/>
    <col min="9968" max="10204" width="9.140625" style="94"/>
    <col min="10205" max="10205" width="9" style="94" bestFit="1" customWidth="1"/>
    <col min="10206" max="10206" width="9.85546875" style="94" bestFit="1" customWidth="1"/>
    <col min="10207" max="10207" width="9.140625" style="94" bestFit="1" customWidth="1"/>
    <col min="10208" max="10208" width="16" style="94" bestFit="1" customWidth="1"/>
    <col min="10209" max="10209" width="9" style="94" bestFit="1" customWidth="1"/>
    <col min="10210" max="10210" width="7.85546875" style="94" bestFit="1" customWidth="1"/>
    <col min="10211" max="10211" width="11.7109375" style="94" bestFit="1" customWidth="1"/>
    <col min="10212" max="10212" width="14.28515625" style="94" customWidth="1"/>
    <col min="10213" max="10213" width="11.7109375" style="94" bestFit="1" customWidth="1"/>
    <col min="10214" max="10214" width="14.140625" style="94" bestFit="1" customWidth="1"/>
    <col min="10215" max="10215" width="16.7109375" style="94" customWidth="1"/>
    <col min="10216" max="10216" width="16.5703125" style="94" customWidth="1"/>
    <col min="10217" max="10218" width="7.85546875" style="94" bestFit="1" customWidth="1"/>
    <col min="10219" max="10219" width="8" style="94" bestFit="1" customWidth="1"/>
    <col min="10220" max="10221" width="7.85546875" style="94" bestFit="1" customWidth="1"/>
    <col min="10222" max="10222" width="9.7109375" style="94" customWidth="1"/>
    <col min="10223" max="10223" width="12.85546875" style="94" customWidth="1"/>
    <col min="10224" max="10460" width="9.140625" style="94"/>
    <col min="10461" max="10461" width="9" style="94" bestFit="1" customWidth="1"/>
    <col min="10462" max="10462" width="9.85546875" style="94" bestFit="1" customWidth="1"/>
    <col min="10463" max="10463" width="9.140625" style="94" bestFit="1" customWidth="1"/>
    <col min="10464" max="10464" width="16" style="94" bestFit="1" customWidth="1"/>
    <col min="10465" max="10465" width="9" style="94" bestFit="1" customWidth="1"/>
    <col min="10466" max="10466" width="7.85546875" style="94" bestFit="1" customWidth="1"/>
    <col min="10467" max="10467" width="11.7109375" style="94" bestFit="1" customWidth="1"/>
    <col min="10468" max="10468" width="14.28515625" style="94" customWidth="1"/>
    <col min="10469" max="10469" width="11.7109375" style="94" bestFit="1" customWidth="1"/>
    <col min="10470" max="10470" width="14.140625" style="94" bestFit="1" customWidth="1"/>
    <col min="10471" max="10471" width="16.7109375" style="94" customWidth="1"/>
    <col min="10472" max="10472" width="16.5703125" style="94" customWidth="1"/>
    <col min="10473" max="10474" width="7.85546875" style="94" bestFit="1" customWidth="1"/>
    <col min="10475" max="10475" width="8" style="94" bestFit="1" customWidth="1"/>
    <col min="10476" max="10477" width="7.85546875" style="94" bestFit="1" customWidth="1"/>
    <col min="10478" max="10478" width="9.7109375" style="94" customWidth="1"/>
    <col min="10479" max="10479" width="12.85546875" style="94" customWidth="1"/>
    <col min="10480" max="10716" width="9.140625" style="94"/>
    <col min="10717" max="10717" width="9" style="94" bestFit="1" customWidth="1"/>
    <col min="10718" max="10718" width="9.85546875" style="94" bestFit="1" customWidth="1"/>
    <col min="10719" max="10719" width="9.140625" style="94" bestFit="1" customWidth="1"/>
    <col min="10720" max="10720" width="16" style="94" bestFit="1" customWidth="1"/>
    <col min="10721" max="10721" width="9" style="94" bestFit="1" customWidth="1"/>
    <col min="10722" max="10722" width="7.85546875" style="94" bestFit="1" customWidth="1"/>
    <col min="10723" max="10723" width="11.7109375" style="94" bestFit="1" customWidth="1"/>
    <col min="10724" max="10724" width="14.28515625" style="94" customWidth="1"/>
    <col min="10725" max="10725" width="11.7109375" style="94" bestFit="1" customWidth="1"/>
    <col min="10726" max="10726" width="14.140625" style="94" bestFit="1" customWidth="1"/>
    <col min="10727" max="10727" width="16.7109375" style="94" customWidth="1"/>
    <col min="10728" max="10728" width="16.5703125" style="94" customWidth="1"/>
    <col min="10729" max="10730" width="7.85546875" style="94" bestFit="1" customWidth="1"/>
    <col min="10731" max="10731" width="8" style="94" bestFit="1" customWidth="1"/>
    <col min="10732" max="10733" width="7.85546875" style="94" bestFit="1" customWidth="1"/>
    <col min="10734" max="10734" width="9.7109375" style="94" customWidth="1"/>
    <col min="10735" max="10735" width="12.85546875" style="94" customWidth="1"/>
    <col min="10736" max="10972" width="9.140625" style="94"/>
    <col min="10973" max="10973" width="9" style="94" bestFit="1" customWidth="1"/>
    <col min="10974" max="10974" width="9.85546875" style="94" bestFit="1" customWidth="1"/>
    <col min="10975" max="10975" width="9.140625" style="94" bestFit="1" customWidth="1"/>
    <col min="10976" max="10976" width="16" style="94" bestFit="1" customWidth="1"/>
    <col min="10977" max="10977" width="9" style="94" bestFit="1" customWidth="1"/>
    <col min="10978" max="10978" width="7.85546875" style="94" bestFit="1" customWidth="1"/>
    <col min="10979" max="10979" width="11.7109375" style="94" bestFit="1" customWidth="1"/>
    <col min="10980" max="10980" width="14.28515625" style="94" customWidth="1"/>
    <col min="10981" max="10981" width="11.7109375" style="94" bestFit="1" customWidth="1"/>
    <col min="10982" max="10982" width="14.140625" style="94" bestFit="1" customWidth="1"/>
    <col min="10983" max="10983" width="16.7109375" style="94" customWidth="1"/>
    <col min="10984" max="10984" width="16.5703125" style="94" customWidth="1"/>
    <col min="10985" max="10986" width="7.85546875" style="94" bestFit="1" customWidth="1"/>
    <col min="10987" max="10987" width="8" style="94" bestFit="1" customWidth="1"/>
    <col min="10988" max="10989" width="7.85546875" style="94" bestFit="1" customWidth="1"/>
    <col min="10990" max="10990" width="9.7109375" style="94" customWidth="1"/>
    <col min="10991" max="10991" width="12.85546875" style="94" customWidth="1"/>
    <col min="10992" max="11228" width="9.140625" style="94"/>
    <col min="11229" max="11229" width="9" style="94" bestFit="1" customWidth="1"/>
    <col min="11230" max="11230" width="9.85546875" style="94" bestFit="1" customWidth="1"/>
    <col min="11231" max="11231" width="9.140625" style="94" bestFit="1" customWidth="1"/>
    <col min="11232" max="11232" width="16" style="94" bestFit="1" customWidth="1"/>
    <col min="11233" max="11233" width="9" style="94" bestFit="1" customWidth="1"/>
    <col min="11234" max="11234" width="7.85546875" style="94" bestFit="1" customWidth="1"/>
    <col min="11235" max="11235" width="11.7109375" style="94" bestFit="1" customWidth="1"/>
    <col min="11236" max="11236" width="14.28515625" style="94" customWidth="1"/>
    <col min="11237" max="11237" width="11.7109375" style="94" bestFit="1" customWidth="1"/>
    <col min="11238" max="11238" width="14.140625" style="94" bestFit="1" customWidth="1"/>
    <col min="11239" max="11239" width="16.7109375" style="94" customWidth="1"/>
    <col min="11240" max="11240" width="16.5703125" style="94" customWidth="1"/>
    <col min="11241" max="11242" width="7.85546875" style="94" bestFit="1" customWidth="1"/>
    <col min="11243" max="11243" width="8" style="94" bestFit="1" customWidth="1"/>
    <col min="11244" max="11245" width="7.85546875" style="94" bestFit="1" customWidth="1"/>
    <col min="11246" max="11246" width="9.7109375" style="94" customWidth="1"/>
    <col min="11247" max="11247" width="12.85546875" style="94" customWidth="1"/>
    <col min="11248" max="11484" width="9.140625" style="94"/>
    <col min="11485" max="11485" width="9" style="94" bestFit="1" customWidth="1"/>
    <col min="11486" max="11486" width="9.85546875" style="94" bestFit="1" customWidth="1"/>
    <col min="11487" max="11487" width="9.140625" style="94" bestFit="1" customWidth="1"/>
    <col min="11488" max="11488" width="16" style="94" bestFit="1" customWidth="1"/>
    <col min="11489" max="11489" width="9" style="94" bestFit="1" customWidth="1"/>
    <col min="11490" max="11490" width="7.85546875" style="94" bestFit="1" customWidth="1"/>
    <col min="11491" max="11491" width="11.7109375" style="94" bestFit="1" customWidth="1"/>
    <col min="11492" max="11492" width="14.28515625" style="94" customWidth="1"/>
    <col min="11493" max="11493" width="11.7109375" style="94" bestFit="1" customWidth="1"/>
    <col min="11494" max="11494" width="14.140625" style="94" bestFit="1" customWidth="1"/>
    <col min="11495" max="11495" width="16.7109375" style="94" customWidth="1"/>
    <col min="11496" max="11496" width="16.5703125" style="94" customWidth="1"/>
    <col min="11497" max="11498" width="7.85546875" style="94" bestFit="1" customWidth="1"/>
    <col min="11499" max="11499" width="8" style="94" bestFit="1" customWidth="1"/>
    <col min="11500" max="11501" width="7.85546875" style="94" bestFit="1" customWidth="1"/>
    <col min="11502" max="11502" width="9.7109375" style="94" customWidth="1"/>
    <col min="11503" max="11503" width="12.85546875" style="94" customWidth="1"/>
    <col min="11504" max="11740" width="9.140625" style="94"/>
    <col min="11741" max="11741" width="9" style="94" bestFit="1" customWidth="1"/>
    <col min="11742" max="11742" width="9.85546875" style="94" bestFit="1" customWidth="1"/>
    <col min="11743" max="11743" width="9.140625" style="94" bestFit="1" customWidth="1"/>
    <col min="11744" max="11744" width="16" style="94" bestFit="1" customWidth="1"/>
    <col min="11745" max="11745" width="9" style="94" bestFit="1" customWidth="1"/>
    <col min="11746" max="11746" width="7.85546875" style="94" bestFit="1" customWidth="1"/>
    <col min="11747" max="11747" width="11.7109375" style="94" bestFit="1" customWidth="1"/>
    <col min="11748" max="11748" width="14.28515625" style="94" customWidth="1"/>
    <col min="11749" max="11749" width="11.7109375" style="94" bestFit="1" customWidth="1"/>
    <col min="11750" max="11750" width="14.140625" style="94" bestFit="1" customWidth="1"/>
    <col min="11751" max="11751" width="16.7109375" style="94" customWidth="1"/>
    <col min="11752" max="11752" width="16.5703125" style="94" customWidth="1"/>
    <col min="11753" max="11754" width="7.85546875" style="94" bestFit="1" customWidth="1"/>
    <col min="11755" max="11755" width="8" style="94" bestFit="1" customWidth="1"/>
    <col min="11756" max="11757" width="7.85546875" style="94" bestFit="1" customWidth="1"/>
    <col min="11758" max="11758" width="9.7109375" style="94" customWidth="1"/>
    <col min="11759" max="11759" width="12.85546875" style="94" customWidth="1"/>
    <col min="11760" max="11996" width="9.140625" style="94"/>
    <col min="11997" max="11997" width="9" style="94" bestFit="1" customWidth="1"/>
    <col min="11998" max="11998" width="9.85546875" style="94" bestFit="1" customWidth="1"/>
    <col min="11999" max="11999" width="9.140625" style="94" bestFit="1" customWidth="1"/>
    <col min="12000" max="12000" width="16" style="94" bestFit="1" customWidth="1"/>
    <col min="12001" max="12001" width="9" style="94" bestFit="1" customWidth="1"/>
    <col min="12002" max="12002" width="7.85546875" style="94" bestFit="1" customWidth="1"/>
    <col min="12003" max="12003" width="11.7109375" style="94" bestFit="1" customWidth="1"/>
    <col min="12004" max="12004" width="14.28515625" style="94" customWidth="1"/>
    <col min="12005" max="12005" width="11.7109375" style="94" bestFit="1" customWidth="1"/>
    <col min="12006" max="12006" width="14.140625" style="94" bestFit="1" customWidth="1"/>
    <col min="12007" max="12007" width="16.7109375" style="94" customWidth="1"/>
    <col min="12008" max="12008" width="16.5703125" style="94" customWidth="1"/>
    <col min="12009" max="12010" width="7.85546875" style="94" bestFit="1" customWidth="1"/>
    <col min="12011" max="12011" width="8" style="94" bestFit="1" customWidth="1"/>
    <col min="12012" max="12013" width="7.85546875" style="94" bestFit="1" customWidth="1"/>
    <col min="12014" max="12014" width="9.7109375" style="94" customWidth="1"/>
    <col min="12015" max="12015" width="12.85546875" style="94" customWidth="1"/>
    <col min="12016" max="12252" width="9.140625" style="94"/>
    <col min="12253" max="12253" width="9" style="94" bestFit="1" customWidth="1"/>
    <col min="12254" max="12254" width="9.85546875" style="94" bestFit="1" customWidth="1"/>
    <col min="12255" max="12255" width="9.140625" style="94" bestFit="1" customWidth="1"/>
    <col min="12256" max="12256" width="16" style="94" bestFit="1" customWidth="1"/>
    <col min="12257" max="12257" width="9" style="94" bestFit="1" customWidth="1"/>
    <col min="12258" max="12258" width="7.85546875" style="94" bestFit="1" customWidth="1"/>
    <col min="12259" max="12259" width="11.7109375" style="94" bestFit="1" customWidth="1"/>
    <col min="12260" max="12260" width="14.28515625" style="94" customWidth="1"/>
    <col min="12261" max="12261" width="11.7109375" style="94" bestFit="1" customWidth="1"/>
    <col min="12262" max="12262" width="14.140625" style="94" bestFit="1" customWidth="1"/>
    <col min="12263" max="12263" width="16.7109375" style="94" customWidth="1"/>
    <col min="12264" max="12264" width="16.5703125" style="94" customWidth="1"/>
    <col min="12265" max="12266" width="7.85546875" style="94" bestFit="1" customWidth="1"/>
    <col min="12267" max="12267" width="8" style="94" bestFit="1" customWidth="1"/>
    <col min="12268" max="12269" width="7.85546875" style="94" bestFit="1" customWidth="1"/>
    <col min="12270" max="12270" width="9.7109375" style="94" customWidth="1"/>
    <col min="12271" max="12271" width="12.85546875" style="94" customWidth="1"/>
    <col min="12272" max="12508" width="9.140625" style="94"/>
    <col min="12509" max="12509" width="9" style="94" bestFit="1" customWidth="1"/>
    <col min="12510" max="12510" width="9.85546875" style="94" bestFit="1" customWidth="1"/>
    <col min="12511" max="12511" width="9.140625" style="94" bestFit="1" customWidth="1"/>
    <col min="12512" max="12512" width="16" style="94" bestFit="1" customWidth="1"/>
    <col min="12513" max="12513" width="9" style="94" bestFit="1" customWidth="1"/>
    <col min="12514" max="12514" width="7.85546875" style="94" bestFit="1" customWidth="1"/>
    <col min="12515" max="12515" width="11.7109375" style="94" bestFit="1" customWidth="1"/>
    <col min="12516" max="12516" width="14.28515625" style="94" customWidth="1"/>
    <col min="12517" max="12517" width="11.7109375" style="94" bestFit="1" customWidth="1"/>
    <col min="12518" max="12518" width="14.140625" style="94" bestFit="1" customWidth="1"/>
    <col min="12519" max="12519" width="16.7109375" style="94" customWidth="1"/>
    <col min="12520" max="12520" width="16.5703125" style="94" customWidth="1"/>
    <col min="12521" max="12522" width="7.85546875" style="94" bestFit="1" customWidth="1"/>
    <col min="12523" max="12523" width="8" style="94" bestFit="1" customWidth="1"/>
    <col min="12524" max="12525" width="7.85546875" style="94" bestFit="1" customWidth="1"/>
    <col min="12526" max="12526" width="9.7109375" style="94" customWidth="1"/>
    <col min="12527" max="12527" width="12.85546875" style="94" customWidth="1"/>
    <col min="12528" max="12764" width="9.140625" style="94"/>
    <col min="12765" max="12765" width="9" style="94" bestFit="1" customWidth="1"/>
    <col min="12766" max="12766" width="9.85546875" style="94" bestFit="1" customWidth="1"/>
    <col min="12767" max="12767" width="9.140625" style="94" bestFit="1" customWidth="1"/>
    <col min="12768" max="12768" width="16" style="94" bestFit="1" customWidth="1"/>
    <col min="12769" max="12769" width="9" style="94" bestFit="1" customWidth="1"/>
    <col min="12770" max="12770" width="7.85546875" style="94" bestFit="1" customWidth="1"/>
    <col min="12771" max="12771" width="11.7109375" style="94" bestFit="1" customWidth="1"/>
    <col min="12772" max="12772" width="14.28515625" style="94" customWidth="1"/>
    <col min="12773" max="12773" width="11.7109375" style="94" bestFit="1" customWidth="1"/>
    <col min="12774" max="12774" width="14.140625" style="94" bestFit="1" customWidth="1"/>
    <col min="12775" max="12775" width="16.7109375" style="94" customWidth="1"/>
    <col min="12776" max="12776" width="16.5703125" style="94" customWidth="1"/>
    <col min="12777" max="12778" width="7.85546875" style="94" bestFit="1" customWidth="1"/>
    <col min="12779" max="12779" width="8" style="94" bestFit="1" customWidth="1"/>
    <col min="12780" max="12781" width="7.85546875" style="94" bestFit="1" customWidth="1"/>
    <col min="12782" max="12782" width="9.7109375" style="94" customWidth="1"/>
    <col min="12783" max="12783" width="12.85546875" style="94" customWidth="1"/>
    <col min="12784" max="13020" width="9.140625" style="94"/>
    <col min="13021" max="13021" width="9" style="94" bestFit="1" customWidth="1"/>
    <col min="13022" max="13022" width="9.85546875" style="94" bestFit="1" customWidth="1"/>
    <col min="13023" max="13023" width="9.140625" style="94" bestFit="1" customWidth="1"/>
    <col min="13024" max="13024" width="16" style="94" bestFit="1" customWidth="1"/>
    <col min="13025" max="13025" width="9" style="94" bestFit="1" customWidth="1"/>
    <col min="13026" max="13026" width="7.85546875" style="94" bestFit="1" customWidth="1"/>
    <col min="13027" max="13027" width="11.7109375" style="94" bestFit="1" customWidth="1"/>
    <col min="13028" max="13028" width="14.28515625" style="94" customWidth="1"/>
    <col min="13029" max="13029" width="11.7109375" style="94" bestFit="1" customWidth="1"/>
    <col min="13030" max="13030" width="14.140625" style="94" bestFit="1" customWidth="1"/>
    <col min="13031" max="13031" width="16.7109375" style="94" customWidth="1"/>
    <col min="13032" max="13032" width="16.5703125" style="94" customWidth="1"/>
    <col min="13033" max="13034" width="7.85546875" style="94" bestFit="1" customWidth="1"/>
    <col min="13035" max="13035" width="8" style="94" bestFit="1" customWidth="1"/>
    <col min="13036" max="13037" width="7.85546875" style="94" bestFit="1" customWidth="1"/>
    <col min="13038" max="13038" width="9.7109375" style="94" customWidth="1"/>
    <col min="13039" max="13039" width="12.85546875" style="94" customWidth="1"/>
    <col min="13040" max="13276" width="9.140625" style="94"/>
    <col min="13277" max="13277" width="9" style="94" bestFit="1" customWidth="1"/>
    <col min="13278" max="13278" width="9.85546875" style="94" bestFit="1" customWidth="1"/>
    <col min="13279" max="13279" width="9.140625" style="94" bestFit="1" customWidth="1"/>
    <col min="13280" max="13280" width="16" style="94" bestFit="1" customWidth="1"/>
    <col min="13281" max="13281" width="9" style="94" bestFit="1" customWidth="1"/>
    <col min="13282" max="13282" width="7.85546875" style="94" bestFit="1" customWidth="1"/>
    <col min="13283" max="13283" width="11.7109375" style="94" bestFit="1" customWidth="1"/>
    <col min="13284" max="13284" width="14.28515625" style="94" customWidth="1"/>
    <col min="13285" max="13285" width="11.7109375" style="94" bestFit="1" customWidth="1"/>
    <col min="13286" max="13286" width="14.140625" style="94" bestFit="1" customWidth="1"/>
    <col min="13287" max="13287" width="16.7109375" style="94" customWidth="1"/>
    <col min="13288" max="13288" width="16.5703125" style="94" customWidth="1"/>
    <col min="13289" max="13290" width="7.85546875" style="94" bestFit="1" customWidth="1"/>
    <col min="13291" max="13291" width="8" style="94" bestFit="1" customWidth="1"/>
    <col min="13292" max="13293" width="7.85546875" style="94" bestFit="1" customWidth="1"/>
    <col min="13294" max="13294" width="9.7109375" style="94" customWidth="1"/>
    <col min="13295" max="13295" width="12.85546875" style="94" customWidth="1"/>
    <col min="13296" max="13532" width="9.140625" style="94"/>
    <col min="13533" max="13533" width="9" style="94" bestFit="1" customWidth="1"/>
    <col min="13534" max="13534" width="9.85546875" style="94" bestFit="1" customWidth="1"/>
    <col min="13535" max="13535" width="9.140625" style="94" bestFit="1" customWidth="1"/>
    <col min="13536" max="13536" width="16" style="94" bestFit="1" customWidth="1"/>
    <col min="13537" max="13537" width="9" style="94" bestFit="1" customWidth="1"/>
    <col min="13538" max="13538" width="7.85546875" style="94" bestFit="1" customWidth="1"/>
    <col min="13539" max="13539" width="11.7109375" style="94" bestFit="1" customWidth="1"/>
    <col min="13540" max="13540" width="14.28515625" style="94" customWidth="1"/>
    <col min="13541" max="13541" width="11.7109375" style="94" bestFit="1" customWidth="1"/>
    <col min="13542" max="13542" width="14.140625" style="94" bestFit="1" customWidth="1"/>
    <col min="13543" max="13543" width="16.7109375" style="94" customWidth="1"/>
    <col min="13544" max="13544" width="16.5703125" style="94" customWidth="1"/>
    <col min="13545" max="13546" width="7.85546875" style="94" bestFit="1" customWidth="1"/>
    <col min="13547" max="13547" width="8" style="94" bestFit="1" customWidth="1"/>
    <col min="13548" max="13549" width="7.85546875" style="94" bestFit="1" customWidth="1"/>
    <col min="13550" max="13550" width="9.7109375" style="94" customWidth="1"/>
    <col min="13551" max="13551" width="12.85546875" style="94" customWidth="1"/>
    <col min="13552" max="13788" width="9.140625" style="94"/>
    <col min="13789" max="13789" width="9" style="94" bestFit="1" customWidth="1"/>
    <col min="13790" max="13790" width="9.85546875" style="94" bestFit="1" customWidth="1"/>
    <col min="13791" max="13791" width="9.140625" style="94" bestFit="1" customWidth="1"/>
    <col min="13792" max="13792" width="16" style="94" bestFit="1" customWidth="1"/>
    <col min="13793" max="13793" width="9" style="94" bestFit="1" customWidth="1"/>
    <col min="13794" max="13794" width="7.85546875" style="94" bestFit="1" customWidth="1"/>
    <col min="13795" max="13795" width="11.7109375" style="94" bestFit="1" customWidth="1"/>
    <col min="13796" max="13796" width="14.28515625" style="94" customWidth="1"/>
    <col min="13797" max="13797" width="11.7109375" style="94" bestFit="1" customWidth="1"/>
    <col min="13798" max="13798" width="14.140625" style="94" bestFit="1" customWidth="1"/>
    <col min="13799" max="13799" width="16.7109375" style="94" customWidth="1"/>
    <col min="13800" max="13800" width="16.5703125" style="94" customWidth="1"/>
    <col min="13801" max="13802" width="7.85546875" style="94" bestFit="1" customWidth="1"/>
    <col min="13803" max="13803" width="8" style="94" bestFit="1" customWidth="1"/>
    <col min="13804" max="13805" width="7.85546875" style="94" bestFit="1" customWidth="1"/>
    <col min="13806" max="13806" width="9.7109375" style="94" customWidth="1"/>
    <col min="13807" max="13807" width="12.85546875" style="94" customWidth="1"/>
    <col min="13808" max="14044" width="9.140625" style="94"/>
    <col min="14045" max="14045" width="9" style="94" bestFit="1" customWidth="1"/>
    <col min="14046" max="14046" width="9.85546875" style="94" bestFit="1" customWidth="1"/>
    <col min="14047" max="14047" width="9.140625" style="94" bestFit="1" customWidth="1"/>
    <col min="14048" max="14048" width="16" style="94" bestFit="1" customWidth="1"/>
    <col min="14049" max="14049" width="9" style="94" bestFit="1" customWidth="1"/>
    <col min="14050" max="14050" width="7.85546875" style="94" bestFit="1" customWidth="1"/>
    <col min="14051" max="14051" width="11.7109375" style="94" bestFit="1" customWidth="1"/>
    <col min="14052" max="14052" width="14.28515625" style="94" customWidth="1"/>
    <col min="14053" max="14053" width="11.7109375" style="94" bestFit="1" customWidth="1"/>
    <col min="14054" max="14054" width="14.140625" style="94" bestFit="1" customWidth="1"/>
    <col min="14055" max="14055" width="16.7109375" style="94" customWidth="1"/>
    <col min="14056" max="14056" width="16.5703125" style="94" customWidth="1"/>
    <col min="14057" max="14058" width="7.85546875" style="94" bestFit="1" customWidth="1"/>
    <col min="14059" max="14059" width="8" style="94" bestFit="1" customWidth="1"/>
    <col min="14060" max="14061" width="7.85546875" style="94" bestFit="1" customWidth="1"/>
    <col min="14062" max="14062" width="9.7109375" style="94" customWidth="1"/>
    <col min="14063" max="14063" width="12.85546875" style="94" customWidth="1"/>
    <col min="14064" max="14300" width="9.140625" style="94"/>
    <col min="14301" max="14301" width="9" style="94" bestFit="1" customWidth="1"/>
    <col min="14302" max="14302" width="9.85546875" style="94" bestFit="1" customWidth="1"/>
    <col min="14303" max="14303" width="9.140625" style="94" bestFit="1" customWidth="1"/>
    <col min="14304" max="14304" width="16" style="94" bestFit="1" customWidth="1"/>
    <col min="14305" max="14305" width="9" style="94" bestFit="1" customWidth="1"/>
    <col min="14306" max="14306" width="7.85546875" style="94" bestFit="1" customWidth="1"/>
    <col min="14307" max="14307" width="11.7109375" style="94" bestFit="1" customWidth="1"/>
    <col min="14308" max="14308" width="14.28515625" style="94" customWidth="1"/>
    <col min="14309" max="14309" width="11.7109375" style="94" bestFit="1" customWidth="1"/>
    <col min="14310" max="14310" width="14.140625" style="94" bestFit="1" customWidth="1"/>
    <col min="14311" max="14311" width="16.7109375" style="94" customWidth="1"/>
    <col min="14312" max="14312" width="16.5703125" style="94" customWidth="1"/>
    <col min="14313" max="14314" width="7.85546875" style="94" bestFit="1" customWidth="1"/>
    <col min="14315" max="14315" width="8" style="94" bestFit="1" customWidth="1"/>
    <col min="14316" max="14317" width="7.85546875" style="94" bestFit="1" customWidth="1"/>
    <col min="14318" max="14318" width="9.7109375" style="94" customWidth="1"/>
    <col min="14319" max="14319" width="12.85546875" style="94" customWidth="1"/>
    <col min="14320" max="14556" width="9.140625" style="94"/>
    <col min="14557" max="14557" width="9" style="94" bestFit="1" customWidth="1"/>
    <col min="14558" max="14558" width="9.85546875" style="94" bestFit="1" customWidth="1"/>
    <col min="14559" max="14559" width="9.140625" style="94" bestFit="1" customWidth="1"/>
    <col min="14560" max="14560" width="16" style="94" bestFit="1" customWidth="1"/>
    <col min="14561" max="14561" width="9" style="94" bestFit="1" customWidth="1"/>
    <col min="14562" max="14562" width="7.85546875" style="94" bestFit="1" customWidth="1"/>
    <col min="14563" max="14563" width="11.7109375" style="94" bestFit="1" customWidth="1"/>
    <col min="14564" max="14564" width="14.28515625" style="94" customWidth="1"/>
    <col min="14565" max="14565" width="11.7109375" style="94" bestFit="1" customWidth="1"/>
    <col min="14566" max="14566" width="14.140625" style="94" bestFit="1" customWidth="1"/>
    <col min="14567" max="14567" width="16.7109375" style="94" customWidth="1"/>
    <col min="14568" max="14568" width="16.5703125" style="94" customWidth="1"/>
    <col min="14569" max="14570" width="7.85546875" style="94" bestFit="1" customWidth="1"/>
    <col min="14571" max="14571" width="8" style="94" bestFit="1" customWidth="1"/>
    <col min="14572" max="14573" width="7.85546875" style="94" bestFit="1" customWidth="1"/>
    <col min="14574" max="14574" width="9.7109375" style="94" customWidth="1"/>
    <col min="14575" max="14575" width="12.85546875" style="94" customWidth="1"/>
    <col min="14576" max="14812" width="9.140625" style="94"/>
    <col min="14813" max="14813" width="9" style="94" bestFit="1" customWidth="1"/>
    <col min="14814" max="14814" width="9.85546875" style="94" bestFit="1" customWidth="1"/>
    <col min="14815" max="14815" width="9.140625" style="94" bestFit="1" customWidth="1"/>
    <col min="14816" max="14816" width="16" style="94" bestFit="1" customWidth="1"/>
    <col min="14817" max="14817" width="9" style="94" bestFit="1" customWidth="1"/>
    <col min="14818" max="14818" width="7.85546875" style="94" bestFit="1" customWidth="1"/>
    <col min="14819" max="14819" width="11.7109375" style="94" bestFit="1" customWidth="1"/>
    <col min="14820" max="14820" width="14.28515625" style="94" customWidth="1"/>
    <col min="14821" max="14821" width="11.7109375" style="94" bestFit="1" customWidth="1"/>
    <col min="14822" max="14822" width="14.140625" style="94" bestFit="1" customWidth="1"/>
    <col min="14823" max="14823" width="16.7109375" style="94" customWidth="1"/>
    <col min="14824" max="14824" width="16.5703125" style="94" customWidth="1"/>
    <col min="14825" max="14826" width="7.85546875" style="94" bestFit="1" customWidth="1"/>
    <col min="14827" max="14827" width="8" style="94" bestFit="1" customWidth="1"/>
    <col min="14828" max="14829" width="7.85546875" style="94" bestFit="1" customWidth="1"/>
    <col min="14830" max="14830" width="9.7109375" style="94" customWidth="1"/>
    <col min="14831" max="14831" width="12.85546875" style="94" customWidth="1"/>
    <col min="14832" max="15068" width="9.140625" style="94"/>
    <col min="15069" max="15069" width="9" style="94" bestFit="1" customWidth="1"/>
    <col min="15070" max="15070" width="9.85546875" style="94" bestFit="1" customWidth="1"/>
    <col min="15071" max="15071" width="9.140625" style="94" bestFit="1" customWidth="1"/>
    <col min="15072" max="15072" width="16" style="94" bestFit="1" customWidth="1"/>
    <col min="15073" max="15073" width="9" style="94" bestFit="1" customWidth="1"/>
    <col min="15074" max="15074" width="7.85546875" style="94" bestFit="1" customWidth="1"/>
    <col min="15075" max="15075" width="11.7109375" style="94" bestFit="1" customWidth="1"/>
    <col min="15076" max="15076" width="14.28515625" style="94" customWidth="1"/>
    <col min="15077" max="15077" width="11.7109375" style="94" bestFit="1" customWidth="1"/>
    <col min="15078" max="15078" width="14.140625" style="94" bestFit="1" customWidth="1"/>
    <col min="15079" max="15079" width="16.7109375" style="94" customWidth="1"/>
    <col min="15080" max="15080" width="16.5703125" style="94" customWidth="1"/>
    <col min="15081" max="15082" width="7.85546875" style="94" bestFit="1" customWidth="1"/>
    <col min="15083" max="15083" width="8" style="94" bestFit="1" customWidth="1"/>
    <col min="15084" max="15085" width="7.85546875" style="94" bestFit="1" customWidth="1"/>
    <col min="15086" max="15086" width="9.7109375" style="94" customWidth="1"/>
    <col min="15087" max="15087" width="12.85546875" style="94" customWidth="1"/>
    <col min="15088" max="15324" width="9.140625" style="94"/>
    <col min="15325" max="15325" width="9" style="94" bestFit="1" customWidth="1"/>
    <col min="15326" max="15326" width="9.85546875" style="94" bestFit="1" customWidth="1"/>
    <col min="15327" max="15327" width="9.140625" style="94" bestFit="1" customWidth="1"/>
    <col min="15328" max="15328" width="16" style="94" bestFit="1" customWidth="1"/>
    <col min="15329" max="15329" width="9" style="94" bestFit="1" customWidth="1"/>
    <col min="15330" max="15330" width="7.85546875" style="94" bestFit="1" customWidth="1"/>
    <col min="15331" max="15331" width="11.7109375" style="94" bestFit="1" customWidth="1"/>
    <col min="15332" max="15332" width="14.28515625" style="94" customWidth="1"/>
    <col min="15333" max="15333" width="11.7109375" style="94" bestFit="1" customWidth="1"/>
    <col min="15334" max="15334" width="14.140625" style="94" bestFit="1" customWidth="1"/>
    <col min="15335" max="15335" width="16.7109375" style="94" customWidth="1"/>
    <col min="15336" max="15336" width="16.5703125" style="94" customWidth="1"/>
    <col min="15337" max="15338" width="7.85546875" style="94" bestFit="1" customWidth="1"/>
    <col min="15339" max="15339" width="8" style="94" bestFit="1" customWidth="1"/>
    <col min="15340" max="15341" width="7.85546875" style="94" bestFit="1" customWidth="1"/>
    <col min="15342" max="15342" width="9.7109375" style="94" customWidth="1"/>
    <col min="15343" max="15343" width="12.85546875" style="94" customWidth="1"/>
    <col min="15344" max="15580" width="9.140625" style="94"/>
    <col min="15581" max="15581" width="9" style="94" bestFit="1" customWidth="1"/>
    <col min="15582" max="15582" width="9.85546875" style="94" bestFit="1" customWidth="1"/>
    <col min="15583" max="15583" width="9.140625" style="94" bestFit="1" customWidth="1"/>
    <col min="15584" max="15584" width="16" style="94" bestFit="1" customWidth="1"/>
    <col min="15585" max="15585" width="9" style="94" bestFit="1" customWidth="1"/>
    <col min="15586" max="15586" width="7.85546875" style="94" bestFit="1" customWidth="1"/>
    <col min="15587" max="15587" width="11.7109375" style="94" bestFit="1" customWidth="1"/>
    <col min="15588" max="15588" width="14.28515625" style="94" customWidth="1"/>
    <col min="15589" max="15589" width="11.7109375" style="94" bestFit="1" customWidth="1"/>
    <col min="15590" max="15590" width="14.140625" style="94" bestFit="1" customWidth="1"/>
    <col min="15591" max="15591" width="16.7109375" style="94" customWidth="1"/>
    <col min="15592" max="15592" width="16.5703125" style="94" customWidth="1"/>
    <col min="15593" max="15594" width="7.85546875" style="94" bestFit="1" customWidth="1"/>
    <col min="15595" max="15595" width="8" style="94" bestFit="1" customWidth="1"/>
    <col min="15596" max="15597" width="7.85546875" style="94" bestFit="1" customWidth="1"/>
    <col min="15598" max="15598" width="9.7109375" style="94" customWidth="1"/>
    <col min="15599" max="15599" width="12.85546875" style="94" customWidth="1"/>
    <col min="15600" max="15836" width="9.140625" style="94"/>
    <col min="15837" max="15837" width="9" style="94" bestFit="1" customWidth="1"/>
    <col min="15838" max="15838" width="9.85546875" style="94" bestFit="1" customWidth="1"/>
    <col min="15839" max="15839" width="9.140625" style="94" bestFit="1" customWidth="1"/>
    <col min="15840" max="15840" width="16" style="94" bestFit="1" customWidth="1"/>
    <col min="15841" max="15841" width="9" style="94" bestFit="1" customWidth="1"/>
    <col min="15842" max="15842" width="7.85546875" style="94" bestFit="1" customWidth="1"/>
    <col min="15843" max="15843" width="11.7109375" style="94" bestFit="1" customWidth="1"/>
    <col min="15844" max="15844" width="14.28515625" style="94" customWidth="1"/>
    <col min="15845" max="15845" width="11.7109375" style="94" bestFit="1" customWidth="1"/>
    <col min="15846" max="15846" width="14.140625" style="94" bestFit="1" customWidth="1"/>
    <col min="15847" max="15847" width="16.7109375" style="94" customWidth="1"/>
    <col min="15848" max="15848" width="16.5703125" style="94" customWidth="1"/>
    <col min="15849" max="15850" width="7.85546875" style="94" bestFit="1" customWidth="1"/>
    <col min="15851" max="15851" width="8" style="94" bestFit="1" customWidth="1"/>
    <col min="15852" max="15853" width="7.85546875" style="94" bestFit="1" customWidth="1"/>
    <col min="15854" max="15854" width="9.7109375" style="94" customWidth="1"/>
    <col min="15855" max="15855" width="12.85546875" style="94" customWidth="1"/>
    <col min="15856" max="16092" width="9.140625" style="94"/>
    <col min="16093" max="16093" width="9" style="94" bestFit="1" customWidth="1"/>
    <col min="16094" max="16094" width="9.85546875" style="94" bestFit="1" customWidth="1"/>
    <col min="16095" max="16095" width="9.140625" style="94" bestFit="1" customWidth="1"/>
    <col min="16096" max="16096" width="16" style="94" bestFit="1" customWidth="1"/>
    <col min="16097" max="16097" width="9" style="94" bestFit="1" customWidth="1"/>
    <col min="16098" max="16098" width="7.85546875" style="94" bestFit="1" customWidth="1"/>
    <col min="16099" max="16099" width="11.7109375" style="94" bestFit="1" customWidth="1"/>
    <col min="16100" max="16100" width="14.28515625" style="94" customWidth="1"/>
    <col min="16101" max="16101" width="11.7109375" style="94" bestFit="1" customWidth="1"/>
    <col min="16102" max="16102" width="14.140625" style="94" bestFit="1" customWidth="1"/>
    <col min="16103" max="16103" width="16.7109375" style="94" customWidth="1"/>
    <col min="16104" max="16104" width="16.5703125" style="94" customWidth="1"/>
    <col min="16105" max="16106" width="7.85546875" style="94" bestFit="1" customWidth="1"/>
    <col min="16107" max="16107" width="8" style="94" bestFit="1" customWidth="1"/>
    <col min="16108" max="16109" width="7.85546875" style="94" bestFit="1" customWidth="1"/>
    <col min="16110" max="16110" width="9.7109375" style="94" customWidth="1"/>
    <col min="16111" max="16111" width="12.85546875" style="94" customWidth="1"/>
    <col min="16112" max="16384" width="9.140625" style="94"/>
  </cols>
  <sheetData>
    <row r="1" spans="1:22" s="96" customFormat="1" ht="15.75" customHeight="1">
      <c r="A1" s="426" t="s">
        <v>1</v>
      </c>
      <c r="B1" s="563" t="s">
        <v>0</v>
      </c>
      <c r="C1" s="565" t="s">
        <v>142</v>
      </c>
      <c r="D1" s="565"/>
      <c r="E1" s="565"/>
      <c r="F1" s="566" t="s">
        <v>29</v>
      </c>
      <c r="G1" s="567"/>
      <c r="H1" s="567"/>
      <c r="I1" s="567"/>
      <c r="J1" s="567"/>
      <c r="K1" s="567"/>
      <c r="L1" s="567"/>
      <c r="M1" s="567"/>
      <c r="N1" s="567"/>
      <c r="O1" s="567"/>
      <c r="P1" s="567"/>
      <c r="Q1" s="567"/>
      <c r="R1" s="567"/>
      <c r="S1" s="567"/>
      <c r="T1" s="567"/>
      <c r="U1" s="567"/>
      <c r="V1" s="568"/>
    </row>
    <row r="2" spans="1:22" ht="16.5" thickBot="1">
      <c r="A2" s="427"/>
      <c r="B2" s="564"/>
      <c r="C2" s="97" t="s">
        <v>23</v>
      </c>
      <c r="D2" s="102" t="s">
        <v>9</v>
      </c>
      <c r="E2" s="104" t="s">
        <v>33</v>
      </c>
      <c r="F2" s="256">
        <v>61</v>
      </c>
      <c r="G2" s="256">
        <v>62</v>
      </c>
      <c r="H2" s="256">
        <v>63</v>
      </c>
      <c r="I2" s="257">
        <v>64</v>
      </c>
      <c r="J2" s="258" t="s">
        <v>408</v>
      </c>
      <c r="K2" s="258" t="s">
        <v>409</v>
      </c>
      <c r="L2" s="258" t="s">
        <v>410</v>
      </c>
      <c r="M2" s="259">
        <v>65</v>
      </c>
      <c r="N2" s="260" t="s">
        <v>411</v>
      </c>
      <c r="O2" s="260" t="s">
        <v>412</v>
      </c>
      <c r="P2" s="260" t="s">
        <v>413</v>
      </c>
      <c r="Q2" s="260" t="s">
        <v>414</v>
      </c>
      <c r="R2" s="260" t="s">
        <v>415</v>
      </c>
      <c r="S2" s="256">
        <v>67</v>
      </c>
      <c r="T2" s="157"/>
      <c r="U2" s="157"/>
      <c r="V2" s="255"/>
    </row>
    <row r="3" spans="1:22" s="123" customFormat="1">
      <c r="A3" s="378" t="str">
        <f>'1-συμβολαια'!A3</f>
        <v>;;;???</v>
      </c>
      <c r="B3" s="343" t="str">
        <f>'1-συμβολαια'!C3</f>
        <v>κληρονομιάς ΑΠΟΔΟΧΗ</v>
      </c>
      <c r="C3" s="310"/>
      <c r="D3" s="347"/>
      <c r="E3" s="347"/>
      <c r="F3" s="312"/>
      <c r="G3" s="312"/>
      <c r="H3" s="344"/>
      <c r="I3" s="345"/>
      <c r="J3" s="345"/>
      <c r="K3" s="345"/>
      <c r="L3" s="345"/>
      <c r="M3" s="345"/>
      <c r="N3" s="346"/>
      <c r="O3" s="346"/>
      <c r="P3" s="346"/>
      <c r="Q3" s="346"/>
      <c r="R3" s="346"/>
      <c r="S3" s="346"/>
      <c r="T3" s="346"/>
      <c r="U3" s="346"/>
      <c r="V3" s="312"/>
    </row>
    <row r="4" spans="1:22" s="123" customFormat="1">
      <c r="A4" s="378">
        <f>'1-συμβολαια'!A4</f>
        <v>0</v>
      </c>
      <c r="B4" s="343" t="str">
        <f>'1-συμβολαια'!C4</f>
        <v>ΧΡΗΣΙΚΤΗΣΙΑ αγροτεμαχίων = 1982 πατρός ΚΛΗΡΟΝΟΜΙΑ άτυπος</v>
      </c>
      <c r="C4" s="310">
        <f>'1-συμβολαια'!L4</f>
        <v>53.666609999999999</v>
      </c>
      <c r="D4" s="347"/>
      <c r="E4" s="347">
        <f>C4</f>
        <v>53.666609999999999</v>
      </c>
      <c r="F4" s="312">
        <v>61</v>
      </c>
      <c r="G4" s="312">
        <v>62</v>
      </c>
      <c r="H4" s="344"/>
      <c r="I4" s="345"/>
      <c r="J4" s="345">
        <v>1</v>
      </c>
      <c r="K4" s="345"/>
      <c r="L4" s="345"/>
      <c r="M4" s="345"/>
      <c r="N4" s="346"/>
      <c r="O4" s="346"/>
      <c r="P4" s="346"/>
      <c r="Q4" s="346"/>
      <c r="R4" s="346"/>
      <c r="S4" s="379"/>
      <c r="T4" s="346"/>
      <c r="U4" s="346"/>
      <c r="V4" s="312"/>
    </row>
    <row r="5" spans="1:22" ht="15.75">
      <c r="A5" s="442" t="s">
        <v>47</v>
      </c>
      <c r="B5" s="443"/>
      <c r="C5" s="93">
        <f>SUM(C3:C4)</f>
        <v>53.666609999999999</v>
      </c>
      <c r="D5" s="93">
        <f>SUM(D3:D4)</f>
        <v>0</v>
      </c>
      <c r="E5" s="93">
        <f>SUM(E3:E4)</f>
        <v>53.666609999999999</v>
      </c>
      <c r="I5" s="64">
        <f t="shared" ref="I5:T5" si="0">SUM(I3:I4)</f>
        <v>0</v>
      </c>
      <c r="J5" s="64">
        <f t="shared" si="0"/>
        <v>1</v>
      </c>
      <c r="K5" s="64">
        <f t="shared" si="0"/>
        <v>0</v>
      </c>
      <c r="L5" s="64">
        <f t="shared" si="0"/>
        <v>0</v>
      </c>
      <c r="M5" s="64">
        <f t="shared" si="0"/>
        <v>0</v>
      </c>
      <c r="N5" s="64">
        <f t="shared" si="0"/>
        <v>0</v>
      </c>
      <c r="O5" s="64">
        <f t="shared" si="0"/>
        <v>0</v>
      </c>
      <c r="P5" s="64">
        <f t="shared" si="0"/>
        <v>0</v>
      </c>
      <c r="Q5" s="64">
        <f t="shared" si="0"/>
        <v>0</v>
      </c>
      <c r="R5" s="64">
        <f t="shared" si="0"/>
        <v>0</v>
      </c>
      <c r="S5" s="64">
        <f t="shared" si="0"/>
        <v>0</v>
      </c>
      <c r="T5" s="64">
        <f t="shared" si="0"/>
        <v>0</v>
      </c>
    </row>
    <row r="6" spans="1:22"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</row>
    <row r="7" spans="1:22" ht="15.75">
      <c r="F7" s="142" t="s">
        <v>239</v>
      </c>
      <c r="G7" s="116"/>
      <c r="H7" s="261"/>
      <c r="I7" s="261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2"/>
    </row>
    <row r="8" spans="1:22" ht="15.75">
      <c r="F8" s="263"/>
      <c r="G8" s="126" t="s">
        <v>240</v>
      </c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61"/>
      <c r="U8" s="261"/>
      <c r="V8" s="262"/>
    </row>
    <row r="9" spans="1:22" ht="15.75">
      <c r="F9" s="262"/>
      <c r="G9" s="262"/>
      <c r="H9" s="142" t="s">
        <v>241</v>
      </c>
      <c r="I9" s="116"/>
      <c r="J9" s="116"/>
      <c r="K9" s="116"/>
      <c r="L9" s="261"/>
      <c r="M9" s="261"/>
      <c r="N9" s="261"/>
      <c r="O9" s="261"/>
      <c r="P9" s="261"/>
      <c r="Q9" s="261"/>
      <c r="R9" s="261"/>
      <c r="S9" s="261"/>
      <c r="T9" s="261"/>
      <c r="U9" s="261"/>
      <c r="V9" s="262"/>
    </row>
    <row r="10" spans="1:22" ht="15.75">
      <c r="F10" s="262"/>
      <c r="G10" s="263"/>
      <c r="H10" s="262"/>
      <c r="I10" s="126" t="s">
        <v>262</v>
      </c>
      <c r="J10" s="126"/>
      <c r="K10" s="126"/>
      <c r="L10" s="264"/>
      <c r="M10" s="264"/>
      <c r="N10" s="264"/>
      <c r="O10" s="264"/>
      <c r="P10" s="264"/>
      <c r="Q10" s="264"/>
      <c r="R10" s="264"/>
      <c r="S10" s="264"/>
      <c r="T10" s="264"/>
      <c r="U10" s="261"/>
      <c r="V10" s="262"/>
    </row>
    <row r="11" spans="1:22" ht="15.75">
      <c r="F11" s="262"/>
      <c r="G11" s="263"/>
      <c r="H11" s="262"/>
      <c r="I11" s="126"/>
      <c r="J11" s="142" t="s">
        <v>416</v>
      </c>
      <c r="K11" s="126"/>
      <c r="L11" s="264"/>
      <c r="M11" s="264"/>
      <c r="N11" s="264"/>
      <c r="O11" s="264"/>
      <c r="P11" s="264"/>
      <c r="Q11" s="264"/>
      <c r="R11" s="264"/>
      <c r="S11" s="264"/>
      <c r="T11" s="264"/>
      <c r="U11" s="261"/>
      <c r="V11" s="262"/>
    </row>
    <row r="12" spans="1:22" ht="15.75">
      <c r="F12" s="262"/>
      <c r="G12" s="263"/>
      <c r="H12" s="262"/>
      <c r="I12" s="126"/>
      <c r="J12" s="126"/>
      <c r="K12" s="126" t="s">
        <v>417</v>
      </c>
      <c r="L12" s="264"/>
      <c r="M12" s="264"/>
      <c r="N12" s="264"/>
      <c r="O12" s="264"/>
      <c r="P12" s="264"/>
      <c r="Q12" s="264"/>
      <c r="R12" s="264"/>
      <c r="S12" s="264"/>
      <c r="T12" s="264"/>
      <c r="U12" s="261"/>
      <c r="V12" s="262"/>
    </row>
    <row r="13" spans="1:22" ht="15.75">
      <c r="F13" s="262"/>
      <c r="G13" s="262"/>
      <c r="H13" s="261"/>
      <c r="I13" s="264"/>
      <c r="J13" s="264"/>
      <c r="K13" s="264"/>
      <c r="L13" s="142" t="s">
        <v>418</v>
      </c>
      <c r="M13" s="264"/>
      <c r="N13" s="264"/>
      <c r="O13" s="264"/>
      <c r="P13" s="264"/>
      <c r="Q13" s="264"/>
      <c r="R13" s="264"/>
      <c r="S13" s="264"/>
      <c r="T13" s="264"/>
      <c r="U13" s="261"/>
      <c r="V13" s="262"/>
    </row>
    <row r="14" spans="1:22" ht="15.75">
      <c r="C14" s="101">
        <f>SUM(C6:C7)</f>
        <v>0</v>
      </c>
      <c r="F14" s="261"/>
      <c r="G14" s="261"/>
      <c r="H14" s="261"/>
      <c r="I14" s="264"/>
      <c r="J14" s="264"/>
      <c r="K14" s="264"/>
      <c r="L14" s="264"/>
      <c r="M14" s="126" t="s">
        <v>263</v>
      </c>
      <c r="N14" s="264"/>
      <c r="O14" s="264"/>
      <c r="P14" s="264"/>
      <c r="Q14" s="264"/>
      <c r="R14" s="264"/>
      <c r="S14" s="264"/>
      <c r="T14" s="264"/>
      <c r="U14" s="261"/>
      <c r="V14" s="262"/>
    </row>
    <row r="15" spans="1:22" ht="15.75">
      <c r="F15" s="262"/>
      <c r="G15" s="262"/>
      <c r="H15" s="261"/>
      <c r="I15" s="264"/>
      <c r="J15" s="264"/>
      <c r="K15" s="264"/>
      <c r="L15" s="264"/>
      <c r="M15" s="264"/>
      <c r="N15" s="142" t="s">
        <v>419</v>
      </c>
      <c r="O15" s="264"/>
      <c r="P15" s="264"/>
      <c r="Q15" s="264"/>
      <c r="R15" s="264"/>
      <c r="S15" s="264"/>
      <c r="T15" s="264"/>
      <c r="U15" s="261"/>
      <c r="V15" s="262"/>
    </row>
    <row r="16" spans="1:22" ht="15.75">
      <c r="F16" s="262"/>
      <c r="G16" s="262"/>
      <c r="H16" s="261"/>
      <c r="I16" s="264"/>
      <c r="J16" s="264"/>
      <c r="K16" s="264"/>
      <c r="L16" s="264"/>
      <c r="M16" s="264"/>
      <c r="N16" s="264"/>
      <c r="O16" s="126" t="s">
        <v>420</v>
      </c>
      <c r="P16" s="264"/>
      <c r="Q16" s="264"/>
      <c r="R16" s="264"/>
      <c r="S16" s="264"/>
      <c r="T16" s="264"/>
      <c r="U16" s="261"/>
      <c r="V16" s="262"/>
    </row>
    <row r="17" spans="2:22" ht="15.75">
      <c r="F17" s="262"/>
      <c r="G17" s="262"/>
      <c r="H17" s="261"/>
      <c r="I17" s="264"/>
      <c r="J17" s="264"/>
      <c r="K17" s="264"/>
      <c r="L17" s="264"/>
      <c r="M17" s="264"/>
      <c r="N17" s="264"/>
      <c r="O17" s="264"/>
      <c r="P17" s="142" t="s">
        <v>264</v>
      </c>
      <c r="Q17" s="264"/>
      <c r="R17" s="264"/>
      <c r="S17" s="264"/>
      <c r="T17" s="264"/>
      <c r="U17" s="261"/>
      <c r="V17" s="262"/>
    </row>
    <row r="18" spans="2:22" ht="15.75">
      <c r="F18" s="262"/>
      <c r="G18" s="262"/>
      <c r="H18" s="261"/>
      <c r="I18" s="264"/>
      <c r="J18" s="264"/>
      <c r="K18" s="264"/>
      <c r="L18" s="264"/>
      <c r="M18" s="264"/>
      <c r="N18" s="264"/>
      <c r="O18" s="264"/>
      <c r="P18" s="264"/>
      <c r="Q18" s="126" t="s">
        <v>265</v>
      </c>
      <c r="R18" s="126"/>
      <c r="S18" s="126"/>
      <c r="T18" s="264"/>
      <c r="U18" s="261"/>
      <c r="V18" s="262"/>
    </row>
    <row r="19" spans="2:22" ht="15.75">
      <c r="F19" s="262"/>
      <c r="G19" s="262"/>
      <c r="H19" s="261"/>
      <c r="I19" s="264"/>
      <c r="J19" s="264"/>
      <c r="K19" s="264"/>
      <c r="L19" s="264"/>
      <c r="M19" s="264"/>
      <c r="N19" s="264"/>
      <c r="O19" s="264"/>
      <c r="P19" s="264"/>
      <c r="Q19" s="264"/>
      <c r="R19" s="142" t="s">
        <v>266</v>
      </c>
      <c r="S19" s="264"/>
      <c r="T19" s="264"/>
      <c r="U19" s="261"/>
      <c r="V19" s="262"/>
    </row>
    <row r="20" spans="2:22" ht="15.75">
      <c r="F20" s="262"/>
      <c r="G20" s="262"/>
      <c r="H20" s="261"/>
      <c r="I20" s="264"/>
      <c r="J20" s="264"/>
      <c r="K20" s="264"/>
      <c r="L20" s="264"/>
      <c r="M20" s="264"/>
      <c r="N20" s="264"/>
      <c r="O20" s="264"/>
      <c r="P20" s="264"/>
      <c r="Q20" s="264"/>
      <c r="R20" s="264"/>
      <c r="S20" s="126" t="s">
        <v>267</v>
      </c>
      <c r="T20" s="264"/>
      <c r="U20" s="261"/>
      <c r="V20" s="262"/>
    </row>
    <row r="21" spans="2:22" ht="15.75">
      <c r="F21" s="262"/>
      <c r="G21" s="262"/>
      <c r="H21" s="261"/>
      <c r="I21" s="264"/>
      <c r="J21" s="264"/>
      <c r="K21" s="264"/>
      <c r="L21" s="264"/>
      <c r="M21" s="264"/>
      <c r="N21" s="264"/>
      <c r="O21" s="264"/>
      <c r="P21" s="264"/>
      <c r="Q21" s="264"/>
      <c r="R21" s="264"/>
      <c r="S21" s="264"/>
      <c r="T21" s="142" t="s">
        <v>421</v>
      </c>
      <c r="U21" s="261"/>
      <c r="V21" s="262"/>
    </row>
    <row r="22" spans="2:22">
      <c r="F22" s="262"/>
      <c r="G22" s="262"/>
      <c r="H22" s="261"/>
      <c r="I22" s="261"/>
      <c r="J22" s="261"/>
      <c r="K22" s="261"/>
      <c r="L22" s="261"/>
      <c r="M22" s="261"/>
      <c r="N22" s="261"/>
      <c r="O22" s="261"/>
      <c r="P22" s="261"/>
      <c r="Q22" s="261"/>
      <c r="R22" s="261"/>
      <c r="S22" s="261"/>
      <c r="T22" s="261"/>
      <c r="U22" s="261"/>
      <c r="V22" s="262"/>
    </row>
    <row r="23" spans="2:22" ht="15.75" customHeight="1">
      <c r="B23" s="101"/>
      <c r="F23" s="289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</row>
    <row r="24" spans="2:22" ht="15.75" customHeight="1">
      <c r="B24" s="101"/>
      <c r="F24" s="289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</row>
    <row r="25" spans="2:22">
      <c r="B25" s="101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</row>
    <row r="26" spans="2:22"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</row>
    <row r="27" spans="2:22"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</row>
    <row r="28" spans="2:22">
      <c r="D28" s="290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</row>
    <row r="29" spans="2:22"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</row>
    <row r="30" spans="2:22"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</row>
    <row r="31" spans="2:22"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</row>
    <row r="32" spans="2:22"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</row>
    <row r="33" spans="8:21"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</row>
    <row r="34" spans="8:21"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Y35"/>
  <sheetViews>
    <sheetView workbookViewId="0">
      <pane ySplit="2" topLeftCell="A3" activePane="bottomLeft" state="frozen"/>
      <selection pane="bottomLeft" activeCell="B10" sqref="B10:C14"/>
    </sheetView>
  </sheetViews>
  <sheetFormatPr defaultRowHeight="11.25"/>
  <cols>
    <col min="1" max="1" width="9" style="7" customWidth="1"/>
    <col min="2" max="2" width="51.140625" style="129" customWidth="1"/>
    <col min="3" max="3" width="9.42578125" style="1" bestFit="1" customWidth="1"/>
    <col min="4" max="4" width="9.42578125" style="1" customWidth="1"/>
    <col min="5" max="5" width="9.42578125" style="77" customWidth="1"/>
    <col min="6" max="6" width="8.140625" style="77" customWidth="1"/>
    <col min="7" max="7" width="9.42578125" style="77" customWidth="1"/>
    <col min="8" max="8" width="7.85546875" style="77" customWidth="1"/>
    <col min="9" max="9" width="7.42578125" style="77" customWidth="1"/>
    <col min="10" max="10" width="8.5703125" style="77" customWidth="1"/>
    <col min="11" max="25" width="7.140625" style="77" customWidth="1"/>
    <col min="26" max="26" width="6.140625" style="77" customWidth="1"/>
    <col min="27" max="27" width="7.140625" style="77" customWidth="1"/>
    <col min="28" max="30" width="6.140625" style="77" customWidth="1"/>
    <col min="31" max="31" width="8.28515625" style="77" customWidth="1"/>
    <col min="32" max="32" width="9.140625" style="77" customWidth="1"/>
    <col min="33" max="33" width="16.28515625" style="77" customWidth="1"/>
    <col min="34" max="35" width="7.140625" style="77" customWidth="1"/>
    <col min="36" max="36" width="8.140625" style="77" customWidth="1"/>
    <col min="37" max="37" width="7.7109375" style="77" customWidth="1"/>
    <col min="38" max="38" width="7" style="77" customWidth="1"/>
    <col min="39" max="39" width="6.140625" style="77" customWidth="1"/>
    <col min="40" max="44" width="7.85546875" style="77" customWidth="1"/>
    <col min="45" max="47" width="6.140625" style="77" customWidth="1"/>
    <col min="48" max="48" width="8.28515625" style="77" customWidth="1"/>
    <col min="49" max="49" width="8" style="77" customWidth="1"/>
    <col min="50" max="50" width="6.140625" style="77" customWidth="1"/>
    <col min="51" max="51" width="8" style="77" customWidth="1"/>
    <col min="52" max="52" width="6.140625" style="77" customWidth="1"/>
    <col min="53" max="53" width="8.140625" style="77" customWidth="1"/>
    <col min="54" max="54" width="8" style="77" customWidth="1"/>
    <col min="55" max="56" width="6.140625" style="77" customWidth="1"/>
    <col min="57" max="57" width="7.42578125" style="77" customWidth="1"/>
    <col min="58" max="58" width="8.5703125" style="77" customWidth="1"/>
    <col min="59" max="65" width="6.140625" style="77" customWidth="1"/>
    <col min="66" max="66" width="8.140625" style="77" customWidth="1"/>
    <col min="67" max="68" width="6.140625" style="77" customWidth="1"/>
    <col min="69" max="69" width="10.5703125" style="77" customWidth="1"/>
    <col min="70" max="74" width="6.140625" style="77" customWidth="1"/>
    <col min="75" max="75" width="10.5703125" style="77" customWidth="1"/>
    <col min="76" max="77" width="12.42578125" style="77" customWidth="1"/>
    <col min="78" max="274" width="9.140625" style="2"/>
    <col min="275" max="275" width="9" style="2" bestFit="1" customWidth="1"/>
    <col min="276" max="276" width="9.85546875" style="2" bestFit="1" customWidth="1"/>
    <col min="277" max="277" width="9.140625" style="2" bestFit="1" customWidth="1"/>
    <col min="278" max="278" width="16" style="2" bestFit="1" customWidth="1"/>
    <col min="279" max="279" width="9" style="2" bestFit="1" customWidth="1"/>
    <col min="280" max="280" width="7.85546875" style="2" bestFit="1" customWidth="1"/>
    <col min="281" max="281" width="11.7109375" style="2" bestFit="1" customWidth="1"/>
    <col min="282" max="282" width="14.28515625" style="2" customWidth="1"/>
    <col min="283" max="283" width="11.7109375" style="2" bestFit="1" customWidth="1"/>
    <col min="284" max="284" width="14.140625" style="2" bestFit="1" customWidth="1"/>
    <col min="285" max="285" width="16.7109375" style="2" customWidth="1"/>
    <col min="286" max="286" width="16.5703125" style="2" customWidth="1"/>
    <col min="287" max="288" width="7.85546875" style="2" bestFit="1" customWidth="1"/>
    <col min="289" max="289" width="8" style="2" bestFit="1" customWidth="1"/>
    <col min="290" max="291" width="7.85546875" style="2" bestFit="1" customWidth="1"/>
    <col min="292" max="292" width="9.7109375" style="2" customWidth="1"/>
    <col min="293" max="293" width="12.85546875" style="2" customWidth="1"/>
    <col min="294" max="530" width="9.140625" style="2"/>
    <col min="531" max="531" width="9" style="2" bestFit="1" customWidth="1"/>
    <col min="532" max="532" width="9.85546875" style="2" bestFit="1" customWidth="1"/>
    <col min="533" max="533" width="9.140625" style="2" bestFit="1" customWidth="1"/>
    <col min="534" max="534" width="16" style="2" bestFit="1" customWidth="1"/>
    <col min="535" max="535" width="9" style="2" bestFit="1" customWidth="1"/>
    <col min="536" max="536" width="7.85546875" style="2" bestFit="1" customWidth="1"/>
    <col min="537" max="537" width="11.7109375" style="2" bestFit="1" customWidth="1"/>
    <col min="538" max="538" width="14.28515625" style="2" customWidth="1"/>
    <col min="539" max="539" width="11.7109375" style="2" bestFit="1" customWidth="1"/>
    <col min="540" max="540" width="14.140625" style="2" bestFit="1" customWidth="1"/>
    <col min="541" max="541" width="16.7109375" style="2" customWidth="1"/>
    <col min="542" max="542" width="16.5703125" style="2" customWidth="1"/>
    <col min="543" max="544" width="7.85546875" style="2" bestFit="1" customWidth="1"/>
    <col min="545" max="545" width="8" style="2" bestFit="1" customWidth="1"/>
    <col min="546" max="547" width="7.85546875" style="2" bestFit="1" customWidth="1"/>
    <col min="548" max="548" width="9.7109375" style="2" customWidth="1"/>
    <col min="549" max="549" width="12.85546875" style="2" customWidth="1"/>
    <col min="550" max="786" width="9.140625" style="2"/>
    <col min="787" max="787" width="9" style="2" bestFit="1" customWidth="1"/>
    <col min="788" max="788" width="9.85546875" style="2" bestFit="1" customWidth="1"/>
    <col min="789" max="789" width="9.140625" style="2" bestFit="1" customWidth="1"/>
    <col min="790" max="790" width="16" style="2" bestFit="1" customWidth="1"/>
    <col min="791" max="791" width="9" style="2" bestFit="1" customWidth="1"/>
    <col min="792" max="792" width="7.85546875" style="2" bestFit="1" customWidth="1"/>
    <col min="793" max="793" width="11.7109375" style="2" bestFit="1" customWidth="1"/>
    <col min="794" max="794" width="14.28515625" style="2" customWidth="1"/>
    <col min="795" max="795" width="11.7109375" style="2" bestFit="1" customWidth="1"/>
    <col min="796" max="796" width="14.140625" style="2" bestFit="1" customWidth="1"/>
    <col min="797" max="797" width="16.7109375" style="2" customWidth="1"/>
    <col min="798" max="798" width="16.5703125" style="2" customWidth="1"/>
    <col min="799" max="800" width="7.85546875" style="2" bestFit="1" customWidth="1"/>
    <col min="801" max="801" width="8" style="2" bestFit="1" customWidth="1"/>
    <col min="802" max="803" width="7.85546875" style="2" bestFit="1" customWidth="1"/>
    <col min="804" max="804" width="9.7109375" style="2" customWidth="1"/>
    <col min="805" max="805" width="12.85546875" style="2" customWidth="1"/>
    <col min="806" max="1042" width="9.140625" style="2"/>
    <col min="1043" max="1043" width="9" style="2" bestFit="1" customWidth="1"/>
    <col min="1044" max="1044" width="9.85546875" style="2" bestFit="1" customWidth="1"/>
    <col min="1045" max="1045" width="9.140625" style="2" bestFit="1" customWidth="1"/>
    <col min="1046" max="1046" width="16" style="2" bestFit="1" customWidth="1"/>
    <col min="1047" max="1047" width="9" style="2" bestFit="1" customWidth="1"/>
    <col min="1048" max="1048" width="7.85546875" style="2" bestFit="1" customWidth="1"/>
    <col min="1049" max="1049" width="11.7109375" style="2" bestFit="1" customWidth="1"/>
    <col min="1050" max="1050" width="14.28515625" style="2" customWidth="1"/>
    <col min="1051" max="1051" width="11.7109375" style="2" bestFit="1" customWidth="1"/>
    <col min="1052" max="1052" width="14.140625" style="2" bestFit="1" customWidth="1"/>
    <col min="1053" max="1053" width="16.7109375" style="2" customWidth="1"/>
    <col min="1054" max="1054" width="16.5703125" style="2" customWidth="1"/>
    <col min="1055" max="1056" width="7.85546875" style="2" bestFit="1" customWidth="1"/>
    <col min="1057" max="1057" width="8" style="2" bestFit="1" customWidth="1"/>
    <col min="1058" max="1059" width="7.85546875" style="2" bestFit="1" customWidth="1"/>
    <col min="1060" max="1060" width="9.7109375" style="2" customWidth="1"/>
    <col min="1061" max="1061" width="12.85546875" style="2" customWidth="1"/>
    <col min="1062" max="1298" width="9.140625" style="2"/>
    <col min="1299" max="1299" width="9" style="2" bestFit="1" customWidth="1"/>
    <col min="1300" max="1300" width="9.85546875" style="2" bestFit="1" customWidth="1"/>
    <col min="1301" max="1301" width="9.140625" style="2" bestFit="1" customWidth="1"/>
    <col min="1302" max="1302" width="16" style="2" bestFit="1" customWidth="1"/>
    <col min="1303" max="1303" width="9" style="2" bestFit="1" customWidth="1"/>
    <col min="1304" max="1304" width="7.85546875" style="2" bestFit="1" customWidth="1"/>
    <col min="1305" max="1305" width="11.7109375" style="2" bestFit="1" customWidth="1"/>
    <col min="1306" max="1306" width="14.28515625" style="2" customWidth="1"/>
    <col min="1307" max="1307" width="11.7109375" style="2" bestFit="1" customWidth="1"/>
    <col min="1308" max="1308" width="14.140625" style="2" bestFit="1" customWidth="1"/>
    <col min="1309" max="1309" width="16.7109375" style="2" customWidth="1"/>
    <col min="1310" max="1310" width="16.5703125" style="2" customWidth="1"/>
    <col min="1311" max="1312" width="7.85546875" style="2" bestFit="1" customWidth="1"/>
    <col min="1313" max="1313" width="8" style="2" bestFit="1" customWidth="1"/>
    <col min="1314" max="1315" width="7.85546875" style="2" bestFit="1" customWidth="1"/>
    <col min="1316" max="1316" width="9.7109375" style="2" customWidth="1"/>
    <col min="1317" max="1317" width="12.85546875" style="2" customWidth="1"/>
    <col min="1318" max="1554" width="9.140625" style="2"/>
    <col min="1555" max="1555" width="9" style="2" bestFit="1" customWidth="1"/>
    <col min="1556" max="1556" width="9.85546875" style="2" bestFit="1" customWidth="1"/>
    <col min="1557" max="1557" width="9.140625" style="2" bestFit="1" customWidth="1"/>
    <col min="1558" max="1558" width="16" style="2" bestFit="1" customWidth="1"/>
    <col min="1559" max="1559" width="9" style="2" bestFit="1" customWidth="1"/>
    <col min="1560" max="1560" width="7.85546875" style="2" bestFit="1" customWidth="1"/>
    <col min="1561" max="1561" width="11.7109375" style="2" bestFit="1" customWidth="1"/>
    <col min="1562" max="1562" width="14.28515625" style="2" customWidth="1"/>
    <col min="1563" max="1563" width="11.7109375" style="2" bestFit="1" customWidth="1"/>
    <col min="1564" max="1564" width="14.140625" style="2" bestFit="1" customWidth="1"/>
    <col min="1565" max="1565" width="16.7109375" style="2" customWidth="1"/>
    <col min="1566" max="1566" width="16.5703125" style="2" customWidth="1"/>
    <col min="1567" max="1568" width="7.85546875" style="2" bestFit="1" customWidth="1"/>
    <col min="1569" max="1569" width="8" style="2" bestFit="1" customWidth="1"/>
    <col min="1570" max="1571" width="7.85546875" style="2" bestFit="1" customWidth="1"/>
    <col min="1572" max="1572" width="9.7109375" style="2" customWidth="1"/>
    <col min="1573" max="1573" width="12.85546875" style="2" customWidth="1"/>
    <col min="1574" max="1810" width="9.140625" style="2"/>
    <col min="1811" max="1811" width="9" style="2" bestFit="1" customWidth="1"/>
    <col min="1812" max="1812" width="9.85546875" style="2" bestFit="1" customWidth="1"/>
    <col min="1813" max="1813" width="9.140625" style="2" bestFit="1" customWidth="1"/>
    <col min="1814" max="1814" width="16" style="2" bestFit="1" customWidth="1"/>
    <col min="1815" max="1815" width="9" style="2" bestFit="1" customWidth="1"/>
    <col min="1816" max="1816" width="7.85546875" style="2" bestFit="1" customWidth="1"/>
    <col min="1817" max="1817" width="11.7109375" style="2" bestFit="1" customWidth="1"/>
    <col min="1818" max="1818" width="14.28515625" style="2" customWidth="1"/>
    <col min="1819" max="1819" width="11.7109375" style="2" bestFit="1" customWidth="1"/>
    <col min="1820" max="1820" width="14.140625" style="2" bestFit="1" customWidth="1"/>
    <col min="1821" max="1821" width="16.7109375" style="2" customWidth="1"/>
    <col min="1822" max="1822" width="16.5703125" style="2" customWidth="1"/>
    <col min="1823" max="1824" width="7.85546875" style="2" bestFit="1" customWidth="1"/>
    <col min="1825" max="1825" width="8" style="2" bestFit="1" customWidth="1"/>
    <col min="1826" max="1827" width="7.85546875" style="2" bestFit="1" customWidth="1"/>
    <col min="1828" max="1828" width="9.7109375" style="2" customWidth="1"/>
    <col min="1829" max="1829" width="12.85546875" style="2" customWidth="1"/>
    <col min="1830" max="2066" width="9.140625" style="2"/>
    <col min="2067" max="2067" width="9" style="2" bestFit="1" customWidth="1"/>
    <col min="2068" max="2068" width="9.85546875" style="2" bestFit="1" customWidth="1"/>
    <col min="2069" max="2069" width="9.140625" style="2" bestFit="1" customWidth="1"/>
    <col min="2070" max="2070" width="16" style="2" bestFit="1" customWidth="1"/>
    <col min="2071" max="2071" width="9" style="2" bestFit="1" customWidth="1"/>
    <col min="2072" max="2072" width="7.85546875" style="2" bestFit="1" customWidth="1"/>
    <col min="2073" max="2073" width="11.7109375" style="2" bestFit="1" customWidth="1"/>
    <col min="2074" max="2074" width="14.28515625" style="2" customWidth="1"/>
    <col min="2075" max="2075" width="11.7109375" style="2" bestFit="1" customWidth="1"/>
    <col min="2076" max="2076" width="14.140625" style="2" bestFit="1" customWidth="1"/>
    <col min="2077" max="2077" width="16.7109375" style="2" customWidth="1"/>
    <col min="2078" max="2078" width="16.5703125" style="2" customWidth="1"/>
    <col min="2079" max="2080" width="7.85546875" style="2" bestFit="1" customWidth="1"/>
    <col min="2081" max="2081" width="8" style="2" bestFit="1" customWidth="1"/>
    <col min="2082" max="2083" width="7.85546875" style="2" bestFit="1" customWidth="1"/>
    <col min="2084" max="2084" width="9.7109375" style="2" customWidth="1"/>
    <col min="2085" max="2085" width="12.85546875" style="2" customWidth="1"/>
    <col min="2086" max="2322" width="9.140625" style="2"/>
    <col min="2323" max="2323" width="9" style="2" bestFit="1" customWidth="1"/>
    <col min="2324" max="2324" width="9.85546875" style="2" bestFit="1" customWidth="1"/>
    <col min="2325" max="2325" width="9.140625" style="2" bestFit="1" customWidth="1"/>
    <col min="2326" max="2326" width="16" style="2" bestFit="1" customWidth="1"/>
    <col min="2327" max="2327" width="9" style="2" bestFit="1" customWidth="1"/>
    <col min="2328" max="2328" width="7.85546875" style="2" bestFit="1" customWidth="1"/>
    <col min="2329" max="2329" width="11.7109375" style="2" bestFit="1" customWidth="1"/>
    <col min="2330" max="2330" width="14.28515625" style="2" customWidth="1"/>
    <col min="2331" max="2331" width="11.7109375" style="2" bestFit="1" customWidth="1"/>
    <col min="2332" max="2332" width="14.140625" style="2" bestFit="1" customWidth="1"/>
    <col min="2333" max="2333" width="16.7109375" style="2" customWidth="1"/>
    <col min="2334" max="2334" width="16.5703125" style="2" customWidth="1"/>
    <col min="2335" max="2336" width="7.85546875" style="2" bestFit="1" customWidth="1"/>
    <col min="2337" max="2337" width="8" style="2" bestFit="1" customWidth="1"/>
    <col min="2338" max="2339" width="7.85546875" style="2" bestFit="1" customWidth="1"/>
    <col min="2340" max="2340" width="9.7109375" style="2" customWidth="1"/>
    <col min="2341" max="2341" width="12.85546875" style="2" customWidth="1"/>
    <col min="2342" max="2578" width="9.140625" style="2"/>
    <col min="2579" max="2579" width="9" style="2" bestFit="1" customWidth="1"/>
    <col min="2580" max="2580" width="9.85546875" style="2" bestFit="1" customWidth="1"/>
    <col min="2581" max="2581" width="9.140625" style="2" bestFit="1" customWidth="1"/>
    <col min="2582" max="2582" width="16" style="2" bestFit="1" customWidth="1"/>
    <col min="2583" max="2583" width="9" style="2" bestFit="1" customWidth="1"/>
    <col min="2584" max="2584" width="7.85546875" style="2" bestFit="1" customWidth="1"/>
    <col min="2585" max="2585" width="11.7109375" style="2" bestFit="1" customWidth="1"/>
    <col min="2586" max="2586" width="14.28515625" style="2" customWidth="1"/>
    <col min="2587" max="2587" width="11.7109375" style="2" bestFit="1" customWidth="1"/>
    <col min="2588" max="2588" width="14.140625" style="2" bestFit="1" customWidth="1"/>
    <col min="2589" max="2589" width="16.7109375" style="2" customWidth="1"/>
    <col min="2590" max="2590" width="16.5703125" style="2" customWidth="1"/>
    <col min="2591" max="2592" width="7.85546875" style="2" bestFit="1" customWidth="1"/>
    <col min="2593" max="2593" width="8" style="2" bestFit="1" customWidth="1"/>
    <col min="2594" max="2595" width="7.85546875" style="2" bestFit="1" customWidth="1"/>
    <col min="2596" max="2596" width="9.7109375" style="2" customWidth="1"/>
    <col min="2597" max="2597" width="12.85546875" style="2" customWidth="1"/>
    <col min="2598" max="2834" width="9.140625" style="2"/>
    <col min="2835" max="2835" width="9" style="2" bestFit="1" customWidth="1"/>
    <col min="2836" max="2836" width="9.85546875" style="2" bestFit="1" customWidth="1"/>
    <col min="2837" max="2837" width="9.140625" style="2" bestFit="1" customWidth="1"/>
    <col min="2838" max="2838" width="16" style="2" bestFit="1" customWidth="1"/>
    <col min="2839" max="2839" width="9" style="2" bestFit="1" customWidth="1"/>
    <col min="2840" max="2840" width="7.85546875" style="2" bestFit="1" customWidth="1"/>
    <col min="2841" max="2841" width="11.7109375" style="2" bestFit="1" customWidth="1"/>
    <col min="2842" max="2842" width="14.28515625" style="2" customWidth="1"/>
    <col min="2843" max="2843" width="11.7109375" style="2" bestFit="1" customWidth="1"/>
    <col min="2844" max="2844" width="14.140625" style="2" bestFit="1" customWidth="1"/>
    <col min="2845" max="2845" width="16.7109375" style="2" customWidth="1"/>
    <col min="2846" max="2846" width="16.5703125" style="2" customWidth="1"/>
    <col min="2847" max="2848" width="7.85546875" style="2" bestFit="1" customWidth="1"/>
    <col min="2849" max="2849" width="8" style="2" bestFit="1" customWidth="1"/>
    <col min="2850" max="2851" width="7.85546875" style="2" bestFit="1" customWidth="1"/>
    <col min="2852" max="2852" width="9.7109375" style="2" customWidth="1"/>
    <col min="2853" max="2853" width="12.85546875" style="2" customWidth="1"/>
    <col min="2854" max="3090" width="9.140625" style="2"/>
    <col min="3091" max="3091" width="9" style="2" bestFit="1" customWidth="1"/>
    <col min="3092" max="3092" width="9.85546875" style="2" bestFit="1" customWidth="1"/>
    <col min="3093" max="3093" width="9.140625" style="2" bestFit="1" customWidth="1"/>
    <col min="3094" max="3094" width="16" style="2" bestFit="1" customWidth="1"/>
    <col min="3095" max="3095" width="9" style="2" bestFit="1" customWidth="1"/>
    <col min="3096" max="3096" width="7.85546875" style="2" bestFit="1" customWidth="1"/>
    <col min="3097" max="3097" width="11.7109375" style="2" bestFit="1" customWidth="1"/>
    <col min="3098" max="3098" width="14.28515625" style="2" customWidth="1"/>
    <col min="3099" max="3099" width="11.7109375" style="2" bestFit="1" customWidth="1"/>
    <col min="3100" max="3100" width="14.140625" style="2" bestFit="1" customWidth="1"/>
    <col min="3101" max="3101" width="16.7109375" style="2" customWidth="1"/>
    <col min="3102" max="3102" width="16.5703125" style="2" customWidth="1"/>
    <col min="3103" max="3104" width="7.85546875" style="2" bestFit="1" customWidth="1"/>
    <col min="3105" max="3105" width="8" style="2" bestFit="1" customWidth="1"/>
    <col min="3106" max="3107" width="7.85546875" style="2" bestFit="1" customWidth="1"/>
    <col min="3108" max="3108" width="9.7109375" style="2" customWidth="1"/>
    <col min="3109" max="3109" width="12.85546875" style="2" customWidth="1"/>
    <col min="3110" max="3346" width="9.140625" style="2"/>
    <col min="3347" max="3347" width="9" style="2" bestFit="1" customWidth="1"/>
    <col min="3348" max="3348" width="9.85546875" style="2" bestFit="1" customWidth="1"/>
    <col min="3349" max="3349" width="9.140625" style="2" bestFit="1" customWidth="1"/>
    <col min="3350" max="3350" width="16" style="2" bestFit="1" customWidth="1"/>
    <col min="3351" max="3351" width="9" style="2" bestFit="1" customWidth="1"/>
    <col min="3352" max="3352" width="7.85546875" style="2" bestFit="1" customWidth="1"/>
    <col min="3353" max="3353" width="11.7109375" style="2" bestFit="1" customWidth="1"/>
    <col min="3354" max="3354" width="14.28515625" style="2" customWidth="1"/>
    <col min="3355" max="3355" width="11.7109375" style="2" bestFit="1" customWidth="1"/>
    <col min="3356" max="3356" width="14.140625" style="2" bestFit="1" customWidth="1"/>
    <col min="3357" max="3357" width="16.7109375" style="2" customWidth="1"/>
    <col min="3358" max="3358" width="16.5703125" style="2" customWidth="1"/>
    <col min="3359" max="3360" width="7.85546875" style="2" bestFit="1" customWidth="1"/>
    <col min="3361" max="3361" width="8" style="2" bestFit="1" customWidth="1"/>
    <col min="3362" max="3363" width="7.85546875" style="2" bestFit="1" customWidth="1"/>
    <col min="3364" max="3364" width="9.7109375" style="2" customWidth="1"/>
    <col min="3365" max="3365" width="12.85546875" style="2" customWidth="1"/>
    <col min="3366" max="3602" width="9.140625" style="2"/>
    <col min="3603" max="3603" width="9" style="2" bestFit="1" customWidth="1"/>
    <col min="3604" max="3604" width="9.85546875" style="2" bestFit="1" customWidth="1"/>
    <col min="3605" max="3605" width="9.140625" style="2" bestFit="1" customWidth="1"/>
    <col min="3606" max="3606" width="16" style="2" bestFit="1" customWidth="1"/>
    <col min="3607" max="3607" width="9" style="2" bestFit="1" customWidth="1"/>
    <col min="3608" max="3608" width="7.85546875" style="2" bestFit="1" customWidth="1"/>
    <col min="3609" max="3609" width="11.7109375" style="2" bestFit="1" customWidth="1"/>
    <col min="3610" max="3610" width="14.28515625" style="2" customWidth="1"/>
    <col min="3611" max="3611" width="11.7109375" style="2" bestFit="1" customWidth="1"/>
    <col min="3612" max="3612" width="14.140625" style="2" bestFit="1" customWidth="1"/>
    <col min="3613" max="3613" width="16.7109375" style="2" customWidth="1"/>
    <col min="3614" max="3614" width="16.5703125" style="2" customWidth="1"/>
    <col min="3615" max="3616" width="7.85546875" style="2" bestFit="1" customWidth="1"/>
    <col min="3617" max="3617" width="8" style="2" bestFit="1" customWidth="1"/>
    <col min="3618" max="3619" width="7.85546875" style="2" bestFit="1" customWidth="1"/>
    <col min="3620" max="3620" width="9.7109375" style="2" customWidth="1"/>
    <col min="3621" max="3621" width="12.85546875" style="2" customWidth="1"/>
    <col min="3622" max="3858" width="9.140625" style="2"/>
    <col min="3859" max="3859" width="9" style="2" bestFit="1" customWidth="1"/>
    <col min="3860" max="3860" width="9.85546875" style="2" bestFit="1" customWidth="1"/>
    <col min="3861" max="3861" width="9.140625" style="2" bestFit="1" customWidth="1"/>
    <col min="3862" max="3862" width="16" style="2" bestFit="1" customWidth="1"/>
    <col min="3863" max="3863" width="9" style="2" bestFit="1" customWidth="1"/>
    <col min="3864" max="3864" width="7.85546875" style="2" bestFit="1" customWidth="1"/>
    <col min="3865" max="3865" width="11.7109375" style="2" bestFit="1" customWidth="1"/>
    <col min="3866" max="3866" width="14.28515625" style="2" customWidth="1"/>
    <col min="3867" max="3867" width="11.7109375" style="2" bestFit="1" customWidth="1"/>
    <col min="3868" max="3868" width="14.140625" style="2" bestFit="1" customWidth="1"/>
    <col min="3869" max="3869" width="16.7109375" style="2" customWidth="1"/>
    <col min="3870" max="3870" width="16.5703125" style="2" customWidth="1"/>
    <col min="3871" max="3872" width="7.85546875" style="2" bestFit="1" customWidth="1"/>
    <col min="3873" max="3873" width="8" style="2" bestFit="1" customWidth="1"/>
    <col min="3874" max="3875" width="7.85546875" style="2" bestFit="1" customWidth="1"/>
    <col min="3876" max="3876" width="9.7109375" style="2" customWidth="1"/>
    <col min="3877" max="3877" width="12.85546875" style="2" customWidth="1"/>
    <col min="3878" max="4114" width="9.140625" style="2"/>
    <col min="4115" max="4115" width="9" style="2" bestFit="1" customWidth="1"/>
    <col min="4116" max="4116" width="9.85546875" style="2" bestFit="1" customWidth="1"/>
    <col min="4117" max="4117" width="9.140625" style="2" bestFit="1" customWidth="1"/>
    <col min="4118" max="4118" width="16" style="2" bestFit="1" customWidth="1"/>
    <col min="4119" max="4119" width="9" style="2" bestFit="1" customWidth="1"/>
    <col min="4120" max="4120" width="7.85546875" style="2" bestFit="1" customWidth="1"/>
    <col min="4121" max="4121" width="11.7109375" style="2" bestFit="1" customWidth="1"/>
    <col min="4122" max="4122" width="14.28515625" style="2" customWidth="1"/>
    <col min="4123" max="4123" width="11.7109375" style="2" bestFit="1" customWidth="1"/>
    <col min="4124" max="4124" width="14.140625" style="2" bestFit="1" customWidth="1"/>
    <col min="4125" max="4125" width="16.7109375" style="2" customWidth="1"/>
    <col min="4126" max="4126" width="16.5703125" style="2" customWidth="1"/>
    <col min="4127" max="4128" width="7.85546875" style="2" bestFit="1" customWidth="1"/>
    <col min="4129" max="4129" width="8" style="2" bestFit="1" customWidth="1"/>
    <col min="4130" max="4131" width="7.85546875" style="2" bestFit="1" customWidth="1"/>
    <col min="4132" max="4132" width="9.7109375" style="2" customWidth="1"/>
    <col min="4133" max="4133" width="12.85546875" style="2" customWidth="1"/>
    <col min="4134" max="4370" width="9.140625" style="2"/>
    <col min="4371" max="4371" width="9" style="2" bestFit="1" customWidth="1"/>
    <col min="4372" max="4372" width="9.85546875" style="2" bestFit="1" customWidth="1"/>
    <col min="4373" max="4373" width="9.140625" style="2" bestFit="1" customWidth="1"/>
    <col min="4374" max="4374" width="16" style="2" bestFit="1" customWidth="1"/>
    <col min="4375" max="4375" width="9" style="2" bestFit="1" customWidth="1"/>
    <col min="4376" max="4376" width="7.85546875" style="2" bestFit="1" customWidth="1"/>
    <col min="4377" max="4377" width="11.7109375" style="2" bestFit="1" customWidth="1"/>
    <col min="4378" max="4378" width="14.28515625" style="2" customWidth="1"/>
    <col min="4379" max="4379" width="11.7109375" style="2" bestFit="1" customWidth="1"/>
    <col min="4380" max="4380" width="14.140625" style="2" bestFit="1" customWidth="1"/>
    <col min="4381" max="4381" width="16.7109375" style="2" customWidth="1"/>
    <col min="4382" max="4382" width="16.5703125" style="2" customWidth="1"/>
    <col min="4383" max="4384" width="7.85546875" style="2" bestFit="1" customWidth="1"/>
    <col min="4385" max="4385" width="8" style="2" bestFit="1" customWidth="1"/>
    <col min="4386" max="4387" width="7.85546875" style="2" bestFit="1" customWidth="1"/>
    <col min="4388" max="4388" width="9.7109375" style="2" customWidth="1"/>
    <col min="4389" max="4389" width="12.85546875" style="2" customWidth="1"/>
    <col min="4390" max="4626" width="9.140625" style="2"/>
    <col min="4627" max="4627" width="9" style="2" bestFit="1" customWidth="1"/>
    <col min="4628" max="4628" width="9.85546875" style="2" bestFit="1" customWidth="1"/>
    <col min="4629" max="4629" width="9.140625" style="2" bestFit="1" customWidth="1"/>
    <col min="4630" max="4630" width="16" style="2" bestFit="1" customWidth="1"/>
    <col min="4631" max="4631" width="9" style="2" bestFit="1" customWidth="1"/>
    <col min="4632" max="4632" width="7.85546875" style="2" bestFit="1" customWidth="1"/>
    <col min="4633" max="4633" width="11.7109375" style="2" bestFit="1" customWidth="1"/>
    <col min="4634" max="4634" width="14.28515625" style="2" customWidth="1"/>
    <col min="4635" max="4635" width="11.7109375" style="2" bestFit="1" customWidth="1"/>
    <col min="4636" max="4636" width="14.140625" style="2" bestFit="1" customWidth="1"/>
    <col min="4637" max="4637" width="16.7109375" style="2" customWidth="1"/>
    <col min="4638" max="4638" width="16.5703125" style="2" customWidth="1"/>
    <col min="4639" max="4640" width="7.85546875" style="2" bestFit="1" customWidth="1"/>
    <col min="4641" max="4641" width="8" style="2" bestFit="1" customWidth="1"/>
    <col min="4642" max="4643" width="7.85546875" style="2" bestFit="1" customWidth="1"/>
    <col min="4644" max="4644" width="9.7109375" style="2" customWidth="1"/>
    <col min="4645" max="4645" width="12.85546875" style="2" customWidth="1"/>
    <col min="4646" max="4882" width="9.140625" style="2"/>
    <col min="4883" max="4883" width="9" style="2" bestFit="1" customWidth="1"/>
    <col min="4884" max="4884" width="9.85546875" style="2" bestFit="1" customWidth="1"/>
    <col min="4885" max="4885" width="9.140625" style="2" bestFit="1" customWidth="1"/>
    <col min="4886" max="4886" width="16" style="2" bestFit="1" customWidth="1"/>
    <col min="4887" max="4887" width="9" style="2" bestFit="1" customWidth="1"/>
    <col min="4888" max="4888" width="7.85546875" style="2" bestFit="1" customWidth="1"/>
    <col min="4889" max="4889" width="11.7109375" style="2" bestFit="1" customWidth="1"/>
    <col min="4890" max="4890" width="14.28515625" style="2" customWidth="1"/>
    <col min="4891" max="4891" width="11.7109375" style="2" bestFit="1" customWidth="1"/>
    <col min="4892" max="4892" width="14.140625" style="2" bestFit="1" customWidth="1"/>
    <col min="4893" max="4893" width="16.7109375" style="2" customWidth="1"/>
    <col min="4894" max="4894" width="16.5703125" style="2" customWidth="1"/>
    <col min="4895" max="4896" width="7.85546875" style="2" bestFit="1" customWidth="1"/>
    <col min="4897" max="4897" width="8" style="2" bestFit="1" customWidth="1"/>
    <col min="4898" max="4899" width="7.85546875" style="2" bestFit="1" customWidth="1"/>
    <col min="4900" max="4900" width="9.7109375" style="2" customWidth="1"/>
    <col min="4901" max="4901" width="12.85546875" style="2" customWidth="1"/>
    <col min="4902" max="5138" width="9.140625" style="2"/>
    <col min="5139" max="5139" width="9" style="2" bestFit="1" customWidth="1"/>
    <col min="5140" max="5140" width="9.85546875" style="2" bestFit="1" customWidth="1"/>
    <col min="5141" max="5141" width="9.140625" style="2" bestFit="1" customWidth="1"/>
    <col min="5142" max="5142" width="16" style="2" bestFit="1" customWidth="1"/>
    <col min="5143" max="5143" width="9" style="2" bestFit="1" customWidth="1"/>
    <col min="5144" max="5144" width="7.85546875" style="2" bestFit="1" customWidth="1"/>
    <col min="5145" max="5145" width="11.7109375" style="2" bestFit="1" customWidth="1"/>
    <col min="5146" max="5146" width="14.28515625" style="2" customWidth="1"/>
    <col min="5147" max="5147" width="11.7109375" style="2" bestFit="1" customWidth="1"/>
    <col min="5148" max="5148" width="14.140625" style="2" bestFit="1" customWidth="1"/>
    <col min="5149" max="5149" width="16.7109375" style="2" customWidth="1"/>
    <col min="5150" max="5150" width="16.5703125" style="2" customWidth="1"/>
    <col min="5151" max="5152" width="7.85546875" style="2" bestFit="1" customWidth="1"/>
    <col min="5153" max="5153" width="8" style="2" bestFit="1" customWidth="1"/>
    <col min="5154" max="5155" width="7.85546875" style="2" bestFit="1" customWidth="1"/>
    <col min="5156" max="5156" width="9.7109375" style="2" customWidth="1"/>
    <col min="5157" max="5157" width="12.85546875" style="2" customWidth="1"/>
    <col min="5158" max="5394" width="9.140625" style="2"/>
    <col min="5395" max="5395" width="9" style="2" bestFit="1" customWidth="1"/>
    <col min="5396" max="5396" width="9.85546875" style="2" bestFit="1" customWidth="1"/>
    <col min="5397" max="5397" width="9.140625" style="2" bestFit="1" customWidth="1"/>
    <col min="5398" max="5398" width="16" style="2" bestFit="1" customWidth="1"/>
    <col min="5399" max="5399" width="9" style="2" bestFit="1" customWidth="1"/>
    <col min="5400" max="5400" width="7.85546875" style="2" bestFit="1" customWidth="1"/>
    <col min="5401" max="5401" width="11.7109375" style="2" bestFit="1" customWidth="1"/>
    <col min="5402" max="5402" width="14.28515625" style="2" customWidth="1"/>
    <col min="5403" max="5403" width="11.7109375" style="2" bestFit="1" customWidth="1"/>
    <col min="5404" max="5404" width="14.140625" style="2" bestFit="1" customWidth="1"/>
    <col min="5405" max="5405" width="16.7109375" style="2" customWidth="1"/>
    <col min="5406" max="5406" width="16.5703125" style="2" customWidth="1"/>
    <col min="5407" max="5408" width="7.85546875" style="2" bestFit="1" customWidth="1"/>
    <col min="5409" max="5409" width="8" style="2" bestFit="1" customWidth="1"/>
    <col min="5410" max="5411" width="7.85546875" style="2" bestFit="1" customWidth="1"/>
    <col min="5412" max="5412" width="9.7109375" style="2" customWidth="1"/>
    <col min="5413" max="5413" width="12.85546875" style="2" customWidth="1"/>
    <col min="5414" max="5650" width="9.140625" style="2"/>
    <col min="5651" max="5651" width="9" style="2" bestFit="1" customWidth="1"/>
    <col min="5652" max="5652" width="9.85546875" style="2" bestFit="1" customWidth="1"/>
    <col min="5653" max="5653" width="9.140625" style="2" bestFit="1" customWidth="1"/>
    <col min="5654" max="5654" width="16" style="2" bestFit="1" customWidth="1"/>
    <col min="5655" max="5655" width="9" style="2" bestFit="1" customWidth="1"/>
    <col min="5656" max="5656" width="7.85546875" style="2" bestFit="1" customWidth="1"/>
    <col min="5657" max="5657" width="11.7109375" style="2" bestFit="1" customWidth="1"/>
    <col min="5658" max="5658" width="14.28515625" style="2" customWidth="1"/>
    <col min="5659" max="5659" width="11.7109375" style="2" bestFit="1" customWidth="1"/>
    <col min="5660" max="5660" width="14.140625" style="2" bestFit="1" customWidth="1"/>
    <col min="5661" max="5661" width="16.7109375" style="2" customWidth="1"/>
    <col min="5662" max="5662" width="16.5703125" style="2" customWidth="1"/>
    <col min="5663" max="5664" width="7.85546875" style="2" bestFit="1" customWidth="1"/>
    <col min="5665" max="5665" width="8" style="2" bestFit="1" customWidth="1"/>
    <col min="5666" max="5667" width="7.85546875" style="2" bestFit="1" customWidth="1"/>
    <col min="5668" max="5668" width="9.7109375" style="2" customWidth="1"/>
    <col min="5669" max="5669" width="12.85546875" style="2" customWidth="1"/>
    <col min="5670" max="5906" width="9.140625" style="2"/>
    <col min="5907" max="5907" width="9" style="2" bestFit="1" customWidth="1"/>
    <col min="5908" max="5908" width="9.85546875" style="2" bestFit="1" customWidth="1"/>
    <col min="5909" max="5909" width="9.140625" style="2" bestFit="1" customWidth="1"/>
    <col min="5910" max="5910" width="16" style="2" bestFit="1" customWidth="1"/>
    <col min="5911" max="5911" width="9" style="2" bestFit="1" customWidth="1"/>
    <col min="5912" max="5912" width="7.85546875" style="2" bestFit="1" customWidth="1"/>
    <col min="5913" max="5913" width="11.7109375" style="2" bestFit="1" customWidth="1"/>
    <col min="5914" max="5914" width="14.28515625" style="2" customWidth="1"/>
    <col min="5915" max="5915" width="11.7109375" style="2" bestFit="1" customWidth="1"/>
    <col min="5916" max="5916" width="14.140625" style="2" bestFit="1" customWidth="1"/>
    <col min="5917" max="5917" width="16.7109375" style="2" customWidth="1"/>
    <col min="5918" max="5918" width="16.5703125" style="2" customWidth="1"/>
    <col min="5919" max="5920" width="7.85546875" style="2" bestFit="1" customWidth="1"/>
    <col min="5921" max="5921" width="8" style="2" bestFit="1" customWidth="1"/>
    <col min="5922" max="5923" width="7.85546875" style="2" bestFit="1" customWidth="1"/>
    <col min="5924" max="5924" width="9.7109375" style="2" customWidth="1"/>
    <col min="5925" max="5925" width="12.85546875" style="2" customWidth="1"/>
    <col min="5926" max="6162" width="9.140625" style="2"/>
    <col min="6163" max="6163" width="9" style="2" bestFit="1" customWidth="1"/>
    <col min="6164" max="6164" width="9.85546875" style="2" bestFit="1" customWidth="1"/>
    <col min="6165" max="6165" width="9.140625" style="2" bestFit="1" customWidth="1"/>
    <col min="6166" max="6166" width="16" style="2" bestFit="1" customWidth="1"/>
    <col min="6167" max="6167" width="9" style="2" bestFit="1" customWidth="1"/>
    <col min="6168" max="6168" width="7.85546875" style="2" bestFit="1" customWidth="1"/>
    <col min="6169" max="6169" width="11.7109375" style="2" bestFit="1" customWidth="1"/>
    <col min="6170" max="6170" width="14.28515625" style="2" customWidth="1"/>
    <col min="6171" max="6171" width="11.7109375" style="2" bestFit="1" customWidth="1"/>
    <col min="6172" max="6172" width="14.140625" style="2" bestFit="1" customWidth="1"/>
    <col min="6173" max="6173" width="16.7109375" style="2" customWidth="1"/>
    <col min="6174" max="6174" width="16.5703125" style="2" customWidth="1"/>
    <col min="6175" max="6176" width="7.85546875" style="2" bestFit="1" customWidth="1"/>
    <col min="6177" max="6177" width="8" style="2" bestFit="1" customWidth="1"/>
    <col min="6178" max="6179" width="7.85546875" style="2" bestFit="1" customWidth="1"/>
    <col min="6180" max="6180" width="9.7109375" style="2" customWidth="1"/>
    <col min="6181" max="6181" width="12.85546875" style="2" customWidth="1"/>
    <col min="6182" max="6418" width="9.140625" style="2"/>
    <col min="6419" max="6419" width="9" style="2" bestFit="1" customWidth="1"/>
    <col min="6420" max="6420" width="9.85546875" style="2" bestFit="1" customWidth="1"/>
    <col min="6421" max="6421" width="9.140625" style="2" bestFit="1" customWidth="1"/>
    <col min="6422" max="6422" width="16" style="2" bestFit="1" customWidth="1"/>
    <col min="6423" max="6423" width="9" style="2" bestFit="1" customWidth="1"/>
    <col min="6424" max="6424" width="7.85546875" style="2" bestFit="1" customWidth="1"/>
    <col min="6425" max="6425" width="11.7109375" style="2" bestFit="1" customWidth="1"/>
    <col min="6426" max="6426" width="14.28515625" style="2" customWidth="1"/>
    <col min="6427" max="6427" width="11.7109375" style="2" bestFit="1" customWidth="1"/>
    <col min="6428" max="6428" width="14.140625" style="2" bestFit="1" customWidth="1"/>
    <col min="6429" max="6429" width="16.7109375" style="2" customWidth="1"/>
    <col min="6430" max="6430" width="16.5703125" style="2" customWidth="1"/>
    <col min="6431" max="6432" width="7.85546875" style="2" bestFit="1" customWidth="1"/>
    <col min="6433" max="6433" width="8" style="2" bestFit="1" customWidth="1"/>
    <col min="6434" max="6435" width="7.85546875" style="2" bestFit="1" customWidth="1"/>
    <col min="6436" max="6436" width="9.7109375" style="2" customWidth="1"/>
    <col min="6437" max="6437" width="12.85546875" style="2" customWidth="1"/>
    <col min="6438" max="6674" width="9.140625" style="2"/>
    <col min="6675" max="6675" width="9" style="2" bestFit="1" customWidth="1"/>
    <col min="6676" max="6676" width="9.85546875" style="2" bestFit="1" customWidth="1"/>
    <col min="6677" max="6677" width="9.140625" style="2" bestFit="1" customWidth="1"/>
    <col min="6678" max="6678" width="16" style="2" bestFit="1" customWidth="1"/>
    <col min="6679" max="6679" width="9" style="2" bestFit="1" customWidth="1"/>
    <col min="6680" max="6680" width="7.85546875" style="2" bestFit="1" customWidth="1"/>
    <col min="6681" max="6681" width="11.7109375" style="2" bestFit="1" customWidth="1"/>
    <col min="6682" max="6682" width="14.28515625" style="2" customWidth="1"/>
    <col min="6683" max="6683" width="11.7109375" style="2" bestFit="1" customWidth="1"/>
    <col min="6684" max="6684" width="14.140625" style="2" bestFit="1" customWidth="1"/>
    <col min="6685" max="6685" width="16.7109375" style="2" customWidth="1"/>
    <col min="6686" max="6686" width="16.5703125" style="2" customWidth="1"/>
    <col min="6687" max="6688" width="7.85546875" style="2" bestFit="1" customWidth="1"/>
    <col min="6689" max="6689" width="8" style="2" bestFit="1" customWidth="1"/>
    <col min="6690" max="6691" width="7.85546875" style="2" bestFit="1" customWidth="1"/>
    <col min="6692" max="6692" width="9.7109375" style="2" customWidth="1"/>
    <col min="6693" max="6693" width="12.85546875" style="2" customWidth="1"/>
    <col min="6694" max="6930" width="9.140625" style="2"/>
    <col min="6931" max="6931" width="9" style="2" bestFit="1" customWidth="1"/>
    <col min="6932" max="6932" width="9.85546875" style="2" bestFit="1" customWidth="1"/>
    <col min="6933" max="6933" width="9.140625" style="2" bestFit="1" customWidth="1"/>
    <col min="6934" max="6934" width="16" style="2" bestFit="1" customWidth="1"/>
    <col min="6935" max="6935" width="9" style="2" bestFit="1" customWidth="1"/>
    <col min="6936" max="6936" width="7.85546875" style="2" bestFit="1" customWidth="1"/>
    <col min="6937" max="6937" width="11.7109375" style="2" bestFit="1" customWidth="1"/>
    <col min="6938" max="6938" width="14.28515625" style="2" customWidth="1"/>
    <col min="6939" max="6939" width="11.7109375" style="2" bestFit="1" customWidth="1"/>
    <col min="6940" max="6940" width="14.140625" style="2" bestFit="1" customWidth="1"/>
    <col min="6941" max="6941" width="16.7109375" style="2" customWidth="1"/>
    <col min="6942" max="6942" width="16.5703125" style="2" customWidth="1"/>
    <col min="6943" max="6944" width="7.85546875" style="2" bestFit="1" customWidth="1"/>
    <col min="6945" max="6945" width="8" style="2" bestFit="1" customWidth="1"/>
    <col min="6946" max="6947" width="7.85546875" style="2" bestFit="1" customWidth="1"/>
    <col min="6948" max="6948" width="9.7109375" style="2" customWidth="1"/>
    <col min="6949" max="6949" width="12.85546875" style="2" customWidth="1"/>
    <col min="6950" max="7186" width="9.140625" style="2"/>
    <col min="7187" max="7187" width="9" style="2" bestFit="1" customWidth="1"/>
    <col min="7188" max="7188" width="9.85546875" style="2" bestFit="1" customWidth="1"/>
    <col min="7189" max="7189" width="9.140625" style="2" bestFit="1" customWidth="1"/>
    <col min="7190" max="7190" width="16" style="2" bestFit="1" customWidth="1"/>
    <col min="7191" max="7191" width="9" style="2" bestFit="1" customWidth="1"/>
    <col min="7192" max="7192" width="7.85546875" style="2" bestFit="1" customWidth="1"/>
    <col min="7193" max="7193" width="11.7109375" style="2" bestFit="1" customWidth="1"/>
    <col min="7194" max="7194" width="14.28515625" style="2" customWidth="1"/>
    <col min="7195" max="7195" width="11.7109375" style="2" bestFit="1" customWidth="1"/>
    <col min="7196" max="7196" width="14.140625" style="2" bestFit="1" customWidth="1"/>
    <col min="7197" max="7197" width="16.7109375" style="2" customWidth="1"/>
    <col min="7198" max="7198" width="16.5703125" style="2" customWidth="1"/>
    <col min="7199" max="7200" width="7.85546875" style="2" bestFit="1" customWidth="1"/>
    <col min="7201" max="7201" width="8" style="2" bestFit="1" customWidth="1"/>
    <col min="7202" max="7203" width="7.85546875" style="2" bestFit="1" customWidth="1"/>
    <col min="7204" max="7204" width="9.7109375" style="2" customWidth="1"/>
    <col min="7205" max="7205" width="12.85546875" style="2" customWidth="1"/>
    <col min="7206" max="7442" width="9.140625" style="2"/>
    <col min="7443" max="7443" width="9" style="2" bestFit="1" customWidth="1"/>
    <col min="7444" max="7444" width="9.85546875" style="2" bestFit="1" customWidth="1"/>
    <col min="7445" max="7445" width="9.140625" style="2" bestFit="1" customWidth="1"/>
    <col min="7446" max="7446" width="16" style="2" bestFit="1" customWidth="1"/>
    <col min="7447" max="7447" width="9" style="2" bestFit="1" customWidth="1"/>
    <col min="7448" max="7448" width="7.85546875" style="2" bestFit="1" customWidth="1"/>
    <col min="7449" max="7449" width="11.7109375" style="2" bestFit="1" customWidth="1"/>
    <col min="7450" max="7450" width="14.28515625" style="2" customWidth="1"/>
    <col min="7451" max="7451" width="11.7109375" style="2" bestFit="1" customWidth="1"/>
    <col min="7452" max="7452" width="14.140625" style="2" bestFit="1" customWidth="1"/>
    <col min="7453" max="7453" width="16.7109375" style="2" customWidth="1"/>
    <col min="7454" max="7454" width="16.5703125" style="2" customWidth="1"/>
    <col min="7455" max="7456" width="7.85546875" style="2" bestFit="1" customWidth="1"/>
    <col min="7457" max="7457" width="8" style="2" bestFit="1" customWidth="1"/>
    <col min="7458" max="7459" width="7.85546875" style="2" bestFit="1" customWidth="1"/>
    <col min="7460" max="7460" width="9.7109375" style="2" customWidth="1"/>
    <col min="7461" max="7461" width="12.85546875" style="2" customWidth="1"/>
    <col min="7462" max="7698" width="9.140625" style="2"/>
    <col min="7699" max="7699" width="9" style="2" bestFit="1" customWidth="1"/>
    <col min="7700" max="7700" width="9.85546875" style="2" bestFit="1" customWidth="1"/>
    <col min="7701" max="7701" width="9.140625" style="2" bestFit="1" customWidth="1"/>
    <col min="7702" max="7702" width="16" style="2" bestFit="1" customWidth="1"/>
    <col min="7703" max="7703" width="9" style="2" bestFit="1" customWidth="1"/>
    <col min="7704" max="7704" width="7.85546875" style="2" bestFit="1" customWidth="1"/>
    <col min="7705" max="7705" width="11.7109375" style="2" bestFit="1" customWidth="1"/>
    <col min="7706" max="7706" width="14.28515625" style="2" customWidth="1"/>
    <col min="7707" max="7707" width="11.7109375" style="2" bestFit="1" customWidth="1"/>
    <col min="7708" max="7708" width="14.140625" style="2" bestFit="1" customWidth="1"/>
    <col min="7709" max="7709" width="16.7109375" style="2" customWidth="1"/>
    <col min="7710" max="7710" width="16.5703125" style="2" customWidth="1"/>
    <col min="7711" max="7712" width="7.85546875" style="2" bestFit="1" customWidth="1"/>
    <col min="7713" max="7713" width="8" style="2" bestFit="1" customWidth="1"/>
    <col min="7714" max="7715" width="7.85546875" style="2" bestFit="1" customWidth="1"/>
    <col min="7716" max="7716" width="9.7109375" style="2" customWidth="1"/>
    <col min="7717" max="7717" width="12.85546875" style="2" customWidth="1"/>
    <col min="7718" max="7954" width="9.140625" style="2"/>
    <col min="7955" max="7955" width="9" style="2" bestFit="1" customWidth="1"/>
    <col min="7956" max="7956" width="9.85546875" style="2" bestFit="1" customWidth="1"/>
    <col min="7957" max="7957" width="9.140625" style="2" bestFit="1" customWidth="1"/>
    <col min="7958" max="7958" width="16" style="2" bestFit="1" customWidth="1"/>
    <col min="7959" max="7959" width="9" style="2" bestFit="1" customWidth="1"/>
    <col min="7960" max="7960" width="7.85546875" style="2" bestFit="1" customWidth="1"/>
    <col min="7961" max="7961" width="11.7109375" style="2" bestFit="1" customWidth="1"/>
    <col min="7962" max="7962" width="14.28515625" style="2" customWidth="1"/>
    <col min="7963" max="7963" width="11.7109375" style="2" bestFit="1" customWidth="1"/>
    <col min="7964" max="7964" width="14.140625" style="2" bestFit="1" customWidth="1"/>
    <col min="7965" max="7965" width="16.7109375" style="2" customWidth="1"/>
    <col min="7966" max="7966" width="16.5703125" style="2" customWidth="1"/>
    <col min="7967" max="7968" width="7.85546875" style="2" bestFit="1" customWidth="1"/>
    <col min="7969" max="7969" width="8" style="2" bestFit="1" customWidth="1"/>
    <col min="7970" max="7971" width="7.85546875" style="2" bestFit="1" customWidth="1"/>
    <col min="7972" max="7972" width="9.7109375" style="2" customWidth="1"/>
    <col min="7973" max="7973" width="12.85546875" style="2" customWidth="1"/>
    <col min="7974" max="8210" width="9.140625" style="2"/>
    <col min="8211" max="8211" width="9" style="2" bestFit="1" customWidth="1"/>
    <col min="8212" max="8212" width="9.85546875" style="2" bestFit="1" customWidth="1"/>
    <col min="8213" max="8213" width="9.140625" style="2" bestFit="1" customWidth="1"/>
    <col min="8214" max="8214" width="16" style="2" bestFit="1" customWidth="1"/>
    <col min="8215" max="8215" width="9" style="2" bestFit="1" customWidth="1"/>
    <col min="8216" max="8216" width="7.85546875" style="2" bestFit="1" customWidth="1"/>
    <col min="8217" max="8217" width="11.7109375" style="2" bestFit="1" customWidth="1"/>
    <col min="8218" max="8218" width="14.28515625" style="2" customWidth="1"/>
    <col min="8219" max="8219" width="11.7109375" style="2" bestFit="1" customWidth="1"/>
    <col min="8220" max="8220" width="14.140625" style="2" bestFit="1" customWidth="1"/>
    <col min="8221" max="8221" width="16.7109375" style="2" customWidth="1"/>
    <col min="8222" max="8222" width="16.5703125" style="2" customWidth="1"/>
    <col min="8223" max="8224" width="7.85546875" style="2" bestFit="1" customWidth="1"/>
    <col min="8225" max="8225" width="8" style="2" bestFit="1" customWidth="1"/>
    <col min="8226" max="8227" width="7.85546875" style="2" bestFit="1" customWidth="1"/>
    <col min="8228" max="8228" width="9.7109375" style="2" customWidth="1"/>
    <col min="8229" max="8229" width="12.85546875" style="2" customWidth="1"/>
    <col min="8230" max="8466" width="9.140625" style="2"/>
    <col min="8467" max="8467" width="9" style="2" bestFit="1" customWidth="1"/>
    <col min="8468" max="8468" width="9.85546875" style="2" bestFit="1" customWidth="1"/>
    <col min="8469" max="8469" width="9.140625" style="2" bestFit="1" customWidth="1"/>
    <col min="8470" max="8470" width="16" style="2" bestFit="1" customWidth="1"/>
    <col min="8471" max="8471" width="9" style="2" bestFit="1" customWidth="1"/>
    <col min="8472" max="8472" width="7.85546875" style="2" bestFit="1" customWidth="1"/>
    <col min="8473" max="8473" width="11.7109375" style="2" bestFit="1" customWidth="1"/>
    <col min="8474" max="8474" width="14.28515625" style="2" customWidth="1"/>
    <col min="8475" max="8475" width="11.7109375" style="2" bestFit="1" customWidth="1"/>
    <col min="8476" max="8476" width="14.140625" style="2" bestFit="1" customWidth="1"/>
    <col min="8477" max="8477" width="16.7109375" style="2" customWidth="1"/>
    <col min="8478" max="8478" width="16.5703125" style="2" customWidth="1"/>
    <col min="8479" max="8480" width="7.85546875" style="2" bestFit="1" customWidth="1"/>
    <col min="8481" max="8481" width="8" style="2" bestFit="1" customWidth="1"/>
    <col min="8482" max="8483" width="7.85546875" style="2" bestFit="1" customWidth="1"/>
    <col min="8484" max="8484" width="9.7109375" style="2" customWidth="1"/>
    <col min="8485" max="8485" width="12.85546875" style="2" customWidth="1"/>
    <col min="8486" max="8722" width="9.140625" style="2"/>
    <col min="8723" max="8723" width="9" style="2" bestFit="1" customWidth="1"/>
    <col min="8724" max="8724" width="9.85546875" style="2" bestFit="1" customWidth="1"/>
    <col min="8725" max="8725" width="9.140625" style="2" bestFit="1" customWidth="1"/>
    <col min="8726" max="8726" width="16" style="2" bestFit="1" customWidth="1"/>
    <col min="8727" max="8727" width="9" style="2" bestFit="1" customWidth="1"/>
    <col min="8728" max="8728" width="7.85546875" style="2" bestFit="1" customWidth="1"/>
    <col min="8729" max="8729" width="11.7109375" style="2" bestFit="1" customWidth="1"/>
    <col min="8730" max="8730" width="14.28515625" style="2" customWidth="1"/>
    <col min="8731" max="8731" width="11.7109375" style="2" bestFit="1" customWidth="1"/>
    <col min="8732" max="8732" width="14.140625" style="2" bestFit="1" customWidth="1"/>
    <col min="8733" max="8733" width="16.7109375" style="2" customWidth="1"/>
    <col min="8734" max="8734" width="16.5703125" style="2" customWidth="1"/>
    <col min="8735" max="8736" width="7.85546875" style="2" bestFit="1" customWidth="1"/>
    <col min="8737" max="8737" width="8" style="2" bestFit="1" customWidth="1"/>
    <col min="8738" max="8739" width="7.85546875" style="2" bestFit="1" customWidth="1"/>
    <col min="8740" max="8740" width="9.7109375" style="2" customWidth="1"/>
    <col min="8741" max="8741" width="12.85546875" style="2" customWidth="1"/>
    <col min="8742" max="8978" width="9.140625" style="2"/>
    <col min="8979" max="8979" width="9" style="2" bestFit="1" customWidth="1"/>
    <col min="8980" max="8980" width="9.85546875" style="2" bestFit="1" customWidth="1"/>
    <col min="8981" max="8981" width="9.140625" style="2" bestFit="1" customWidth="1"/>
    <col min="8982" max="8982" width="16" style="2" bestFit="1" customWidth="1"/>
    <col min="8983" max="8983" width="9" style="2" bestFit="1" customWidth="1"/>
    <col min="8984" max="8984" width="7.85546875" style="2" bestFit="1" customWidth="1"/>
    <col min="8985" max="8985" width="11.7109375" style="2" bestFit="1" customWidth="1"/>
    <col min="8986" max="8986" width="14.28515625" style="2" customWidth="1"/>
    <col min="8987" max="8987" width="11.7109375" style="2" bestFit="1" customWidth="1"/>
    <col min="8988" max="8988" width="14.140625" style="2" bestFit="1" customWidth="1"/>
    <col min="8989" max="8989" width="16.7109375" style="2" customWidth="1"/>
    <col min="8990" max="8990" width="16.5703125" style="2" customWidth="1"/>
    <col min="8991" max="8992" width="7.85546875" style="2" bestFit="1" customWidth="1"/>
    <col min="8993" max="8993" width="8" style="2" bestFit="1" customWidth="1"/>
    <col min="8994" max="8995" width="7.85546875" style="2" bestFit="1" customWidth="1"/>
    <col min="8996" max="8996" width="9.7109375" style="2" customWidth="1"/>
    <col min="8997" max="8997" width="12.85546875" style="2" customWidth="1"/>
    <col min="8998" max="9234" width="9.140625" style="2"/>
    <col min="9235" max="9235" width="9" style="2" bestFit="1" customWidth="1"/>
    <col min="9236" max="9236" width="9.85546875" style="2" bestFit="1" customWidth="1"/>
    <col min="9237" max="9237" width="9.140625" style="2" bestFit="1" customWidth="1"/>
    <col min="9238" max="9238" width="16" style="2" bestFit="1" customWidth="1"/>
    <col min="9239" max="9239" width="9" style="2" bestFit="1" customWidth="1"/>
    <col min="9240" max="9240" width="7.85546875" style="2" bestFit="1" customWidth="1"/>
    <col min="9241" max="9241" width="11.7109375" style="2" bestFit="1" customWidth="1"/>
    <col min="9242" max="9242" width="14.28515625" style="2" customWidth="1"/>
    <col min="9243" max="9243" width="11.7109375" style="2" bestFit="1" customWidth="1"/>
    <col min="9244" max="9244" width="14.140625" style="2" bestFit="1" customWidth="1"/>
    <col min="9245" max="9245" width="16.7109375" style="2" customWidth="1"/>
    <col min="9246" max="9246" width="16.5703125" style="2" customWidth="1"/>
    <col min="9247" max="9248" width="7.85546875" style="2" bestFit="1" customWidth="1"/>
    <col min="9249" max="9249" width="8" style="2" bestFit="1" customWidth="1"/>
    <col min="9250" max="9251" width="7.85546875" style="2" bestFit="1" customWidth="1"/>
    <col min="9252" max="9252" width="9.7109375" style="2" customWidth="1"/>
    <col min="9253" max="9253" width="12.85546875" style="2" customWidth="1"/>
    <col min="9254" max="9490" width="9.140625" style="2"/>
    <col min="9491" max="9491" width="9" style="2" bestFit="1" customWidth="1"/>
    <col min="9492" max="9492" width="9.85546875" style="2" bestFit="1" customWidth="1"/>
    <col min="9493" max="9493" width="9.140625" style="2" bestFit="1" customWidth="1"/>
    <col min="9494" max="9494" width="16" style="2" bestFit="1" customWidth="1"/>
    <col min="9495" max="9495" width="9" style="2" bestFit="1" customWidth="1"/>
    <col min="9496" max="9496" width="7.85546875" style="2" bestFit="1" customWidth="1"/>
    <col min="9497" max="9497" width="11.7109375" style="2" bestFit="1" customWidth="1"/>
    <col min="9498" max="9498" width="14.28515625" style="2" customWidth="1"/>
    <col min="9499" max="9499" width="11.7109375" style="2" bestFit="1" customWidth="1"/>
    <col min="9500" max="9500" width="14.140625" style="2" bestFit="1" customWidth="1"/>
    <col min="9501" max="9501" width="16.7109375" style="2" customWidth="1"/>
    <col min="9502" max="9502" width="16.5703125" style="2" customWidth="1"/>
    <col min="9503" max="9504" width="7.85546875" style="2" bestFit="1" customWidth="1"/>
    <col min="9505" max="9505" width="8" style="2" bestFit="1" customWidth="1"/>
    <col min="9506" max="9507" width="7.85546875" style="2" bestFit="1" customWidth="1"/>
    <col min="9508" max="9508" width="9.7109375" style="2" customWidth="1"/>
    <col min="9509" max="9509" width="12.85546875" style="2" customWidth="1"/>
    <col min="9510" max="9746" width="9.140625" style="2"/>
    <col min="9747" max="9747" width="9" style="2" bestFit="1" customWidth="1"/>
    <col min="9748" max="9748" width="9.85546875" style="2" bestFit="1" customWidth="1"/>
    <col min="9749" max="9749" width="9.140625" style="2" bestFit="1" customWidth="1"/>
    <col min="9750" max="9750" width="16" style="2" bestFit="1" customWidth="1"/>
    <col min="9751" max="9751" width="9" style="2" bestFit="1" customWidth="1"/>
    <col min="9752" max="9752" width="7.85546875" style="2" bestFit="1" customWidth="1"/>
    <col min="9753" max="9753" width="11.7109375" style="2" bestFit="1" customWidth="1"/>
    <col min="9754" max="9754" width="14.28515625" style="2" customWidth="1"/>
    <col min="9755" max="9755" width="11.7109375" style="2" bestFit="1" customWidth="1"/>
    <col min="9756" max="9756" width="14.140625" style="2" bestFit="1" customWidth="1"/>
    <col min="9757" max="9757" width="16.7109375" style="2" customWidth="1"/>
    <col min="9758" max="9758" width="16.5703125" style="2" customWidth="1"/>
    <col min="9759" max="9760" width="7.85546875" style="2" bestFit="1" customWidth="1"/>
    <col min="9761" max="9761" width="8" style="2" bestFit="1" customWidth="1"/>
    <col min="9762" max="9763" width="7.85546875" style="2" bestFit="1" customWidth="1"/>
    <col min="9764" max="9764" width="9.7109375" style="2" customWidth="1"/>
    <col min="9765" max="9765" width="12.85546875" style="2" customWidth="1"/>
    <col min="9766" max="10002" width="9.140625" style="2"/>
    <col min="10003" max="10003" width="9" style="2" bestFit="1" customWidth="1"/>
    <col min="10004" max="10004" width="9.85546875" style="2" bestFit="1" customWidth="1"/>
    <col min="10005" max="10005" width="9.140625" style="2" bestFit="1" customWidth="1"/>
    <col min="10006" max="10006" width="16" style="2" bestFit="1" customWidth="1"/>
    <col min="10007" max="10007" width="9" style="2" bestFit="1" customWidth="1"/>
    <col min="10008" max="10008" width="7.85546875" style="2" bestFit="1" customWidth="1"/>
    <col min="10009" max="10009" width="11.7109375" style="2" bestFit="1" customWidth="1"/>
    <col min="10010" max="10010" width="14.28515625" style="2" customWidth="1"/>
    <col min="10011" max="10011" width="11.7109375" style="2" bestFit="1" customWidth="1"/>
    <col min="10012" max="10012" width="14.140625" style="2" bestFit="1" customWidth="1"/>
    <col min="10013" max="10013" width="16.7109375" style="2" customWidth="1"/>
    <col min="10014" max="10014" width="16.5703125" style="2" customWidth="1"/>
    <col min="10015" max="10016" width="7.85546875" style="2" bestFit="1" customWidth="1"/>
    <col min="10017" max="10017" width="8" style="2" bestFit="1" customWidth="1"/>
    <col min="10018" max="10019" width="7.85546875" style="2" bestFit="1" customWidth="1"/>
    <col min="10020" max="10020" width="9.7109375" style="2" customWidth="1"/>
    <col min="10021" max="10021" width="12.85546875" style="2" customWidth="1"/>
    <col min="10022" max="10258" width="9.140625" style="2"/>
    <col min="10259" max="10259" width="9" style="2" bestFit="1" customWidth="1"/>
    <col min="10260" max="10260" width="9.85546875" style="2" bestFit="1" customWidth="1"/>
    <col min="10261" max="10261" width="9.140625" style="2" bestFit="1" customWidth="1"/>
    <col min="10262" max="10262" width="16" style="2" bestFit="1" customWidth="1"/>
    <col min="10263" max="10263" width="9" style="2" bestFit="1" customWidth="1"/>
    <col min="10264" max="10264" width="7.85546875" style="2" bestFit="1" customWidth="1"/>
    <col min="10265" max="10265" width="11.7109375" style="2" bestFit="1" customWidth="1"/>
    <col min="10266" max="10266" width="14.28515625" style="2" customWidth="1"/>
    <col min="10267" max="10267" width="11.7109375" style="2" bestFit="1" customWidth="1"/>
    <col min="10268" max="10268" width="14.140625" style="2" bestFit="1" customWidth="1"/>
    <col min="10269" max="10269" width="16.7109375" style="2" customWidth="1"/>
    <col min="10270" max="10270" width="16.5703125" style="2" customWidth="1"/>
    <col min="10271" max="10272" width="7.85546875" style="2" bestFit="1" customWidth="1"/>
    <col min="10273" max="10273" width="8" style="2" bestFit="1" customWidth="1"/>
    <col min="10274" max="10275" width="7.85546875" style="2" bestFit="1" customWidth="1"/>
    <col min="10276" max="10276" width="9.7109375" style="2" customWidth="1"/>
    <col min="10277" max="10277" width="12.85546875" style="2" customWidth="1"/>
    <col min="10278" max="10514" width="9.140625" style="2"/>
    <col min="10515" max="10515" width="9" style="2" bestFit="1" customWidth="1"/>
    <col min="10516" max="10516" width="9.85546875" style="2" bestFit="1" customWidth="1"/>
    <col min="10517" max="10517" width="9.140625" style="2" bestFit="1" customWidth="1"/>
    <col min="10518" max="10518" width="16" style="2" bestFit="1" customWidth="1"/>
    <col min="10519" max="10519" width="9" style="2" bestFit="1" customWidth="1"/>
    <col min="10520" max="10520" width="7.85546875" style="2" bestFit="1" customWidth="1"/>
    <col min="10521" max="10521" width="11.7109375" style="2" bestFit="1" customWidth="1"/>
    <col min="10522" max="10522" width="14.28515625" style="2" customWidth="1"/>
    <col min="10523" max="10523" width="11.7109375" style="2" bestFit="1" customWidth="1"/>
    <col min="10524" max="10524" width="14.140625" style="2" bestFit="1" customWidth="1"/>
    <col min="10525" max="10525" width="16.7109375" style="2" customWidth="1"/>
    <col min="10526" max="10526" width="16.5703125" style="2" customWidth="1"/>
    <col min="10527" max="10528" width="7.85546875" style="2" bestFit="1" customWidth="1"/>
    <col min="10529" max="10529" width="8" style="2" bestFit="1" customWidth="1"/>
    <col min="10530" max="10531" width="7.85546875" style="2" bestFit="1" customWidth="1"/>
    <col min="10532" max="10532" width="9.7109375" style="2" customWidth="1"/>
    <col min="10533" max="10533" width="12.85546875" style="2" customWidth="1"/>
    <col min="10534" max="10770" width="9.140625" style="2"/>
    <col min="10771" max="10771" width="9" style="2" bestFit="1" customWidth="1"/>
    <col min="10772" max="10772" width="9.85546875" style="2" bestFit="1" customWidth="1"/>
    <col min="10773" max="10773" width="9.140625" style="2" bestFit="1" customWidth="1"/>
    <col min="10774" max="10774" width="16" style="2" bestFit="1" customWidth="1"/>
    <col min="10775" max="10775" width="9" style="2" bestFit="1" customWidth="1"/>
    <col min="10776" max="10776" width="7.85546875" style="2" bestFit="1" customWidth="1"/>
    <col min="10777" max="10777" width="11.7109375" style="2" bestFit="1" customWidth="1"/>
    <col min="10778" max="10778" width="14.28515625" style="2" customWidth="1"/>
    <col min="10779" max="10779" width="11.7109375" style="2" bestFit="1" customWidth="1"/>
    <col min="10780" max="10780" width="14.140625" style="2" bestFit="1" customWidth="1"/>
    <col min="10781" max="10781" width="16.7109375" style="2" customWidth="1"/>
    <col min="10782" max="10782" width="16.5703125" style="2" customWidth="1"/>
    <col min="10783" max="10784" width="7.85546875" style="2" bestFit="1" customWidth="1"/>
    <col min="10785" max="10785" width="8" style="2" bestFit="1" customWidth="1"/>
    <col min="10786" max="10787" width="7.85546875" style="2" bestFit="1" customWidth="1"/>
    <col min="10788" max="10788" width="9.7109375" style="2" customWidth="1"/>
    <col min="10789" max="10789" width="12.85546875" style="2" customWidth="1"/>
    <col min="10790" max="11026" width="9.140625" style="2"/>
    <col min="11027" max="11027" width="9" style="2" bestFit="1" customWidth="1"/>
    <col min="11028" max="11028" width="9.85546875" style="2" bestFit="1" customWidth="1"/>
    <col min="11029" max="11029" width="9.140625" style="2" bestFit="1" customWidth="1"/>
    <col min="11030" max="11030" width="16" style="2" bestFit="1" customWidth="1"/>
    <col min="11031" max="11031" width="9" style="2" bestFit="1" customWidth="1"/>
    <col min="11032" max="11032" width="7.85546875" style="2" bestFit="1" customWidth="1"/>
    <col min="11033" max="11033" width="11.7109375" style="2" bestFit="1" customWidth="1"/>
    <col min="11034" max="11034" width="14.28515625" style="2" customWidth="1"/>
    <col min="11035" max="11035" width="11.7109375" style="2" bestFit="1" customWidth="1"/>
    <col min="11036" max="11036" width="14.140625" style="2" bestFit="1" customWidth="1"/>
    <col min="11037" max="11037" width="16.7109375" style="2" customWidth="1"/>
    <col min="11038" max="11038" width="16.5703125" style="2" customWidth="1"/>
    <col min="11039" max="11040" width="7.85546875" style="2" bestFit="1" customWidth="1"/>
    <col min="11041" max="11041" width="8" style="2" bestFit="1" customWidth="1"/>
    <col min="11042" max="11043" width="7.85546875" style="2" bestFit="1" customWidth="1"/>
    <col min="11044" max="11044" width="9.7109375" style="2" customWidth="1"/>
    <col min="11045" max="11045" width="12.85546875" style="2" customWidth="1"/>
    <col min="11046" max="11282" width="9.140625" style="2"/>
    <col min="11283" max="11283" width="9" style="2" bestFit="1" customWidth="1"/>
    <col min="11284" max="11284" width="9.85546875" style="2" bestFit="1" customWidth="1"/>
    <col min="11285" max="11285" width="9.140625" style="2" bestFit="1" customWidth="1"/>
    <col min="11286" max="11286" width="16" style="2" bestFit="1" customWidth="1"/>
    <col min="11287" max="11287" width="9" style="2" bestFit="1" customWidth="1"/>
    <col min="11288" max="11288" width="7.85546875" style="2" bestFit="1" customWidth="1"/>
    <col min="11289" max="11289" width="11.7109375" style="2" bestFit="1" customWidth="1"/>
    <col min="11290" max="11290" width="14.28515625" style="2" customWidth="1"/>
    <col min="11291" max="11291" width="11.7109375" style="2" bestFit="1" customWidth="1"/>
    <col min="11292" max="11292" width="14.140625" style="2" bestFit="1" customWidth="1"/>
    <col min="11293" max="11293" width="16.7109375" style="2" customWidth="1"/>
    <col min="11294" max="11294" width="16.5703125" style="2" customWidth="1"/>
    <col min="11295" max="11296" width="7.85546875" style="2" bestFit="1" customWidth="1"/>
    <col min="11297" max="11297" width="8" style="2" bestFit="1" customWidth="1"/>
    <col min="11298" max="11299" width="7.85546875" style="2" bestFit="1" customWidth="1"/>
    <col min="11300" max="11300" width="9.7109375" style="2" customWidth="1"/>
    <col min="11301" max="11301" width="12.85546875" style="2" customWidth="1"/>
    <col min="11302" max="11538" width="9.140625" style="2"/>
    <col min="11539" max="11539" width="9" style="2" bestFit="1" customWidth="1"/>
    <col min="11540" max="11540" width="9.85546875" style="2" bestFit="1" customWidth="1"/>
    <col min="11541" max="11541" width="9.140625" style="2" bestFit="1" customWidth="1"/>
    <col min="11542" max="11542" width="16" style="2" bestFit="1" customWidth="1"/>
    <col min="11543" max="11543" width="9" style="2" bestFit="1" customWidth="1"/>
    <col min="11544" max="11544" width="7.85546875" style="2" bestFit="1" customWidth="1"/>
    <col min="11545" max="11545" width="11.7109375" style="2" bestFit="1" customWidth="1"/>
    <col min="11546" max="11546" width="14.28515625" style="2" customWidth="1"/>
    <col min="11547" max="11547" width="11.7109375" style="2" bestFit="1" customWidth="1"/>
    <col min="11548" max="11548" width="14.140625" style="2" bestFit="1" customWidth="1"/>
    <col min="11549" max="11549" width="16.7109375" style="2" customWidth="1"/>
    <col min="11550" max="11550" width="16.5703125" style="2" customWidth="1"/>
    <col min="11551" max="11552" width="7.85546875" style="2" bestFit="1" customWidth="1"/>
    <col min="11553" max="11553" width="8" style="2" bestFit="1" customWidth="1"/>
    <col min="11554" max="11555" width="7.85546875" style="2" bestFit="1" customWidth="1"/>
    <col min="11556" max="11556" width="9.7109375" style="2" customWidth="1"/>
    <col min="11557" max="11557" width="12.85546875" style="2" customWidth="1"/>
    <col min="11558" max="11794" width="9.140625" style="2"/>
    <col min="11795" max="11795" width="9" style="2" bestFit="1" customWidth="1"/>
    <col min="11796" max="11796" width="9.85546875" style="2" bestFit="1" customWidth="1"/>
    <col min="11797" max="11797" width="9.140625" style="2" bestFit="1" customWidth="1"/>
    <col min="11798" max="11798" width="16" style="2" bestFit="1" customWidth="1"/>
    <col min="11799" max="11799" width="9" style="2" bestFit="1" customWidth="1"/>
    <col min="11800" max="11800" width="7.85546875" style="2" bestFit="1" customWidth="1"/>
    <col min="11801" max="11801" width="11.7109375" style="2" bestFit="1" customWidth="1"/>
    <col min="11802" max="11802" width="14.28515625" style="2" customWidth="1"/>
    <col min="11803" max="11803" width="11.7109375" style="2" bestFit="1" customWidth="1"/>
    <col min="11804" max="11804" width="14.140625" style="2" bestFit="1" customWidth="1"/>
    <col min="11805" max="11805" width="16.7109375" style="2" customWidth="1"/>
    <col min="11806" max="11806" width="16.5703125" style="2" customWidth="1"/>
    <col min="11807" max="11808" width="7.85546875" style="2" bestFit="1" customWidth="1"/>
    <col min="11809" max="11809" width="8" style="2" bestFit="1" customWidth="1"/>
    <col min="11810" max="11811" width="7.85546875" style="2" bestFit="1" customWidth="1"/>
    <col min="11812" max="11812" width="9.7109375" style="2" customWidth="1"/>
    <col min="11813" max="11813" width="12.85546875" style="2" customWidth="1"/>
    <col min="11814" max="12050" width="9.140625" style="2"/>
    <col min="12051" max="12051" width="9" style="2" bestFit="1" customWidth="1"/>
    <col min="12052" max="12052" width="9.85546875" style="2" bestFit="1" customWidth="1"/>
    <col min="12053" max="12053" width="9.140625" style="2" bestFit="1" customWidth="1"/>
    <col min="12054" max="12054" width="16" style="2" bestFit="1" customWidth="1"/>
    <col min="12055" max="12055" width="9" style="2" bestFit="1" customWidth="1"/>
    <col min="12056" max="12056" width="7.85546875" style="2" bestFit="1" customWidth="1"/>
    <col min="12057" max="12057" width="11.7109375" style="2" bestFit="1" customWidth="1"/>
    <col min="12058" max="12058" width="14.28515625" style="2" customWidth="1"/>
    <col min="12059" max="12059" width="11.7109375" style="2" bestFit="1" customWidth="1"/>
    <col min="12060" max="12060" width="14.140625" style="2" bestFit="1" customWidth="1"/>
    <col min="12061" max="12061" width="16.7109375" style="2" customWidth="1"/>
    <col min="12062" max="12062" width="16.5703125" style="2" customWidth="1"/>
    <col min="12063" max="12064" width="7.85546875" style="2" bestFit="1" customWidth="1"/>
    <col min="12065" max="12065" width="8" style="2" bestFit="1" customWidth="1"/>
    <col min="12066" max="12067" width="7.85546875" style="2" bestFit="1" customWidth="1"/>
    <col min="12068" max="12068" width="9.7109375" style="2" customWidth="1"/>
    <col min="12069" max="12069" width="12.85546875" style="2" customWidth="1"/>
    <col min="12070" max="12306" width="9.140625" style="2"/>
    <col min="12307" max="12307" width="9" style="2" bestFit="1" customWidth="1"/>
    <col min="12308" max="12308" width="9.85546875" style="2" bestFit="1" customWidth="1"/>
    <col min="12309" max="12309" width="9.140625" style="2" bestFit="1" customWidth="1"/>
    <col min="12310" max="12310" width="16" style="2" bestFit="1" customWidth="1"/>
    <col min="12311" max="12311" width="9" style="2" bestFit="1" customWidth="1"/>
    <col min="12312" max="12312" width="7.85546875" style="2" bestFit="1" customWidth="1"/>
    <col min="12313" max="12313" width="11.7109375" style="2" bestFit="1" customWidth="1"/>
    <col min="12314" max="12314" width="14.28515625" style="2" customWidth="1"/>
    <col min="12315" max="12315" width="11.7109375" style="2" bestFit="1" customWidth="1"/>
    <col min="12316" max="12316" width="14.140625" style="2" bestFit="1" customWidth="1"/>
    <col min="12317" max="12317" width="16.7109375" style="2" customWidth="1"/>
    <col min="12318" max="12318" width="16.5703125" style="2" customWidth="1"/>
    <col min="12319" max="12320" width="7.85546875" style="2" bestFit="1" customWidth="1"/>
    <col min="12321" max="12321" width="8" style="2" bestFit="1" customWidth="1"/>
    <col min="12322" max="12323" width="7.85546875" style="2" bestFit="1" customWidth="1"/>
    <col min="12324" max="12324" width="9.7109375" style="2" customWidth="1"/>
    <col min="12325" max="12325" width="12.85546875" style="2" customWidth="1"/>
    <col min="12326" max="12562" width="9.140625" style="2"/>
    <col min="12563" max="12563" width="9" style="2" bestFit="1" customWidth="1"/>
    <col min="12564" max="12564" width="9.85546875" style="2" bestFit="1" customWidth="1"/>
    <col min="12565" max="12565" width="9.140625" style="2" bestFit="1" customWidth="1"/>
    <col min="12566" max="12566" width="16" style="2" bestFit="1" customWidth="1"/>
    <col min="12567" max="12567" width="9" style="2" bestFit="1" customWidth="1"/>
    <col min="12568" max="12568" width="7.85546875" style="2" bestFit="1" customWidth="1"/>
    <col min="12569" max="12569" width="11.7109375" style="2" bestFit="1" customWidth="1"/>
    <col min="12570" max="12570" width="14.28515625" style="2" customWidth="1"/>
    <col min="12571" max="12571" width="11.7109375" style="2" bestFit="1" customWidth="1"/>
    <col min="12572" max="12572" width="14.140625" style="2" bestFit="1" customWidth="1"/>
    <col min="12573" max="12573" width="16.7109375" style="2" customWidth="1"/>
    <col min="12574" max="12574" width="16.5703125" style="2" customWidth="1"/>
    <col min="12575" max="12576" width="7.85546875" style="2" bestFit="1" customWidth="1"/>
    <col min="12577" max="12577" width="8" style="2" bestFit="1" customWidth="1"/>
    <col min="12578" max="12579" width="7.85546875" style="2" bestFit="1" customWidth="1"/>
    <col min="12580" max="12580" width="9.7109375" style="2" customWidth="1"/>
    <col min="12581" max="12581" width="12.85546875" style="2" customWidth="1"/>
    <col min="12582" max="12818" width="9.140625" style="2"/>
    <col min="12819" max="12819" width="9" style="2" bestFit="1" customWidth="1"/>
    <col min="12820" max="12820" width="9.85546875" style="2" bestFit="1" customWidth="1"/>
    <col min="12821" max="12821" width="9.140625" style="2" bestFit="1" customWidth="1"/>
    <col min="12822" max="12822" width="16" style="2" bestFit="1" customWidth="1"/>
    <col min="12823" max="12823" width="9" style="2" bestFit="1" customWidth="1"/>
    <col min="12824" max="12824" width="7.85546875" style="2" bestFit="1" customWidth="1"/>
    <col min="12825" max="12825" width="11.7109375" style="2" bestFit="1" customWidth="1"/>
    <col min="12826" max="12826" width="14.28515625" style="2" customWidth="1"/>
    <col min="12827" max="12827" width="11.7109375" style="2" bestFit="1" customWidth="1"/>
    <col min="12828" max="12828" width="14.140625" style="2" bestFit="1" customWidth="1"/>
    <col min="12829" max="12829" width="16.7109375" style="2" customWidth="1"/>
    <col min="12830" max="12830" width="16.5703125" style="2" customWidth="1"/>
    <col min="12831" max="12832" width="7.85546875" style="2" bestFit="1" customWidth="1"/>
    <col min="12833" max="12833" width="8" style="2" bestFit="1" customWidth="1"/>
    <col min="12834" max="12835" width="7.85546875" style="2" bestFit="1" customWidth="1"/>
    <col min="12836" max="12836" width="9.7109375" style="2" customWidth="1"/>
    <col min="12837" max="12837" width="12.85546875" style="2" customWidth="1"/>
    <col min="12838" max="13074" width="9.140625" style="2"/>
    <col min="13075" max="13075" width="9" style="2" bestFit="1" customWidth="1"/>
    <col min="13076" max="13076" width="9.85546875" style="2" bestFit="1" customWidth="1"/>
    <col min="13077" max="13077" width="9.140625" style="2" bestFit="1" customWidth="1"/>
    <col min="13078" max="13078" width="16" style="2" bestFit="1" customWidth="1"/>
    <col min="13079" max="13079" width="9" style="2" bestFit="1" customWidth="1"/>
    <col min="13080" max="13080" width="7.85546875" style="2" bestFit="1" customWidth="1"/>
    <col min="13081" max="13081" width="11.7109375" style="2" bestFit="1" customWidth="1"/>
    <col min="13082" max="13082" width="14.28515625" style="2" customWidth="1"/>
    <col min="13083" max="13083" width="11.7109375" style="2" bestFit="1" customWidth="1"/>
    <col min="13084" max="13084" width="14.140625" style="2" bestFit="1" customWidth="1"/>
    <col min="13085" max="13085" width="16.7109375" style="2" customWidth="1"/>
    <col min="13086" max="13086" width="16.5703125" style="2" customWidth="1"/>
    <col min="13087" max="13088" width="7.85546875" style="2" bestFit="1" customWidth="1"/>
    <col min="13089" max="13089" width="8" style="2" bestFit="1" customWidth="1"/>
    <col min="13090" max="13091" width="7.85546875" style="2" bestFit="1" customWidth="1"/>
    <col min="13092" max="13092" width="9.7109375" style="2" customWidth="1"/>
    <col min="13093" max="13093" width="12.85546875" style="2" customWidth="1"/>
    <col min="13094" max="13330" width="9.140625" style="2"/>
    <col min="13331" max="13331" width="9" style="2" bestFit="1" customWidth="1"/>
    <col min="13332" max="13332" width="9.85546875" style="2" bestFit="1" customWidth="1"/>
    <col min="13333" max="13333" width="9.140625" style="2" bestFit="1" customWidth="1"/>
    <col min="13334" max="13334" width="16" style="2" bestFit="1" customWidth="1"/>
    <col min="13335" max="13335" width="9" style="2" bestFit="1" customWidth="1"/>
    <col min="13336" max="13336" width="7.85546875" style="2" bestFit="1" customWidth="1"/>
    <col min="13337" max="13337" width="11.7109375" style="2" bestFit="1" customWidth="1"/>
    <col min="13338" max="13338" width="14.28515625" style="2" customWidth="1"/>
    <col min="13339" max="13339" width="11.7109375" style="2" bestFit="1" customWidth="1"/>
    <col min="13340" max="13340" width="14.140625" style="2" bestFit="1" customWidth="1"/>
    <col min="13341" max="13341" width="16.7109375" style="2" customWidth="1"/>
    <col min="13342" max="13342" width="16.5703125" style="2" customWidth="1"/>
    <col min="13343" max="13344" width="7.85546875" style="2" bestFit="1" customWidth="1"/>
    <col min="13345" max="13345" width="8" style="2" bestFit="1" customWidth="1"/>
    <col min="13346" max="13347" width="7.85546875" style="2" bestFit="1" customWidth="1"/>
    <col min="13348" max="13348" width="9.7109375" style="2" customWidth="1"/>
    <col min="13349" max="13349" width="12.85546875" style="2" customWidth="1"/>
    <col min="13350" max="13586" width="9.140625" style="2"/>
    <col min="13587" max="13587" width="9" style="2" bestFit="1" customWidth="1"/>
    <col min="13588" max="13588" width="9.85546875" style="2" bestFit="1" customWidth="1"/>
    <col min="13589" max="13589" width="9.140625" style="2" bestFit="1" customWidth="1"/>
    <col min="13590" max="13590" width="16" style="2" bestFit="1" customWidth="1"/>
    <col min="13591" max="13591" width="9" style="2" bestFit="1" customWidth="1"/>
    <col min="13592" max="13592" width="7.85546875" style="2" bestFit="1" customWidth="1"/>
    <col min="13593" max="13593" width="11.7109375" style="2" bestFit="1" customWidth="1"/>
    <col min="13594" max="13594" width="14.28515625" style="2" customWidth="1"/>
    <col min="13595" max="13595" width="11.7109375" style="2" bestFit="1" customWidth="1"/>
    <col min="13596" max="13596" width="14.140625" style="2" bestFit="1" customWidth="1"/>
    <col min="13597" max="13597" width="16.7109375" style="2" customWidth="1"/>
    <col min="13598" max="13598" width="16.5703125" style="2" customWidth="1"/>
    <col min="13599" max="13600" width="7.85546875" style="2" bestFit="1" customWidth="1"/>
    <col min="13601" max="13601" width="8" style="2" bestFit="1" customWidth="1"/>
    <col min="13602" max="13603" width="7.85546875" style="2" bestFit="1" customWidth="1"/>
    <col min="13604" max="13604" width="9.7109375" style="2" customWidth="1"/>
    <col min="13605" max="13605" width="12.85546875" style="2" customWidth="1"/>
    <col min="13606" max="13842" width="9.140625" style="2"/>
    <col min="13843" max="13843" width="9" style="2" bestFit="1" customWidth="1"/>
    <col min="13844" max="13844" width="9.85546875" style="2" bestFit="1" customWidth="1"/>
    <col min="13845" max="13845" width="9.140625" style="2" bestFit="1" customWidth="1"/>
    <col min="13846" max="13846" width="16" style="2" bestFit="1" customWidth="1"/>
    <col min="13847" max="13847" width="9" style="2" bestFit="1" customWidth="1"/>
    <col min="13848" max="13848" width="7.85546875" style="2" bestFit="1" customWidth="1"/>
    <col min="13849" max="13849" width="11.7109375" style="2" bestFit="1" customWidth="1"/>
    <col min="13850" max="13850" width="14.28515625" style="2" customWidth="1"/>
    <col min="13851" max="13851" width="11.7109375" style="2" bestFit="1" customWidth="1"/>
    <col min="13852" max="13852" width="14.140625" style="2" bestFit="1" customWidth="1"/>
    <col min="13853" max="13853" width="16.7109375" style="2" customWidth="1"/>
    <col min="13854" max="13854" width="16.5703125" style="2" customWidth="1"/>
    <col min="13855" max="13856" width="7.85546875" style="2" bestFit="1" customWidth="1"/>
    <col min="13857" max="13857" width="8" style="2" bestFit="1" customWidth="1"/>
    <col min="13858" max="13859" width="7.85546875" style="2" bestFit="1" customWidth="1"/>
    <col min="13860" max="13860" width="9.7109375" style="2" customWidth="1"/>
    <col min="13861" max="13861" width="12.85546875" style="2" customWidth="1"/>
    <col min="13862" max="14098" width="9.140625" style="2"/>
    <col min="14099" max="14099" width="9" style="2" bestFit="1" customWidth="1"/>
    <col min="14100" max="14100" width="9.85546875" style="2" bestFit="1" customWidth="1"/>
    <col min="14101" max="14101" width="9.140625" style="2" bestFit="1" customWidth="1"/>
    <col min="14102" max="14102" width="16" style="2" bestFit="1" customWidth="1"/>
    <col min="14103" max="14103" width="9" style="2" bestFit="1" customWidth="1"/>
    <col min="14104" max="14104" width="7.85546875" style="2" bestFit="1" customWidth="1"/>
    <col min="14105" max="14105" width="11.7109375" style="2" bestFit="1" customWidth="1"/>
    <col min="14106" max="14106" width="14.28515625" style="2" customWidth="1"/>
    <col min="14107" max="14107" width="11.7109375" style="2" bestFit="1" customWidth="1"/>
    <col min="14108" max="14108" width="14.140625" style="2" bestFit="1" customWidth="1"/>
    <col min="14109" max="14109" width="16.7109375" style="2" customWidth="1"/>
    <col min="14110" max="14110" width="16.5703125" style="2" customWidth="1"/>
    <col min="14111" max="14112" width="7.85546875" style="2" bestFit="1" customWidth="1"/>
    <col min="14113" max="14113" width="8" style="2" bestFit="1" customWidth="1"/>
    <col min="14114" max="14115" width="7.85546875" style="2" bestFit="1" customWidth="1"/>
    <col min="14116" max="14116" width="9.7109375" style="2" customWidth="1"/>
    <col min="14117" max="14117" width="12.85546875" style="2" customWidth="1"/>
    <col min="14118" max="14354" width="9.140625" style="2"/>
    <col min="14355" max="14355" width="9" style="2" bestFit="1" customWidth="1"/>
    <col min="14356" max="14356" width="9.85546875" style="2" bestFit="1" customWidth="1"/>
    <col min="14357" max="14357" width="9.140625" style="2" bestFit="1" customWidth="1"/>
    <col min="14358" max="14358" width="16" style="2" bestFit="1" customWidth="1"/>
    <col min="14359" max="14359" width="9" style="2" bestFit="1" customWidth="1"/>
    <col min="14360" max="14360" width="7.85546875" style="2" bestFit="1" customWidth="1"/>
    <col min="14361" max="14361" width="11.7109375" style="2" bestFit="1" customWidth="1"/>
    <col min="14362" max="14362" width="14.28515625" style="2" customWidth="1"/>
    <col min="14363" max="14363" width="11.7109375" style="2" bestFit="1" customWidth="1"/>
    <col min="14364" max="14364" width="14.140625" style="2" bestFit="1" customWidth="1"/>
    <col min="14365" max="14365" width="16.7109375" style="2" customWidth="1"/>
    <col min="14366" max="14366" width="16.5703125" style="2" customWidth="1"/>
    <col min="14367" max="14368" width="7.85546875" style="2" bestFit="1" customWidth="1"/>
    <col min="14369" max="14369" width="8" style="2" bestFit="1" customWidth="1"/>
    <col min="14370" max="14371" width="7.85546875" style="2" bestFit="1" customWidth="1"/>
    <col min="14372" max="14372" width="9.7109375" style="2" customWidth="1"/>
    <col min="14373" max="14373" width="12.85546875" style="2" customWidth="1"/>
    <col min="14374" max="14610" width="9.140625" style="2"/>
    <col min="14611" max="14611" width="9" style="2" bestFit="1" customWidth="1"/>
    <col min="14612" max="14612" width="9.85546875" style="2" bestFit="1" customWidth="1"/>
    <col min="14613" max="14613" width="9.140625" style="2" bestFit="1" customWidth="1"/>
    <col min="14614" max="14614" width="16" style="2" bestFit="1" customWidth="1"/>
    <col min="14615" max="14615" width="9" style="2" bestFit="1" customWidth="1"/>
    <col min="14616" max="14616" width="7.85546875" style="2" bestFit="1" customWidth="1"/>
    <col min="14617" max="14617" width="11.7109375" style="2" bestFit="1" customWidth="1"/>
    <col min="14618" max="14618" width="14.28515625" style="2" customWidth="1"/>
    <col min="14619" max="14619" width="11.7109375" style="2" bestFit="1" customWidth="1"/>
    <col min="14620" max="14620" width="14.140625" style="2" bestFit="1" customWidth="1"/>
    <col min="14621" max="14621" width="16.7109375" style="2" customWidth="1"/>
    <col min="14622" max="14622" width="16.5703125" style="2" customWidth="1"/>
    <col min="14623" max="14624" width="7.85546875" style="2" bestFit="1" customWidth="1"/>
    <col min="14625" max="14625" width="8" style="2" bestFit="1" customWidth="1"/>
    <col min="14626" max="14627" width="7.85546875" style="2" bestFit="1" customWidth="1"/>
    <col min="14628" max="14628" width="9.7109375" style="2" customWidth="1"/>
    <col min="14629" max="14629" width="12.85546875" style="2" customWidth="1"/>
    <col min="14630" max="14866" width="9.140625" style="2"/>
    <col min="14867" max="14867" width="9" style="2" bestFit="1" customWidth="1"/>
    <col min="14868" max="14868" width="9.85546875" style="2" bestFit="1" customWidth="1"/>
    <col min="14869" max="14869" width="9.140625" style="2" bestFit="1" customWidth="1"/>
    <col min="14870" max="14870" width="16" style="2" bestFit="1" customWidth="1"/>
    <col min="14871" max="14871" width="9" style="2" bestFit="1" customWidth="1"/>
    <col min="14872" max="14872" width="7.85546875" style="2" bestFit="1" customWidth="1"/>
    <col min="14873" max="14873" width="11.7109375" style="2" bestFit="1" customWidth="1"/>
    <col min="14874" max="14874" width="14.28515625" style="2" customWidth="1"/>
    <col min="14875" max="14875" width="11.7109375" style="2" bestFit="1" customWidth="1"/>
    <col min="14876" max="14876" width="14.140625" style="2" bestFit="1" customWidth="1"/>
    <col min="14877" max="14877" width="16.7109375" style="2" customWidth="1"/>
    <col min="14878" max="14878" width="16.5703125" style="2" customWidth="1"/>
    <col min="14879" max="14880" width="7.85546875" style="2" bestFit="1" customWidth="1"/>
    <col min="14881" max="14881" width="8" style="2" bestFit="1" customWidth="1"/>
    <col min="14882" max="14883" width="7.85546875" style="2" bestFit="1" customWidth="1"/>
    <col min="14884" max="14884" width="9.7109375" style="2" customWidth="1"/>
    <col min="14885" max="14885" width="12.85546875" style="2" customWidth="1"/>
    <col min="14886" max="15122" width="9.140625" style="2"/>
    <col min="15123" max="15123" width="9" style="2" bestFit="1" customWidth="1"/>
    <col min="15124" max="15124" width="9.85546875" style="2" bestFit="1" customWidth="1"/>
    <col min="15125" max="15125" width="9.140625" style="2" bestFit="1" customWidth="1"/>
    <col min="15126" max="15126" width="16" style="2" bestFit="1" customWidth="1"/>
    <col min="15127" max="15127" width="9" style="2" bestFit="1" customWidth="1"/>
    <col min="15128" max="15128" width="7.85546875" style="2" bestFit="1" customWidth="1"/>
    <col min="15129" max="15129" width="11.7109375" style="2" bestFit="1" customWidth="1"/>
    <col min="15130" max="15130" width="14.28515625" style="2" customWidth="1"/>
    <col min="15131" max="15131" width="11.7109375" style="2" bestFit="1" customWidth="1"/>
    <col min="15132" max="15132" width="14.140625" style="2" bestFit="1" customWidth="1"/>
    <col min="15133" max="15133" width="16.7109375" style="2" customWidth="1"/>
    <col min="15134" max="15134" width="16.5703125" style="2" customWidth="1"/>
    <col min="15135" max="15136" width="7.85546875" style="2" bestFit="1" customWidth="1"/>
    <col min="15137" max="15137" width="8" style="2" bestFit="1" customWidth="1"/>
    <col min="15138" max="15139" width="7.85546875" style="2" bestFit="1" customWidth="1"/>
    <col min="15140" max="15140" width="9.7109375" style="2" customWidth="1"/>
    <col min="15141" max="15141" width="12.85546875" style="2" customWidth="1"/>
    <col min="15142" max="15378" width="9.140625" style="2"/>
    <col min="15379" max="15379" width="9" style="2" bestFit="1" customWidth="1"/>
    <col min="15380" max="15380" width="9.85546875" style="2" bestFit="1" customWidth="1"/>
    <col min="15381" max="15381" width="9.140625" style="2" bestFit="1" customWidth="1"/>
    <col min="15382" max="15382" width="16" style="2" bestFit="1" customWidth="1"/>
    <col min="15383" max="15383" width="9" style="2" bestFit="1" customWidth="1"/>
    <col min="15384" max="15384" width="7.85546875" style="2" bestFit="1" customWidth="1"/>
    <col min="15385" max="15385" width="11.7109375" style="2" bestFit="1" customWidth="1"/>
    <col min="15386" max="15386" width="14.28515625" style="2" customWidth="1"/>
    <col min="15387" max="15387" width="11.7109375" style="2" bestFit="1" customWidth="1"/>
    <col min="15388" max="15388" width="14.140625" style="2" bestFit="1" customWidth="1"/>
    <col min="15389" max="15389" width="16.7109375" style="2" customWidth="1"/>
    <col min="15390" max="15390" width="16.5703125" style="2" customWidth="1"/>
    <col min="15391" max="15392" width="7.85546875" style="2" bestFit="1" customWidth="1"/>
    <col min="15393" max="15393" width="8" style="2" bestFit="1" customWidth="1"/>
    <col min="15394" max="15395" width="7.85546875" style="2" bestFit="1" customWidth="1"/>
    <col min="15396" max="15396" width="9.7109375" style="2" customWidth="1"/>
    <col min="15397" max="15397" width="12.85546875" style="2" customWidth="1"/>
    <col min="15398" max="15634" width="9.140625" style="2"/>
    <col min="15635" max="15635" width="9" style="2" bestFit="1" customWidth="1"/>
    <col min="15636" max="15636" width="9.85546875" style="2" bestFit="1" customWidth="1"/>
    <col min="15637" max="15637" width="9.140625" style="2" bestFit="1" customWidth="1"/>
    <col min="15638" max="15638" width="16" style="2" bestFit="1" customWidth="1"/>
    <col min="15639" max="15639" width="9" style="2" bestFit="1" customWidth="1"/>
    <col min="15640" max="15640" width="7.85546875" style="2" bestFit="1" customWidth="1"/>
    <col min="15641" max="15641" width="11.7109375" style="2" bestFit="1" customWidth="1"/>
    <col min="15642" max="15642" width="14.28515625" style="2" customWidth="1"/>
    <col min="15643" max="15643" width="11.7109375" style="2" bestFit="1" customWidth="1"/>
    <col min="15644" max="15644" width="14.140625" style="2" bestFit="1" customWidth="1"/>
    <col min="15645" max="15645" width="16.7109375" style="2" customWidth="1"/>
    <col min="15646" max="15646" width="16.5703125" style="2" customWidth="1"/>
    <col min="15647" max="15648" width="7.85546875" style="2" bestFit="1" customWidth="1"/>
    <col min="15649" max="15649" width="8" style="2" bestFit="1" customWidth="1"/>
    <col min="15650" max="15651" width="7.85546875" style="2" bestFit="1" customWidth="1"/>
    <col min="15652" max="15652" width="9.7109375" style="2" customWidth="1"/>
    <col min="15653" max="15653" width="12.85546875" style="2" customWidth="1"/>
    <col min="15654" max="15890" width="9.140625" style="2"/>
    <col min="15891" max="15891" width="9" style="2" bestFit="1" customWidth="1"/>
    <col min="15892" max="15892" width="9.85546875" style="2" bestFit="1" customWidth="1"/>
    <col min="15893" max="15893" width="9.140625" style="2" bestFit="1" customWidth="1"/>
    <col min="15894" max="15894" width="16" style="2" bestFit="1" customWidth="1"/>
    <col min="15895" max="15895" width="9" style="2" bestFit="1" customWidth="1"/>
    <col min="15896" max="15896" width="7.85546875" style="2" bestFit="1" customWidth="1"/>
    <col min="15897" max="15897" width="11.7109375" style="2" bestFit="1" customWidth="1"/>
    <col min="15898" max="15898" width="14.28515625" style="2" customWidth="1"/>
    <col min="15899" max="15899" width="11.7109375" style="2" bestFit="1" customWidth="1"/>
    <col min="15900" max="15900" width="14.140625" style="2" bestFit="1" customWidth="1"/>
    <col min="15901" max="15901" width="16.7109375" style="2" customWidth="1"/>
    <col min="15902" max="15902" width="16.5703125" style="2" customWidth="1"/>
    <col min="15903" max="15904" width="7.85546875" style="2" bestFit="1" customWidth="1"/>
    <col min="15905" max="15905" width="8" style="2" bestFit="1" customWidth="1"/>
    <col min="15906" max="15907" width="7.85546875" style="2" bestFit="1" customWidth="1"/>
    <col min="15908" max="15908" width="9.7109375" style="2" customWidth="1"/>
    <col min="15909" max="15909" width="12.85546875" style="2" customWidth="1"/>
    <col min="15910" max="16146" width="9.140625" style="2"/>
    <col min="16147" max="16147" width="9" style="2" bestFit="1" customWidth="1"/>
    <col min="16148" max="16148" width="9.85546875" style="2" bestFit="1" customWidth="1"/>
    <col min="16149" max="16149" width="9.140625" style="2" bestFit="1" customWidth="1"/>
    <col min="16150" max="16150" width="16" style="2" bestFit="1" customWidth="1"/>
    <col min="16151" max="16151" width="9" style="2" bestFit="1" customWidth="1"/>
    <col min="16152" max="16152" width="7.85546875" style="2" bestFit="1" customWidth="1"/>
    <col min="16153" max="16153" width="11.7109375" style="2" bestFit="1" customWidth="1"/>
    <col min="16154" max="16154" width="14.28515625" style="2" customWidth="1"/>
    <col min="16155" max="16155" width="11.7109375" style="2" bestFit="1" customWidth="1"/>
    <col min="16156" max="16156" width="14.140625" style="2" bestFit="1" customWidth="1"/>
    <col min="16157" max="16157" width="16.7109375" style="2" customWidth="1"/>
    <col min="16158" max="16158" width="16.5703125" style="2" customWidth="1"/>
    <col min="16159" max="16160" width="7.85546875" style="2" bestFit="1" customWidth="1"/>
    <col min="16161" max="16161" width="8" style="2" bestFit="1" customWidth="1"/>
    <col min="16162" max="16163" width="7.85546875" style="2" bestFit="1" customWidth="1"/>
    <col min="16164" max="16164" width="9.7109375" style="2" customWidth="1"/>
    <col min="16165" max="16165" width="12.85546875" style="2" customWidth="1"/>
    <col min="16166" max="16384" width="9.140625" style="2"/>
  </cols>
  <sheetData>
    <row r="1" spans="1:77" s="5" customFormat="1" ht="15.75" customHeight="1">
      <c r="A1" s="404" t="s">
        <v>1</v>
      </c>
      <c r="B1" s="579" t="s">
        <v>0</v>
      </c>
      <c r="C1" s="582" t="s">
        <v>93</v>
      </c>
      <c r="D1" s="583"/>
      <c r="E1" s="570" t="s">
        <v>94</v>
      </c>
      <c r="F1" s="570"/>
      <c r="G1" s="571" t="s">
        <v>169</v>
      </c>
      <c r="H1" s="571"/>
      <c r="I1" s="570" t="s">
        <v>173</v>
      </c>
      <c r="J1" s="570"/>
      <c r="K1" s="570"/>
      <c r="L1" s="570"/>
      <c r="M1" s="570"/>
      <c r="N1" s="570"/>
      <c r="O1" s="570"/>
      <c r="P1" s="570"/>
      <c r="Q1" s="570"/>
      <c r="R1" s="570"/>
      <c r="S1" s="570"/>
      <c r="T1" s="570"/>
      <c r="U1" s="570"/>
      <c r="V1" s="570"/>
      <c r="W1" s="570"/>
      <c r="X1" s="570"/>
      <c r="Y1" s="570"/>
      <c r="Z1" s="570"/>
      <c r="AA1" s="570"/>
      <c r="AB1" s="570"/>
      <c r="AC1" s="570"/>
      <c r="AD1" s="570"/>
      <c r="AE1" s="570"/>
      <c r="AF1" s="570"/>
      <c r="AG1" s="570"/>
      <c r="AH1" s="581" t="s">
        <v>174</v>
      </c>
      <c r="AI1" s="581"/>
      <c r="AJ1" s="581"/>
      <c r="AK1" s="581"/>
      <c r="AL1" s="581"/>
      <c r="AM1" s="581"/>
      <c r="AN1" s="581"/>
      <c r="AO1" s="581"/>
      <c r="AP1" s="581"/>
      <c r="AQ1" s="581"/>
      <c r="AR1" s="581"/>
      <c r="AS1" s="581"/>
      <c r="AT1" s="581"/>
      <c r="AU1" s="581"/>
      <c r="AV1" s="581"/>
      <c r="AW1" s="572" t="s">
        <v>190</v>
      </c>
      <c r="AX1" s="573"/>
      <c r="AY1" s="573"/>
      <c r="AZ1" s="573"/>
      <c r="BA1" s="573"/>
      <c r="BB1" s="574"/>
      <c r="BC1" s="575" t="s">
        <v>194</v>
      </c>
      <c r="BD1" s="576"/>
      <c r="BE1" s="576"/>
      <c r="BF1" s="577"/>
      <c r="BG1" s="578" t="s">
        <v>182</v>
      </c>
      <c r="BH1" s="578"/>
      <c r="BI1" s="578"/>
      <c r="BJ1" s="578"/>
      <c r="BK1" s="578"/>
      <c r="BL1" s="578"/>
      <c r="BM1" s="578"/>
      <c r="BN1" s="578"/>
      <c r="BO1" s="578"/>
      <c r="BP1" s="578"/>
      <c r="BQ1" s="578"/>
      <c r="BR1" s="578"/>
      <c r="BS1" s="578"/>
      <c r="BT1" s="578"/>
      <c r="BU1" s="578"/>
      <c r="BV1" s="578"/>
      <c r="BW1" s="578"/>
      <c r="BX1" s="569" t="s">
        <v>286</v>
      </c>
      <c r="BY1" s="569"/>
    </row>
    <row r="2" spans="1:77" ht="23.25" thickBot="1">
      <c r="A2" s="405"/>
      <c r="B2" s="580"/>
      <c r="C2" s="149"/>
      <c r="D2" s="166" t="s">
        <v>91</v>
      </c>
      <c r="E2" s="131"/>
      <c r="F2" s="167" t="s">
        <v>91</v>
      </c>
      <c r="G2" s="131"/>
      <c r="H2" s="194" t="s">
        <v>91</v>
      </c>
      <c r="I2" s="131" t="s">
        <v>242</v>
      </c>
      <c r="J2" s="131" t="s">
        <v>243</v>
      </c>
      <c r="K2" s="131" t="s">
        <v>244</v>
      </c>
      <c r="L2" s="131" t="s">
        <v>245</v>
      </c>
      <c r="M2" s="131" t="s">
        <v>246</v>
      </c>
      <c r="N2" s="131" t="s">
        <v>439</v>
      </c>
      <c r="O2" s="131" t="s">
        <v>446</v>
      </c>
      <c r="P2" s="131" t="s">
        <v>450</v>
      </c>
      <c r="Q2" s="131" t="s">
        <v>247</v>
      </c>
      <c r="R2" s="131" t="s">
        <v>404</v>
      </c>
      <c r="S2" s="131" t="s">
        <v>405</v>
      </c>
      <c r="T2" s="131" t="s">
        <v>433</v>
      </c>
      <c r="U2" s="131" t="s">
        <v>526</v>
      </c>
      <c r="V2" s="131" t="s">
        <v>442</v>
      </c>
      <c r="W2" s="131" t="s">
        <v>528</v>
      </c>
      <c r="X2" s="131" t="s">
        <v>248</v>
      </c>
      <c r="Y2" s="131" t="s">
        <v>249</v>
      </c>
      <c r="Z2" s="131" t="s">
        <v>250</v>
      </c>
      <c r="AA2" s="131" t="s">
        <v>282</v>
      </c>
      <c r="AB2" s="131" t="s">
        <v>280</v>
      </c>
      <c r="AC2" s="131" t="s">
        <v>281</v>
      </c>
      <c r="AD2" s="131"/>
      <c r="AE2" s="131" t="s">
        <v>529</v>
      </c>
      <c r="AF2" s="131" t="s">
        <v>47</v>
      </c>
      <c r="AG2" s="130" t="s">
        <v>29</v>
      </c>
      <c r="AH2" s="131" t="s">
        <v>175</v>
      </c>
      <c r="AI2" s="131" t="s">
        <v>176</v>
      </c>
      <c r="AJ2" s="131" t="s">
        <v>177</v>
      </c>
      <c r="AK2" s="131" t="s">
        <v>179</v>
      </c>
      <c r="AL2" s="131" t="s">
        <v>180</v>
      </c>
      <c r="AM2" s="131" t="s">
        <v>181</v>
      </c>
      <c r="AN2" s="131" t="s">
        <v>268</v>
      </c>
      <c r="AO2" s="131" t="s">
        <v>269</v>
      </c>
      <c r="AP2" s="131" t="s">
        <v>270</v>
      </c>
      <c r="AQ2" s="131" t="s">
        <v>453</v>
      </c>
      <c r="AR2" s="131" t="s">
        <v>435</v>
      </c>
      <c r="AS2" s="131" t="s">
        <v>436</v>
      </c>
      <c r="AT2" s="131"/>
      <c r="AU2" s="131"/>
      <c r="AV2" s="134" t="s">
        <v>47</v>
      </c>
      <c r="AW2" s="131" t="s">
        <v>187</v>
      </c>
      <c r="AX2" s="131" t="s">
        <v>188</v>
      </c>
      <c r="AY2" s="131" t="s">
        <v>191</v>
      </c>
      <c r="AZ2" s="131" t="s">
        <v>189</v>
      </c>
      <c r="BA2" s="131" t="s">
        <v>193</v>
      </c>
      <c r="BB2" s="130" t="s">
        <v>47</v>
      </c>
      <c r="BC2" s="131" t="s">
        <v>198</v>
      </c>
      <c r="BD2" s="131" t="s">
        <v>199</v>
      </c>
      <c r="BE2" s="131" t="s">
        <v>200</v>
      </c>
      <c r="BF2" s="132" t="s">
        <v>47</v>
      </c>
      <c r="BG2" s="131" t="s">
        <v>209</v>
      </c>
      <c r="BH2" s="131" t="s">
        <v>210</v>
      </c>
      <c r="BI2" s="131" t="s">
        <v>213</v>
      </c>
      <c r="BJ2" s="131" t="s">
        <v>218</v>
      </c>
      <c r="BK2" s="131" t="s">
        <v>219</v>
      </c>
      <c r="BL2" s="131" t="s">
        <v>220</v>
      </c>
      <c r="BM2" s="131" t="s">
        <v>283</v>
      </c>
      <c r="BN2" s="131" t="s">
        <v>284</v>
      </c>
      <c r="BO2" s="131" t="s">
        <v>422</v>
      </c>
      <c r="BP2" s="131" t="s">
        <v>423</v>
      </c>
      <c r="BQ2" s="130" t="s">
        <v>47</v>
      </c>
      <c r="BR2" s="131" t="s">
        <v>501</v>
      </c>
      <c r="BS2" s="131" t="s">
        <v>502</v>
      </c>
      <c r="BT2" s="131" t="s">
        <v>503</v>
      </c>
      <c r="BU2" s="131" t="s">
        <v>504</v>
      </c>
      <c r="BV2" s="131" t="s">
        <v>505</v>
      </c>
      <c r="BW2" s="130" t="s">
        <v>47</v>
      </c>
      <c r="BX2" s="149" t="s">
        <v>137</v>
      </c>
      <c r="BY2" s="286" t="s">
        <v>445</v>
      </c>
    </row>
    <row r="3" spans="1:77" s="4" customFormat="1">
      <c r="A3" s="359" t="str">
        <f>'1-συμβολαια'!A3</f>
        <v>;;;???</v>
      </c>
      <c r="B3" s="348" t="str">
        <f>'1-συμβολαια'!C3</f>
        <v>κληρονομιάς ΑΠΟΔΟΧΗ</v>
      </c>
      <c r="C3" s="374">
        <f>'5-αντίγρ'!AN3</f>
        <v>15</v>
      </c>
      <c r="D3" s="374">
        <f>'5-αντίγρ'!AM3</f>
        <v>2.2200000000000002</v>
      </c>
      <c r="E3" s="284">
        <f>'6-μεταγρ'!O3</f>
        <v>22.22</v>
      </c>
      <c r="F3" s="284">
        <f>'6-μεταγρ'!M3</f>
        <v>2.2200000000000002</v>
      </c>
      <c r="G3" s="284">
        <f>'7-προςΔΟΥ'!V3</f>
        <v>185</v>
      </c>
      <c r="H3" s="249">
        <f>'7-προςΔΟΥ'!K3</f>
        <v>0</v>
      </c>
      <c r="I3" s="250">
        <f>10+10+4*10</f>
        <v>60</v>
      </c>
      <c r="J3" s="250"/>
      <c r="K3" s="250"/>
      <c r="L3" s="250">
        <v>10</v>
      </c>
      <c r="M3" s="250">
        <v>10</v>
      </c>
      <c r="N3" s="250"/>
      <c r="O3" s="250"/>
      <c r="P3" s="250"/>
      <c r="Q3" s="250">
        <f>10+10</f>
        <v>20</v>
      </c>
      <c r="R3" s="250">
        <v>10</v>
      </c>
      <c r="S3" s="250"/>
      <c r="T3" s="250"/>
      <c r="U3" s="250"/>
      <c r="V3" s="250"/>
      <c r="W3" s="250">
        <f>25+25+4*10</f>
        <v>90</v>
      </c>
      <c r="X3" s="250">
        <f>25+25+10</f>
        <v>60</v>
      </c>
      <c r="Y3" s="250">
        <f>10+10+10</f>
        <v>30</v>
      </c>
      <c r="Z3" s="250">
        <v>2</v>
      </c>
      <c r="AA3" s="250"/>
      <c r="AB3" s="250"/>
      <c r="AC3" s="250"/>
      <c r="AD3" s="250"/>
      <c r="AE3" s="250">
        <f>2*(200+200)</f>
        <v>800</v>
      </c>
      <c r="AF3" s="250">
        <f t="shared" ref="AF3:AF4" si="0">SUM(I3:AE3)</f>
        <v>1092</v>
      </c>
      <c r="AG3" s="248"/>
      <c r="AH3" s="250">
        <v>30</v>
      </c>
      <c r="AI3" s="250">
        <v>30</v>
      </c>
      <c r="AJ3" s="250">
        <v>30</v>
      </c>
      <c r="AK3" s="250"/>
      <c r="AL3" s="250"/>
      <c r="AM3" s="250"/>
      <c r="AN3" s="250"/>
      <c r="AO3" s="250">
        <v>30</v>
      </c>
      <c r="AP3" s="250">
        <v>30</v>
      </c>
      <c r="AQ3" s="250"/>
      <c r="AR3" s="250"/>
      <c r="AS3" s="250"/>
      <c r="AT3" s="248"/>
      <c r="AU3" s="248"/>
      <c r="AV3" s="250">
        <f t="shared" ref="AV3:AV4" si="1">SUM(AH3:AU3)</f>
        <v>150</v>
      </c>
      <c r="AW3" s="250">
        <f>10+3*10</f>
        <v>40</v>
      </c>
      <c r="AX3" s="248"/>
      <c r="AY3" s="250">
        <f>10+3*10</f>
        <v>40</v>
      </c>
      <c r="AZ3" s="250"/>
      <c r="BA3" s="250">
        <f>10+3*10</f>
        <v>40</v>
      </c>
      <c r="BB3" s="250">
        <f t="shared" ref="BB3:BB4" si="2">SUM(AW3:BA3)</f>
        <v>120</v>
      </c>
      <c r="BC3" s="250"/>
      <c r="BD3" s="250"/>
      <c r="BE3" s="250"/>
      <c r="BF3" s="250">
        <f t="shared" ref="BF3:BF4" si="3">SUM(BC3:BE3)</f>
        <v>0</v>
      </c>
      <c r="BG3" s="248"/>
      <c r="BH3" s="248"/>
      <c r="BI3" s="248"/>
      <c r="BJ3" s="248"/>
      <c r="BK3" s="248"/>
      <c r="BL3" s="248"/>
      <c r="BM3" s="248"/>
      <c r="BN3" s="250">
        <f>4*5</f>
        <v>20</v>
      </c>
      <c r="BO3" s="250">
        <v>0.3</v>
      </c>
      <c r="BP3" s="250">
        <v>0.9</v>
      </c>
      <c r="BQ3" s="250">
        <f>SUM(BG3:BP3)</f>
        <v>21.2</v>
      </c>
      <c r="BR3" s="250"/>
      <c r="BS3" s="250"/>
      <c r="BT3" s="250"/>
      <c r="BU3" s="250"/>
      <c r="BV3" s="250"/>
      <c r="BW3" s="250">
        <f>SUM(BR3:BV3)</f>
        <v>0</v>
      </c>
      <c r="BX3" s="251">
        <f>C3+E3+G3+AF3+AV3+BB3+BF3+BQ3+BW3-BY3</f>
        <v>1598.98</v>
      </c>
      <c r="BY3" s="251">
        <f>D3+F3+H3+Z3+AB3</f>
        <v>6.44</v>
      </c>
    </row>
    <row r="4" spans="1:77" s="4" customFormat="1">
      <c r="A4" s="359">
        <f>'1-συμβολαια'!A4</f>
        <v>0</v>
      </c>
      <c r="B4" s="348" t="str">
        <f>'1-συμβολαια'!C4</f>
        <v>ΧΡΗΣΙΚΤΗΣΙΑ αγροτεμαχίων = 1982 πατρός ΚΛΗΡΟΝΟΜΙΑ άτυπος</v>
      </c>
      <c r="C4" s="374">
        <f>'5-αντίγρ'!AN4</f>
        <v>20</v>
      </c>
      <c r="D4" s="374">
        <f>'5-αντίγρ'!AM4</f>
        <v>0</v>
      </c>
      <c r="E4" s="284">
        <f>'6-μεταγρ'!O4</f>
        <v>0</v>
      </c>
      <c r="F4" s="284">
        <f>'6-μεταγρ'!M4</f>
        <v>0</v>
      </c>
      <c r="G4" s="284">
        <f>'7-προςΔΟΥ'!V4</f>
        <v>165</v>
      </c>
      <c r="H4" s="249">
        <f>'7-προςΔΟΥ'!K4</f>
        <v>0</v>
      </c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>
        <f t="shared" si="0"/>
        <v>0</v>
      </c>
      <c r="AG4" s="248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48"/>
      <c r="AU4" s="248"/>
      <c r="AV4" s="250">
        <f t="shared" si="1"/>
        <v>0</v>
      </c>
      <c r="AW4" s="250"/>
      <c r="AX4" s="248"/>
      <c r="AY4" s="250"/>
      <c r="AZ4" s="250"/>
      <c r="BA4" s="250"/>
      <c r="BB4" s="250">
        <f t="shared" si="2"/>
        <v>0</v>
      </c>
      <c r="BC4" s="250"/>
      <c r="BD4" s="250"/>
      <c r="BE4" s="250">
        <f>10+2*10</f>
        <v>30</v>
      </c>
      <c r="BF4" s="250">
        <f t="shared" si="3"/>
        <v>30</v>
      </c>
      <c r="BG4" s="248"/>
      <c r="BH4" s="248"/>
      <c r="BI4" s="248"/>
      <c r="BJ4" s="248"/>
      <c r="BK4" s="248"/>
      <c r="BL4" s="248"/>
      <c r="BM4" s="248"/>
      <c r="BN4" s="250"/>
      <c r="BO4" s="250"/>
      <c r="BP4" s="250"/>
      <c r="BQ4" s="250">
        <f>SUM(BG4:BP4)</f>
        <v>0</v>
      </c>
      <c r="BR4" s="250"/>
      <c r="BS4" s="250"/>
      <c r="BT4" s="250"/>
      <c r="BU4" s="250"/>
      <c r="BV4" s="250"/>
      <c r="BW4" s="250">
        <f>SUM(BR4:BV4)</f>
        <v>0</v>
      </c>
      <c r="BX4" s="251">
        <f>C4+E4+G4+AF4+AV4+BB4+BF4+BQ4+BW4-BY4</f>
        <v>215</v>
      </c>
      <c r="BY4" s="251">
        <f>D4+F4+H4+Z4+AB4</f>
        <v>0</v>
      </c>
    </row>
    <row r="5" spans="1:77">
      <c r="A5" s="424" t="s">
        <v>47</v>
      </c>
      <c r="B5" s="425"/>
      <c r="C5" s="34">
        <f t="shared" ref="C5:AF5" si="4">SUM(C3:C4)</f>
        <v>35</v>
      </c>
      <c r="D5" s="34">
        <f t="shared" si="4"/>
        <v>2.2200000000000002</v>
      </c>
      <c r="E5" s="34">
        <f t="shared" si="4"/>
        <v>22.22</v>
      </c>
      <c r="F5" s="34">
        <f t="shared" si="4"/>
        <v>2.2200000000000002</v>
      </c>
      <c r="G5" s="34">
        <f t="shared" si="4"/>
        <v>350</v>
      </c>
      <c r="H5" s="34">
        <f t="shared" si="4"/>
        <v>0</v>
      </c>
      <c r="I5" s="34">
        <f t="shared" si="4"/>
        <v>60</v>
      </c>
      <c r="J5" s="34">
        <f t="shared" si="4"/>
        <v>0</v>
      </c>
      <c r="K5" s="34">
        <f t="shared" si="4"/>
        <v>0</v>
      </c>
      <c r="L5" s="34">
        <f t="shared" si="4"/>
        <v>10</v>
      </c>
      <c r="M5" s="34">
        <f t="shared" si="4"/>
        <v>10</v>
      </c>
      <c r="N5" s="34">
        <f t="shared" si="4"/>
        <v>0</v>
      </c>
      <c r="O5" s="34">
        <f t="shared" si="4"/>
        <v>0</v>
      </c>
      <c r="P5" s="34">
        <f t="shared" si="4"/>
        <v>0</v>
      </c>
      <c r="Q5" s="34">
        <f t="shared" si="4"/>
        <v>20</v>
      </c>
      <c r="R5" s="34">
        <f t="shared" si="4"/>
        <v>10</v>
      </c>
      <c r="S5" s="34">
        <f t="shared" si="4"/>
        <v>0</v>
      </c>
      <c r="T5" s="34">
        <f t="shared" si="4"/>
        <v>0</v>
      </c>
      <c r="U5" s="34"/>
      <c r="V5" s="34">
        <f t="shared" si="4"/>
        <v>0</v>
      </c>
      <c r="W5" s="34"/>
      <c r="X5" s="34">
        <f t="shared" si="4"/>
        <v>60</v>
      </c>
      <c r="Y5" s="34">
        <f t="shared" si="4"/>
        <v>30</v>
      </c>
      <c r="Z5" s="34">
        <f t="shared" si="4"/>
        <v>2</v>
      </c>
      <c r="AA5" s="34">
        <f t="shared" si="4"/>
        <v>0</v>
      </c>
      <c r="AB5" s="34">
        <f t="shared" si="4"/>
        <v>0</v>
      </c>
      <c r="AC5" s="34">
        <f t="shared" si="4"/>
        <v>0</v>
      </c>
      <c r="AD5" s="34">
        <f t="shared" si="4"/>
        <v>0</v>
      </c>
      <c r="AE5" s="34">
        <f t="shared" si="4"/>
        <v>800</v>
      </c>
      <c r="AF5" s="34">
        <f t="shared" si="4"/>
        <v>1092</v>
      </c>
      <c r="AG5" s="34"/>
      <c r="AH5" s="34">
        <f t="shared" ref="AH5:AS5" si="5">SUM(AH3:AH4)</f>
        <v>30</v>
      </c>
      <c r="AI5" s="34">
        <f t="shared" si="5"/>
        <v>30</v>
      </c>
      <c r="AJ5" s="34">
        <f t="shared" si="5"/>
        <v>30</v>
      </c>
      <c r="AK5" s="34">
        <f t="shared" si="5"/>
        <v>0</v>
      </c>
      <c r="AL5" s="34">
        <f t="shared" si="5"/>
        <v>0</v>
      </c>
      <c r="AM5" s="216">
        <f t="shared" si="5"/>
        <v>0</v>
      </c>
      <c r="AN5" s="34">
        <f t="shared" si="5"/>
        <v>0</v>
      </c>
      <c r="AO5" s="34">
        <f t="shared" si="5"/>
        <v>30</v>
      </c>
      <c r="AP5" s="34">
        <f t="shared" si="5"/>
        <v>30</v>
      </c>
      <c r="AQ5" s="34">
        <f t="shared" si="5"/>
        <v>0</v>
      </c>
      <c r="AR5" s="34">
        <f t="shared" si="5"/>
        <v>0</v>
      </c>
      <c r="AS5" s="34">
        <f t="shared" si="5"/>
        <v>0</v>
      </c>
      <c r="AT5" s="34"/>
      <c r="AU5" s="34">
        <f t="shared" ref="AU5:BP5" si="6">SUM(AU3:AU4)</f>
        <v>0</v>
      </c>
      <c r="AV5" s="34">
        <f t="shared" si="6"/>
        <v>150</v>
      </c>
      <c r="AW5" s="34">
        <f t="shared" si="6"/>
        <v>40</v>
      </c>
      <c r="AX5" s="34">
        <f t="shared" si="6"/>
        <v>0</v>
      </c>
      <c r="AY5" s="34">
        <f t="shared" si="6"/>
        <v>40</v>
      </c>
      <c r="AZ5" s="34">
        <f t="shared" si="6"/>
        <v>0</v>
      </c>
      <c r="BA5" s="34">
        <f t="shared" si="6"/>
        <v>40</v>
      </c>
      <c r="BB5" s="34">
        <f t="shared" si="6"/>
        <v>120</v>
      </c>
      <c r="BC5" s="34">
        <f t="shared" si="6"/>
        <v>0</v>
      </c>
      <c r="BD5" s="34">
        <f t="shared" si="6"/>
        <v>0</v>
      </c>
      <c r="BE5" s="34">
        <f t="shared" si="6"/>
        <v>30</v>
      </c>
      <c r="BF5" s="34">
        <f t="shared" si="6"/>
        <v>30</v>
      </c>
      <c r="BG5" s="34">
        <f t="shared" si="6"/>
        <v>0</v>
      </c>
      <c r="BH5" s="34">
        <f t="shared" si="6"/>
        <v>0</v>
      </c>
      <c r="BI5" s="34">
        <f t="shared" si="6"/>
        <v>0</v>
      </c>
      <c r="BJ5" s="34">
        <f t="shared" si="6"/>
        <v>0</v>
      </c>
      <c r="BK5" s="34">
        <f t="shared" si="6"/>
        <v>0</v>
      </c>
      <c r="BL5" s="34">
        <f t="shared" si="6"/>
        <v>0</v>
      </c>
      <c r="BM5" s="34">
        <f t="shared" si="6"/>
        <v>0</v>
      </c>
      <c r="BN5" s="34">
        <f t="shared" si="6"/>
        <v>20</v>
      </c>
      <c r="BO5" s="34">
        <f t="shared" si="6"/>
        <v>0.3</v>
      </c>
      <c r="BP5" s="34">
        <f t="shared" si="6"/>
        <v>0.9</v>
      </c>
      <c r="BQ5" s="34">
        <f>SUM(BQ3:BQ4)</f>
        <v>21.2</v>
      </c>
      <c r="BR5" s="34">
        <f t="shared" ref="BR5:BV5" si="7">SUM(BR3:BR4)</f>
        <v>0</v>
      </c>
      <c r="BS5" s="34">
        <f t="shared" si="7"/>
        <v>0</v>
      </c>
      <c r="BT5" s="34">
        <f t="shared" si="7"/>
        <v>0</v>
      </c>
      <c r="BU5" s="34">
        <f t="shared" si="7"/>
        <v>0</v>
      </c>
      <c r="BV5" s="34">
        <f t="shared" si="7"/>
        <v>0</v>
      </c>
      <c r="BW5" s="34">
        <f>SUM(BW3:BW4)</f>
        <v>0</v>
      </c>
      <c r="BX5" s="34">
        <f>SUM(BX3:BX4)</f>
        <v>1813.98</v>
      </c>
      <c r="BY5" s="34">
        <f>SUM(BY3:BY4)</f>
        <v>6.44</v>
      </c>
    </row>
    <row r="6" spans="1:77" ht="11.25" customHeight="1"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</row>
    <row r="7" spans="1:77" ht="11.25" customHeight="1">
      <c r="C7" s="118"/>
      <c r="D7" s="118"/>
      <c r="E7" s="1"/>
      <c r="F7" s="1"/>
      <c r="G7" s="1"/>
      <c r="H7" s="1"/>
      <c r="I7" s="146" t="s">
        <v>470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1"/>
      <c r="AG7" s="1"/>
      <c r="AH7" s="18" t="s">
        <v>496</v>
      </c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38" t="s">
        <v>183</v>
      </c>
      <c r="AX7" s="1"/>
      <c r="AY7" s="1"/>
      <c r="AZ7" s="1"/>
      <c r="BA7" s="1"/>
      <c r="BB7" s="1"/>
      <c r="BC7" s="138" t="s">
        <v>195</v>
      </c>
      <c r="BD7" s="1"/>
      <c r="BE7" s="1"/>
      <c r="BF7" s="1"/>
      <c r="BG7" s="138" t="s">
        <v>208</v>
      </c>
      <c r="BH7" s="1"/>
      <c r="BI7" s="1"/>
      <c r="BJ7" s="1"/>
      <c r="BK7" s="1"/>
      <c r="BL7" s="1"/>
      <c r="BM7" s="1"/>
      <c r="BN7" s="1"/>
      <c r="BO7" s="1"/>
      <c r="BP7" s="1"/>
      <c r="BQ7" s="1"/>
      <c r="BR7" s="1" t="s">
        <v>498</v>
      </c>
      <c r="BS7" s="1"/>
      <c r="BT7" s="1"/>
      <c r="BU7" s="1"/>
      <c r="BV7" s="1"/>
      <c r="BW7" s="1"/>
      <c r="BX7" s="1"/>
      <c r="BY7" s="1"/>
    </row>
    <row r="8" spans="1:77" ht="11.25" customHeight="1">
      <c r="C8" s="118"/>
      <c r="D8" s="118"/>
      <c r="E8" s="1"/>
      <c r="F8" s="1"/>
      <c r="G8" s="1"/>
      <c r="H8" s="1"/>
      <c r="I8" s="3"/>
      <c r="J8" s="287" t="s">
        <v>471</v>
      </c>
      <c r="K8" s="288"/>
      <c r="L8" s="288"/>
      <c r="M8" s="288"/>
      <c r="N8" s="288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1"/>
      <c r="AG8" s="1"/>
      <c r="AH8" s="1"/>
      <c r="AI8" s="146" t="s">
        <v>178</v>
      </c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219" t="s">
        <v>186</v>
      </c>
      <c r="AY8" s="1"/>
      <c r="AZ8" s="1"/>
      <c r="BA8" s="1"/>
      <c r="BB8" s="1"/>
      <c r="BC8" s="1"/>
      <c r="BD8" s="218" t="s">
        <v>196</v>
      </c>
      <c r="BE8" s="1"/>
      <c r="BF8" s="1"/>
      <c r="BG8" s="1"/>
      <c r="BH8" s="154" t="s">
        <v>211</v>
      </c>
      <c r="BI8" s="1"/>
      <c r="BJ8" s="1"/>
      <c r="BK8" s="1"/>
      <c r="BL8" s="1"/>
      <c r="BM8" s="1"/>
      <c r="BN8" s="1"/>
      <c r="BO8" s="1"/>
      <c r="BP8" s="1"/>
      <c r="BQ8" s="1"/>
      <c r="BR8" s="1"/>
      <c r="BS8" s="1" t="s">
        <v>499</v>
      </c>
      <c r="BT8" s="1"/>
      <c r="BU8" s="1"/>
      <c r="BV8" s="1"/>
      <c r="BW8" s="1"/>
      <c r="BX8" s="1"/>
      <c r="BY8" s="1"/>
    </row>
    <row r="9" spans="1:77" ht="11.25" customHeight="1">
      <c r="C9" s="118"/>
      <c r="D9" s="118"/>
      <c r="E9" s="1"/>
      <c r="F9" s="1"/>
      <c r="G9" s="1"/>
      <c r="H9" s="1"/>
      <c r="I9" s="3"/>
      <c r="J9" s="288"/>
      <c r="K9" s="287" t="s">
        <v>386</v>
      </c>
      <c r="L9" s="288"/>
      <c r="M9" s="288"/>
      <c r="N9" s="288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1"/>
      <c r="AG9" s="1"/>
      <c r="AH9" s="1"/>
      <c r="AI9" s="1"/>
      <c r="AJ9" s="18" t="s">
        <v>394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3" t="s">
        <v>184</v>
      </c>
      <c r="AZ9" s="1"/>
      <c r="BA9" s="1"/>
      <c r="BB9" s="1"/>
      <c r="BC9" s="1"/>
      <c r="BD9" s="1"/>
      <c r="BE9" s="138" t="s">
        <v>197</v>
      </c>
      <c r="BF9" s="1"/>
      <c r="BG9" s="1"/>
      <c r="BH9" s="1"/>
      <c r="BI9" s="138" t="s">
        <v>212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 t="s">
        <v>31</v>
      </c>
      <c r="BU9" s="1"/>
      <c r="BV9" s="1"/>
      <c r="BW9" s="1"/>
      <c r="BX9" s="1"/>
      <c r="BY9" s="1"/>
    </row>
    <row r="10" spans="1:77" ht="11.25" customHeight="1">
      <c r="B10" s="2" t="s">
        <v>536</v>
      </c>
      <c r="C10" s="7" t="s">
        <v>531</v>
      </c>
      <c r="D10" s="118"/>
      <c r="E10" s="1"/>
      <c r="F10" s="1"/>
      <c r="G10" s="1"/>
      <c r="H10" s="1"/>
      <c r="I10" s="3"/>
      <c r="J10" s="288"/>
      <c r="K10" s="288"/>
      <c r="L10" s="288" t="s">
        <v>387</v>
      </c>
      <c r="M10" s="288"/>
      <c r="N10" s="288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1"/>
      <c r="AG10" s="1"/>
      <c r="AH10" s="1"/>
      <c r="AI10" s="1"/>
      <c r="AJ10" s="1"/>
      <c r="AK10" s="109" t="s">
        <v>395</v>
      </c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219" t="s">
        <v>185</v>
      </c>
      <c r="BA10" s="1"/>
      <c r="BB10" s="1"/>
      <c r="BC10" s="1"/>
      <c r="BD10" s="1"/>
      <c r="BE10" s="1"/>
      <c r="BF10" s="1"/>
      <c r="BG10" s="1"/>
      <c r="BH10" s="1"/>
      <c r="BI10" s="1"/>
      <c r="BJ10" s="154" t="s">
        <v>214</v>
      </c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 t="s">
        <v>500</v>
      </c>
      <c r="BV10" s="1"/>
      <c r="BW10" s="1"/>
      <c r="BX10" s="1"/>
      <c r="BY10" s="1"/>
    </row>
    <row r="11" spans="1:77" ht="11.25" customHeight="1">
      <c r="B11" s="387" t="s">
        <v>532</v>
      </c>
      <c r="C11" s="384" t="s">
        <v>515</v>
      </c>
      <c r="D11" s="118"/>
      <c r="E11" s="1"/>
      <c r="F11" s="1"/>
      <c r="G11" s="1"/>
      <c r="H11" s="1"/>
      <c r="I11" s="3"/>
      <c r="J11" s="3"/>
      <c r="K11" s="3"/>
      <c r="L11" s="3"/>
      <c r="M11" s="3" t="s">
        <v>388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1"/>
      <c r="AG11" s="1"/>
      <c r="AH11" s="1"/>
      <c r="AI11" s="1"/>
      <c r="AJ11" s="1"/>
      <c r="AK11" s="1"/>
      <c r="AL11" s="18" t="s">
        <v>396</v>
      </c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3" t="s">
        <v>192</v>
      </c>
      <c r="BB11" s="1"/>
      <c r="BC11" s="1"/>
      <c r="BD11" s="1"/>
      <c r="BE11" s="1"/>
      <c r="BF11" s="1"/>
      <c r="BG11" s="1"/>
      <c r="BH11" s="1"/>
      <c r="BI11" s="1"/>
      <c r="BJ11" s="1"/>
      <c r="BK11" s="138" t="s">
        <v>215</v>
      </c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 t="s">
        <v>59</v>
      </c>
      <c r="BW11" s="1"/>
      <c r="BX11" s="2"/>
      <c r="BY11" s="2"/>
    </row>
    <row r="12" spans="1:77" ht="11.25" customHeight="1">
      <c r="B12" s="387" t="s">
        <v>533</v>
      </c>
      <c r="C12" s="384" t="s">
        <v>516</v>
      </c>
      <c r="D12" s="118"/>
      <c r="E12" s="1"/>
      <c r="F12" s="1"/>
      <c r="G12" s="1"/>
      <c r="H12" s="1"/>
      <c r="I12" s="3"/>
      <c r="J12" s="3"/>
      <c r="K12" s="3"/>
      <c r="L12" s="3"/>
      <c r="M12" s="3"/>
      <c r="N12" s="3" t="s">
        <v>440</v>
      </c>
      <c r="O12" s="3"/>
      <c r="P12" s="3"/>
      <c r="Q12" s="3"/>
      <c r="R12" s="156"/>
      <c r="S12" s="156"/>
      <c r="T12" s="156"/>
      <c r="U12" s="156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1"/>
      <c r="AG12" s="1"/>
      <c r="AH12" s="1"/>
      <c r="AI12" s="1"/>
      <c r="AJ12" s="1"/>
      <c r="AK12" s="1"/>
      <c r="AL12" s="1"/>
      <c r="AM12" s="217" t="s">
        <v>397</v>
      </c>
      <c r="AN12" s="109"/>
      <c r="AO12" s="109"/>
      <c r="AP12" s="109"/>
      <c r="AQ12" s="109"/>
      <c r="AR12" s="109"/>
      <c r="AS12" s="109"/>
      <c r="AT12" s="109"/>
      <c r="AU12" s="109"/>
      <c r="AV12" s="1"/>
      <c r="AW12" s="1"/>
      <c r="AX12" s="1"/>
      <c r="AY12" s="1"/>
      <c r="AZ12" s="1"/>
      <c r="BA12" s="1"/>
      <c r="BB12" s="1"/>
      <c r="BC12" s="1"/>
      <c r="BD12" s="1"/>
      <c r="BE12" s="138" t="s">
        <v>203</v>
      </c>
      <c r="BF12" s="1"/>
      <c r="BG12" s="1"/>
      <c r="BH12" s="1"/>
      <c r="BI12" s="1"/>
      <c r="BJ12" s="1"/>
      <c r="BK12" s="1"/>
      <c r="BL12" s="154" t="s">
        <v>216</v>
      </c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2"/>
      <c r="BY12" s="2"/>
    </row>
    <row r="13" spans="1:77" ht="11.25" customHeight="1">
      <c r="B13" s="387" t="s">
        <v>534</v>
      </c>
      <c r="C13" s="2"/>
      <c r="D13" s="118"/>
      <c r="E13" s="1"/>
      <c r="F13" s="1"/>
      <c r="G13" s="1"/>
      <c r="H13" s="1"/>
      <c r="I13" s="3"/>
      <c r="J13" s="3"/>
      <c r="K13" s="3"/>
      <c r="L13" s="3"/>
      <c r="M13" s="3"/>
      <c r="N13" s="3"/>
      <c r="O13" s="3" t="s">
        <v>447</v>
      </c>
      <c r="P13" s="3"/>
      <c r="Q13" s="3"/>
      <c r="R13" s="156"/>
      <c r="S13" s="156"/>
      <c r="T13" s="156"/>
      <c r="U13" s="156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1"/>
      <c r="AG13" s="1"/>
      <c r="AH13" s="1"/>
      <c r="AI13" s="1"/>
      <c r="AJ13" s="1"/>
      <c r="AK13" s="1"/>
      <c r="AL13" s="1"/>
      <c r="AM13" s="1"/>
      <c r="AN13" s="145" t="s">
        <v>398</v>
      </c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219" t="s">
        <v>201</v>
      </c>
      <c r="BF13" s="1"/>
      <c r="BG13" s="1"/>
      <c r="BH13" s="1"/>
      <c r="BI13" s="1"/>
      <c r="BJ13" s="1"/>
      <c r="BK13" s="1"/>
      <c r="BL13" s="154"/>
      <c r="BM13" s="138" t="s">
        <v>217</v>
      </c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2"/>
      <c r="BY13" s="2"/>
    </row>
    <row r="14" spans="1:77" ht="11.25" customHeight="1">
      <c r="B14" s="387" t="s">
        <v>535</v>
      </c>
      <c r="C14" s="2"/>
      <c r="D14" s="118"/>
      <c r="E14" s="1"/>
      <c r="F14" s="1"/>
      <c r="G14" s="1"/>
      <c r="H14" s="1"/>
      <c r="I14" s="3"/>
      <c r="J14" s="3"/>
      <c r="K14" s="3"/>
      <c r="L14" s="3"/>
      <c r="M14" s="3"/>
      <c r="N14" s="3"/>
      <c r="O14" s="3"/>
      <c r="P14" s="138" t="s">
        <v>451</v>
      </c>
      <c r="Q14" s="3"/>
      <c r="R14" s="156"/>
      <c r="S14" s="156"/>
      <c r="T14" s="156"/>
      <c r="U14" s="156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1"/>
      <c r="AG14" s="1"/>
      <c r="AH14" s="1"/>
      <c r="AI14" s="1"/>
      <c r="AJ14" s="1"/>
      <c r="AK14" s="1"/>
      <c r="AL14" s="1"/>
      <c r="AM14" s="1"/>
      <c r="AN14" s="1"/>
      <c r="AO14" s="109" t="s">
        <v>437</v>
      </c>
      <c r="AP14" s="109"/>
      <c r="AQ14" s="109"/>
      <c r="AR14" s="109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38" t="s">
        <v>202</v>
      </c>
      <c r="BF14" s="1"/>
      <c r="BG14" s="1"/>
      <c r="BH14" s="1"/>
      <c r="BI14" s="1"/>
      <c r="BJ14" s="1"/>
      <c r="BK14" s="1"/>
      <c r="BL14" s="154"/>
      <c r="BM14" s="3"/>
      <c r="BN14" s="154" t="s">
        <v>497</v>
      </c>
      <c r="BO14" s="154"/>
      <c r="BP14" s="154"/>
      <c r="BQ14" s="154"/>
      <c r="BR14" s="154"/>
      <c r="BS14" s="154"/>
      <c r="BT14" s="154"/>
      <c r="BU14" s="154"/>
      <c r="BV14" s="154"/>
      <c r="BW14" s="1"/>
      <c r="BX14" s="2"/>
      <c r="BY14" s="2"/>
    </row>
    <row r="15" spans="1:77">
      <c r="C15" s="77"/>
      <c r="D15" s="77"/>
      <c r="E15" s="1"/>
      <c r="F15" s="1"/>
      <c r="G15" s="1"/>
      <c r="H15" s="1"/>
      <c r="I15" s="3"/>
      <c r="J15" s="3"/>
      <c r="K15" s="3"/>
      <c r="L15" s="3"/>
      <c r="M15" s="3"/>
      <c r="N15" s="3"/>
      <c r="O15" s="3"/>
      <c r="P15" s="3"/>
      <c r="Q15" s="156" t="s">
        <v>389</v>
      </c>
      <c r="R15" s="156"/>
      <c r="S15" s="156"/>
      <c r="T15" s="156"/>
      <c r="U15" s="156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45" t="s">
        <v>438</v>
      </c>
      <c r="AQ15" s="1"/>
      <c r="AR15" s="145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54" t="s">
        <v>204</v>
      </c>
      <c r="BF15" s="1"/>
      <c r="BG15" s="1"/>
      <c r="BH15" s="1"/>
      <c r="BI15" s="1"/>
      <c r="BJ15" s="1"/>
      <c r="BK15" s="1"/>
      <c r="BL15" s="1"/>
      <c r="BM15" s="1"/>
      <c r="BN15" s="1"/>
      <c r="BO15" s="138" t="s">
        <v>425</v>
      </c>
      <c r="BP15" s="3"/>
      <c r="BQ15" s="3"/>
      <c r="BR15" s="3"/>
      <c r="BS15" s="3"/>
      <c r="BT15" s="3"/>
      <c r="BU15" s="3"/>
      <c r="BV15" s="3"/>
      <c r="BW15" s="1"/>
      <c r="BX15" s="2"/>
      <c r="BY15" s="2"/>
    </row>
    <row r="16" spans="1:77">
      <c r="C16" s="77"/>
      <c r="D16" s="77"/>
      <c r="E16" s="1"/>
      <c r="F16" s="1"/>
      <c r="G16" s="1"/>
      <c r="H16" s="1"/>
      <c r="I16" s="3"/>
      <c r="J16" s="3"/>
      <c r="K16" s="3"/>
      <c r="L16" s="3"/>
      <c r="M16" s="3"/>
      <c r="N16" s="3"/>
      <c r="O16" s="3"/>
      <c r="P16" s="3"/>
      <c r="Q16" s="3"/>
      <c r="R16" s="3" t="s">
        <v>406</v>
      </c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1"/>
      <c r="AG16" s="1"/>
      <c r="AH16" s="1"/>
      <c r="AI16" s="1"/>
      <c r="AJ16" s="1"/>
      <c r="AK16" s="1"/>
      <c r="AL16" s="1"/>
      <c r="AM16" s="1"/>
      <c r="AN16" s="1"/>
      <c r="AO16" s="82"/>
      <c r="AP16" s="82"/>
      <c r="AQ16" s="109" t="s">
        <v>452</v>
      </c>
      <c r="AR16" s="109"/>
      <c r="AS16" s="82"/>
      <c r="AT16" s="82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59" t="s">
        <v>251</v>
      </c>
      <c r="BF16" s="1"/>
      <c r="BG16" s="1"/>
      <c r="BH16" s="1"/>
      <c r="BI16" s="1"/>
      <c r="BJ16" s="1"/>
      <c r="BK16" s="1"/>
      <c r="BL16" s="1"/>
      <c r="BM16" s="1"/>
      <c r="BN16" s="82"/>
      <c r="BO16" s="82"/>
      <c r="BP16" s="156" t="s">
        <v>424</v>
      </c>
      <c r="BQ16" s="156"/>
      <c r="BR16" s="156"/>
      <c r="BS16" s="156"/>
      <c r="BT16" s="156"/>
      <c r="BU16" s="156"/>
      <c r="BV16" s="156"/>
      <c r="BW16" s="1"/>
      <c r="BX16" s="2"/>
      <c r="BY16" s="2"/>
    </row>
    <row r="17" spans="3:77">
      <c r="C17" s="77"/>
      <c r="D17" s="77"/>
      <c r="E17" s="1"/>
      <c r="F17" s="1"/>
      <c r="G17" s="1"/>
      <c r="H17" s="1"/>
      <c r="I17" s="3"/>
      <c r="J17" s="3"/>
      <c r="K17" s="3"/>
      <c r="L17" s="3"/>
      <c r="M17" s="3"/>
      <c r="N17" s="3"/>
      <c r="O17" s="3"/>
      <c r="P17" s="3"/>
      <c r="Q17" s="3"/>
      <c r="R17" s="3"/>
      <c r="S17" s="288" t="s">
        <v>407</v>
      </c>
      <c r="T17" s="156"/>
      <c r="U17" s="156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1"/>
      <c r="AG17" s="1"/>
      <c r="AH17" s="1"/>
      <c r="AI17" s="1"/>
      <c r="AJ17" s="1"/>
      <c r="AK17" s="1"/>
      <c r="AL17" s="1"/>
      <c r="AM17" s="1"/>
      <c r="AN17" s="82"/>
      <c r="AO17" s="82"/>
      <c r="AP17" s="82"/>
      <c r="AQ17" s="1"/>
      <c r="AR17" s="109" t="s">
        <v>448</v>
      </c>
      <c r="AS17" s="109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160" t="s">
        <v>252</v>
      </c>
      <c r="BF17" s="1"/>
      <c r="BG17" s="1"/>
      <c r="BH17" s="1"/>
      <c r="BI17" s="1"/>
      <c r="BJ17" s="1"/>
      <c r="BK17" s="1"/>
      <c r="BL17" s="1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2"/>
    </row>
    <row r="18" spans="3:77">
      <c r="C18" s="77"/>
      <c r="D18" s="77"/>
      <c r="E18" s="82"/>
      <c r="F18" s="82"/>
      <c r="G18" s="82"/>
      <c r="H18" s="82"/>
      <c r="I18" s="82"/>
      <c r="J18" s="82"/>
      <c r="K18" s="82"/>
      <c r="L18" s="82"/>
      <c r="M18" s="3"/>
      <c r="N18" s="3"/>
      <c r="O18" s="3"/>
      <c r="P18" s="3"/>
      <c r="Q18" s="3"/>
      <c r="R18" s="3"/>
      <c r="S18" s="3"/>
      <c r="T18" s="3" t="s">
        <v>434</v>
      </c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1"/>
      <c r="AG18" s="1"/>
      <c r="AH18" s="1"/>
      <c r="AI18" s="1"/>
      <c r="AJ18" s="82"/>
      <c r="AK18" s="82"/>
      <c r="AL18" s="82"/>
      <c r="AM18" s="82"/>
      <c r="AN18" s="82"/>
      <c r="AO18" s="82"/>
      <c r="AP18" s="82"/>
      <c r="AQ18" s="1"/>
      <c r="AR18" s="1"/>
      <c r="AS18" s="145" t="s">
        <v>449</v>
      </c>
      <c r="AT18" s="1"/>
      <c r="AU18" s="1"/>
      <c r="AV18" s="1"/>
      <c r="AW18" s="82"/>
      <c r="AX18" s="82"/>
      <c r="AY18" s="82"/>
      <c r="AZ18" s="82"/>
      <c r="BA18" s="82"/>
      <c r="BB18" s="82"/>
      <c r="BC18" s="82"/>
      <c r="BD18" s="82"/>
      <c r="BE18" s="159" t="s">
        <v>253</v>
      </c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2"/>
      <c r="BY18" s="2"/>
    </row>
    <row r="19" spans="3:77">
      <c r="C19" s="77"/>
      <c r="D19" s="77"/>
      <c r="I19" s="82"/>
      <c r="J19" s="82"/>
      <c r="K19" s="82"/>
      <c r="L19" s="82"/>
      <c r="M19" s="82"/>
      <c r="N19" s="82"/>
      <c r="O19" s="82"/>
      <c r="P19" s="82"/>
      <c r="Q19" s="3"/>
      <c r="R19" s="3"/>
      <c r="S19" s="3"/>
      <c r="T19" s="3"/>
      <c r="U19" s="138" t="s">
        <v>525</v>
      </c>
      <c r="V19" s="156"/>
      <c r="W19" s="156"/>
      <c r="X19" s="3"/>
      <c r="Y19" s="3"/>
      <c r="Z19" s="3"/>
      <c r="AA19" s="3"/>
      <c r="AB19" s="3"/>
      <c r="AC19" s="3"/>
      <c r="AD19" s="3"/>
      <c r="AE19" s="3"/>
      <c r="AF19" s="1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2"/>
      <c r="BY19" s="2"/>
    </row>
    <row r="20" spans="3:77">
      <c r="C20" s="77"/>
      <c r="D20" s="77"/>
      <c r="K20" s="82"/>
      <c r="L20" s="82"/>
      <c r="M20" s="82"/>
      <c r="N20" s="82"/>
      <c r="O20" s="82"/>
      <c r="P20" s="82"/>
      <c r="Q20" s="3"/>
      <c r="R20" s="3"/>
      <c r="S20" s="3"/>
      <c r="T20" s="3"/>
      <c r="U20" s="3"/>
      <c r="V20" s="156" t="s">
        <v>441</v>
      </c>
      <c r="W20" s="156"/>
      <c r="X20" s="3"/>
      <c r="Y20" s="3"/>
      <c r="Z20" s="3"/>
      <c r="AA20" s="3"/>
      <c r="AB20" s="3"/>
      <c r="AC20" s="3"/>
      <c r="AD20" s="3"/>
      <c r="AE20" s="3"/>
      <c r="AF20" s="1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2"/>
      <c r="BY20" s="2"/>
    </row>
    <row r="21" spans="3:77">
      <c r="C21" s="77"/>
      <c r="D21" s="77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3"/>
      <c r="W21" s="3" t="s">
        <v>527</v>
      </c>
      <c r="X21" s="156"/>
      <c r="Y21" s="3"/>
      <c r="Z21" s="3"/>
      <c r="AA21" s="3"/>
      <c r="AB21" s="3"/>
      <c r="AC21" s="3"/>
      <c r="AD21" s="3"/>
      <c r="AE21" s="3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2"/>
      <c r="BY21" s="2"/>
    </row>
    <row r="22" spans="3:77">
      <c r="C22" s="77"/>
      <c r="D22" s="77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3"/>
      <c r="W22" s="3"/>
      <c r="X22" s="156" t="s">
        <v>390</v>
      </c>
      <c r="Y22" s="3"/>
      <c r="Z22" s="3"/>
      <c r="AA22" s="3"/>
      <c r="AB22" s="3"/>
      <c r="AC22" s="3"/>
      <c r="AD22" s="3"/>
      <c r="AE22" s="3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2"/>
      <c r="BY22" s="2"/>
    </row>
    <row r="23" spans="3:77"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3"/>
      <c r="W23" s="3"/>
      <c r="X23" s="3"/>
      <c r="Y23" s="3" t="s">
        <v>391</v>
      </c>
      <c r="Z23" s="3"/>
      <c r="AA23" s="3"/>
      <c r="AB23" s="3"/>
      <c r="AC23" s="3"/>
      <c r="AD23" s="3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</row>
    <row r="24" spans="3:77">
      <c r="J24" s="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3"/>
      <c r="W24" s="3"/>
      <c r="X24" s="3"/>
      <c r="Y24" s="3"/>
      <c r="Z24" s="155" t="s">
        <v>392</v>
      </c>
      <c r="AA24" s="3"/>
      <c r="AB24" s="3"/>
      <c r="AC24" s="3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</row>
    <row r="25" spans="3:77">
      <c r="J25" s="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3"/>
      <c r="Y25" s="3"/>
      <c r="Z25" s="3"/>
      <c r="AA25" s="156" t="s">
        <v>455</v>
      </c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</row>
    <row r="26" spans="3:77">
      <c r="J26" s="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138" t="s">
        <v>456</v>
      </c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</row>
    <row r="27" spans="3:77"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156" t="s">
        <v>393</v>
      </c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</row>
    <row r="28" spans="3:77"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</row>
    <row r="29" spans="3:77"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</row>
    <row r="30" spans="3:77"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>
        <v>1</v>
      </c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</row>
    <row r="31" spans="3:77"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</row>
    <row r="32" spans="3:77"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</row>
    <row r="33" spans="11:75"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</row>
    <row r="34" spans="11:75"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</row>
    <row r="35" spans="11:75"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</row>
  </sheetData>
  <mergeCells count="12">
    <mergeCell ref="BX1:BY1"/>
    <mergeCell ref="A5:B5"/>
    <mergeCell ref="E1:F1"/>
    <mergeCell ref="G1:H1"/>
    <mergeCell ref="AW1:BB1"/>
    <mergeCell ref="BC1:BF1"/>
    <mergeCell ref="BG1:BW1"/>
    <mergeCell ref="A1:A2"/>
    <mergeCell ref="B1:B2"/>
    <mergeCell ref="I1:AG1"/>
    <mergeCell ref="AH1:AV1"/>
    <mergeCell ref="C1:D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1"/>
  <sheetViews>
    <sheetView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7.28515625" style="7" bestFit="1" customWidth="1"/>
    <col min="2" max="2" width="7.85546875" style="7" bestFit="1" customWidth="1"/>
    <col min="3" max="3" width="53.85546875" style="85" bestFit="1" customWidth="1"/>
    <col min="4" max="4" width="11.140625" style="1" bestFit="1" customWidth="1"/>
    <col min="5" max="5" width="6.28515625" style="1" bestFit="1" customWidth="1"/>
    <col min="6" max="6" width="6.85546875" style="1" bestFit="1" customWidth="1"/>
    <col min="7" max="7" width="6.28515625" style="1" bestFit="1" customWidth="1"/>
    <col min="8" max="8" width="6.85546875" style="1" bestFit="1" customWidth="1"/>
    <col min="9" max="9" width="6.28515625" style="1" bestFit="1" customWidth="1"/>
    <col min="10" max="10" width="6.85546875" style="1" bestFit="1" customWidth="1"/>
    <col min="11" max="11" width="11.85546875" style="1" bestFit="1" customWidth="1"/>
    <col min="12" max="13" width="11.85546875" style="1" customWidth="1"/>
    <col min="14" max="16" width="14" style="1" customWidth="1"/>
    <col min="17" max="18" width="10.85546875" style="1" customWidth="1"/>
    <col min="19" max="19" width="7.7109375" style="79" customWidth="1"/>
    <col min="20" max="23" width="5.85546875" style="2" customWidth="1"/>
    <col min="24" max="25" width="8.7109375" style="2" customWidth="1"/>
    <col min="26" max="27" width="3.28515625" style="2" bestFit="1" customWidth="1"/>
    <col min="28" max="16384" width="9.140625" style="2"/>
  </cols>
  <sheetData>
    <row r="1" spans="1:29" ht="15.75" customHeight="1">
      <c r="A1" s="589" t="s">
        <v>1</v>
      </c>
      <c r="B1" s="591" t="s">
        <v>2</v>
      </c>
      <c r="C1" s="593" t="s">
        <v>0</v>
      </c>
      <c r="D1" s="595" t="s">
        <v>7</v>
      </c>
      <c r="E1" s="584" t="s">
        <v>6</v>
      </c>
      <c r="F1" s="585"/>
      <c r="G1" s="586" t="s">
        <v>5</v>
      </c>
      <c r="H1" s="587"/>
      <c r="I1" s="584" t="s">
        <v>64</v>
      </c>
      <c r="J1" s="585"/>
      <c r="K1" s="460" t="s">
        <v>9</v>
      </c>
      <c r="L1" s="412" t="s">
        <v>399</v>
      </c>
      <c r="M1" s="600"/>
      <c r="N1" s="412" t="s">
        <v>82</v>
      </c>
      <c r="O1" s="413"/>
      <c r="P1" s="413"/>
      <c r="Q1" s="413"/>
      <c r="R1" s="413"/>
      <c r="S1" s="596" t="s">
        <v>84</v>
      </c>
      <c r="T1" s="596"/>
      <c r="U1" s="596"/>
      <c r="V1" s="596"/>
      <c r="W1" s="596"/>
      <c r="X1" s="596"/>
      <c r="Y1" s="596"/>
    </row>
    <row r="2" spans="1:29" ht="15.75" customHeight="1" thickBot="1">
      <c r="A2" s="590"/>
      <c r="B2" s="592"/>
      <c r="C2" s="594"/>
      <c r="D2" s="411"/>
      <c r="E2" s="57"/>
      <c r="F2" s="32" t="s">
        <v>9</v>
      </c>
      <c r="G2" s="57"/>
      <c r="H2" s="58" t="s">
        <v>9</v>
      </c>
      <c r="I2" s="57"/>
      <c r="J2" s="32" t="s">
        <v>9</v>
      </c>
      <c r="K2" s="461"/>
      <c r="L2" s="293"/>
      <c r="M2" s="158" t="s">
        <v>9</v>
      </c>
      <c r="N2" s="161" t="s">
        <v>138</v>
      </c>
      <c r="O2" s="161" t="s">
        <v>399</v>
      </c>
      <c r="P2" s="161" t="s">
        <v>357</v>
      </c>
      <c r="Q2" s="161" t="s">
        <v>59</v>
      </c>
      <c r="R2" s="162" t="s">
        <v>137</v>
      </c>
      <c r="S2" s="597" t="s">
        <v>403</v>
      </c>
      <c r="T2" s="598"/>
      <c r="U2" s="598"/>
      <c r="V2" s="598"/>
      <c r="W2" s="598"/>
      <c r="X2" s="599"/>
      <c r="Y2" s="163" t="s">
        <v>47</v>
      </c>
    </row>
    <row r="3" spans="1:29" s="4" customFormat="1">
      <c r="A3" s="359" t="str">
        <f>'1-συμβολαια'!A3</f>
        <v>;;;???</v>
      </c>
      <c r="B3" s="360">
        <f>'1-συμβολαια'!B3</f>
        <v>40242</v>
      </c>
      <c r="C3" s="348" t="str">
        <f>'1-συμβολαια'!C3</f>
        <v>κληρονομιάς ΑΠΟΔΟΧΗ</v>
      </c>
      <c r="D3" s="349">
        <f>'1-συμβολαια'!D3</f>
        <v>0</v>
      </c>
      <c r="E3" s="330"/>
      <c r="F3" s="330"/>
      <c r="G3" s="330"/>
      <c r="H3" s="330"/>
      <c r="I3" s="330"/>
      <c r="J3" s="330"/>
      <c r="K3" s="296">
        <f>'1-συμβολαια'!N3</f>
        <v>55.7</v>
      </c>
      <c r="L3" s="296">
        <f>'2-δικαιώμ'!N3+'5-αντίγρ'!O3</f>
        <v>10.95</v>
      </c>
      <c r="M3" s="296">
        <v>6.3</v>
      </c>
      <c r="N3" s="296">
        <f>'1-συμβολαια'!O3</f>
        <v>90.350000000000009</v>
      </c>
      <c r="O3" s="296">
        <f>L3-M3</f>
        <v>4.6499999999999995</v>
      </c>
      <c r="P3" s="296">
        <f>'8-κ-15-17'!AG3</f>
        <v>0</v>
      </c>
      <c r="Q3" s="296">
        <f>'11-χαρτόσ'!I3</f>
        <v>0.5</v>
      </c>
      <c r="R3" s="296">
        <f>'13-ντιΜιΧο'!BX3+'13-ντιΜιΧο'!BY3</f>
        <v>1605.42</v>
      </c>
      <c r="S3" s="252"/>
      <c r="T3" s="243"/>
      <c r="U3" s="243"/>
      <c r="V3" s="243"/>
      <c r="W3" s="243"/>
      <c r="X3" s="243"/>
      <c r="Y3" s="246"/>
    </row>
    <row r="4" spans="1:29" s="4" customFormat="1">
      <c r="A4" s="359">
        <f>'1-συμβολαια'!A4</f>
        <v>0</v>
      </c>
      <c r="B4" s="360"/>
      <c r="C4" s="348" t="str">
        <f>'1-συμβολαια'!C4</f>
        <v>ΧΡΗΣΙΚΤΗΣΙΑ αγροτεμαχίων = 1982 πατρός ΚΛΗΡΟΝΟΜΙΑ άτυπος</v>
      </c>
      <c r="D4" s="349">
        <f>'1-συμβολαια'!D4</f>
        <v>666.66</v>
      </c>
      <c r="E4" s="330"/>
      <c r="F4" s="330"/>
      <c r="G4" s="330"/>
      <c r="H4" s="330"/>
      <c r="I4" s="330"/>
      <c r="J4" s="330"/>
      <c r="K4" s="296">
        <f>'1-συμβολαια'!N4</f>
        <v>0</v>
      </c>
      <c r="L4" s="296">
        <f>'2-δικαιώμ'!N4+'5-αντίγρ'!O4</f>
        <v>4.9999899999999995</v>
      </c>
      <c r="M4" s="296"/>
      <c r="N4" s="296">
        <f>'1-συμβολαια'!O4</f>
        <v>53.666609999999999</v>
      </c>
      <c r="O4" s="296">
        <f>L4-M4</f>
        <v>4.9999899999999995</v>
      </c>
      <c r="P4" s="296">
        <f>'8-κ-15-17'!AG4</f>
        <v>5.1666150000000002</v>
      </c>
      <c r="Q4" s="296">
        <f>'11-χαρτόσ'!I4</f>
        <v>3</v>
      </c>
      <c r="R4" s="296">
        <f>'13-ντιΜιΧο'!BX4+'13-ντιΜιΧο'!BY4</f>
        <v>215</v>
      </c>
      <c r="S4" s="252"/>
      <c r="T4" s="243"/>
      <c r="U4" s="243"/>
      <c r="V4" s="243"/>
      <c r="W4" s="243"/>
      <c r="X4" s="243"/>
      <c r="Y4" s="246"/>
    </row>
    <row r="5" spans="1:29">
      <c r="A5" s="588" t="s">
        <v>56</v>
      </c>
      <c r="B5" s="588"/>
      <c r="C5" s="588"/>
      <c r="D5" s="588"/>
      <c r="E5" s="10">
        <f t="shared" ref="E5:Y5" si="0">SUM(E3:E4)</f>
        <v>0</v>
      </c>
      <c r="F5" s="10">
        <f t="shared" si="0"/>
        <v>0</v>
      </c>
      <c r="G5" s="10">
        <f t="shared" si="0"/>
        <v>0</v>
      </c>
      <c r="H5" s="10">
        <f t="shared" si="0"/>
        <v>0</v>
      </c>
      <c r="I5" s="10">
        <f t="shared" si="0"/>
        <v>0</v>
      </c>
      <c r="J5" s="10">
        <f t="shared" si="0"/>
        <v>0</v>
      </c>
      <c r="K5" s="10">
        <f t="shared" si="0"/>
        <v>55.7</v>
      </c>
      <c r="L5" s="10">
        <f t="shared" si="0"/>
        <v>15.94999</v>
      </c>
      <c r="M5" s="10">
        <f t="shared" si="0"/>
        <v>6.3</v>
      </c>
      <c r="N5" s="10">
        <f t="shared" si="0"/>
        <v>144.01661000000001</v>
      </c>
      <c r="O5" s="10">
        <f t="shared" si="0"/>
        <v>9.649989999999999</v>
      </c>
      <c r="P5" s="10">
        <f t="shared" si="0"/>
        <v>5.1666150000000002</v>
      </c>
      <c r="Q5" s="10">
        <f t="shared" si="0"/>
        <v>3.5</v>
      </c>
      <c r="R5" s="10">
        <f t="shared" si="0"/>
        <v>1820.42</v>
      </c>
      <c r="S5" s="253">
        <f t="shared" si="0"/>
        <v>0</v>
      </c>
      <c r="T5" s="253">
        <f t="shared" si="0"/>
        <v>0</v>
      </c>
      <c r="U5" s="253">
        <f t="shared" si="0"/>
        <v>0</v>
      </c>
      <c r="V5" s="253">
        <f t="shared" si="0"/>
        <v>0</v>
      </c>
      <c r="W5" s="253">
        <f t="shared" si="0"/>
        <v>0</v>
      </c>
      <c r="X5" s="253">
        <f t="shared" si="0"/>
        <v>0</v>
      </c>
      <c r="Y5" s="254">
        <f t="shared" si="0"/>
        <v>0</v>
      </c>
    </row>
    <row r="7" spans="1:29">
      <c r="T7" s="79"/>
      <c r="U7" s="79"/>
      <c r="V7" s="79"/>
      <c r="W7" s="79"/>
      <c r="X7" s="79"/>
      <c r="Y7" s="79"/>
      <c r="Z7" s="79"/>
      <c r="AA7" s="79"/>
      <c r="AB7" s="79"/>
      <c r="AC7" s="79"/>
    </row>
    <row r="8" spans="1:29">
      <c r="T8" s="79"/>
      <c r="U8" s="79"/>
      <c r="V8" s="79"/>
      <c r="W8" s="79"/>
      <c r="X8" s="79"/>
      <c r="Y8" s="79"/>
      <c r="Z8" s="79"/>
      <c r="AA8" s="79"/>
      <c r="AB8" s="79"/>
      <c r="AC8" s="79"/>
    </row>
    <row r="9" spans="1:29" s="4" customFormat="1">
      <c r="A9" s="53"/>
      <c r="B9" s="105"/>
      <c r="C9" s="106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</row>
    <row r="10" spans="1:29">
      <c r="L10" s="3"/>
    </row>
    <row r="11" spans="1:29">
      <c r="L11" s="3"/>
    </row>
  </sheetData>
  <mergeCells count="13">
    <mergeCell ref="S1:Y1"/>
    <mergeCell ref="S2:X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G31" sqref="G31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6" width="6.28515625" style="5" customWidth="1"/>
    <col min="7" max="7" width="6.42578125" style="5" customWidth="1"/>
    <col min="8" max="8" width="5.85546875" style="5" customWidth="1"/>
    <col min="9" max="10" width="5.140625" style="5" customWidth="1"/>
    <col min="11" max="11" width="7.7109375" style="5" customWidth="1"/>
    <col min="12" max="12" width="5.140625" style="5" customWidth="1"/>
    <col min="13" max="13" width="21.42578125" style="5" customWidth="1"/>
    <col min="14" max="14" width="7.5703125" style="5" customWidth="1"/>
    <col min="15" max="15" width="30.7109375" style="5" customWidth="1"/>
    <col min="16" max="17" width="5.140625" style="5" customWidth="1"/>
    <col min="18" max="18" width="5.140625" style="2" customWidth="1"/>
    <col min="19" max="16384" width="9.140625" style="2"/>
  </cols>
  <sheetData>
    <row r="1" spans="1:23" ht="15.75">
      <c r="A1" s="604" t="s">
        <v>76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</row>
    <row r="2" spans="1:23" s="8" customFormat="1" ht="23.25" customHeight="1" thickBot="1">
      <c r="A2" s="223" t="s">
        <v>19</v>
      </c>
      <c r="B2" s="605" t="s">
        <v>29</v>
      </c>
      <c r="C2" s="606"/>
      <c r="D2" s="607"/>
      <c r="E2" s="608" t="s">
        <v>84</v>
      </c>
      <c r="F2" s="609"/>
      <c r="G2" s="609"/>
      <c r="H2" s="610"/>
      <c r="I2" s="611" t="s">
        <v>84</v>
      </c>
      <c r="J2" s="612"/>
      <c r="K2" s="612"/>
      <c r="L2" s="613"/>
      <c r="M2" s="224" t="s">
        <v>38</v>
      </c>
      <c r="N2" s="224" t="s">
        <v>39</v>
      </c>
      <c r="O2" s="224" t="s">
        <v>40</v>
      </c>
      <c r="P2" s="224" t="s">
        <v>41</v>
      </c>
      <c r="Q2" s="224" t="s">
        <v>42</v>
      </c>
    </row>
    <row r="3" spans="1:23" s="18" customFormat="1">
      <c r="A3" s="30" t="str">
        <f>'1-συμβολαια'!A3</f>
        <v>;;;???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01" t="s">
        <v>104</v>
      </c>
      <c r="C6" s="601"/>
      <c r="D6" s="601"/>
      <c r="E6" s="601"/>
      <c r="F6" s="601"/>
      <c r="G6" s="601"/>
      <c r="H6" s="601"/>
      <c r="I6" s="601"/>
      <c r="J6" s="601"/>
      <c r="K6" s="601"/>
      <c r="L6" s="2"/>
      <c r="M6" s="2"/>
      <c r="N6" s="2"/>
      <c r="O6" s="2"/>
      <c r="P6" s="2"/>
      <c r="Q6" s="2"/>
    </row>
    <row r="7" spans="1:23" ht="15.75" customHeight="1">
      <c r="C7" s="603" t="s">
        <v>105</v>
      </c>
      <c r="D7" s="603"/>
      <c r="E7" s="603"/>
      <c r="F7" s="603"/>
      <c r="G7" s="603"/>
      <c r="H7" s="603"/>
      <c r="I7" s="603"/>
      <c r="J7" s="603"/>
      <c r="K7" s="603"/>
      <c r="L7" s="2"/>
      <c r="M7" s="2"/>
      <c r="N7" s="2"/>
      <c r="O7" s="2"/>
      <c r="P7" s="2"/>
      <c r="Q7" s="2"/>
    </row>
    <row r="8" spans="1:23" ht="15.75" customHeight="1">
      <c r="D8" s="601" t="s">
        <v>285</v>
      </c>
      <c r="E8" s="601"/>
      <c r="F8" s="601"/>
      <c r="G8" s="601"/>
      <c r="H8" s="601"/>
      <c r="I8" s="601"/>
      <c r="J8" s="601"/>
      <c r="K8" s="601"/>
      <c r="L8" s="601"/>
      <c r="M8" s="601"/>
      <c r="N8" s="601"/>
      <c r="O8" s="601"/>
      <c r="P8" s="2"/>
      <c r="Q8" s="2"/>
    </row>
    <row r="9" spans="1:23" s="4" customFormat="1" ht="15.75" customHeight="1">
      <c r="A9" s="53"/>
      <c r="B9" s="221"/>
      <c r="C9" s="221"/>
      <c r="D9" s="222"/>
      <c r="E9" s="603" t="s">
        <v>400</v>
      </c>
      <c r="F9" s="603"/>
      <c r="G9" s="603"/>
      <c r="H9" s="603"/>
      <c r="I9" s="603"/>
      <c r="J9" s="603"/>
      <c r="K9" s="603"/>
      <c r="L9" s="603"/>
      <c r="M9" s="603"/>
      <c r="N9" s="2"/>
      <c r="O9" s="2"/>
      <c r="P9" s="2"/>
      <c r="Q9" s="2"/>
    </row>
    <row r="10" spans="1:23" s="4" customFormat="1" ht="15.75" customHeight="1">
      <c r="A10" s="53"/>
      <c r="B10" s="221"/>
      <c r="C10" s="221"/>
      <c r="D10" s="222"/>
      <c r="E10" s="5"/>
      <c r="F10" s="601" t="s">
        <v>127</v>
      </c>
      <c r="G10" s="601"/>
      <c r="H10" s="601"/>
      <c r="I10" s="601"/>
      <c r="J10" s="601"/>
      <c r="K10" s="601"/>
      <c r="L10" s="601"/>
      <c r="M10" s="601"/>
      <c r="N10" s="601"/>
      <c r="O10" s="601"/>
      <c r="P10" s="601"/>
      <c r="Q10" s="2"/>
    </row>
    <row r="11" spans="1:23" s="4" customFormat="1" ht="15.75" customHeight="1">
      <c r="A11" s="53"/>
      <c r="B11" s="221"/>
      <c r="C11" s="221"/>
      <c r="D11" s="222"/>
      <c r="E11" s="5"/>
      <c r="F11" s="5"/>
      <c r="G11" s="603" t="s">
        <v>401</v>
      </c>
      <c r="H11" s="603"/>
      <c r="I11" s="603"/>
      <c r="J11" s="603"/>
      <c r="K11" s="603"/>
      <c r="L11" s="603"/>
      <c r="M11" s="603"/>
      <c r="N11" s="603"/>
      <c r="O11" s="603"/>
      <c r="P11" s="603"/>
      <c r="Q11" s="603"/>
    </row>
    <row r="12" spans="1:23" s="4" customFormat="1" ht="15.75" customHeight="1">
      <c r="A12" s="53"/>
      <c r="B12" s="221"/>
      <c r="C12" s="221"/>
      <c r="D12" s="222"/>
      <c r="E12" s="5"/>
      <c r="F12" s="5"/>
      <c r="G12" s="215"/>
      <c r="H12" s="601" t="s">
        <v>106</v>
      </c>
      <c r="I12" s="601"/>
      <c r="J12" s="601"/>
      <c r="K12" s="601"/>
      <c r="L12" s="601"/>
      <c r="M12" s="601"/>
      <c r="N12" s="601"/>
      <c r="O12" s="2"/>
      <c r="P12" s="2"/>
      <c r="Q12" s="2"/>
      <c r="R12" s="2"/>
      <c r="S12" s="2"/>
      <c r="T12" s="2"/>
      <c r="U12" s="2"/>
      <c r="V12" s="2"/>
      <c r="W12" s="2"/>
    </row>
    <row r="13" spans="1:23" s="4" customFormat="1" ht="15.75" customHeight="1">
      <c r="A13" s="53"/>
      <c r="B13" s="221"/>
      <c r="C13" s="221"/>
      <c r="D13" s="222"/>
      <c r="E13" s="5"/>
      <c r="F13" s="5"/>
      <c r="G13" s="215"/>
      <c r="H13" s="5"/>
      <c r="I13" s="603" t="s">
        <v>107</v>
      </c>
      <c r="J13" s="603"/>
      <c r="K13" s="603"/>
      <c r="L13" s="603"/>
      <c r="M13" s="603"/>
      <c r="N13" s="603"/>
      <c r="O13" s="603"/>
      <c r="P13" s="603"/>
      <c r="Q13" s="603"/>
      <c r="R13" s="603"/>
      <c r="S13" s="2"/>
      <c r="T13" s="2"/>
      <c r="U13" s="2"/>
      <c r="V13" s="2"/>
      <c r="W13" s="2"/>
    </row>
    <row r="14" spans="1:23" s="4" customFormat="1" ht="15.75" customHeight="1">
      <c r="A14" s="53"/>
      <c r="B14" s="221"/>
      <c r="C14" s="221"/>
      <c r="D14" s="222"/>
      <c r="E14" s="5"/>
      <c r="F14" s="5"/>
      <c r="G14" s="215"/>
      <c r="H14" s="5"/>
      <c r="I14" s="5"/>
      <c r="J14" s="601" t="s">
        <v>108</v>
      </c>
      <c r="K14" s="601"/>
      <c r="L14" s="601"/>
      <c r="M14" s="601"/>
      <c r="N14" s="601"/>
      <c r="O14" s="601"/>
      <c r="P14" s="601"/>
      <c r="Q14" s="601"/>
      <c r="R14" s="2"/>
      <c r="S14" s="2"/>
      <c r="T14" s="2"/>
      <c r="U14" s="2"/>
      <c r="V14" s="2"/>
      <c r="W14" s="2"/>
    </row>
    <row r="15" spans="1:23" s="4" customFormat="1" ht="15.75" customHeight="1">
      <c r="A15" s="53"/>
      <c r="B15" s="221"/>
      <c r="C15" s="221"/>
      <c r="D15" s="222"/>
      <c r="E15" s="5"/>
      <c r="F15" s="5"/>
      <c r="G15" s="215"/>
      <c r="H15" s="5"/>
      <c r="I15" s="5"/>
      <c r="J15" s="5"/>
      <c r="K15" s="602" t="s">
        <v>128</v>
      </c>
      <c r="L15" s="602"/>
      <c r="M15" s="602"/>
      <c r="N15" s="602"/>
      <c r="O15" s="602"/>
      <c r="P15" s="602"/>
      <c r="Q15" s="602"/>
      <c r="R15" s="602"/>
      <c r="S15" s="602"/>
      <c r="T15" s="602"/>
      <c r="U15" s="602"/>
      <c r="V15" s="2"/>
      <c r="W15" s="2"/>
    </row>
    <row r="16" spans="1:23" s="4" customFormat="1" ht="15.75" customHeight="1">
      <c r="A16" s="53"/>
      <c r="B16" s="221"/>
      <c r="C16" s="221"/>
      <c r="D16" s="222"/>
      <c r="E16" s="5"/>
      <c r="F16" s="5"/>
      <c r="G16" s="215"/>
      <c r="H16" s="5"/>
      <c r="I16" s="5"/>
      <c r="J16" s="5"/>
      <c r="K16" s="5"/>
      <c r="L16" s="601" t="s">
        <v>109</v>
      </c>
      <c r="M16" s="601"/>
      <c r="N16" s="601"/>
      <c r="O16" s="601"/>
      <c r="P16" s="601"/>
      <c r="Q16" s="601"/>
      <c r="R16" s="601"/>
      <c r="S16" s="601"/>
      <c r="T16" s="2"/>
      <c r="U16" s="2"/>
      <c r="V16" s="2"/>
      <c r="W16" s="2"/>
    </row>
    <row r="17" spans="1:23" s="4" customFormat="1" ht="15.75" customHeight="1">
      <c r="A17" s="53"/>
      <c r="B17" s="221"/>
      <c r="C17" s="221"/>
      <c r="D17" s="222"/>
      <c r="E17" s="5"/>
      <c r="F17" s="5"/>
      <c r="G17" s="215"/>
      <c r="H17" s="5"/>
      <c r="I17" s="5"/>
      <c r="J17" s="5"/>
      <c r="K17" s="5"/>
      <c r="L17" s="2"/>
      <c r="M17" s="603" t="s">
        <v>110</v>
      </c>
      <c r="N17" s="603"/>
      <c r="O17" s="603"/>
      <c r="P17" s="603"/>
      <c r="Q17" s="603"/>
      <c r="R17" s="603"/>
      <c r="S17" s="603"/>
      <c r="T17" s="603"/>
      <c r="U17" s="2"/>
      <c r="V17" s="2"/>
      <c r="W17" s="2"/>
    </row>
    <row r="18" spans="1:23" s="4" customFormat="1" ht="15.75" customHeight="1">
      <c r="A18" s="53"/>
      <c r="B18" s="221"/>
      <c r="C18" s="221"/>
      <c r="D18" s="222"/>
      <c r="E18" s="5"/>
      <c r="F18" s="5"/>
      <c r="G18" s="215"/>
      <c r="H18" s="5"/>
      <c r="I18" s="5"/>
      <c r="J18" s="5"/>
      <c r="K18" s="5"/>
      <c r="L18" s="2"/>
      <c r="M18" s="2"/>
      <c r="N18" s="601" t="s">
        <v>111</v>
      </c>
      <c r="O18" s="601"/>
      <c r="P18" s="601"/>
      <c r="Q18" s="601"/>
      <c r="R18" s="601"/>
      <c r="S18" s="601"/>
      <c r="T18" s="601"/>
      <c r="U18" s="601"/>
      <c r="V18" s="601"/>
      <c r="W18" s="601"/>
    </row>
    <row r="19" spans="1:23" s="4" customFormat="1" ht="15.75" customHeight="1">
      <c r="A19" s="53"/>
      <c r="B19" s="221"/>
      <c r="C19" s="221"/>
      <c r="D19" s="222"/>
      <c r="E19" s="5"/>
      <c r="F19" s="5"/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H30" sqref="H30"/>
    </sheetView>
  </sheetViews>
  <sheetFormatPr defaultRowHeight="11.25"/>
  <cols>
    <col min="1" max="1" width="7.42578125" style="7" bestFit="1" customWidth="1"/>
    <col min="2" max="7" width="5.7109375" style="77" bestFit="1" customWidth="1"/>
    <col min="8" max="8" width="46.140625" style="77" customWidth="1"/>
    <col min="9" max="9" width="6.5703125" style="77" customWidth="1"/>
    <col min="10" max="10" width="52.85546875" style="77" customWidth="1"/>
    <col min="11" max="15" width="5.7109375" style="77" bestFit="1" customWidth="1"/>
    <col min="16" max="20" width="5.28515625" style="77" bestFit="1" customWidth="1"/>
    <col min="21" max="16384" width="9.140625" style="2"/>
  </cols>
  <sheetData>
    <row r="1" spans="1:20" ht="15.75">
      <c r="A1" s="604" t="s">
        <v>76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</row>
    <row r="2" spans="1:20" s="8" customFormat="1" ht="23.25" customHeight="1" thickBot="1">
      <c r="A2" s="223" t="s">
        <v>19</v>
      </c>
      <c r="B2" s="605" t="s">
        <v>29</v>
      </c>
      <c r="C2" s="606"/>
      <c r="D2" s="607"/>
      <c r="E2" s="608" t="s">
        <v>84</v>
      </c>
      <c r="F2" s="609"/>
      <c r="G2" s="610"/>
      <c r="H2" s="615" t="s">
        <v>84</v>
      </c>
      <c r="I2" s="616"/>
      <c r="J2" s="617"/>
      <c r="K2" s="611" t="s">
        <v>84</v>
      </c>
      <c r="L2" s="612"/>
      <c r="M2" s="613"/>
      <c r="N2" s="224" t="s">
        <v>36</v>
      </c>
      <c r="O2" s="224" t="s">
        <v>37</v>
      </c>
      <c r="P2" s="224" t="s">
        <v>38</v>
      </c>
      <c r="Q2" s="224" t="s">
        <v>39</v>
      </c>
      <c r="R2" s="224" t="s">
        <v>40</v>
      </c>
      <c r="S2" s="224" t="s">
        <v>41</v>
      </c>
      <c r="T2" s="224" t="s">
        <v>42</v>
      </c>
    </row>
    <row r="3" spans="1:20" s="18" customFormat="1">
      <c r="A3" s="30" t="str">
        <f>'1-συμβολαια'!A3</f>
        <v>;;;???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</row>
    <row r="4" spans="1:20" s="18" customFormat="1">
      <c r="A4" s="30">
        <f>'1-συμβολαια'!A4</f>
        <v>0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</row>
    <row r="6" spans="1:20" ht="15.75">
      <c r="B6" s="601" t="s">
        <v>112</v>
      </c>
      <c r="C6" s="601"/>
      <c r="D6" s="601"/>
      <c r="E6" s="601"/>
      <c r="F6" s="601"/>
      <c r="G6" s="601"/>
      <c r="H6" s="601"/>
      <c r="I6" s="113"/>
      <c r="J6" s="5"/>
      <c r="K6" s="5"/>
      <c r="L6" s="2"/>
      <c r="M6" s="2"/>
      <c r="N6" s="2"/>
      <c r="O6" s="2"/>
    </row>
    <row r="7" spans="1:20" ht="15.75">
      <c r="B7" s="5"/>
      <c r="C7" s="603" t="s">
        <v>113</v>
      </c>
      <c r="D7" s="603"/>
      <c r="E7" s="603"/>
      <c r="F7" s="603"/>
      <c r="G7" s="603"/>
      <c r="H7" s="603"/>
      <c r="I7" s="603"/>
      <c r="J7" s="5"/>
      <c r="K7" s="5"/>
      <c r="L7" s="2"/>
      <c r="M7" s="2"/>
      <c r="N7" s="2"/>
      <c r="O7" s="2"/>
    </row>
    <row r="8" spans="1:20" ht="15.75" customHeight="1">
      <c r="B8" s="5"/>
      <c r="C8" s="5"/>
      <c r="D8" s="601" t="s">
        <v>114</v>
      </c>
      <c r="E8" s="601"/>
      <c r="F8" s="601"/>
      <c r="G8" s="601"/>
      <c r="H8" s="601"/>
      <c r="I8" s="601"/>
      <c r="J8" s="601"/>
      <c r="K8" s="601"/>
      <c r="L8" s="2"/>
      <c r="M8" s="2"/>
      <c r="N8" s="2"/>
      <c r="O8" s="2"/>
    </row>
    <row r="9" spans="1:20" ht="15.75" customHeight="1">
      <c r="B9" s="5"/>
      <c r="C9" s="5"/>
      <c r="D9" s="5"/>
      <c r="E9" s="614" t="s">
        <v>119</v>
      </c>
      <c r="F9" s="614"/>
      <c r="G9" s="614"/>
      <c r="H9" s="614"/>
      <c r="I9" s="614"/>
      <c r="J9" s="614"/>
      <c r="K9" s="614"/>
      <c r="L9" s="614"/>
      <c r="M9" s="2"/>
      <c r="N9" s="2"/>
      <c r="O9" s="2"/>
    </row>
    <row r="10" spans="1:20" ht="15.75" customHeight="1">
      <c r="B10" s="5"/>
      <c r="C10" s="5"/>
      <c r="D10" s="5"/>
      <c r="E10" s="5"/>
      <c r="F10" s="601" t="s">
        <v>115</v>
      </c>
      <c r="G10" s="601"/>
      <c r="H10" s="601"/>
      <c r="I10" s="601"/>
      <c r="J10" s="601"/>
      <c r="K10" s="601"/>
      <c r="L10" s="601"/>
      <c r="M10" s="2"/>
      <c r="N10" s="2"/>
      <c r="O10" s="2"/>
    </row>
    <row r="11" spans="1:20" ht="15.75" customHeight="1">
      <c r="B11" s="5"/>
      <c r="C11" s="5"/>
      <c r="D11" s="5"/>
      <c r="E11" s="5"/>
      <c r="F11" s="5"/>
      <c r="G11" s="603" t="s">
        <v>116</v>
      </c>
      <c r="H11" s="603"/>
      <c r="I11" s="603"/>
      <c r="J11" s="603"/>
      <c r="K11" s="603"/>
      <c r="L11" s="603"/>
      <c r="M11" s="603"/>
      <c r="N11" s="2"/>
      <c r="O11" s="2"/>
    </row>
    <row r="12" spans="1:20" ht="15.75">
      <c r="B12" s="5"/>
      <c r="C12" s="5"/>
      <c r="D12" s="5"/>
      <c r="E12" s="5"/>
      <c r="F12" s="5"/>
      <c r="G12" s="5"/>
      <c r="H12" s="601" t="s">
        <v>117</v>
      </c>
      <c r="I12" s="601"/>
      <c r="J12" s="601"/>
      <c r="K12" s="601"/>
      <c r="L12" s="601"/>
      <c r="M12" s="601"/>
      <c r="N12" s="601"/>
      <c r="O12" s="2"/>
    </row>
    <row r="13" spans="1:20" ht="15.75">
      <c r="B13" s="5"/>
      <c r="C13" s="5"/>
      <c r="D13" s="5"/>
      <c r="E13" s="5"/>
      <c r="F13" s="5"/>
      <c r="G13" s="5"/>
      <c r="H13" s="5"/>
      <c r="I13" s="603" t="s">
        <v>118</v>
      </c>
      <c r="J13" s="603"/>
      <c r="K13" s="603"/>
      <c r="L13" s="603"/>
      <c r="M13" s="603"/>
      <c r="N13" s="603"/>
      <c r="O13" s="603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L22" sqref="L22"/>
    </sheetView>
  </sheetViews>
  <sheetFormatPr defaultRowHeight="11.25"/>
  <cols>
    <col min="1" max="1" width="7.85546875" style="7" customWidth="1"/>
    <col min="2" max="2" width="7.28515625" style="2" customWidth="1"/>
    <col min="3" max="3" width="5.7109375" style="7" bestFit="1" customWidth="1"/>
    <col min="4" max="4" width="8.7109375" style="28" customWidth="1"/>
    <col min="5" max="5" width="42.7109375" style="87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82" customWidth="1"/>
    <col min="23" max="23" width="5.5703125" style="77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35" s="40" customFormat="1" ht="15.75" customHeight="1">
      <c r="A1" s="458" t="s">
        <v>66</v>
      </c>
      <c r="B1" s="458"/>
      <c r="C1" s="623" t="s">
        <v>67</v>
      </c>
      <c r="D1" s="623"/>
      <c r="E1" s="458" t="s">
        <v>0</v>
      </c>
      <c r="F1" s="458"/>
      <c r="G1" s="459" t="s">
        <v>10</v>
      </c>
      <c r="H1" s="459"/>
      <c r="I1" s="459"/>
      <c r="J1" s="458" t="s">
        <v>8</v>
      </c>
      <c r="K1" s="458"/>
      <c r="L1" s="624" t="s">
        <v>402</v>
      </c>
      <c r="M1" s="625"/>
      <c r="N1" s="625"/>
      <c r="O1" s="626"/>
      <c r="P1" s="622" t="s">
        <v>65</v>
      </c>
      <c r="Q1" s="622"/>
      <c r="R1" s="459" t="s">
        <v>55</v>
      </c>
      <c r="S1" s="459"/>
      <c r="T1" s="620" t="s">
        <v>46</v>
      </c>
      <c r="U1" s="618" t="s">
        <v>84</v>
      </c>
      <c r="V1" s="618"/>
      <c r="W1" s="618"/>
      <c r="X1" s="618"/>
      <c r="Y1" s="618"/>
      <c r="Z1" s="618"/>
      <c r="AA1" s="618"/>
      <c r="AB1" s="618"/>
      <c r="AC1" s="618"/>
    </row>
    <row r="2" spans="1:35" s="11" customFormat="1" ht="15.75" customHeight="1" thickBot="1">
      <c r="A2" s="89"/>
      <c r="B2" s="46"/>
      <c r="C2" s="80"/>
      <c r="D2" s="49" t="s">
        <v>68</v>
      </c>
      <c r="E2" s="90"/>
      <c r="F2" s="47" t="s">
        <v>68</v>
      </c>
      <c r="G2" s="43" t="s">
        <v>11</v>
      </c>
      <c r="H2" s="41" t="s">
        <v>12</v>
      </c>
      <c r="I2" s="42" t="s">
        <v>29</v>
      </c>
      <c r="J2" s="68" t="s">
        <v>23</v>
      </c>
      <c r="K2" s="48" t="s">
        <v>68</v>
      </c>
      <c r="L2" s="68" t="s">
        <v>314</v>
      </c>
      <c r="M2" s="68" t="s">
        <v>315</v>
      </c>
      <c r="N2" s="68" t="s">
        <v>316</v>
      </c>
      <c r="O2" s="220" t="s">
        <v>29</v>
      </c>
      <c r="P2" s="55" t="s">
        <v>23</v>
      </c>
      <c r="Q2" s="48" t="s">
        <v>68</v>
      </c>
      <c r="R2" s="68" t="s">
        <v>23</v>
      </c>
      <c r="S2" s="31" t="s">
        <v>68</v>
      </c>
      <c r="T2" s="621"/>
      <c r="U2" s="619"/>
      <c r="V2" s="619"/>
      <c r="W2" s="619"/>
      <c r="X2" s="619"/>
      <c r="Y2" s="619"/>
      <c r="Z2" s="619"/>
      <c r="AA2" s="619"/>
      <c r="AB2" s="619"/>
      <c r="AC2" s="619"/>
    </row>
    <row r="3" spans="1:35" s="18" customFormat="1">
      <c r="A3" s="13" t="str">
        <f>'1-συμβολαια'!A3</f>
        <v>;;;???</v>
      </c>
      <c r="B3" s="45"/>
      <c r="C3" s="75">
        <f>'1-συμβολαια'!B3</f>
        <v>40242</v>
      </c>
      <c r="D3" s="19"/>
      <c r="E3" s="86" t="str">
        <f>'1-συμβολαια'!C3</f>
        <v>κληρονομιάς ΑΠΟΔΟΧΗ</v>
      </c>
      <c r="F3" s="14"/>
      <c r="G3" s="15" t="str">
        <f>'4-πολλυπρ'!D3</f>
        <v>πατήρ</v>
      </c>
      <c r="H3" s="15" t="str">
        <f>'4-πολλυπρ'!I3</f>
        <v>219-164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1.6500000000000004</v>
      </c>
      <c r="S3" s="23"/>
      <c r="T3" s="24"/>
      <c r="U3" s="81"/>
      <c r="V3" s="81"/>
      <c r="W3" s="76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45"/>
      <c r="C4" s="75">
        <f>'1-συμβολαια'!B4</f>
        <v>0</v>
      </c>
      <c r="D4" s="19"/>
      <c r="E4" s="86" t="str">
        <f>'1-συμβολαια'!C4</f>
        <v>ΧΡΗΣΙΚΤΗΣΙΑ αγροτεμαχίων = 1982 πατρός ΚΛΗΡΟΝΟΜΙΑ άτυπος</v>
      </c>
      <c r="F4" s="14"/>
      <c r="G4" s="15" t="str">
        <f>'4-πολλυπρ'!D4</f>
        <v>παππους</v>
      </c>
      <c r="H4" s="15" t="str">
        <f>'4-πολλυπρ'!I4</f>
        <v>πατήρ</v>
      </c>
      <c r="I4" s="20"/>
      <c r="J4" s="20">
        <f>'1-συμβολαια'!D4</f>
        <v>666.66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1"/>
      <c r="V4" s="81"/>
      <c r="W4" s="76"/>
      <c r="X4" s="25"/>
      <c r="Y4" s="25"/>
      <c r="Z4" s="25"/>
      <c r="AA4" s="25"/>
      <c r="AB4" s="25"/>
      <c r="AC4" s="25"/>
    </row>
    <row r="5" spans="1:35">
      <c r="T5" s="115"/>
    </row>
    <row r="6" spans="1:35" ht="15.75" customHeight="1">
      <c r="T6" s="115"/>
      <c r="U6" s="601" t="s">
        <v>120</v>
      </c>
      <c r="V6" s="601"/>
      <c r="W6" s="601"/>
      <c r="X6" s="601"/>
      <c r="Y6" s="601"/>
      <c r="Z6" s="601"/>
      <c r="AA6" s="601"/>
      <c r="AB6" s="601"/>
      <c r="AC6" s="601"/>
      <c r="AD6" s="113"/>
      <c r="AE6" s="113"/>
      <c r="AF6" s="113"/>
      <c r="AG6" s="113"/>
      <c r="AH6" s="108"/>
      <c r="AI6" s="108"/>
    </row>
    <row r="7" spans="1:35" ht="15.75" customHeight="1">
      <c r="T7" s="115"/>
      <c r="U7" s="114"/>
      <c r="V7" s="603" t="s">
        <v>121</v>
      </c>
      <c r="W7" s="603"/>
      <c r="X7" s="603"/>
      <c r="Y7" s="603"/>
      <c r="Z7" s="603"/>
      <c r="AA7" s="603"/>
      <c r="AB7" s="603"/>
      <c r="AC7" s="603"/>
      <c r="AD7" s="603"/>
      <c r="AE7" s="108"/>
      <c r="AF7" s="108"/>
      <c r="AG7" s="108"/>
      <c r="AH7" s="108"/>
      <c r="AI7" s="108"/>
    </row>
    <row r="8" spans="1:35" ht="15.75" customHeight="1">
      <c r="T8" s="115"/>
      <c r="U8" s="114"/>
      <c r="V8" s="114"/>
      <c r="W8" s="601" t="s">
        <v>122</v>
      </c>
      <c r="X8" s="601"/>
      <c r="Y8" s="601"/>
      <c r="Z8" s="601"/>
      <c r="AA8" s="601"/>
      <c r="AB8" s="601"/>
      <c r="AC8" s="601"/>
      <c r="AD8" s="601"/>
      <c r="AE8" s="601"/>
      <c r="AF8" s="108"/>
      <c r="AG8" s="108"/>
      <c r="AH8" s="108"/>
      <c r="AI8" s="108"/>
    </row>
    <row r="9" spans="1:35" ht="15.75">
      <c r="U9" s="114"/>
      <c r="V9" s="114"/>
      <c r="W9" s="114"/>
      <c r="X9" s="603" t="s">
        <v>123</v>
      </c>
      <c r="Y9" s="603"/>
      <c r="Z9" s="603"/>
      <c r="AA9" s="603"/>
      <c r="AB9" s="603"/>
      <c r="AC9" s="603"/>
      <c r="AD9" s="603"/>
      <c r="AE9" s="603"/>
      <c r="AF9" s="603"/>
      <c r="AG9" s="108"/>
      <c r="AH9" s="108"/>
      <c r="AI9" s="108"/>
    </row>
    <row r="10" spans="1:35" ht="15.75">
      <c r="U10" s="114"/>
      <c r="V10" s="114"/>
      <c r="W10" s="114"/>
      <c r="X10" s="114"/>
      <c r="Y10" s="601" t="s">
        <v>124</v>
      </c>
      <c r="Z10" s="601"/>
      <c r="AA10" s="601"/>
      <c r="AB10" s="601"/>
      <c r="AC10" s="601"/>
      <c r="AD10" s="601"/>
      <c r="AE10" s="601"/>
      <c r="AF10" s="601"/>
      <c r="AG10" s="601"/>
      <c r="AH10" s="108"/>
      <c r="AI10" s="108"/>
    </row>
    <row r="11" spans="1:35" ht="15.75">
      <c r="U11" s="114"/>
      <c r="V11" s="114"/>
      <c r="W11" s="114"/>
      <c r="X11" s="114"/>
      <c r="Y11" s="114"/>
      <c r="Z11" s="603" t="s">
        <v>125</v>
      </c>
      <c r="AA11" s="603"/>
      <c r="AB11" s="603"/>
      <c r="AC11" s="603"/>
      <c r="AD11" s="603"/>
      <c r="AE11" s="603"/>
      <c r="AF11" s="603"/>
      <c r="AG11" s="603"/>
      <c r="AH11" s="603"/>
      <c r="AI11" s="108"/>
    </row>
    <row r="12" spans="1:35" ht="15.75">
      <c r="U12" s="114"/>
      <c r="V12" s="114"/>
      <c r="W12" s="114"/>
      <c r="X12" s="114"/>
      <c r="Y12" s="114"/>
      <c r="Z12" s="114"/>
      <c r="AA12" s="601" t="s">
        <v>126</v>
      </c>
      <c r="AB12" s="601"/>
      <c r="AC12" s="601"/>
      <c r="AD12" s="601"/>
      <c r="AE12" s="601"/>
      <c r="AF12" s="601"/>
      <c r="AG12" s="601"/>
      <c r="AH12" s="601"/>
      <c r="AI12" s="601"/>
    </row>
  </sheetData>
  <mergeCells count="17"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F40" sqref="F40"/>
    </sheetView>
  </sheetViews>
  <sheetFormatPr defaultRowHeight="11.25"/>
  <cols>
    <col min="1" max="1" width="7.42578125" style="2" bestFit="1" customWidth="1"/>
    <col min="2" max="2" width="7.7109375" style="2" customWidth="1"/>
    <col min="3" max="3" width="10.85546875" style="2" customWidth="1"/>
    <col min="4" max="5" width="9.140625" style="2"/>
    <col min="6" max="6" width="8.28515625" style="2" bestFit="1" customWidth="1"/>
    <col min="7" max="7" width="7.85546875" style="2" bestFit="1" customWidth="1"/>
    <col min="8" max="8" width="6.5703125" style="2" bestFit="1" customWidth="1"/>
    <col min="9" max="9" width="12.42578125" style="2" customWidth="1"/>
    <col min="10" max="10" width="10.140625" style="2" bestFit="1" customWidth="1"/>
    <col min="11" max="11" width="9.140625" style="2"/>
    <col min="12" max="12" width="10.42578125" style="2" customWidth="1"/>
    <col min="13" max="13" width="12.140625" style="2" customWidth="1"/>
    <col min="14" max="14" width="9.5703125" style="2" customWidth="1"/>
    <col min="15" max="15" width="10.5703125" style="2" customWidth="1"/>
    <col min="16" max="17" width="9.140625" style="2"/>
    <col min="18" max="18" width="14.28515625" style="2" customWidth="1"/>
    <col min="19" max="20" width="13.140625" style="2" bestFit="1" customWidth="1"/>
    <col min="21" max="23" width="9.140625" style="2"/>
    <col min="24" max="24" width="14.7109375" style="2" customWidth="1"/>
    <col min="25" max="25" width="9.140625" style="2"/>
    <col min="26" max="26" width="11.42578125" style="2" customWidth="1"/>
    <col min="27" max="28" width="13.7109375" style="2" customWidth="1"/>
    <col min="29" max="29" width="11.85546875" style="2" customWidth="1"/>
    <col min="30" max="30" width="10.140625" style="2" bestFit="1" customWidth="1"/>
    <col min="31" max="31" width="9.140625" style="2"/>
    <col min="32" max="32" width="10.42578125" style="2" customWidth="1"/>
    <col min="33" max="33" width="12.140625" style="2" customWidth="1"/>
    <col min="34" max="34" width="11.28515625" style="2" bestFit="1" customWidth="1"/>
    <col min="35" max="35" width="10.5703125" style="2" customWidth="1"/>
    <col min="36" max="37" width="9.140625" style="2"/>
    <col min="38" max="38" width="14.28515625" style="2" customWidth="1"/>
    <col min="39" max="39" width="12.5703125" style="2" customWidth="1"/>
    <col min="40" max="40" width="11.5703125" style="2" customWidth="1"/>
    <col min="41" max="43" width="9.140625" style="2"/>
    <col min="44" max="44" width="14.7109375" style="2" customWidth="1"/>
    <col min="45" max="45" width="9.140625" style="2"/>
    <col min="46" max="46" width="10.42578125" style="2" bestFit="1" customWidth="1"/>
    <col min="47" max="47" width="9.140625" style="2"/>
    <col min="48" max="48" width="14.42578125" style="2" customWidth="1"/>
    <col min="49" max="49" width="20.7109375" style="2" customWidth="1"/>
    <col min="50" max="50" width="10.42578125" style="2" bestFit="1" customWidth="1"/>
    <col min="51" max="51" width="9.140625" style="2"/>
    <col min="52" max="52" width="10.42578125" style="2" customWidth="1"/>
    <col min="53" max="53" width="12.140625" style="2" customWidth="1"/>
    <col min="54" max="54" width="9.5703125" style="2" customWidth="1"/>
    <col min="55" max="55" width="10.5703125" style="2" customWidth="1"/>
    <col min="56" max="57" width="9.140625" style="2"/>
    <col min="58" max="58" width="14.28515625" style="2" customWidth="1"/>
    <col min="59" max="59" width="12.5703125" style="2" customWidth="1"/>
    <col min="60" max="60" width="11.5703125" style="2" customWidth="1"/>
    <col min="61" max="63" width="9.140625" style="2"/>
    <col min="64" max="64" width="14.7109375" style="2" customWidth="1"/>
    <col min="65" max="16384" width="9.140625" style="2"/>
  </cols>
  <sheetData>
    <row r="1" spans="1:65" s="177" customFormat="1" ht="32.25" customHeight="1">
      <c r="A1" s="631" t="s">
        <v>31</v>
      </c>
      <c r="B1" s="632"/>
      <c r="C1" s="632"/>
      <c r="D1" s="632"/>
      <c r="E1" s="633"/>
      <c r="F1" s="634" t="s">
        <v>287</v>
      </c>
      <c r="G1" s="635"/>
      <c r="H1" s="635"/>
      <c r="I1" s="636"/>
      <c r="J1" s="627" t="s">
        <v>288</v>
      </c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9"/>
      <c r="Z1" s="637" t="s">
        <v>289</v>
      </c>
      <c r="AA1" s="638"/>
      <c r="AB1" s="638"/>
      <c r="AC1" s="639"/>
      <c r="AD1" s="627" t="s">
        <v>290</v>
      </c>
      <c r="AE1" s="628"/>
      <c r="AF1" s="628"/>
      <c r="AG1" s="628"/>
      <c r="AH1" s="628"/>
      <c r="AI1" s="628"/>
      <c r="AJ1" s="628"/>
      <c r="AK1" s="628"/>
      <c r="AL1" s="628"/>
      <c r="AM1" s="628"/>
      <c r="AN1" s="628"/>
      <c r="AO1" s="628"/>
      <c r="AP1" s="628"/>
      <c r="AQ1" s="628"/>
      <c r="AR1" s="628"/>
      <c r="AS1" s="629"/>
      <c r="AT1" s="634" t="s">
        <v>291</v>
      </c>
      <c r="AU1" s="635"/>
      <c r="AV1" s="635"/>
      <c r="AW1" s="636"/>
      <c r="AX1" s="627" t="s">
        <v>292</v>
      </c>
      <c r="AY1" s="628"/>
      <c r="AZ1" s="628"/>
      <c r="BA1" s="628"/>
      <c r="BB1" s="628"/>
      <c r="BC1" s="628"/>
      <c r="BD1" s="628"/>
      <c r="BE1" s="628"/>
      <c r="BF1" s="628"/>
      <c r="BG1" s="628"/>
      <c r="BH1" s="628"/>
      <c r="BI1" s="628"/>
      <c r="BJ1" s="628"/>
      <c r="BK1" s="628"/>
      <c r="BL1" s="628"/>
      <c r="BM1" s="629"/>
    </row>
    <row r="2" spans="1:65" s="3" customFormat="1" ht="23.25" customHeight="1">
      <c r="A2" s="169" t="s">
        <v>19</v>
      </c>
      <c r="B2" s="169" t="s">
        <v>293</v>
      </c>
      <c r="C2" s="170" t="s">
        <v>294</v>
      </c>
      <c r="D2" s="412" t="s">
        <v>29</v>
      </c>
      <c r="E2" s="600"/>
      <c r="F2" s="171" t="s">
        <v>295</v>
      </c>
      <c r="G2" s="169" t="s">
        <v>18</v>
      </c>
      <c r="H2" s="171" t="s">
        <v>23</v>
      </c>
      <c r="I2" s="172" t="s">
        <v>84</v>
      </c>
      <c r="J2" s="173" t="s">
        <v>296</v>
      </c>
      <c r="K2" s="173" t="s">
        <v>297</v>
      </c>
      <c r="L2" s="171" t="s">
        <v>298</v>
      </c>
      <c r="M2" s="171" t="s">
        <v>299</v>
      </c>
      <c r="N2" s="171" t="s">
        <v>300</v>
      </c>
      <c r="O2" s="171" t="s">
        <v>301</v>
      </c>
      <c r="P2" s="171" t="s">
        <v>302</v>
      </c>
      <c r="Q2" s="171" t="s">
        <v>303</v>
      </c>
      <c r="R2" s="171" t="s">
        <v>304</v>
      </c>
      <c r="S2" s="171" t="s">
        <v>305</v>
      </c>
      <c r="T2" s="171" t="s">
        <v>306</v>
      </c>
      <c r="U2" s="171" t="s">
        <v>23</v>
      </c>
      <c r="V2" s="171" t="s">
        <v>307</v>
      </c>
      <c r="W2" s="171" t="s">
        <v>308</v>
      </c>
      <c r="X2" s="171" t="s">
        <v>309</v>
      </c>
      <c r="Y2" s="174" t="s">
        <v>310</v>
      </c>
      <c r="Z2" s="171" t="s">
        <v>295</v>
      </c>
      <c r="AA2" s="169" t="s">
        <v>18</v>
      </c>
      <c r="AB2" s="171" t="s">
        <v>23</v>
      </c>
      <c r="AC2" s="175" t="s">
        <v>84</v>
      </c>
      <c r="AD2" s="173" t="s">
        <v>296</v>
      </c>
      <c r="AE2" s="173" t="s">
        <v>297</v>
      </c>
      <c r="AF2" s="171" t="s">
        <v>298</v>
      </c>
      <c r="AG2" s="171" t="s">
        <v>299</v>
      </c>
      <c r="AH2" s="171" t="s">
        <v>300</v>
      </c>
      <c r="AI2" s="171" t="s">
        <v>301</v>
      </c>
      <c r="AJ2" s="171" t="s">
        <v>302</v>
      </c>
      <c r="AK2" s="171" t="s">
        <v>303</v>
      </c>
      <c r="AL2" s="171" t="s">
        <v>304</v>
      </c>
      <c r="AM2" s="171" t="s">
        <v>305</v>
      </c>
      <c r="AN2" s="171" t="s">
        <v>306</v>
      </c>
      <c r="AO2" s="171" t="s">
        <v>23</v>
      </c>
      <c r="AP2" s="171" t="s">
        <v>307</v>
      </c>
      <c r="AQ2" s="171" t="s">
        <v>308</v>
      </c>
      <c r="AR2" s="171" t="s">
        <v>309</v>
      </c>
      <c r="AS2" s="174" t="s">
        <v>310</v>
      </c>
      <c r="AT2" s="171" t="s">
        <v>295</v>
      </c>
      <c r="AU2" s="169" t="s">
        <v>18</v>
      </c>
      <c r="AV2" s="171" t="s">
        <v>23</v>
      </c>
      <c r="AW2" s="172" t="s">
        <v>84</v>
      </c>
      <c r="AX2" s="173" t="s">
        <v>296</v>
      </c>
      <c r="AY2" s="173" t="s">
        <v>297</v>
      </c>
      <c r="AZ2" s="171" t="s">
        <v>298</v>
      </c>
      <c r="BA2" s="171" t="s">
        <v>299</v>
      </c>
      <c r="BB2" s="171" t="s">
        <v>300</v>
      </c>
      <c r="BC2" s="171" t="s">
        <v>301</v>
      </c>
      <c r="BD2" s="171" t="s">
        <v>302</v>
      </c>
      <c r="BE2" s="171" t="s">
        <v>303</v>
      </c>
      <c r="BF2" s="171" t="s">
        <v>304</v>
      </c>
      <c r="BG2" s="171" t="s">
        <v>305</v>
      </c>
      <c r="BH2" s="171" t="s">
        <v>306</v>
      </c>
      <c r="BI2" s="171" t="s">
        <v>23</v>
      </c>
      <c r="BJ2" s="171" t="s">
        <v>307</v>
      </c>
      <c r="BK2" s="171" t="s">
        <v>308</v>
      </c>
      <c r="BL2" s="171" t="s">
        <v>311</v>
      </c>
      <c r="BM2" s="174" t="s">
        <v>310</v>
      </c>
    </row>
    <row r="3" spans="1:65">
      <c r="A3" s="30" t="str">
        <f>'1-συμβολαια'!A3</f>
        <v>;;;???</v>
      </c>
      <c r="B3" s="15" t="str">
        <f>'4-πολλυπρ'!D3</f>
        <v>πατήρ</v>
      </c>
      <c r="C3" s="15" t="str">
        <f>'4-πολλυπρ'!I3</f>
        <v>219-164</v>
      </c>
      <c r="D3" s="25"/>
      <c r="E3" s="25"/>
      <c r="F3" s="12"/>
      <c r="G3" s="29"/>
      <c r="H3" s="12"/>
      <c r="I3" s="25"/>
      <c r="J3" s="12"/>
      <c r="K3" s="128" t="s">
        <v>312</v>
      </c>
      <c r="L3" s="25"/>
      <c r="M3" s="25"/>
      <c r="N3" s="25"/>
      <c r="O3" s="25"/>
      <c r="P3" s="25"/>
      <c r="Q3" s="25"/>
      <c r="R3" s="25"/>
      <c r="S3" s="25"/>
      <c r="T3" s="25"/>
      <c r="U3" s="12"/>
      <c r="V3" s="29"/>
      <c r="W3" s="29"/>
      <c r="X3" s="25"/>
      <c r="Y3" s="25"/>
      <c r="Z3" s="12"/>
      <c r="AA3" s="25"/>
      <c r="AB3" s="12"/>
      <c r="AC3" s="25"/>
      <c r="AD3" s="12"/>
      <c r="AE3" s="176" t="s">
        <v>312</v>
      </c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12"/>
      <c r="AU3" s="25"/>
      <c r="AV3" s="12"/>
      <c r="AW3" s="25"/>
      <c r="AX3" s="12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12"/>
      <c r="BJ3" s="25"/>
      <c r="BK3" s="25"/>
      <c r="BL3" s="25"/>
      <c r="BM3" s="25"/>
    </row>
    <row r="4" spans="1:65">
      <c r="A4" s="30">
        <f>'1-συμβολαια'!A4</f>
        <v>0</v>
      </c>
      <c r="B4" s="15" t="str">
        <f>'4-πολλυπρ'!D4</f>
        <v>παππους</v>
      </c>
      <c r="C4" s="15" t="str">
        <f>'4-πολλυπρ'!I4</f>
        <v>πατήρ</v>
      </c>
      <c r="D4" s="25"/>
      <c r="E4" s="25"/>
      <c r="F4" s="12"/>
      <c r="G4" s="29"/>
      <c r="H4" s="12"/>
      <c r="I4" s="25"/>
      <c r="J4" s="12"/>
      <c r="K4" s="128" t="s">
        <v>312</v>
      </c>
      <c r="L4" s="25"/>
      <c r="M4" s="25"/>
      <c r="N4" s="25"/>
      <c r="O4" s="25"/>
      <c r="P4" s="25"/>
      <c r="Q4" s="25"/>
      <c r="R4" s="25"/>
      <c r="S4" s="25"/>
      <c r="T4" s="25"/>
      <c r="U4" s="12"/>
      <c r="V4" s="29"/>
      <c r="W4" s="29"/>
      <c r="X4" s="25"/>
      <c r="Y4" s="25"/>
      <c r="Z4" s="12"/>
      <c r="AA4" s="25"/>
      <c r="AB4" s="12"/>
      <c r="AC4" s="25"/>
      <c r="AD4" s="12"/>
      <c r="AE4" s="176" t="s">
        <v>312</v>
      </c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12"/>
      <c r="AU4" s="25"/>
      <c r="AV4" s="12"/>
      <c r="AW4" s="25"/>
      <c r="AX4" s="12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12"/>
      <c r="BJ4" s="25"/>
      <c r="BK4" s="25"/>
      <c r="BL4" s="25"/>
      <c r="BM4" s="25"/>
    </row>
    <row r="6" spans="1:65">
      <c r="F6" s="630" t="s">
        <v>313</v>
      </c>
      <c r="G6" s="630"/>
      <c r="H6" s="630"/>
      <c r="I6" s="630"/>
    </row>
    <row r="7" spans="1:65">
      <c r="F7" s="630"/>
      <c r="G7" s="630"/>
      <c r="H7" s="630"/>
      <c r="I7" s="630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C56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48.140625" style="87" bestFit="1" customWidth="1"/>
    <col min="4" max="4" width="7.140625" style="2" customWidth="1"/>
    <col min="5" max="5" width="8.7109375" style="2" customWidth="1"/>
    <col min="6" max="6" width="8.140625" style="2" customWidth="1"/>
    <col min="7" max="7" width="6.85546875" style="1" customWidth="1"/>
    <col min="8" max="8" width="8" style="1" customWidth="1"/>
    <col min="9" max="9" width="11.140625" style="1" customWidth="1"/>
    <col min="10" max="10" width="9.140625" style="1" bestFit="1" customWidth="1"/>
    <col min="11" max="11" width="8" style="1" bestFit="1" customWidth="1"/>
    <col min="12" max="12" width="7.5703125" style="1" bestFit="1" customWidth="1"/>
    <col min="13" max="13" width="9.42578125" style="1" customWidth="1"/>
    <col min="14" max="14" width="7.28515625" style="1" bestFit="1" customWidth="1"/>
    <col min="15" max="15" width="8.7109375" style="71" bestFit="1" customWidth="1"/>
    <col min="16" max="16" width="8.140625" style="71" bestFit="1" customWidth="1"/>
    <col min="17" max="17" width="14.140625" style="1" customWidth="1"/>
    <col min="18" max="18" width="8.140625" style="1" bestFit="1" customWidth="1"/>
    <col min="19" max="19" width="10.85546875" style="1" customWidth="1"/>
    <col min="20" max="20" width="9.42578125" style="1" bestFit="1" customWidth="1"/>
    <col min="21" max="21" width="10.28515625" style="1" bestFit="1" customWidth="1"/>
    <col min="22" max="22" width="9.42578125" style="1" bestFit="1" customWidth="1"/>
    <col min="23" max="23" width="8.28515625" style="1" bestFit="1" customWidth="1"/>
    <col min="24" max="24" width="9.42578125" style="1" bestFit="1" customWidth="1"/>
    <col min="25" max="25" width="7.28515625" style="1" bestFit="1" customWidth="1"/>
    <col min="26" max="26" width="9.42578125" style="1" bestFit="1" customWidth="1"/>
    <col min="27" max="27" width="8.7109375" style="28" bestFit="1" customWidth="1"/>
    <col min="28" max="28" width="11.140625" style="28" bestFit="1" customWidth="1"/>
    <col min="29" max="29" width="21.42578125" style="73" customWidth="1"/>
    <col min="30" max="16384" width="9.140625" style="2"/>
  </cols>
  <sheetData>
    <row r="1" spans="1:29" ht="15.75">
      <c r="A1" s="648" t="s">
        <v>1</v>
      </c>
      <c r="B1" s="650" t="s">
        <v>2</v>
      </c>
      <c r="C1" s="647" t="s">
        <v>0</v>
      </c>
      <c r="D1" s="651" t="s">
        <v>11</v>
      </c>
      <c r="E1" s="645" t="s">
        <v>12</v>
      </c>
      <c r="F1" s="653" t="s">
        <v>478</v>
      </c>
      <c r="G1" s="654"/>
      <c r="H1" s="654"/>
      <c r="I1" s="655" t="s">
        <v>479</v>
      </c>
      <c r="J1" s="641" t="s">
        <v>480</v>
      </c>
      <c r="K1" s="641"/>
      <c r="L1" s="641"/>
      <c r="M1" s="656" t="s">
        <v>137</v>
      </c>
      <c r="N1" s="660" t="s">
        <v>472</v>
      </c>
      <c r="O1" s="661"/>
      <c r="P1" s="661"/>
      <c r="Q1" s="662"/>
      <c r="R1" s="673" t="s">
        <v>473</v>
      </c>
      <c r="S1" s="675" t="s">
        <v>481</v>
      </c>
      <c r="T1" s="665" t="s">
        <v>43</v>
      </c>
      <c r="U1" s="666"/>
      <c r="V1" s="667" t="s">
        <v>58</v>
      </c>
      <c r="W1" s="668"/>
      <c r="X1" s="663" t="s">
        <v>77</v>
      </c>
      <c r="Y1" s="664"/>
      <c r="Z1" s="664"/>
      <c r="AA1" s="669" t="s">
        <v>54</v>
      </c>
      <c r="AB1" s="671" t="s">
        <v>44</v>
      </c>
      <c r="AC1" s="658" t="s">
        <v>80</v>
      </c>
    </row>
    <row r="2" spans="1:29" ht="26.25" thickBot="1">
      <c r="A2" s="649"/>
      <c r="B2" s="407"/>
      <c r="C2" s="429"/>
      <c r="D2" s="652"/>
      <c r="E2" s="646"/>
      <c r="F2" s="227" t="s">
        <v>253</v>
      </c>
      <c r="G2" s="226" t="s">
        <v>91</v>
      </c>
      <c r="H2" s="291" t="s">
        <v>47</v>
      </c>
      <c r="I2" s="495"/>
      <c r="J2" s="165" t="s">
        <v>444</v>
      </c>
      <c r="K2" s="165" t="s">
        <v>137</v>
      </c>
      <c r="L2" s="292" t="s">
        <v>47</v>
      </c>
      <c r="M2" s="657"/>
      <c r="N2" s="65" t="s">
        <v>23</v>
      </c>
      <c r="O2" s="70" t="s">
        <v>81</v>
      </c>
      <c r="P2" s="70" t="s">
        <v>506</v>
      </c>
      <c r="Q2" s="364" t="s">
        <v>507</v>
      </c>
      <c r="R2" s="674"/>
      <c r="S2" s="676"/>
      <c r="T2" s="37" t="s">
        <v>23</v>
      </c>
      <c r="U2" s="33" t="s">
        <v>34</v>
      </c>
      <c r="V2" s="37" t="s">
        <v>23</v>
      </c>
      <c r="W2" s="38" t="s">
        <v>34</v>
      </c>
      <c r="X2" s="37" t="s">
        <v>476</v>
      </c>
      <c r="Y2" s="9" t="s">
        <v>477</v>
      </c>
      <c r="Z2" s="36" t="s">
        <v>33</v>
      </c>
      <c r="AA2" s="670"/>
      <c r="AB2" s="672"/>
      <c r="AC2" s="659"/>
    </row>
    <row r="3" spans="1:29" s="4" customFormat="1">
      <c r="A3" s="361">
        <v>9073</v>
      </c>
      <c r="B3" s="362">
        <f>'1-συμβολαια'!B3</f>
        <v>40242</v>
      </c>
      <c r="C3" s="350" t="str">
        <f>'1-συμβολαια'!C3</f>
        <v>κληρονομιάς ΑΠΟΔΟΧΗ</v>
      </c>
      <c r="D3" s="300" t="str">
        <f>'4-πολλυπρ'!D3</f>
        <v>πατήρ</v>
      </c>
      <c r="E3" s="300" t="str">
        <f>'4-πολλυπρ'!I3</f>
        <v>219-164</v>
      </c>
      <c r="F3" s="301">
        <f>'14-βιβλΕσ'!L3</f>
        <v>10.95</v>
      </c>
      <c r="G3" s="297">
        <f>'11-χαρτόσ'!I3</f>
        <v>0.5</v>
      </c>
      <c r="H3" s="297">
        <f t="shared" ref="H3:H4" si="0">F3+G3</f>
        <v>11.45</v>
      </c>
      <c r="I3" s="297">
        <f>'8-κ-15-17'!AG3</f>
        <v>0</v>
      </c>
      <c r="J3" s="285"/>
      <c r="K3" s="285"/>
      <c r="L3" s="285"/>
      <c r="M3" s="297">
        <f>'14-βιβλΕσ'!R3</f>
        <v>1605.42</v>
      </c>
      <c r="N3" s="297">
        <f>Y3</f>
        <v>68.8</v>
      </c>
      <c r="O3" s="242" t="s">
        <v>530</v>
      </c>
      <c r="P3" s="297">
        <v>207.19</v>
      </c>
      <c r="Q3" s="297">
        <f>Z3</f>
        <v>1694.6200000000001</v>
      </c>
      <c r="R3" s="285"/>
      <c r="S3" s="297">
        <f>('14-βιβλΕσ'!N3+'14-βιβλΕσ'!O3+'14-βιβλΕσ'!Q3+'14-βιβλΕσ'!R3)*45%</f>
        <v>765.4140000000001</v>
      </c>
      <c r="T3" s="297">
        <f>Z3</f>
        <v>1694.6200000000001</v>
      </c>
      <c r="U3" s="246">
        <v>25140</v>
      </c>
      <c r="V3" s="285"/>
      <c r="W3" s="285"/>
      <c r="X3" s="297">
        <f>'1-συμβολαια'!L3+'1-συμβολαια'!P3+'8-κ-15-17'!AE3+'14-βιβλΕσ'!L3+'14-βιβλΕσ'!Q3+'14-βιβλΕσ'!R3+0.5</f>
        <v>1763.42</v>
      </c>
      <c r="Y3" s="297">
        <f>'1-συμβολαια'!M3+'8-κ-15-17'!AF3+'14-βιβλΕσ'!M3</f>
        <v>68.8</v>
      </c>
      <c r="Z3" s="297">
        <f t="shared" ref="Z3:Z4" si="1">X3-Y3</f>
        <v>1694.6200000000001</v>
      </c>
      <c r="AA3" s="328">
        <v>46091</v>
      </c>
      <c r="AB3" s="242">
        <f>U3+W3</f>
        <v>25140</v>
      </c>
      <c r="AC3" s="351"/>
    </row>
    <row r="4" spans="1:29" s="4" customFormat="1">
      <c r="A4" s="361">
        <f>'1-συμβολαια'!A4</f>
        <v>0</v>
      </c>
      <c r="B4" s="362"/>
      <c r="C4" s="350" t="str">
        <f>'1-συμβολαια'!C4</f>
        <v>ΧΡΗΣΙΚΤΗΣΙΑ αγροτεμαχίων = 1982 πατρός ΚΛΗΡΟΝΟΜΙΑ άτυπος</v>
      </c>
      <c r="D4" s="300" t="str">
        <f>'4-πολλυπρ'!D4</f>
        <v>παππους</v>
      </c>
      <c r="E4" s="300" t="str">
        <f>'4-πολλυπρ'!I4</f>
        <v>πατήρ</v>
      </c>
      <c r="F4" s="301">
        <f>'14-βιβλΕσ'!L4</f>
        <v>4.9999899999999995</v>
      </c>
      <c r="G4" s="297">
        <f>'11-χαρτόσ'!I4</f>
        <v>3</v>
      </c>
      <c r="H4" s="297">
        <f t="shared" si="0"/>
        <v>7.9999899999999995</v>
      </c>
      <c r="I4" s="297">
        <f>'8-κ-15-17'!AG4</f>
        <v>5.1666150000000002</v>
      </c>
      <c r="J4" s="285"/>
      <c r="K4" s="285"/>
      <c r="L4" s="285"/>
      <c r="M4" s="297">
        <f>'14-βιβλΕσ'!R4</f>
        <v>215</v>
      </c>
      <c r="N4" s="297"/>
      <c r="O4" s="242"/>
      <c r="P4" s="297"/>
      <c r="Q4" s="297">
        <f>Z4</f>
        <v>281.833215</v>
      </c>
      <c r="R4" s="285"/>
      <c r="S4" s="297">
        <f>('14-βιβλΕσ'!N4+'14-βιβλΕσ'!O4+'14-βιβλΕσ'!Q4+'14-βιβλΕσ'!R4)*45%</f>
        <v>124.49997</v>
      </c>
      <c r="T4" s="297">
        <f>Z4</f>
        <v>281.833215</v>
      </c>
      <c r="U4" s="246">
        <v>4118</v>
      </c>
      <c r="V4" s="285"/>
      <c r="W4" s="285"/>
      <c r="X4" s="297">
        <f>'1-συμβολαια'!L4+'1-συμβολαια'!P4+'8-κ-15-17'!AE4+'14-βιβλΕσ'!L4+'14-βιβλΕσ'!Q4+'14-βιβλΕσ'!R4</f>
        <v>281.833215</v>
      </c>
      <c r="Y4" s="297">
        <f>'1-συμβολαια'!M4+'8-κ-15-17'!AF4+'14-βιβλΕσ'!M4</f>
        <v>0</v>
      </c>
      <c r="Z4" s="297">
        <f t="shared" si="1"/>
        <v>281.833215</v>
      </c>
      <c r="AA4" s="328"/>
      <c r="AB4" s="242">
        <f>U4+W4</f>
        <v>4118</v>
      </c>
      <c r="AC4" s="351"/>
    </row>
    <row r="5" spans="1:29">
      <c r="A5" s="642" t="s">
        <v>35</v>
      </c>
      <c r="B5" s="643"/>
      <c r="C5" s="643"/>
      <c r="D5" s="643"/>
      <c r="E5" s="644"/>
      <c r="F5" s="39">
        <f>SUM(F3:F4)</f>
        <v>15.94999</v>
      </c>
      <c r="G5" s="39">
        <f>SUM(G3:G4)</f>
        <v>3.5</v>
      </c>
      <c r="H5" s="39">
        <f>SUM(H3:H4)</f>
        <v>19.44999</v>
      </c>
      <c r="I5" s="39">
        <f>SUM(I3:I4)</f>
        <v>5.1666150000000002</v>
      </c>
      <c r="J5" s="285"/>
      <c r="K5" s="285"/>
      <c r="L5" s="285"/>
      <c r="M5" s="39">
        <f>SUM(M3:M4)</f>
        <v>1820.42</v>
      </c>
      <c r="N5" s="380">
        <f>SUM(N3:N4)</f>
        <v>68.8</v>
      </c>
      <c r="O5" s="380"/>
      <c r="P5" s="380">
        <f>SUM(P3:P4)</f>
        <v>207.19</v>
      </c>
      <c r="Q5" s="380">
        <f>SUM(Q3:Q4)</f>
        <v>1976.453215</v>
      </c>
      <c r="R5" s="285"/>
      <c r="S5" s="39">
        <f t="shared" ref="S5:Z5" si="2">SUM(S3:S4)</f>
        <v>889.91397000000006</v>
      </c>
      <c r="T5" s="39">
        <f t="shared" si="2"/>
        <v>1976.453215</v>
      </c>
      <c r="U5" s="363">
        <f t="shared" si="2"/>
        <v>29258</v>
      </c>
      <c r="V5" s="285"/>
      <c r="W5" s="285"/>
      <c r="X5" s="39">
        <f t="shared" si="2"/>
        <v>2045.2532150000002</v>
      </c>
      <c r="Y5" s="39">
        <f t="shared" si="2"/>
        <v>68.8</v>
      </c>
      <c r="Z5" s="39">
        <f t="shared" si="2"/>
        <v>1976.453215</v>
      </c>
      <c r="AA5" s="39"/>
      <c r="AB5" s="363">
        <f>SUM(AB3:AB4)</f>
        <v>29258</v>
      </c>
    </row>
    <row r="6" spans="1:29">
      <c r="M6" s="71"/>
    </row>
    <row r="7" spans="1:29">
      <c r="M7" s="121"/>
    </row>
    <row r="9" spans="1:29" ht="15.75" customHeight="1">
      <c r="T9" s="640" t="s">
        <v>508</v>
      </c>
      <c r="U9" s="640"/>
      <c r="V9" s="640"/>
      <c r="W9" s="640"/>
    </row>
    <row r="10" spans="1:29">
      <c r="O10" s="391">
        <v>43552</v>
      </c>
      <c r="X10" s="121"/>
    </row>
    <row r="11" spans="1:29">
      <c r="T11" s="330">
        <f>H3+I3+S3</f>
        <v>776.86400000000015</v>
      </c>
      <c r="U11" s="246">
        <v>5676</v>
      </c>
      <c r="V11" s="330">
        <f>Z3-T11</f>
        <v>917.75599999999997</v>
      </c>
      <c r="W11" s="246">
        <v>3377</v>
      </c>
      <c r="AB11" s="246">
        <f>U11+W11</f>
        <v>9053</v>
      </c>
    </row>
    <row r="12" spans="1:29">
      <c r="T12" s="330">
        <f>H4+I4+S4</f>
        <v>137.66657499999999</v>
      </c>
      <c r="U12" s="246">
        <v>1006</v>
      </c>
      <c r="V12" s="330">
        <f>Z4-T12</f>
        <v>144.16664</v>
      </c>
      <c r="W12" s="246">
        <v>531</v>
      </c>
      <c r="AB12" s="246">
        <f>U12+W12</f>
        <v>1537</v>
      </c>
    </row>
    <row r="13" spans="1:29">
      <c r="T13" s="39">
        <f t="shared" ref="T13:W13" si="3">SUM(T11:T12)</f>
        <v>914.53057500000011</v>
      </c>
      <c r="U13" s="363">
        <f t="shared" si="3"/>
        <v>6682</v>
      </c>
      <c r="V13" s="39">
        <f t="shared" si="3"/>
        <v>1061.92264</v>
      </c>
      <c r="W13" s="363">
        <f t="shared" si="3"/>
        <v>3908</v>
      </c>
      <c r="AB13" s="382">
        <f>SUM(AB11:AB12)</f>
        <v>10590</v>
      </c>
    </row>
    <row r="52" ht="15.75" customHeight="1"/>
    <row r="56" ht="15.75" customHeight="1"/>
  </sheetData>
  <mergeCells count="20">
    <mergeCell ref="AC1:AC2"/>
    <mergeCell ref="N1:Q1"/>
    <mergeCell ref="X1:Z1"/>
    <mergeCell ref="T1:U1"/>
    <mergeCell ref="V1:W1"/>
    <mergeCell ref="AA1:AA2"/>
    <mergeCell ref="AB1:AB2"/>
    <mergeCell ref="R1:R2"/>
    <mergeCell ref="S1:S2"/>
    <mergeCell ref="T9:W9"/>
    <mergeCell ref="J1:L1"/>
    <mergeCell ref="A5:E5"/>
    <mergeCell ref="E1:E2"/>
    <mergeCell ref="C1:C2"/>
    <mergeCell ref="A1:A2"/>
    <mergeCell ref="B1:B2"/>
    <mergeCell ref="D1:D2"/>
    <mergeCell ref="F1:H1"/>
    <mergeCell ref="I1:I2"/>
    <mergeCell ref="M1:M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6"/>
  <sheetViews>
    <sheetView workbookViewId="0">
      <pane ySplit="1" topLeftCell="A2" activePane="bottomLeft" state="frozen"/>
      <selection pane="bottomLeft" activeCell="E2" sqref="E2"/>
    </sheetView>
  </sheetViews>
  <sheetFormatPr defaultRowHeight="11.25"/>
  <cols>
    <col min="1" max="1" width="7.28515625" style="2" bestFit="1" customWidth="1"/>
    <col min="2" max="2" width="43.42578125" style="2" bestFit="1" customWidth="1"/>
    <col min="3" max="3" width="13.5703125" style="1" customWidth="1"/>
    <col min="4" max="8" width="9.140625" style="2"/>
    <col min="9" max="9" width="22.42578125" style="2" bestFit="1" customWidth="1"/>
    <col min="10" max="16384" width="9.140625" style="2"/>
  </cols>
  <sheetData>
    <row r="1" spans="1:13">
      <c r="A1" s="178"/>
      <c r="B1" s="178"/>
      <c r="C1" s="280"/>
      <c r="D1" s="178" t="s">
        <v>314</v>
      </c>
      <c r="E1" s="414" t="s">
        <v>317</v>
      </c>
      <c r="F1" s="415"/>
      <c r="G1" s="415"/>
      <c r="H1" s="415"/>
      <c r="I1" s="416" t="s">
        <v>318</v>
      </c>
      <c r="J1" s="416"/>
      <c r="K1" s="416"/>
      <c r="L1" s="416"/>
      <c r="M1" s="417"/>
    </row>
    <row r="2" spans="1:13">
      <c r="A2" s="353" t="str">
        <f>'1-συμβολαια'!A3</f>
        <v>;;;???</v>
      </c>
      <c r="B2" s="72" t="str">
        <f>'1-συμβολαια'!C3</f>
        <v>κληρονομιάς ΑΠΟΔΟΧΗ</v>
      </c>
      <c r="C2" s="279">
        <f>'1-συμβολαια'!D3</f>
        <v>0</v>
      </c>
      <c r="D2" s="372"/>
      <c r="E2" s="391">
        <v>43552</v>
      </c>
      <c r="F2" s="303">
        <v>595</v>
      </c>
      <c r="G2" s="72">
        <v>73</v>
      </c>
      <c r="H2" s="72"/>
      <c r="I2" s="72"/>
      <c r="J2" s="72"/>
      <c r="K2" s="72"/>
      <c r="L2" s="72"/>
      <c r="M2" s="72"/>
    </row>
    <row r="3" spans="1:13">
      <c r="A3" s="353">
        <f>'1-συμβολαια'!A4</f>
        <v>0</v>
      </c>
      <c r="B3" s="72" t="str">
        <f>'1-συμβολαια'!C4</f>
        <v>ΧΡΗΣΙΚΤΗΣΙΑ αγροτεμαχίων = 1982 πατρός ΚΛΗΡΟΝΟΜΙΑ άτυπος</v>
      </c>
      <c r="C3" s="279">
        <f>'1-συμβολαια'!D4</f>
        <v>666.66</v>
      </c>
      <c r="D3" s="372"/>
      <c r="E3" s="303"/>
      <c r="F3" s="72"/>
      <c r="G3" s="72"/>
      <c r="H3" s="72"/>
      <c r="I3" s="72"/>
      <c r="J3" s="72"/>
      <c r="K3" s="72"/>
      <c r="L3" s="72"/>
      <c r="M3" s="72"/>
    </row>
    <row r="4" spans="1:13">
      <c r="C4" s="3"/>
      <c r="D4" s="4"/>
    </row>
    <row r="5" spans="1:13">
      <c r="C5" s="3"/>
      <c r="D5" s="4"/>
    </row>
    <row r="6" spans="1:13">
      <c r="C6" s="3"/>
      <c r="D6" s="4"/>
    </row>
    <row r="7" spans="1:13">
      <c r="C7" s="3"/>
      <c r="D7" s="4"/>
    </row>
    <row r="8" spans="1:13">
      <c r="C8" s="3"/>
      <c r="D8" s="4"/>
    </row>
    <row r="9" spans="1:13">
      <c r="C9" s="3"/>
      <c r="D9" s="4"/>
    </row>
    <row r="10" spans="1:13">
      <c r="C10" s="3"/>
      <c r="D10" s="4"/>
    </row>
    <row r="11" spans="1:13">
      <c r="C11" s="3"/>
      <c r="D11" s="4"/>
    </row>
    <row r="12" spans="1:13">
      <c r="C12" s="3"/>
      <c r="D12" s="4"/>
    </row>
    <row r="13" spans="1:13">
      <c r="C13" s="3"/>
      <c r="D13" s="4"/>
    </row>
    <row r="14" spans="1:13">
      <c r="D14" s="4"/>
    </row>
    <row r="15" spans="1:13">
      <c r="D15" s="4"/>
    </row>
    <row r="16" spans="1:13">
      <c r="D16" s="4"/>
    </row>
  </sheetData>
  <mergeCells count="2"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workbookViewId="0">
      <pane ySplit="2" topLeftCell="A3" activePane="bottomLeft" state="frozen"/>
      <selection pane="bottomLeft" activeCell="S19" sqref="S19"/>
    </sheetView>
  </sheetViews>
  <sheetFormatPr defaultRowHeight="11.25"/>
  <cols>
    <col min="1" max="1" width="7" style="7" customWidth="1"/>
    <col min="2" max="2" width="48.85546875" style="87" customWidth="1"/>
    <col min="3" max="3" width="12.42578125" style="1" customWidth="1"/>
    <col min="4" max="4" width="7.28515625" style="7" bestFit="1" customWidth="1"/>
    <col min="5" max="5" width="7.42578125" style="1" bestFit="1" customWidth="1"/>
    <col min="6" max="6" width="11.140625" style="1" bestFit="1" customWidth="1"/>
    <col min="7" max="7" width="12.42578125" style="7" bestFit="1" customWidth="1"/>
    <col min="8" max="10" width="10.28515625" style="7" bestFit="1" customWidth="1"/>
    <col min="11" max="11" width="10.28515625" style="1" bestFit="1" customWidth="1"/>
    <col min="12" max="12" width="10.140625" style="1" customWidth="1"/>
    <col min="13" max="14" width="8.140625" style="1" customWidth="1"/>
    <col min="15" max="21" width="8" style="77" customWidth="1"/>
    <col min="22" max="22" width="18.7109375" style="77" customWidth="1"/>
    <col min="23" max="23" width="8" style="77" customWidth="1"/>
    <col min="24" max="234" width="9.140625" style="2"/>
    <col min="235" max="235" width="9" style="2" bestFit="1" customWidth="1"/>
    <col min="236" max="236" width="9.85546875" style="2" bestFit="1" customWidth="1"/>
    <col min="237" max="237" width="9.140625" style="2" bestFit="1" customWidth="1"/>
    <col min="238" max="238" width="16" style="2" bestFit="1" customWidth="1"/>
    <col min="239" max="239" width="9" style="2" bestFit="1" customWidth="1"/>
    <col min="240" max="240" width="7.85546875" style="2" bestFit="1" customWidth="1"/>
    <col min="241" max="241" width="11.7109375" style="2" bestFit="1" customWidth="1"/>
    <col min="242" max="242" width="14.28515625" style="2" customWidth="1"/>
    <col min="243" max="243" width="11.7109375" style="2" bestFit="1" customWidth="1"/>
    <col min="244" max="244" width="14.140625" style="2" bestFit="1" customWidth="1"/>
    <col min="245" max="245" width="16.7109375" style="2" customWidth="1"/>
    <col min="246" max="246" width="16.5703125" style="2" customWidth="1"/>
    <col min="247" max="248" width="7.85546875" style="2" bestFit="1" customWidth="1"/>
    <col min="249" max="249" width="8" style="2" bestFit="1" customWidth="1"/>
    <col min="250" max="251" width="7.85546875" style="2" bestFit="1" customWidth="1"/>
    <col min="252" max="252" width="9.7109375" style="2" customWidth="1"/>
    <col min="253" max="253" width="12.85546875" style="2" customWidth="1"/>
    <col min="254" max="490" width="9.140625" style="2"/>
    <col min="491" max="491" width="9" style="2" bestFit="1" customWidth="1"/>
    <col min="492" max="492" width="9.85546875" style="2" bestFit="1" customWidth="1"/>
    <col min="493" max="493" width="9.140625" style="2" bestFit="1" customWidth="1"/>
    <col min="494" max="494" width="16" style="2" bestFit="1" customWidth="1"/>
    <col min="495" max="495" width="9" style="2" bestFit="1" customWidth="1"/>
    <col min="496" max="496" width="7.85546875" style="2" bestFit="1" customWidth="1"/>
    <col min="497" max="497" width="11.7109375" style="2" bestFit="1" customWidth="1"/>
    <col min="498" max="498" width="14.28515625" style="2" customWidth="1"/>
    <col min="499" max="499" width="11.7109375" style="2" bestFit="1" customWidth="1"/>
    <col min="500" max="500" width="14.140625" style="2" bestFit="1" customWidth="1"/>
    <col min="501" max="501" width="16.7109375" style="2" customWidth="1"/>
    <col min="502" max="502" width="16.5703125" style="2" customWidth="1"/>
    <col min="503" max="504" width="7.85546875" style="2" bestFit="1" customWidth="1"/>
    <col min="505" max="505" width="8" style="2" bestFit="1" customWidth="1"/>
    <col min="506" max="507" width="7.85546875" style="2" bestFit="1" customWidth="1"/>
    <col min="508" max="508" width="9.7109375" style="2" customWidth="1"/>
    <col min="509" max="509" width="12.85546875" style="2" customWidth="1"/>
    <col min="510" max="746" width="9.140625" style="2"/>
    <col min="747" max="747" width="9" style="2" bestFit="1" customWidth="1"/>
    <col min="748" max="748" width="9.85546875" style="2" bestFit="1" customWidth="1"/>
    <col min="749" max="749" width="9.140625" style="2" bestFit="1" customWidth="1"/>
    <col min="750" max="750" width="16" style="2" bestFit="1" customWidth="1"/>
    <col min="751" max="751" width="9" style="2" bestFit="1" customWidth="1"/>
    <col min="752" max="752" width="7.85546875" style="2" bestFit="1" customWidth="1"/>
    <col min="753" max="753" width="11.7109375" style="2" bestFit="1" customWidth="1"/>
    <col min="754" max="754" width="14.28515625" style="2" customWidth="1"/>
    <col min="755" max="755" width="11.7109375" style="2" bestFit="1" customWidth="1"/>
    <col min="756" max="756" width="14.140625" style="2" bestFit="1" customWidth="1"/>
    <col min="757" max="757" width="16.7109375" style="2" customWidth="1"/>
    <col min="758" max="758" width="16.5703125" style="2" customWidth="1"/>
    <col min="759" max="760" width="7.85546875" style="2" bestFit="1" customWidth="1"/>
    <col min="761" max="761" width="8" style="2" bestFit="1" customWidth="1"/>
    <col min="762" max="763" width="7.85546875" style="2" bestFit="1" customWidth="1"/>
    <col min="764" max="764" width="9.7109375" style="2" customWidth="1"/>
    <col min="765" max="765" width="12.85546875" style="2" customWidth="1"/>
    <col min="766" max="1002" width="9.140625" style="2"/>
    <col min="1003" max="1003" width="9" style="2" bestFit="1" customWidth="1"/>
    <col min="1004" max="1004" width="9.85546875" style="2" bestFit="1" customWidth="1"/>
    <col min="1005" max="1005" width="9.140625" style="2" bestFit="1" customWidth="1"/>
    <col min="1006" max="1006" width="16" style="2" bestFit="1" customWidth="1"/>
    <col min="1007" max="1007" width="9" style="2" bestFit="1" customWidth="1"/>
    <col min="1008" max="1008" width="7.85546875" style="2" bestFit="1" customWidth="1"/>
    <col min="1009" max="1009" width="11.7109375" style="2" bestFit="1" customWidth="1"/>
    <col min="1010" max="1010" width="14.28515625" style="2" customWidth="1"/>
    <col min="1011" max="1011" width="11.7109375" style="2" bestFit="1" customWidth="1"/>
    <col min="1012" max="1012" width="14.140625" style="2" bestFit="1" customWidth="1"/>
    <col min="1013" max="1013" width="16.7109375" style="2" customWidth="1"/>
    <col min="1014" max="1014" width="16.5703125" style="2" customWidth="1"/>
    <col min="1015" max="1016" width="7.85546875" style="2" bestFit="1" customWidth="1"/>
    <col min="1017" max="1017" width="8" style="2" bestFit="1" customWidth="1"/>
    <col min="1018" max="1019" width="7.85546875" style="2" bestFit="1" customWidth="1"/>
    <col min="1020" max="1020" width="9.7109375" style="2" customWidth="1"/>
    <col min="1021" max="1021" width="12.85546875" style="2" customWidth="1"/>
    <col min="1022" max="1258" width="9.140625" style="2"/>
    <col min="1259" max="1259" width="9" style="2" bestFit="1" customWidth="1"/>
    <col min="1260" max="1260" width="9.85546875" style="2" bestFit="1" customWidth="1"/>
    <col min="1261" max="1261" width="9.140625" style="2" bestFit="1" customWidth="1"/>
    <col min="1262" max="1262" width="16" style="2" bestFit="1" customWidth="1"/>
    <col min="1263" max="1263" width="9" style="2" bestFit="1" customWidth="1"/>
    <col min="1264" max="1264" width="7.85546875" style="2" bestFit="1" customWidth="1"/>
    <col min="1265" max="1265" width="11.7109375" style="2" bestFit="1" customWidth="1"/>
    <col min="1266" max="1266" width="14.28515625" style="2" customWidth="1"/>
    <col min="1267" max="1267" width="11.7109375" style="2" bestFit="1" customWidth="1"/>
    <col min="1268" max="1268" width="14.140625" style="2" bestFit="1" customWidth="1"/>
    <col min="1269" max="1269" width="16.7109375" style="2" customWidth="1"/>
    <col min="1270" max="1270" width="16.5703125" style="2" customWidth="1"/>
    <col min="1271" max="1272" width="7.85546875" style="2" bestFit="1" customWidth="1"/>
    <col min="1273" max="1273" width="8" style="2" bestFit="1" customWidth="1"/>
    <col min="1274" max="1275" width="7.85546875" style="2" bestFit="1" customWidth="1"/>
    <col min="1276" max="1276" width="9.7109375" style="2" customWidth="1"/>
    <col min="1277" max="1277" width="12.85546875" style="2" customWidth="1"/>
    <col min="1278" max="1514" width="9.140625" style="2"/>
    <col min="1515" max="1515" width="9" style="2" bestFit="1" customWidth="1"/>
    <col min="1516" max="1516" width="9.85546875" style="2" bestFit="1" customWidth="1"/>
    <col min="1517" max="1517" width="9.140625" style="2" bestFit="1" customWidth="1"/>
    <col min="1518" max="1518" width="16" style="2" bestFit="1" customWidth="1"/>
    <col min="1519" max="1519" width="9" style="2" bestFit="1" customWidth="1"/>
    <col min="1520" max="1520" width="7.85546875" style="2" bestFit="1" customWidth="1"/>
    <col min="1521" max="1521" width="11.7109375" style="2" bestFit="1" customWidth="1"/>
    <col min="1522" max="1522" width="14.28515625" style="2" customWidth="1"/>
    <col min="1523" max="1523" width="11.7109375" style="2" bestFit="1" customWidth="1"/>
    <col min="1524" max="1524" width="14.140625" style="2" bestFit="1" customWidth="1"/>
    <col min="1525" max="1525" width="16.7109375" style="2" customWidth="1"/>
    <col min="1526" max="1526" width="16.5703125" style="2" customWidth="1"/>
    <col min="1527" max="1528" width="7.85546875" style="2" bestFit="1" customWidth="1"/>
    <col min="1529" max="1529" width="8" style="2" bestFit="1" customWidth="1"/>
    <col min="1530" max="1531" width="7.85546875" style="2" bestFit="1" customWidth="1"/>
    <col min="1532" max="1532" width="9.7109375" style="2" customWidth="1"/>
    <col min="1533" max="1533" width="12.85546875" style="2" customWidth="1"/>
    <col min="1534" max="1770" width="9.140625" style="2"/>
    <col min="1771" max="1771" width="9" style="2" bestFit="1" customWidth="1"/>
    <col min="1772" max="1772" width="9.85546875" style="2" bestFit="1" customWidth="1"/>
    <col min="1773" max="1773" width="9.140625" style="2" bestFit="1" customWidth="1"/>
    <col min="1774" max="1774" width="16" style="2" bestFit="1" customWidth="1"/>
    <col min="1775" max="1775" width="9" style="2" bestFit="1" customWidth="1"/>
    <col min="1776" max="1776" width="7.85546875" style="2" bestFit="1" customWidth="1"/>
    <col min="1777" max="1777" width="11.7109375" style="2" bestFit="1" customWidth="1"/>
    <col min="1778" max="1778" width="14.28515625" style="2" customWidth="1"/>
    <col min="1779" max="1779" width="11.7109375" style="2" bestFit="1" customWidth="1"/>
    <col min="1780" max="1780" width="14.140625" style="2" bestFit="1" customWidth="1"/>
    <col min="1781" max="1781" width="16.7109375" style="2" customWidth="1"/>
    <col min="1782" max="1782" width="16.5703125" style="2" customWidth="1"/>
    <col min="1783" max="1784" width="7.85546875" style="2" bestFit="1" customWidth="1"/>
    <col min="1785" max="1785" width="8" style="2" bestFit="1" customWidth="1"/>
    <col min="1786" max="1787" width="7.85546875" style="2" bestFit="1" customWidth="1"/>
    <col min="1788" max="1788" width="9.7109375" style="2" customWidth="1"/>
    <col min="1789" max="1789" width="12.85546875" style="2" customWidth="1"/>
    <col min="1790" max="2026" width="9.140625" style="2"/>
    <col min="2027" max="2027" width="9" style="2" bestFit="1" customWidth="1"/>
    <col min="2028" max="2028" width="9.85546875" style="2" bestFit="1" customWidth="1"/>
    <col min="2029" max="2029" width="9.140625" style="2" bestFit="1" customWidth="1"/>
    <col min="2030" max="2030" width="16" style="2" bestFit="1" customWidth="1"/>
    <col min="2031" max="2031" width="9" style="2" bestFit="1" customWidth="1"/>
    <col min="2032" max="2032" width="7.85546875" style="2" bestFit="1" customWidth="1"/>
    <col min="2033" max="2033" width="11.7109375" style="2" bestFit="1" customWidth="1"/>
    <col min="2034" max="2034" width="14.28515625" style="2" customWidth="1"/>
    <col min="2035" max="2035" width="11.7109375" style="2" bestFit="1" customWidth="1"/>
    <col min="2036" max="2036" width="14.140625" style="2" bestFit="1" customWidth="1"/>
    <col min="2037" max="2037" width="16.7109375" style="2" customWidth="1"/>
    <col min="2038" max="2038" width="16.5703125" style="2" customWidth="1"/>
    <col min="2039" max="2040" width="7.85546875" style="2" bestFit="1" customWidth="1"/>
    <col min="2041" max="2041" width="8" style="2" bestFit="1" customWidth="1"/>
    <col min="2042" max="2043" width="7.85546875" style="2" bestFit="1" customWidth="1"/>
    <col min="2044" max="2044" width="9.7109375" style="2" customWidth="1"/>
    <col min="2045" max="2045" width="12.85546875" style="2" customWidth="1"/>
    <col min="2046" max="2282" width="9.140625" style="2"/>
    <col min="2283" max="2283" width="9" style="2" bestFit="1" customWidth="1"/>
    <col min="2284" max="2284" width="9.85546875" style="2" bestFit="1" customWidth="1"/>
    <col min="2285" max="2285" width="9.140625" style="2" bestFit="1" customWidth="1"/>
    <col min="2286" max="2286" width="16" style="2" bestFit="1" customWidth="1"/>
    <col min="2287" max="2287" width="9" style="2" bestFit="1" customWidth="1"/>
    <col min="2288" max="2288" width="7.85546875" style="2" bestFit="1" customWidth="1"/>
    <col min="2289" max="2289" width="11.7109375" style="2" bestFit="1" customWidth="1"/>
    <col min="2290" max="2290" width="14.28515625" style="2" customWidth="1"/>
    <col min="2291" max="2291" width="11.7109375" style="2" bestFit="1" customWidth="1"/>
    <col min="2292" max="2292" width="14.140625" style="2" bestFit="1" customWidth="1"/>
    <col min="2293" max="2293" width="16.7109375" style="2" customWidth="1"/>
    <col min="2294" max="2294" width="16.5703125" style="2" customWidth="1"/>
    <col min="2295" max="2296" width="7.85546875" style="2" bestFit="1" customWidth="1"/>
    <col min="2297" max="2297" width="8" style="2" bestFit="1" customWidth="1"/>
    <col min="2298" max="2299" width="7.85546875" style="2" bestFit="1" customWidth="1"/>
    <col min="2300" max="2300" width="9.7109375" style="2" customWidth="1"/>
    <col min="2301" max="2301" width="12.85546875" style="2" customWidth="1"/>
    <col min="2302" max="2538" width="9.140625" style="2"/>
    <col min="2539" max="2539" width="9" style="2" bestFit="1" customWidth="1"/>
    <col min="2540" max="2540" width="9.85546875" style="2" bestFit="1" customWidth="1"/>
    <col min="2541" max="2541" width="9.140625" style="2" bestFit="1" customWidth="1"/>
    <col min="2542" max="2542" width="16" style="2" bestFit="1" customWidth="1"/>
    <col min="2543" max="2543" width="9" style="2" bestFit="1" customWidth="1"/>
    <col min="2544" max="2544" width="7.85546875" style="2" bestFit="1" customWidth="1"/>
    <col min="2545" max="2545" width="11.7109375" style="2" bestFit="1" customWidth="1"/>
    <col min="2546" max="2546" width="14.28515625" style="2" customWidth="1"/>
    <col min="2547" max="2547" width="11.7109375" style="2" bestFit="1" customWidth="1"/>
    <col min="2548" max="2548" width="14.140625" style="2" bestFit="1" customWidth="1"/>
    <col min="2549" max="2549" width="16.7109375" style="2" customWidth="1"/>
    <col min="2550" max="2550" width="16.5703125" style="2" customWidth="1"/>
    <col min="2551" max="2552" width="7.85546875" style="2" bestFit="1" customWidth="1"/>
    <col min="2553" max="2553" width="8" style="2" bestFit="1" customWidth="1"/>
    <col min="2554" max="2555" width="7.85546875" style="2" bestFit="1" customWidth="1"/>
    <col min="2556" max="2556" width="9.7109375" style="2" customWidth="1"/>
    <col min="2557" max="2557" width="12.85546875" style="2" customWidth="1"/>
    <col min="2558" max="2794" width="9.140625" style="2"/>
    <col min="2795" max="2795" width="9" style="2" bestFit="1" customWidth="1"/>
    <col min="2796" max="2796" width="9.85546875" style="2" bestFit="1" customWidth="1"/>
    <col min="2797" max="2797" width="9.140625" style="2" bestFit="1" customWidth="1"/>
    <col min="2798" max="2798" width="16" style="2" bestFit="1" customWidth="1"/>
    <col min="2799" max="2799" width="9" style="2" bestFit="1" customWidth="1"/>
    <col min="2800" max="2800" width="7.85546875" style="2" bestFit="1" customWidth="1"/>
    <col min="2801" max="2801" width="11.7109375" style="2" bestFit="1" customWidth="1"/>
    <col min="2802" max="2802" width="14.28515625" style="2" customWidth="1"/>
    <col min="2803" max="2803" width="11.7109375" style="2" bestFit="1" customWidth="1"/>
    <col min="2804" max="2804" width="14.140625" style="2" bestFit="1" customWidth="1"/>
    <col min="2805" max="2805" width="16.7109375" style="2" customWidth="1"/>
    <col min="2806" max="2806" width="16.5703125" style="2" customWidth="1"/>
    <col min="2807" max="2808" width="7.85546875" style="2" bestFit="1" customWidth="1"/>
    <col min="2809" max="2809" width="8" style="2" bestFit="1" customWidth="1"/>
    <col min="2810" max="2811" width="7.85546875" style="2" bestFit="1" customWidth="1"/>
    <col min="2812" max="2812" width="9.7109375" style="2" customWidth="1"/>
    <col min="2813" max="2813" width="12.85546875" style="2" customWidth="1"/>
    <col min="2814" max="3050" width="9.140625" style="2"/>
    <col min="3051" max="3051" width="9" style="2" bestFit="1" customWidth="1"/>
    <col min="3052" max="3052" width="9.85546875" style="2" bestFit="1" customWidth="1"/>
    <col min="3053" max="3053" width="9.140625" style="2" bestFit="1" customWidth="1"/>
    <col min="3054" max="3054" width="16" style="2" bestFit="1" customWidth="1"/>
    <col min="3055" max="3055" width="9" style="2" bestFit="1" customWidth="1"/>
    <col min="3056" max="3056" width="7.85546875" style="2" bestFit="1" customWidth="1"/>
    <col min="3057" max="3057" width="11.7109375" style="2" bestFit="1" customWidth="1"/>
    <col min="3058" max="3058" width="14.28515625" style="2" customWidth="1"/>
    <col min="3059" max="3059" width="11.7109375" style="2" bestFit="1" customWidth="1"/>
    <col min="3060" max="3060" width="14.140625" style="2" bestFit="1" customWidth="1"/>
    <col min="3061" max="3061" width="16.7109375" style="2" customWidth="1"/>
    <col min="3062" max="3062" width="16.5703125" style="2" customWidth="1"/>
    <col min="3063" max="3064" width="7.85546875" style="2" bestFit="1" customWidth="1"/>
    <col min="3065" max="3065" width="8" style="2" bestFit="1" customWidth="1"/>
    <col min="3066" max="3067" width="7.85546875" style="2" bestFit="1" customWidth="1"/>
    <col min="3068" max="3068" width="9.7109375" style="2" customWidth="1"/>
    <col min="3069" max="3069" width="12.85546875" style="2" customWidth="1"/>
    <col min="3070" max="3306" width="9.140625" style="2"/>
    <col min="3307" max="3307" width="9" style="2" bestFit="1" customWidth="1"/>
    <col min="3308" max="3308" width="9.85546875" style="2" bestFit="1" customWidth="1"/>
    <col min="3309" max="3309" width="9.140625" style="2" bestFit="1" customWidth="1"/>
    <col min="3310" max="3310" width="16" style="2" bestFit="1" customWidth="1"/>
    <col min="3311" max="3311" width="9" style="2" bestFit="1" customWidth="1"/>
    <col min="3312" max="3312" width="7.85546875" style="2" bestFit="1" customWidth="1"/>
    <col min="3313" max="3313" width="11.7109375" style="2" bestFit="1" customWidth="1"/>
    <col min="3314" max="3314" width="14.28515625" style="2" customWidth="1"/>
    <col min="3315" max="3315" width="11.7109375" style="2" bestFit="1" customWidth="1"/>
    <col min="3316" max="3316" width="14.140625" style="2" bestFit="1" customWidth="1"/>
    <col min="3317" max="3317" width="16.7109375" style="2" customWidth="1"/>
    <col min="3318" max="3318" width="16.5703125" style="2" customWidth="1"/>
    <col min="3319" max="3320" width="7.85546875" style="2" bestFit="1" customWidth="1"/>
    <col min="3321" max="3321" width="8" style="2" bestFit="1" customWidth="1"/>
    <col min="3322" max="3323" width="7.85546875" style="2" bestFit="1" customWidth="1"/>
    <col min="3324" max="3324" width="9.7109375" style="2" customWidth="1"/>
    <col min="3325" max="3325" width="12.85546875" style="2" customWidth="1"/>
    <col min="3326" max="3562" width="9.140625" style="2"/>
    <col min="3563" max="3563" width="9" style="2" bestFit="1" customWidth="1"/>
    <col min="3564" max="3564" width="9.85546875" style="2" bestFit="1" customWidth="1"/>
    <col min="3565" max="3565" width="9.140625" style="2" bestFit="1" customWidth="1"/>
    <col min="3566" max="3566" width="16" style="2" bestFit="1" customWidth="1"/>
    <col min="3567" max="3567" width="9" style="2" bestFit="1" customWidth="1"/>
    <col min="3568" max="3568" width="7.85546875" style="2" bestFit="1" customWidth="1"/>
    <col min="3569" max="3569" width="11.7109375" style="2" bestFit="1" customWidth="1"/>
    <col min="3570" max="3570" width="14.28515625" style="2" customWidth="1"/>
    <col min="3571" max="3571" width="11.7109375" style="2" bestFit="1" customWidth="1"/>
    <col min="3572" max="3572" width="14.140625" style="2" bestFit="1" customWidth="1"/>
    <col min="3573" max="3573" width="16.7109375" style="2" customWidth="1"/>
    <col min="3574" max="3574" width="16.5703125" style="2" customWidth="1"/>
    <col min="3575" max="3576" width="7.85546875" style="2" bestFit="1" customWidth="1"/>
    <col min="3577" max="3577" width="8" style="2" bestFit="1" customWidth="1"/>
    <col min="3578" max="3579" width="7.85546875" style="2" bestFit="1" customWidth="1"/>
    <col min="3580" max="3580" width="9.7109375" style="2" customWidth="1"/>
    <col min="3581" max="3581" width="12.85546875" style="2" customWidth="1"/>
    <col min="3582" max="3818" width="9.140625" style="2"/>
    <col min="3819" max="3819" width="9" style="2" bestFit="1" customWidth="1"/>
    <col min="3820" max="3820" width="9.85546875" style="2" bestFit="1" customWidth="1"/>
    <col min="3821" max="3821" width="9.140625" style="2" bestFit="1" customWidth="1"/>
    <col min="3822" max="3822" width="16" style="2" bestFit="1" customWidth="1"/>
    <col min="3823" max="3823" width="9" style="2" bestFit="1" customWidth="1"/>
    <col min="3824" max="3824" width="7.85546875" style="2" bestFit="1" customWidth="1"/>
    <col min="3825" max="3825" width="11.7109375" style="2" bestFit="1" customWidth="1"/>
    <col min="3826" max="3826" width="14.28515625" style="2" customWidth="1"/>
    <col min="3827" max="3827" width="11.7109375" style="2" bestFit="1" customWidth="1"/>
    <col min="3828" max="3828" width="14.140625" style="2" bestFit="1" customWidth="1"/>
    <col min="3829" max="3829" width="16.7109375" style="2" customWidth="1"/>
    <col min="3830" max="3830" width="16.5703125" style="2" customWidth="1"/>
    <col min="3831" max="3832" width="7.85546875" style="2" bestFit="1" customWidth="1"/>
    <col min="3833" max="3833" width="8" style="2" bestFit="1" customWidth="1"/>
    <col min="3834" max="3835" width="7.85546875" style="2" bestFit="1" customWidth="1"/>
    <col min="3836" max="3836" width="9.7109375" style="2" customWidth="1"/>
    <col min="3837" max="3837" width="12.85546875" style="2" customWidth="1"/>
    <col min="3838" max="4074" width="9.140625" style="2"/>
    <col min="4075" max="4075" width="9" style="2" bestFit="1" customWidth="1"/>
    <col min="4076" max="4076" width="9.85546875" style="2" bestFit="1" customWidth="1"/>
    <col min="4077" max="4077" width="9.140625" style="2" bestFit="1" customWidth="1"/>
    <col min="4078" max="4078" width="16" style="2" bestFit="1" customWidth="1"/>
    <col min="4079" max="4079" width="9" style="2" bestFit="1" customWidth="1"/>
    <col min="4080" max="4080" width="7.85546875" style="2" bestFit="1" customWidth="1"/>
    <col min="4081" max="4081" width="11.7109375" style="2" bestFit="1" customWidth="1"/>
    <col min="4082" max="4082" width="14.28515625" style="2" customWidth="1"/>
    <col min="4083" max="4083" width="11.7109375" style="2" bestFit="1" customWidth="1"/>
    <col min="4084" max="4084" width="14.140625" style="2" bestFit="1" customWidth="1"/>
    <col min="4085" max="4085" width="16.7109375" style="2" customWidth="1"/>
    <col min="4086" max="4086" width="16.5703125" style="2" customWidth="1"/>
    <col min="4087" max="4088" width="7.85546875" style="2" bestFit="1" customWidth="1"/>
    <col min="4089" max="4089" width="8" style="2" bestFit="1" customWidth="1"/>
    <col min="4090" max="4091" width="7.85546875" style="2" bestFit="1" customWidth="1"/>
    <col min="4092" max="4092" width="9.7109375" style="2" customWidth="1"/>
    <col min="4093" max="4093" width="12.85546875" style="2" customWidth="1"/>
    <col min="4094" max="4330" width="9.140625" style="2"/>
    <col min="4331" max="4331" width="9" style="2" bestFit="1" customWidth="1"/>
    <col min="4332" max="4332" width="9.85546875" style="2" bestFit="1" customWidth="1"/>
    <col min="4333" max="4333" width="9.140625" style="2" bestFit="1" customWidth="1"/>
    <col min="4334" max="4334" width="16" style="2" bestFit="1" customWidth="1"/>
    <col min="4335" max="4335" width="9" style="2" bestFit="1" customWidth="1"/>
    <col min="4336" max="4336" width="7.85546875" style="2" bestFit="1" customWidth="1"/>
    <col min="4337" max="4337" width="11.7109375" style="2" bestFit="1" customWidth="1"/>
    <col min="4338" max="4338" width="14.28515625" style="2" customWidth="1"/>
    <col min="4339" max="4339" width="11.7109375" style="2" bestFit="1" customWidth="1"/>
    <col min="4340" max="4340" width="14.140625" style="2" bestFit="1" customWidth="1"/>
    <col min="4341" max="4341" width="16.7109375" style="2" customWidth="1"/>
    <col min="4342" max="4342" width="16.5703125" style="2" customWidth="1"/>
    <col min="4343" max="4344" width="7.85546875" style="2" bestFit="1" customWidth="1"/>
    <col min="4345" max="4345" width="8" style="2" bestFit="1" customWidth="1"/>
    <col min="4346" max="4347" width="7.85546875" style="2" bestFit="1" customWidth="1"/>
    <col min="4348" max="4348" width="9.7109375" style="2" customWidth="1"/>
    <col min="4349" max="4349" width="12.85546875" style="2" customWidth="1"/>
    <col min="4350" max="4586" width="9.140625" style="2"/>
    <col min="4587" max="4587" width="9" style="2" bestFit="1" customWidth="1"/>
    <col min="4588" max="4588" width="9.85546875" style="2" bestFit="1" customWidth="1"/>
    <col min="4589" max="4589" width="9.140625" style="2" bestFit="1" customWidth="1"/>
    <col min="4590" max="4590" width="16" style="2" bestFit="1" customWidth="1"/>
    <col min="4591" max="4591" width="9" style="2" bestFit="1" customWidth="1"/>
    <col min="4592" max="4592" width="7.85546875" style="2" bestFit="1" customWidth="1"/>
    <col min="4593" max="4593" width="11.7109375" style="2" bestFit="1" customWidth="1"/>
    <col min="4594" max="4594" width="14.28515625" style="2" customWidth="1"/>
    <col min="4595" max="4595" width="11.7109375" style="2" bestFit="1" customWidth="1"/>
    <col min="4596" max="4596" width="14.140625" style="2" bestFit="1" customWidth="1"/>
    <col min="4597" max="4597" width="16.7109375" style="2" customWidth="1"/>
    <col min="4598" max="4598" width="16.5703125" style="2" customWidth="1"/>
    <col min="4599" max="4600" width="7.85546875" style="2" bestFit="1" customWidth="1"/>
    <col min="4601" max="4601" width="8" style="2" bestFit="1" customWidth="1"/>
    <col min="4602" max="4603" width="7.85546875" style="2" bestFit="1" customWidth="1"/>
    <col min="4604" max="4604" width="9.7109375" style="2" customWidth="1"/>
    <col min="4605" max="4605" width="12.85546875" style="2" customWidth="1"/>
    <col min="4606" max="4842" width="9.140625" style="2"/>
    <col min="4843" max="4843" width="9" style="2" bestFit="1" customWidth="1"/>
    <col min="4844" max="4844" width="9.85546875" style="2" bestFit="1" customWidth="1"/>
    <col min="4845" max="4845" width="9.140625" style="2" bestFit="1" customWidth="1"/>
    <col min="4846" max="4846" width="16" style="2" bestFit="1" customWidth="1"/>
    <col min="4847" max="4847" width="9" style="2" bestFit="1" customWidth="1"/>
    <col min="4848" max="4848" width="7.85546875" style="2" bestFit="1" customWidth="1"/>
    <col min="4849" max="4849" width="11.7109375" style="2" bestFit="1" customWidth="1"/>
    <col min="4850" max="4850" width="14.28515625" style="2" customWidth="1"/>
    <col min="4851" max="4851" width="11.7109375" style="2" bestFit="1" customWidth="1"/>
    <col min="4852" max="4852" width="14.140625" style="2" bestFit="1" customWidth="1"/>
    <col min="4853" max="4853" width="16.7109375" style="2" customWidth="1"/>
    <col min="4854" max="4854" width="16.5703125" style="2" customWidth="1"/>
    <col min="4855" max="4856" width="7.85546875" style="2" bestFit="1" customWidth="1"/>
    <col min="4857" max="4857" width="8" style="2" bestFit="1" customWidth="1"/>
    <col min="4858" max="4859" width="7.85546875" style="2" bestFit="1" customWidth="1"/>
    <col min="4860" max="4860" width="9.7109375" style="2" customWidth="1"/>
    <col min="4861" max="4861" width="12.85546875" style="2" customWidth="1"/>
    <col min="4862" max="5098" width="9.140625" style="2"/>
    <col min="5099" max="5099" width="9" style="2" bestFit="1" customWidth="1"/>
    <col min="5100" max="5100" width="9.85546875" style="2" bestFit="1" customWidth="1"/>
    <col min="5101" max="5101" width="9.140625" style="2" bestFit="1" customWidth="1"/>
    <col min="5102" max="5102" width="16" style="2" bestFit="1" customWidth="1"/>
    <col min="5103" max="5103" width="9" style="2" bestFit="1" customWidth="1"/>
    <col min="5104" max="5104" width="7.85546875" style="2" bestFit="1" customWidth="1"/>
    <col min="5105" max="5105" width="11.7109375" style="2" bestFit="1" customWidth="1"/>
    <col min="5106" max="5106" width="14.28515625" style="2" customWidth="1"/>
    <col min="5107" max="5107" width="11.7109375" style="2" bestFit="1" customWidth="1"/>
    <col min="5108" max="5108" width="14.140625" style="2" bestFit="1" customWidth="1"/>
    <col min="5109" max="5109" width="16.7109375" style="2" customWidth="1"/>
    <col min="5110" max="5110" width="16.5703125" style="2" customWidth="1"/>
    <col min="5111" max="5112" width="7.85546875" style="2" bestFit="1" customWidth="1"/>
    <col min="5113" max="5113" width="8" style="2" bestFit="1" customWidth="1"/>
    <col min="5114" max="5115" width="7.85546875" style="2" bestFit="1" customWidth="1"/>
    <col min="5116" max="5116" width="9.7109375" style="2" customWidth="1"/>
    <col min="5117" max="5117" width="12.85546875" style="2" customWidth="1"/>
    <col min="5118" max="5354" width="9.140625" style="2"/>
    <col min="5355" max="5355" width="9" style="2" bestFit="1" customWidth="1"/>
    <col min="5356" max="5356" width="9.85546875" style="2" bestFit="1" customWidth="1"/>
    <col min="5357" max="5357" width="9.140625" style="2" bestFit="1" customWidth="1"/>
    <col min="5358" max="5358" width="16" style="2" bestFit="1" customWidth="1"/>
    <col min="5359" max="5359" width="9" style="2" bestFit="1" customWidth="1"/>
    <col min="5360" max="5360" width="7.85546875" style="2" bestFit="1" customWidth="1"/>
    <col min="5361" max="5361" width="11.7109375" style="2" bestFit="1" customWidth="1"/>
    <col min="5362" max="5362" width="14.28515625" style="2" customWidth="1"/>
    <col min="5363" max="5363" width="11.7109375" style="2" bestFit="1" customWidth="1"/>
    <col min="5364" max="5364" width="14.140625" style="2" bestFit="1" customWidth="1"/>
    <col min="5365" max="5365" width="16.7109375" style="2" customWidth="1"/>
    <col min="5366" max="5366" width="16.5703125" style="2" customWidth="1"/>
    <col min="5367" max="5368" width="7.85546875" style="2" bestFit="1" customWidth="1"/>
    <col min="5369" max="5369" width="8" style="2" bestFit="1" customWidth="1"/>
    <col min="5370" max="5371" width="7.85546875" style="2" bestFit="1" customWidth="1"/>
    <col min="5372" max="5372" width="9.7109375" style="2" customWidth="1"/>
    <col min="5373" max="5373" width="12.85546875" style="2" customWidth="1"/>
    <col min="5374" max="5610" width="9.140625" style="2"/>
    <col min="5611" max="5611" width="9" style="2" bestFit="1" customWidth="1"/>
    <col min="5612" max="5612" width="9.85546875" style="2" bestFit="1" customWidth="1"/>
    <col min="5613" max="5613" width="9.140625" style="2" bestFit="1" customWidth="1"/>
    <col min="5614" max="5614" width="16" style="2" bestFit="1" customWidth="1"/>
    <col min="5615" max="5615" width="9" style="2" bestFit="1" customWidth="1"/>
    <col min="5616" max="5616" width="7.85546875" style="2" bestFit="1" customWidth="1"/>
    <col min="5617" max="5617" width="11.7109375" style="2" bestFit="1" customWidth="1"/>
    <col min="5618" max="5618" width="14.28515625" style="2" customWidth="1"/>
    <col min="5619" max="5619" width="11.7109375" style="2" bestFit="1" customWidth="1"/>
    <col min="5620" max="5620" width="14.140625" style="2" bestFit="1" customWidth="1"/>
    <col min="5621" max="5621" width="16.7109375" style="2" customWidth="1"/>
    <col min="5622" max="5622" width="16.5703125" style="2" customWidth="1"/>
    <col min="5623" max="5624" width="7.85546875" style="2" bestFit="1" customWidth="1"/>
    <col min="5625" max="5625" width="8" style="2" bestFit="1" customWidth="1"/>
    <col min="5626" max="5627" width="7.85546875" style="2" bestFit="1" customWidth="1"/>
    <col min="5628" max="5628" width="9.7109375" style="2" customWidth="1"/>
    <col min="5629" max="5629" width="12.85546875" style="2" customWidth="1"/>
    <col min="5630" max="5866" width="9.140625" style="2"/>
    <col min="5867" max="5867" width="9" style="2" bestFit="1" customWidth="1"/>
    <col min="5868" max="5868" width="9.85546875" style="2" bestFit="1" customWidth="1"/>
    <col min="5869" max="5869" width="9.140625" style="2" bestFit="1" customWidth="1"/>
    <col min="5870" max="5870" width="16" style="2" bestFit="1" customWidth="1"/>
    <col min="5871" max="5871" width="9" style="2" bestFit="1" customWidth="1"/>
    <col min="5872" max="5872" width="7.85546875" style="2" bestFit="1" customWidth="1"/>
    <col min="5873" max="5873" width="11.7109375" style="2" bestFit="1" customWidth="1"/>
    <col min="5874" max="5874" width="14.28515625" style="2" customWidth="1"/>
    <col min="5875" max="5875" width="11.7109375" style="2" bestFit="1" customWidth="1"/>
    <col min="5876" max="5876" width="14.140625" style="2" bestFit="1" customWidth="1"/>
    <col min="5877" max="5877" width="16.7109375" style="2" customWidth="1"/>
    <col min="5878" max="5878" width="16.5703125" style="2" customWidth="1"/>
    <col min="5879" max="5880" width="7.85546875" style="2" bestFit="1" customWidth="1"/>
    <col min="5881" max="5881" width="8" style="2" bestFit="1" customWidth="1"/>
    <col min="5882" max="5883" width="7.85546875" style="2" bestFit="1" customWidth="1"/>
    <col min="5884" max="5884" width="9.7109375" style="2" customWidth="1"/>
    <col min="5885" max="5885" width="12.85546875" style="2" customWidth="1"/>
    <col min="5886" max="6122" width="9.140625" style="2"/>
    <col min="6123" max="6123" width="9" style="2" bestFit="1" customWidth="1"/>
    <col min="6124" max="6124" width="9.85546875" style="2" bestFit="1" customWidth="1"/>
    <col min="6125" max="6125" width="9.140625" style="2" bestFit="1" customWidth="1"/>
    <col min="6126" max="6126" width="16" style="2" bestFit="1" customWidth="1"/>
    <col min="6127" max="6127" width="9" style="2" bestFit="1" customWidth="1"/>
    <col min="6128" max="6128" width="7.85546875" style="2" bestFit="1" customWidth="1"/>
    <col min="6129" max="6129" width="11.7109375" style="2" bestFit="1" customWidth="1"/>
    <col min="6130" max="6130" width="14.28515625" style="2" customWidth="1"/>
    <col min="6131" max="6131" width="11.7109375" style="2" bestFit="1" customWidth="1"/>
    <col min="6132" max="6132" width="14.140625" style="2" bestFit="1" customWidth="1"/>
    <col min="6133" max="6133" width="16.7109375" style="2" customWidth="1"/>
    <col min="6134" max="6134" width="16.5703125" style="2" customWidth="1"/>
    <col min="6135" max="6136" width="7.85546875" style="2" bestFit="1" customWidth="1"/>
    <col min="6137" max="6137" width="8" style="2" bestFit="1" customWidth="1"/>
    <col min="6138" max="6139" width="7.85546875" style="2" bestFit="1" customWidth="1"/>
    <col min="6140" max="6140" width="9.7109375" style="2" customWidth="1"/>
    <col min="6141" max="6141" width="12.85546875" style="2" customWidth="1"/>
    <col min="6142" max="6378" width="9.140625" style="2"/>
    <col min="6379" max="6379" width="9" style="2" bestFit="1" customWidth="1"/>
    <col min="6380" max="6380" width="9.85546875" style="2" bestFit="1" customWidth="1"/>
    <col min="6381" max="6381" width="9.140625" style="2" bestFit="1" customWidth="1"/>
    <col min="6382" max="6382" width="16" style="2" bestFit="1" customWidth="1"/>
    <col min="6383" max="6383" width="9" style="2" bestFit="1" customWidth="1"/>
    <col min="6384" max="6384" width="7.85546875" style="2" bestFit="1" customWidth="1"/>
    <col min="6385" max="6385" width="11.7109375" style="2" bestFit="1" customWidth="1"/>
    <col min="6386" max="6386" width="14.28515625" style="2" customWidth="1"/>
    <col min="6387" max="6387" width="11.7109375" style="2" bestFit="1" customWidth="1"/>
    <col min="6388" max="6388" width="14.140625" style="2" bestFit="1" customWidth="1"/>
    <col min="6389" max="6389" width="16.7109375" style="2" customWidth="1"/>
    <col min="6390" max="6390" width="16.5703125" style="2" customWidth="1"/>
    <col min="6391" max="6392" width="7.85546875" style="2" bestFit="1" customWidth="1"/>
    <col min="6393" max="6393" width="8" style="2" bestFit="1" customWidth="1"/>
    <col min="6394" max="6395" width="7.85546875" style="2" bestFit="1" customWidth="1"/>
    <col min="6396" max="6396" width="9.7109375" style="2" customWidth="1"/>
    <col min="6397" max="6397" width="12.85546875" style="2" customWidth="1"/>
    <col min="6398" max="6634" width="9.140625" style="2"/>
    <col min="6635" max="6635" width="9" style="2" bestFit="1" customWidth="1"/>
    <col min="6636" max="6636" width="9.85546875" style="2" bestFit="1" customWidth="1"/>
    <col min="6637" max="6637" width="9.140625" style="2" bestFit="1" customWidth="1"/>
    <col min="6638" max="6638" width="16" style="2" bestFit="1" customWidth="1"/>
    <col min="6639" max="6639" width="9" style="2" bestFit="1" customWidth="1"/>
    <col min="6640" max="6640" width="7.85546875" style="2" bestFit="1" customWidth="1"/>
    <col min="6641" max="6641" width="11.7109375" style="2" bestFit="1" customWidth="1"/>
    <col min="6642" max="6642" width="14.28515625" style="2" customWidth="1"/>
    <col min="6643" max="6643" width="11.7109375" style="2" bestFit="1" customWidth="1"/>
    <col min="6644" max="6644" width="14.140625" style="2" bestFit="1" customWidth="1"/>
    <col min="6645" max="6645" width="16.7109375" style="2" customWidth="1"/>
    <col min="6646" max="6646" width="16.5703125" style="2" customWidth="1"/>
    <col min="6647" max="6648" width="7.85546875" style="2" bestFit="1" customWidth="1"/>
    <col min="6649" max="6649" width="8" style="2" bestFit="1" customWidth="1"/>
    <col min="6650" max="6651" width="7.85546875" style="2" bestFit="1" customWidth="1"/>
    <col min="6652" max="6652" width="9.7109375" style="2" customWidth="1"/>
    <col min="6653" max="6653" width="12.85546875" style="2" customWidth="1"/>
    <col min="6654" max="6890" width="9.140625" style="2"/>
    <col min="6891" max="6891" width="9" style="2" bestFit="1" customWidth="1"/>
    <col min="6892" max="6892" width="9.85546875" style="2" bestFit="1" customWidth="1"/>
    <col min="6893" max="6893" width="9.140625" style="2" bestFit="1" customWidth="1"/>
    <col min="6894" max="6894" width="16" style="2" bestFit="1" customWidth="1"/>
    <col min="6895" max="6895" width="9" style="2" bestFit="1" customWidth="1"/>
    <col min="6896" max="6896" width="7.85546875" style="2" bestFit="1" customWidth="1"/>
    <col min="6897" max="6897" width="11.7109375" style="2" bestFit="1" customWidth="1"/>
    <col min="6898" max="6898" width="14.28515625" style="2" customWidth="1"/>
    <col min="6899" max="6899" width="11.7109375" style="2" bestFit="1" customWidth="1"/>
    <col min="6900" max="6900" width="14.140625" style="2" bestFit="1" customWidth="1"/>
    <col min="6901" max="6901" width="16.7109375" style="2" customWidth="1"/>
    <col min="6902" max="6902" width="16.5703125" style="2" customWidth="1"/>
    <col min="6903" max="6904" width="7.85546875" style="2" bestFit="1" customWidth="1"/>
    <col min="6905" max="6905" width="8" style="2" bestFit="1" customWidth="1"/>
    <col min="6906" max="6907" width="7.85546875" style="2" bestFit="1" customWidth="1"/>
    <col min="6908" max="6908" width="9.7109375" style="2" customWidth="1"/>
    <col min="6909" max="6909" width="12.85546875" style="2" customWidth="1"/>
    <col min="6910" max="7146" width="9.140625" style="2"/>
    <col min="7147" max="7147" width="9" style="2" bestFit="1" customWidth="1"/>
    <col min="7148" max="7148" width="9.85546875" style="2" bestFit="1" customWidth="1"/>
    <col min="7149" max="7149" width="9.140625" style="2" bestFit="1" customWidth="1"/>
    <col min="7150" max="7150" width="16" style="2" bestFit="1" customWidth="1"/>
    <col min="7151" max="7151" width="9" style="2" bestFit="1" customWidth="1"/>
    <col min="7152" max="7152" width="7.85546875" style="2" bestFit="1" customWidth="1"/>
    <col min="7153" max="7153" width="11.7109375" style="2" bestFit="1" customWidth="1"/>
    <col min="7154" max="7154" width="14.28515625" style="2" customWidth="1"/>
    <col min="7155" max="7155" width="11.7109375" style="2" bestFit="1" customWidth="1"/>
    <col min="7156" max="7156" width="14.140625" style="2" bestFit="1" customWidth="1"/>
    <col min="7157" max="7157" width="16.7109375" style="2" customWidth="1"/>
    <col min="7158" max="7158" width="16.5703125" style="2" customWidth="1"/>
    <col min="7159" max="7160" width="7.85546875" style="2" bestFit="1" customWidth="1"/>
    <col min="7161" max="7161" width="8" style="2" bestFit="1" customWidth="1"/>
    <col min="7162" max="7163" width="7.85546875" style="2" bestFit="1" customWidth="1"/>
    <col min="7164" max="7164" width="9.7109375" style="2" customWidth="1"/>
    <col min="7165" max="7165" width="12.85546875" style="2" customWidth="1"/>
    <col min="7166" max="7402" width="9.140625" style="2"/>
    <col min="7403" max="7403" width="9" style="2" bestFit="1" customWidth="1"/>
    <col min="7404" max="7404" width="9.85546875" style="2" bestFit="1" customWidth="1"/>
    <col min="7405" max="7405" width="9.140625" style="2" bestFit="1" customWidth="1"/>
    <col min="7406" max="7406" width="16" style="2" bestFit="1" customWidth="1"/>
    <col min="7407" max="7407" width="9" style="2" bestFit="1" customWidth="1"/>
    <col min="7408" max="7408" width="7.85546875" style="2" bestFit="1" customWidth="1"/>
    <col min="7409" max="7409" width="11.7109375" style="2" bestFit="1" customWidth="1"/>
    <col min="7410" max="7410" width="14.28515625" style="2" customWidth="1"/>
    <col min="7411" max="7411" width="11.7109375" style="2" bestFit="1" customWidth="1"/>
    <col min="7412" max="7412" width="14.140625" style="2" bestFit="1" customWidth="1"/>
    <col min="7413" max="7413" width="16.7109375" style="2" customWidth="1"/>
    <col min="7414" max="7414" width="16.5703125" style="2" customWidth="1"/>
    <col min="7415" max="7416" width="7.85546875" style="2" bestFit="1" customWidth="1"/>
    <col min="7417" max="7417" width="8" style="2" bestFit="1" customWidth="1"/>
    <col min="7418" max="7419" width="7.85546875" style="2" bestFit="1" customWidth="1"/>
    <col min="7420" max="7420" width="9.7109375" style="2" customWidth="1"/>
    <col min="7421" max="7421" width="12.85546875" style="2" customWidth="1"/>
    <col min="7422" max="7658" width="9.140625" style="2"/>
    <col min="7659" max="7659" width="9" style="2" bestFit="1" customWidth="1"/>
    <col min="7660" max="7660" width="9.85546875" style="2" bestFit="1" customWidth="1"/>
    <col min="7661" max="7661" width="9.140625" style="2" bestFit="1" customWidth="1"/>
    <col min="7662" max="7662" width="16" style="2" bestFit="1" customWidth="1"/>
    <col min="7663" max="7663" width="9" style="2" bestFit="1" customWidth="1"/>
    <col min="7664" max="7664" width="7.85546875" style="2" bestFit="1" customWidth="1"/>
    <col min="7665" max="7665" width="11.7109375" style="2" bestFit="1" customWidth="1"/>
    <col min="7666" max="7666" width="14.28515625" style="2" customWidth="1"/>
    <col min="7667" max="7667" width="11.7109375" style="2" bestFit="1" customWidth="1"/>
    <col min="7668" max="7668" width="14.140625" style="2" bestFit="1" customWidth="1"/>
    <col min="7669" max="7669" width="16.7109375" style="2" customWidth="1"/>
    <col min="7670" max="7670" width="16.5703125" style="2" customWidth="1"/>
    <col min="7671" max="7672" width="7.85546875" style="2" bestFit="1" customWidth="1"/>
    <col min="7673" max="7673" width="8" style="2" bestFit="1" customWidth="1"/>
    <col min="7674" max="7675" width="7.85546875" style="2" bestFit="1" customWidth="1"/>
    <col min="7676" max="7676" width="9.7109375" style="2" customWidth="1"/>
    <col min="7677" max="7677" width="12.85546875" style="2" customWidth="1"/>
    <col min="7678" max="7914" width="9.140625" style="2"/>
    <col min="7915" max="7915" width="9" style="2" bestFit="1" customWidth="1"/>
    <col min="7916" max="7916" width="9.85546875" style="2" bestFit="1" customWidth="1"/>
    <col min="7917" max="7917" width="9.140625" style="2" bestFit="1" customWidth="1"/>
    <col min="7918" max="7918" width="16" style="2" bestFit="1" customWidth="1"/>
    <col min="7919" max="7919" width="9" style="2" bestFit="1" customWidth="1"/>
    <col min="7920" max="7920" width="7.85546875" style="2" bestFit="1" customWidth="1"/>
    <col min="7921" max="7921" width="11.7109375" style="2" bestFit="1" customWidth="1"/>
    <col min="7922" max="7922" width="14.28515625" style="2" customWidth="1"/>
    <col min="7923" max="7923" width="11.7109375" style="2" bestFit="1" customWidth="1"/>
    <col min="7924" max="7924" width="14.140625" style="2" bestFit="1" customWidth="1"/>
    <col min="7925" max="7925" width="16.7109375" style="2" customWidth="1"/>
    <col min="7926" max="7926" width="16.5703125" style="2" customWidth="1"/>
    <col min="7927" max="7928" width="7.85546875" style="2" bestFit="1" customWidth="1"/>
    <col min="7929" max="7929" width="8" style="2" bestFit="1" customWidth="1"/>
    <col min="7930" max="7931" width="7.85546875" style="2" bestFit="1" customWidth="1"/>
    <col min="7932" max="7932" width="9.7109375" style="2" customWidth="1"/>
    <col min="7933" max="7933" width="12.85546875" style="2" customWidth="1"/>
    <col min="7934" max="8170" width="9.140625" style="2"/>
    <col min="8171" max="8171" width="9" style="2" bestFit="1" customWidth="1"/>
    <col min="8172" max="8172" width="9.85546875" style="2" bestFit="1" customWidth="1"/>
    <col min="8173" max="8173" width="9.140625" style="2" bestFit="1" customWidth="1"/>
    <col min="8174" max="8174" width="16" style="2" bestFit="1" customWidth="1"/>
    <col min="8175" max="8175" width="9" style="2" bestFit="1" customWidth="1"/>
    <col min="8176" max="8176" width="7.85546875" style="2" bestFit="1" customWidth="1"/>
    <col min="8177" max="8177" width="11.7109375" style="2" bestFit="1" customWidth="1"/>
    <col min="8178" max="8178" width="14.28515625" style="2" customWidth="1"/>
    <col min="8179" max="8179" width="11.7109375" style="2" bestFit="1" customWidth="1"/>
    <col min="8180" max="8180" width="14.140625" style="2" bestFit="1" customWidth="1"/>
    <col min="8181" max="8181" width="16.7109375" style="2" customWidth="1"/>
    <col min="8182" max="8182" width="16.5703125" style="2" customWidth="1"/>
    <col min="8183" max="8184" width="7.85546875" style="2" bestFit="1" customWidth="1"/>
    <col min="8185" max="8185" width="8" style="2" bestFit="1" customWidth="1"/>
    <col min="8186" max="8187" width="7.85546875" style="2" bestFit="1" customWidth="1"/>
    <col min="8188" max="8188" width="9.7109375" style="2" customWidth="1"/>
    <col min="8189" max="8189" width="12.85546875" style="2" customWidth="1"/>
    <col min="8190" max="8426" width="9.140625" style="2"/>
    <col min="8427" max="8427" width="9" style="2" bestFit="1" customWidth="1"/>
    <col min="8428" max="8428" width="9.85546875" style="2" bestFit="1" customWidth="1"/>
    <col min="8429" max="8429" width="9.140625" style="2" bestFit="1" customWidth="1"/>
    <col min="8430" max="8430" width="16" style="2" bestFit="1" customWidth="1"/>
    <col min="8431" max="8431" width="9" style="2" bestFit="1" customWidth="1"/>
    <col min="8432" max="8432" width="7.85546875" style="2" bestFit="1" customWidth="1"/>
    <col min="8433" max="8433" width="11.7109375" style="2" bestFit="1" customWidth="1"/>
    <col min="8434" max="8434" width="14.28515625" style="2" customWidth="1"/>
    <col min="8435" max="8435" width="11.7109375" style="2" bestFit="1" customWidth="1"/>
    <col min="8436" max="8436" width="14.140625" style="2" bestFit="1" customWidth="1"/>
    <col min="8437" max="8437" width="16.7109375" style="2" customWidth="1"/>
    <col min="8438" max="8438" width="16.5703125" style="2" customWidth="1"/>
    <col min="8439" max="8440" width="7.85546875" style="2" bestFit="1" customWidth="1"/>
    <col min="8441" max="8441" width="8" style="2" bestFit="1" customWidth="1"/>
    <col min="8442" max="8443" width="7.85546875" style="2" bestFit="1" customWidth="1"/>
    <col min="8444" max="8444" width="9.7109375" style="2" customWidth="1"/>
    <col min="8445" max="8445" width="12.85546875" style="2" customWidth="1"/>
    <col min="8446" max="8682" width="9.140625" style="2"/>
    <col min="8683" max="8683" width="9" style="2" bestFit="1" customWidth="1"/>
    <col min="8684" max="8684" width="9.85546875" style="2" bestFit="1" customWidth="1"/>
    <col min="8685" max="8685" width="9.140625" style="2" bestFit="1" customWidth="1"/>
    <col min="8686" max="8686" width="16" style="2" bestFit="1" customWidth="1"/>
    <col min="8687" max="8687" width="9" style="2" bestFit="1" customWidth="1"/>
    <col min="8688" max="8688" width="7.85546875" style="2" bestFit="1" customWidth="1"/>
    <col min="8689" max="8689" width="11.7109375" style="2" bestFit="1" customWidth="1"/>
    <col min="8690" max="8690" width="14.28515625" style="2" customWidth="1"/>
    <col min="8691" max="8691" width="11.7109375" style="2" bestFit="1" customWidth="1"/>
    <col min="8692" max="8692" width="14.140625" style="2" bestFit="1" customWidth="1"/>
    <col min="8693" max="8693" width="16.7109375" style="2" customWidth="1"/>
    <col min="8694" max="8694" width="16.5703125" style="2" customWidth="1"/>
    <col min="8695" max="8696" width="7.85546875" style="2" bestFit="1" customWidth="1"/>
    <col min="8697" max="8697" width="8" style="2" bestFit="1" customWidth="1"/>
    <col min="8698" max="8699" width="7.85546875" style="2" bestFit="1" customWidth="1"/>
    <col min="8700" max="8700" width="9.7109375" style="2" customWidth="1"/>
    <col min="8701" max="8701" width="12.85546875" style="2" customWidth="1"/>
    <col min="8702" max="8938" width="9.140625" style="2"/>
    <col min="8939" max="8939" width="9" style="2" bestFit="1" customWidth="1"/>
    <col min="8940" max="8940" width="9.85546875" style="2" bestFit="1" customWidth="1"/>
    <col min="8941" max="8941" width="9.140625" style="2" bestFit="1" customWidth="1"/>
    <col min="8942" max="8942" width="16" style="2" bestFit="1" customWidth="1"/>
    <col min="8943" max="8943" width="9" style="2" bestFit="1" customWidth="1"/>
    <col min="8944" max="8944" width="7.85546875" style="2" bestFit="1" customWidth="1"/>
    <col min="8945" max="8945" width="11.7109375" style="2" bestFit="1" customWidth="1"/>
    <col min="8946" max="8946" width="14.28515625" style="2" customWidth="1"/>
    <col min="8947" max="8947" width="11.7109375" style="2" bestFit="1" customWidth="1"/>
    <col min="8948" max="8948" width="14.140625" style="2" bestFit="1" customWidth="1"/>
    <col min="8949" max="8949" width="16.7109375" style="2" customWidth="1"/>
    <col min="8950" max="8950" width="16.5703125" style="2" customWidth="1"/>
    <col min="8951" max="8952" width="7.85546875" style="2" bestFit="1" customWidth="1"/>
    <col min="8953" max="8953" width="8" style="2" bestFit="1" customWidth="1"/>
    <col min="8954" max="8955" width="7.85546875" style="2" bestFit="1" customWidth="1"/>
    <col min="8956" max="8956" width="9.7109375" style="2" customWidth="1"/>
    <col min="8957" max="8957" width="12.85546875" style="2" customWidth="1"/>
    <col min="8958" max="9194" width="9.140625" style="2"/>
    <col min="9195" max="9195" width="9" style="2" bestFit="1" customWidth="1"/>
    <col min="9196" max="9196" width="9.85546875" style="2" bestFit="1" customWidth="1"/>
    <col min="9197" max="9197" width="9.140625" style="2" bestFit="1" customWidth="1"/>
    <col min="9198" max="9198" width="16" style="2" bestFit="1" customWidth="1"/>
    <col min="9199" max="9199" width="9" style="2" bestFit="1" customWidth="1"/>
    <col min="9200" max="9200" width="7.85546875" style="2" bestFit="1" customWidth="1"/>
    <col min="9201" max="9201" width="11.7109375" style="2" bestFit="1" customWidth="1"/>
    <col min="9202" max="9202" width="14.28515625" style="2" customWidth="1"/>
    <col min="9203" max="9203" width="11.7109375" style="2" bestFit="1" customWidth="1"/>
    <col min="9204" max="9204" width="14.140625" style="2" bestFit="1" customWidth="1"/>
    <col min="9205" max="9205" width="16.7109375" style="2" customWidth="1"/>
    <col min="9206" max="9206" width="16.5703125" style="2" customWidth="1"/>
    <col min="9207" max="9208" width="7.85546875" style="2" bestFit="1" customWidth="1"/>
    <col min="9209" max="9209" width="8" style="2" bestFit="1" customWidth="1"/>
    <col min="9210" max="9211" width="7.85546875" style="2" bestFit="1" customWidth="1"/>
    <col min="9212" max="9212" width="9.7109375" style="2" customWidth="1"/>
    <col min="9213" max="9213" width="12.85546875" style="2" customWidth="1"/>
    <col min="9214" max="9450" width="9.140625" style="2"/>
    <col min="9451" max="9451" width="9" style="2" bestFit="1" customWidth="1"/>
    <col min="9452" max="9452" width="9.85546875" style="2" bestFit="1" customWidth="1"/>
    <col min="9453" max="9453" width="9.140625" style="2" bestFit="1" customWidth="1"/>
    <col min="9454" max="9454" width="16" style="2" bestFit="1" customWidth="1"/>
    <col min="9455" max="9455" width="9" style="2" bestFit="1" customWidth="1"/>
    <col min="9456" max="9456" width="7.85546875" style="2" bestFit="1" customWidth="1"/>
    <col min="9457" max="9457" width="11.7109375" style="2" bestFit="1" customWidth="1"/>
    <col min="9458" max="9458" width="14.28515625" style="2" customWidth="1"/>
    <col min="9459" max="9459" width="11.7109375" style="2" bestFit="1" customWidth="1"/>
    <col min="9460" max="9460" width="14.140625" style="2" bestFit="1" customWidth="1"/>
    <col min="9461" max="9461" width="16.7109375" style="2" customWidth="1"/>
    <col min="9462" max="9462" width="16.5703125" style="2" customWidth="1"/>
    <col min="9463" max="9464" width="7.85546875" style="2" bestFit="1" customWidth="1"/>
    <col min="9465" max="9465" width="8" style="2" bestFit="1" customWidth="1"/>
    <col min="9466" max="9467" width="7.85546875" style="2" bestFit="1" customWidth="1"/>
    <col min="9468" max="9468" width="9.7109375" style="2" customWidth="1"/>
    <col min="9469" max="9469" width="12.85546875" style="2" customWidth="1"/>
    <col min="9470" max="9706" width="9.140625" style="2"/>
    <col min="9707" max="9707" width="9" style="2" bestFit="1" customWidth="1"/>
    <col min="9708" max="9708" width="9.85546875" style="2" bestFit="1" customWidth="1"/>
    <col min="9709" max="9709" width="9.140625" style="2" bestFit="1" customWidth="1"/>
    <col min="9710" max="9710" width="16" style="2" bestFit="1" customWidth="1"/>
    <col min="9711" max="9711" width="9" style="2" bestFit="1" customWidth="1"/>
    <col min="9712" max="9712" width="7.85546875" style="2" bestFit="1" customWidth="1"/>
    <col min="9713" max="9713" width="11.7109375" style="2" bestFit="1" customWidth="1"/>
    <col min="9714" max="9714" width="14.28515625" style="2" customWidth="1"/>
    <col min="9715" max="9715" width="11.7109375" style="2" bestFit="1" customWidth="1"/>
    <col min="9716" max="9716" width="14.140625" style="2" bestFit="1" customWidth="1"/>
    <col min="9717" max="9717" width="16.7109375" style="2" customWidth="1"/>
    <col min="9718" max="9718" width="16.5703125" style="2" customWidth="1"/>
    <col min="9719" max="9720" width="7.85546875" style="2" bestFit="1" customWidth="1"/>
    <col min="9721" max="9721" width="8" style="2" bestFit="1" customWidth="1"/>
    <col min="9722" max="9723" width="7.85546875" style="2" bestFit="1" customWidth="1"/>
    <col min="9724" max="9724" width="9.7109375" style="2" customWidth="1"/>
    <col min="9725" max="9725" width="12.85546875" style="2" customWidth="1"/>
    <col min="9726" max="9962" width="9.140625" style="2"/>
    <col min="9963" max="9963" width="9" style="2" bestFit="1" customWidth="1"/>
    <col min="9964" max="9964" width="9.85546875" style="2" bestFit="1" customWidth="1"/>
    <col min="9965" max="9965" width="9.140625" style="2" bestFit="1" customWidth="1"/>
    <col min="9966" max="9966" width="16" style="2" bestFit="1" customWidth="1"/>
    <col min="9967" max="9967" width="9" style="2" bestFit="1" customWidth="1"/>
    <col min="9968" max="9968" width="7.85546875" style="2" bestFit="1" customWidth="1"/>
    <col min="9969" max="9969" width="11.7109375" style="2" bestFit="1" customWidth="1"/>
    <col min="9970" max="9970" width="14.28515625" style="2" customWidth="1"/>
    <col min="9971" max="9971" width="11.7109375" style="2" bestFit="1" customWidth="1"/>
    <col min="9972" max="9972" width="14.140625" style="2" bestFit="1" customWidth="1"/>
    <col min="9973" max="9973" width="16.7109375" style="2" customWidth="1"/>
    <col min="9974" max="9974" width="16.5703125" style="2" customWidth="1"/>
    <col min="9975" max="9976" width="7.85546875" style="2" bestFit="1" customWidth="1"/>
    <col min="9977" max="9977" width="8" style="2" bestFit="1" customWidth="1"/>
    <col min="9978" max="9979" width="7.85546875" style="2" bestFit="1" customWidth="1"/>
    <col min="9980" max="9980" width="9.7109375" style="2" customWidth="1"/>
    <col min="9981" max="9981" width="12.85546875" style="2" customWidth="1"/>
    <col min="9982" max="10218" width="9.140625" style="2"/>
    <col min="10219" max="10219" width="9" style="2" bestFit="1" customWidth="1"/>
    <col min="10220" max="10220" width="9.85546875" style="2" bestFit="1" customWidth="1"/>
    <col min="10221" max="10221" width="9.140625" style="2" bestFit="1" customWidth="1"/>
    <col min="10222" max="10222" width="16" style="2" bestFit="1" customWidth="1"/>
    <col min="10223" max="10223" width="9" style="2" bestFit="1" customWidth="1"/>
    <col min="10224" max="10224" width="7.85546875" style="2" bestFit="1" customWidth="1"/>
    <col min="10225" max="10225" width="11.7109375" style="2" bestFit="1" customWidth="1"/>
    <col min="10226" max="10226" width="14.28515625" style="2" customWidth="1"/>
    <col min="10227" max="10227" width="11.7109375" style="2" bestFit="1" customWidth="1"/>
    <col min="10228" max="10228" width="14.140625" style="2" bestFit="1" customWidth="1"/>
    <col min="10229" max="10229" width="16.7109375" style="2" customWidth="1"/>
    <col min="10230" max="10230" width="16.5703125" style="2" customWidth="1"/>
    <col min="10231" max="10232" width="7.85546875" style="2" bestFit="1" customWidth="1"/>
    <col min="10233" max="10233" width="8" style="2" bestFit="1" customWidth="1"/>
    <col min="10234" max="10235" width="7.85546875" style="2" bestFit="1" customWidth="1"/>
    <col min="10236" max="10236" width="9.7109375" style="2" customWidth="1"/>
    <col min="10237" max="10237" width="12.85546875" style="2" customWidth="1"/>
    <col min="10238" max="10474" width="9.140625" style="2"/>
    <col min="10475" max="10475" width="9" style="2" bestFit="1" customWidth="1"/>
    <col min="10476" max="10476" width="9.85546875" style="2" bestFit="1" customWidth="1"/>
    <col min="10477" max="10477" width="9.140625" style="2" bestFit="1" customWidth="1"/>
    <col min="10478" max="10478" width="16" style="2" bestFit="1" customWidth="1"/>
    <col min="10479" max="10479" width="9" style="2" bestFit="1" customWidth="1"/>
    <col min="10480" max="10480" width="7.85546875" style="2" bestFit="1" customWidth="1"/>
    <col min="10481" max="10481" width="11.7109375" style="2" bestFit="1" customWidth="1"/>
    <col min="10482" max="10482" width="14.28515625" style="2" customWidth="1"/>
    <col min="10483" max="10483" width="11.7109375" style="2" bestFit="1" customWidth="1"/>
    <col min="10484" max="10484" width="14.140625" style="2" bestFit="1" customWidth="1"/>
    <col min="10485" max="10485" width="16.7109375" style="2" customWidth="1"/>
    <col min="10486" max="10486" width="16.5703125" style="2" customWidth="1"/>
    <col min="10487" max="10488" width="7.85546875" style="2" bestFit="1" customWidth="1"/>
    <col min="10489" max="10489" width="8" style="2" bestFit="1" customWidth="1"/>
    <col min="10490" max="10491" width="7.85546875" style="2" bestFit="1" customWidth="1"/>
    <col min="10492" max="10492" width="9.7109375" style="2" customWidth="1"/>
    <col min="10493" max="10493" width="12.85546875" style="2" customWidth="1"/>
    <col min="10494" max="10730" width="9.140625" style="2"/>
    <col min="10731" max="10731" width="9" style="2" bestFit="1" customWidth="1"/>
    <col min="10732" max="10732" width="9.85546875" style="2" bestFit="1" customWidth="1"/>
    <col min="10733" max="10733" width="9.140625" style="2" bestFit="1" customWidth="1"/>
    <col min="10734" max="10734" width="16" style="2" bestFit="1" customWidth="1"/>
    <col min="10735" max="10735" width="9" style="2" bestFit="1" customWidth="1"/>
    <col min="10736" max="10736" width="7.85546875" style="2" bestFit="1" customWidth="1"/>
    <col min="10737" max="10737" width="11.7109375" style="2" bestFit="1" customWidth="1"/>
    <col min="10738" max="10738" width="14.28515625" style="2" customWidth="1"/>
    <col min="10739" max="10739" width="11.7109375" style="2" bestFit="1" customWidth="1"/>
    <col min="10740" max="10740" width="14.140625" style="2" bestFit="1" customWidth="1"/>
    <col min="10741" max="10741" width="16.7109375" style="2" customWidth="1"/>
    <col min="10742" max="10742" width="16.5703125" style="2" customWidth="1"/>
    <col min="10743" max="10744" width="7.85546875" style="2" bestFit="1" customWidth="1"/>
    <col min="10745" max="10745" width="8" style="2" bestFit="1" customWidth="1"/>
    <col min="10746" max="10747" width="7.85546875" style="2" bestFit="1" customWidth="1"/>
    <col min="10748" max="10748" width="9.7109375" style="2" customWidth="1"/>
    <col min="10749" max="10749" width="12.85546875" style="2" customWidth="1"/>
    <col min="10750" max="10986" width="9.140625" style="2"/>
    <col min="10987" max="10987" width="9" style="2" bestFit="1" customWidth="1"/>
    <col min="10988" max="10988" width="9.85546875" style="2" bestFit="1" customWidth="1"/>
    <col min="10989" max="10989" width="9.140625" style="2" bestFit="1" customWidth="1"/>
    <col min="10990" max="10990" width="16" style="2" bestFit="1" customWidth="1"/>
    <col min="10991" max="10991" width="9" style="2" bestFit="1" customWidth="1"/>
    <col min="10992" max="10992" width="7.85546875" style="2" bestFit="1" customWidth="1"/>
    <col min="10993" max="10993" width="11.7109375" style="2" bestFit="1" customWidth="1"/>
    <col min="10994" max="10994" width="14.28515625" style="2" customWidth="1"/>
    <col min="10995" max="10995" width="11.7109375" style="2" bestFit="1" customWidth="1"/>
    <col min="10996" max="10996" width="14.140625" style="2" bestFit="1" customWidth="1"/>
    <col min="10997" max="10997" width="16.7109375" style="2" customWidth="1"/>
    <col min="10998" max="10998" width="16.5703125" style="2" customWidth="1"/>
    <col min="10999" max="11000" width="7.85546875" style="2" bestFit="1" customWidth="1"/>
    <col min="11001" max="11001" width="8" style="2" bestFit="1" customWidth="1"/>
    <col min="11002" max="11003" width="7.85546875" style="2" bestFit="1" customWidth="1"/>
    <col min="11004" max="11004" width="9.7109375" style="2" customWidth="1"/>
    <col min="11005" max="11005" width="12.85546875" style="2" customWidth="1"/>
    <col min="11006" max="11242" width="9.140625" style="2"/>
    <col min="11243" max="11243" width="9" style="2" bestFit="1" customWidth="1"/>
    <col min="11244" max="11244" width="9.85546875" style="2" bestFit="1" customWidth="1"/>
    <col min="11245" max="11245" width="9.140625" style="2" bestFit="1" customWidth="1"/>
    <col min="11246" max="11246" width="16" style="2" bestFit="1" customWidth="1"/>
    <col min="11247" max="11247" width="9" style="2" bestFit="1" customWidth="1"/>
    <col min="11248" max="11248" width="7.85546875" style="2" bestFit="1" customWidth="1"/>
    <col min="11249" max="11249" width="11.7109375" style="2" bestFit="1" customWidth="1"/>
    <col min="11250" max="11250" width="14.28515625" style="2" customWidth="1"/>
    <col min="11251" max="11251" width="11.7109375" style="2" bestFit="1" customWidth="1"/>
    <col min="11252" max="11252" width="14.140625" style="2" bestFit="1" customWidth="1"/>
    <col min="11253" max="11253" width="16.7109375" style="2" customWidth="1"/>
    <col min="11254" max="11254" width="16.5703125" style="2" customWidth="1"/>
    <col min="11255" max="11256" width="7.85546875" style="2" bestFit="1" customWidth="1"/>
    <col min="11257" max="11257" width="8" style="2" bestFit="1" customWidth="1"/>
    <col min="11258" max="11259" width="7.85546875" style="2" bestFit="1" customWidth="1"/>
    <col min="11260" max="11260" width="9.7109375" style="2" customWidth="1"/>
    <col min="11261" max="11261" width="12.85546875" style="2" customWidth="1"/>
    <col min="11262" max="11498" width="9.140625" style="2"/>
    <col min="11499" max="11499" width="9" style="2" bestFit="1" customWidth="1"/>
    <col min="11500" max="11500" width="9.85546875" style="2" bestFit="1" customWidth="1"/>
    <col min="11501" max="11501" width="9.140625" style="2" bestFit="1" customWidth="1"/>
    <col min="11502" max="11502" width="16" style="2" bestFit="1" customWidth="1"/>
    <col min="11503" max="11503" width="9" style="2" bestFit="1" customWidth="1"/>
    <col min="11504" max="11504" width="7.85546875" style="2" bestFit="1" customWidth="1"/>
    <col min="11505" max="11505" width="11.7109375" style="2" bestFit="1" customWidth="1"/>
    <col min="11506" max="11506" width="14.28515625" style="2" customWidth="1"/>
    <col min="11507" max="11507" width="11.7109375" style="2" bestFit="1" customWidth="1"/>
    <col min="11508" max="11508" width="14.140625" style="2" bestFit="1" customWidth="1"/>
    <col min="11509" max="11509" width="16.7109375" style="2" customWidth="1"/>
    <col min="11510" max="11510" width="16.5703125" style="2" customWidth="1"/>
    <col min="11511" max="11512" width="7.85546875" style="2" bestFit="1" customWidth="1"/>
    <col min="11513" max="11513" width="8" style="2" bestFit="1" customWidth="1"/>
    <col min="11514" max="11515" width="7.85546875" style="2" bestFit="1" customWidth="1"/>
    <col min="11516" max="11516" width="9.7109375" style="2" customWidth="1"/>
    <col min="11517" max="11517" width="12.85546875" style="2" customWidth="1"/>
    <col min="11518" max="11754" width="9.140625" style="2"/>
    <col min="11755" max="11755" width="9" style="2" bestFit="1" customWidth="1"/>
    <col min="11756" max="11756" width="9.85546875" style="2" bestFit="1" customWidth="1"/>
    <col min="11757" max="11757" width="9.140625" style="2" bestFit="1" customWidth="1"/>
    <col min="11758" max="11758" width="16" style="2" bestFit="1" customWidth="1"/>
    <col min="11759" max="11759" width="9" style="2" bestFit="1" customWidth="1"/>
    <col min="11760" max="11760" width="7.85546875" style="2" bestFit="1" customWidth="1"/>
    <col min="11761" max="11761" width="11.7109375" style="2" bestFit="1" customWidth="1"/>
    <col min="11762" max="11762" width="14.28515625" style="2" customWidth="1"/>
    <col min="11763" max="11763" width="11.7109375" style="2" bestFit="1" customWidth="1"/>
    <col min="11764" max="11764" width="14.140625" style="2" bestFit="1" customWidth="1"/>
    <col min="11765" max="11765" width="16.7109375" style="2" customWidth="1"/>
    <col min="11766" max="11766" width="16.5703125" style="2" customWidth="1"/>
    <col min="11767" max="11768" width="7.85546875" style="2" bestFit="1" customWidth="1"/>
    <col min="11769" max="11769" width="8" style="2" bestFit="1" customWidth="1"/>
    <col min="11770" max="11771" width="7.85546875" style="2" bestFit="1" customWidth="1"/>
    <col min="11772" max="11772" width="9.7109375" style="2" customWidth="1"/>
    <col min="11773" max="11773" width="12.85546875" style="2" customWidth="1"/>
    <col min="11774" max="12010" width="9.140625" style="2"/>
    <col min="12011" max="12011" width="9" style="2" bestFit="1" customWidth="1"/>
    <col min="12012" max="12012" width="9.85546875" style="2" bestFit="1" customWidth="1"/>
    <col min="12013" max="12013" width="9.140625" style="2" bestFit="1" customWidth="1"/>
    <col min="12014" max="12014" width="16" style="2" bestFit="1" customWidth="1"/>
    <col min="12015" max="12015" width="9" style="2" bestFit="1" customWidth="1"/>
    <col min="12016" max="12016" width="7.85546875" style="2" bestFit="1" customWidth="1"/>
    <col min="12017" max="12017" width="11.7109375" style="2" bestFit="1" customWidth="1"/>
    <col min="12018" max="12018" width="14.28515625" style="2" customWidth="1"/>
    <col min="12019" max="12019" width="11.7109375" style="2" bestFit="1" customWidth="1"/>
    <col min="12020" max="12020" width="14.140625" style="2" bestFit="1" customWidth="1"/>
    <col min="12021" max="12021" width="16.7109375" style="2" customWidth="1"/>
    <col min="12022" max="12022" width="16.5703125" style="2" customWidth="1"/>
    <col min="12023" max="12024" width="7.85546875" style="2" bestFit="1" customWidth="1"/>
    <col min="12025" max="12025" width="8" style="2" bestFit="1" customWidth="1"/>
    <col min="12026" max="12027" width="7.85546875" style="2" bestFit="1" customWidth="1"/>
    <col min="12028" max="12028" width="9.7109375" style="2" customWidth="1"/>
    <col min="12029" max="12029" width="12.85546875" style="2" customWidth="1"/>
    <col min="12030" max="12266" width="9.140625" style="2"/>
    <col min="12267" max="12267" width="9" style="2" bestFit="1" customWidth="1"/>
    <col min="12268" max="12268" width="9.85546875" style="2" bestFit="1" customWidth="1"/>
    <col min="12269" max="12269" width="9.140625" style="2" bestFit="1" customWidth="1"/>
    <col min="12270" max="12270" width="16" style="2" bestFit="1" customWidth="1"/>
    <col min="12271" max="12271" width="9" style="2" bestFit="1" customWidth="1"/>
    <col min="12272" max="12272" width="7.85546875" style="2" bestFit="1" customWidth="1"/>
    <col min="12273" max="12273" width="11.7109375" style="2" bestFit="1" customWidth="1"/>
    <col min="12274" max="12274" width="14.28515625" style="2" customWidth="1"/>
    <col min="12275" max="12275" width="11.7109375" style="2" bestFit="1" customWidth="1"/>
    <col min="12276" max="12276" width="14.140625" style="2" bestFit="1" customWidth="1"/>
    <col min="12277" max="12277" width="16.7109375" style="2" customWidth="1"/>
    <col min="12278" max="12278" width="16.5703125" style="2" customWidth="1"/>
    <col min="12279" max="12280" width="7.85546875" style="2" bestFit="1" customWidth="1"/>
    <col min="12281" max="12281" width="8" style="2" bestFit="1" customWidth="1"/>
    <col min="12282" max="12283" width="7.85546875" style="2" bestFit="1" customWidth="1"/>
    <col min="12284" max="12284" width="9.7109375" style="2" customWidth="1"/>
    <col min="12285" max="12285" width="12.85546875" style="2" customWidth="1"/>
    <col min="12286" max="12522" width="9.140625" style="2"/>
    <col min="12523" max="12523" width="9" style="2" bestFit="1" customWidth="1"/>
    <col min="12524" max="12524" width="9.85546875" style="2" bestFit="1" customWidth="1"/>
    <col min="12525" max="12525" width="9.140625" style="2" bestFit="1" customWidth="1"/>
    <col min="12526" max="12526" width="16" style="2" bestFit="1" customWidth="1"/>
    <col min="12527" max="12527" width="9" style="2" bestFit="1" customWidth="1"/>
    <col min="12528" max="12528" width="7.85546875" style="2" bestFit="1" customWidth="1"/>
    <col min="12529" max="12529" width="11.7109375" style="2" bestFit="1" customWidth="1"/>
    <col min="12530" max="12530" width="14.28515625" style="2" customWidth="1"/>
    <col min="12531" max="12531" width="11.7109375" style="2" bestFit="1" customWidth="1"/>
    <col min="12532" max="12532" width="14.140625" style="2" bestFit="1" customWidth="1"/>
    <col min="12533" max="12533" width="16.7109375" style="2" customWidth="1"/>
    <col min="12534" max="12534" width="16.5703125" style="2" customWidth="1"/>
    <col min="12535" max="12536" width="7.85546875" style="2" bestFit="1" customWidth="1"/>
    <col min="12537" max="12537" width="8" style="2" bestFit="1" customWidth="1"/>
    <col min="12538" max="12539" width="7.85546875" style="2" bestFit="1" customWidth="1"/>
    <col min="12540" max="12540" width="9.7109375" style="2" customWidth="1"/>
    <col min="12541" max="12541" width="12.85546875" style="2" customWidth="1"/>
    <col min="12542" max="12778" width="9.140625" style="2"/>
    <col min="12779" max="12779" width="9" style="2" bestFit="1" customWidth="1"/>
    <col min="12780" max="12780" width="9.85546875" style="2" bestFit="1" customWidth="1"/>
    <col min="12781" max="12781" width="9.140625" style="2" bestFit="1" customWidth="1"/>
    <col min="12782" max="12782" width="16" style="2" bestFit="1" customWidth="1"/>
    <col min="12783" max="12783" width="9" style="2" bestFit="1" customWidth="1"/>
    <col min="12784" max="12784" width="7.85546875" style="2" bestFit="1" customWidth="1"/>
    <col min="12785" max="12785" width="11.7109375" style="2" bestFit="1" customWidth="1"/>
    <col min="12786" max="12786" width="14.28515625" style="2" customWidth="1"/>
    <col min="12787" max="12787" width="11.7109375" style="2" bestFit="1" customWidth="1"/>
    <col min="12788" max="12788" width="14.140625" style="2" bestFit="1" customWidth="1"/>
    <col min="12789" max="12789" width="16.7109375" style="2" customWidth="1"/>
    <col min="12790" max="12790" width="16.5703125" style="2" customWidth="1"/>
    <col min="12791" max="12792" width="7.85546875" style="2" bestFit="1" customWidth="1"/>
    <col min="12793" max="12793" width="8" style="2" bestFit="1" customWidth="1"/>
    <col min="12794" max="12795" width="7.85546875" style="2" bestFit="1" customWidth="1"/>
    <col min="12796" max="12796" width="9.7109375" style="2" customWidth="1"/>
    <col min="12797" max="12797" width="12.85546875" style="2" customWidth="1"/>
    <col min="12798" max="13034" width="9.140625" style="2"/>
    <col min="13035" max="13035" width="9" style="2" bestFit="1" customWidth="1"/>
    <col min="13036" max="13036" width="9.85546875" style="2" bestFit="1" customWidth="1"/>
    <col min="13037" max="13037" width="9.140625" style="2" bestFit="1" customWidth="1"/>
    <col min="13038" max="13038" width="16" style="2" bestFit="1" customWidth="1"/>
    <col min="13039" max="13039" width="9" style="2" bestFit="1" customWidth="1"/>
    <col min="13040" max="13040" width="7.85546875" style="2" bestFit="1" customWidth="1"/>
    <col min="13041" max="13041" width="11.7109375" style="2" bestFit="1" customWidth="1"/>
    <col min="13042" max="13042" width="14.28515625" style="2" customWidth="1"/>
    <col min="13043" max="13043" width="11.7109375" style="2" bestFit="1" customWidth="1"/>
    <col min="13044" max="13044" width="14.140625" style="2" bestFit="1" customWidth="1"/>
    <col min="13045" max="13045" width="16.7109375" style="2" customWidth="1"/>
    <col min="13046" max="13046" width="16.5703125" style="2" customWidth="1"/>
    <col min="13047" max="13048" width="7.85546875" style="2" bestFit="1" customWidth="1"/>
    <col min="13049" max="13049" width="8" style="2" bestFit="1" customWidth="1"/>
    <col min="13050" max="13051" width="7.85546875" style="2" bestFit="1" customWidth="1"/>
    <col min="13052" max="13052" width="9.7109375" style="2" customWidth="1"/>
    <col min="13053" max="13053" width="12.85546875" style="2" customWidth="1"/>
    <col min="13054" max="13290" width="9.140625" style="2"/>
    <col min="13291" max="13291" width="9" style="2" bestFit="1" customWidth="1"/>
    <col min="13292" max="13292" width="9.85546875" style="2" bestFit="1" customWidth="1"/>
    <col min="13293" max="13293" width="9.140625" style="2" bestFit="1" customWidth="1"/>
    <col min="13294" max="13294" width="16" style="2" bestFit="1" customWidth="1"/>
    <col min="13295" max="13295" width="9" style="2" bestFit="1" customWidth="1"/>
    <col min="13296" max="13296" width="7.85546875" style="2" bestFit="1" customWidth="1"/>
    <col min="13297" max="13297" width="11.7109375" style="2" bestFit="1" customWidth="1"/>
    <col min="13298" max="13298" width="14.28515625" style="2" customWidth="1"/>
    <col min="13299" max="13299" width="11.7109375" style="2" bestFit="1" customWidth="1"/>
    <col min="13300" max="13300" width="14.140625" style="2" bestFit="1" customWidth="1"/>
    <col min="13301" max="13301" width="16.7109375" style="2" customWidth="1"/>
    <col min="13302" max="13302" width="16.5703125" style="2" customWidth="1"/>
    <col min="13303" max="13304" width="7.85546875" style="2" bestFit="1" customWidth="1"/>
    <col min="13305" max="13305" width="8" style="2" bestFit="1" customWidth="1"/>
    <col min="13306" max="13307" width="7.85546875" style="2" bestFit="1" customWidth="1"/>
    <col min="13308" max="13308" width="9.7109375" style="2" customWidth="1"/>
    <col min="13309" max="13309" width="12.85546875" style="2" customWidth="1"/>
    <col min="13310" max="13546" width="9.140625" style="2"/>
    <col min="13547" max="13547" width="9" style="2" bestFit="1" customWidth="1"/>
    <col min="13548" max="13548" width="9.85546875" style="2" bestFit="1" customWidth="1"/>
    <col min="13549" max="13549" width="9.140625" style="2" bestFit="1" customWidth="1"/>
    <col min="13550" max="13550" width="16" style="2" bestFit="1" customWidth="1"/>
    <col min="13551" max="13551" width="9" style="2" bestFit="1" customWidth="1"/>
    <col min="13552" max="13552" width="7.85546875" style="2" bestFit="1" customWidth="1"/>
    <col min="13553" max="13553" width="11.7109375" style="2" bestFit="1" customWidth="1"/>
    <col min="13554" max="13554" width="14.28515625" style="2" customWidth="1"/>
    <col min="13555" max="13555" width="11.7109375" style="2" bestFit="1" customWidth="1"/>
    <col min="13556" max="13556" width="14.140625" style="2" bestFit="1" customWidth="1"/>
    <col min="13557" max="13557" width="16.7109375" style="2" customWidth="1"/>
    <col min="13558" max="13558" width="16.5703125" style="2" customWidth="1"/>
    <col min="13559" max="13560" width="7.85546875" style="2" bestFit="1" customWidth="1"/>
    <col min="13561" max="13561" width="8" style="2" bestFit="1" customWidth="1"/>
    <col min="13562" max="13563" width="7.85546875" style="2" bestFit="1" customWidth="1"/>
    <col min="13564" max="13564" width="9.7109375" style="2" customWidth="1"/>
    <col min="13565" max="13565" width="12.85546875" style="2" customWidth="1"/>
    <col min="13566" max="13802" width="9.140625" style="2"/>
    <col min="13803" max="13803" width="9" style="2" bestFit="1" customWidth="1"/>
    <col min="13804" max="13804" width="9.85546875" style="2" bestFit="1" customWidth="1"/>
    <col min="13805" max="13805" width="9.140625" style="2" bestFit="1" customWidth="1"/>
    <col min="13806" max="13806" width="16" style="2" bestFit="1" customWidth="1"/>
    <col min="13807" max="13807" width="9" style="2" bestFit="1" customWidth="1"/>
    <col min="13808" max="13808" width="7.85546875" style="2" bestFit="1" customWidth="1"/>
    <col min="13809" max="13809" width="11.7109375" style="2" bestFit="1" customWidth="1"/>
    <col min="13810" max="13810" width="14.28515625" style="2" customWidth="1"/>
    <col min="13811" max="13811" width="11.7109375" style="2" bestFit="1" customWidth="1"/>
    <col min="13812" max="13812" width="14.140625" style="2" bestFit="1" customWidth="1"/>
    <col min="13813" max="13813" width="16.7109375" style="2" customWidth="1"/>
    <col min="13814" max="13814" width="16.5703125" style="2" customWidth="1"/>
    <col min="13815" max="13816" width="7.85546875" style="2" bestFit="1" customWidth="1"/>
    <col min="13817" max="13817" width="8" style="2" bestFit="1" customWidth="1"/>
    <col min="13818" max="13819" width="7.85546875" style="2" bestFit="1" customWidth="1"/>
    <col min="13820" max="13820" width="9.7109375" style="2" customWidth="1"/>
    <col min="13821" max="13821" width="12.85546875" style="2" customWidth="1"/>
    <col min="13822" max="14058" width="9.140625" style="2"/>
    <col min="14059" max="14059" width="9" style="2" bestFit="1" customWidth="1"/>
    <col min="14060" max="14060" width="9.85546875" style="2" bestFit="1" customWidth="1"/>
    <col min="14061" max="14061" width="9.140625" style="2" bestFit="1" customWidth="1"/>
    <col min="14062" max="14062" width="16" style="2" bestFit="1" customWidth="1"/>
    <col min="14063" max="14063" width="9" style="2" bestFit="1" customWidth="1"/>
    <col min="14064" max="14064" width="7.85546875" style="2" bestFit="1" customWidth="1"/>
    <col min="14065" max="14065" width="11.7109375" style="2" bestFit="1" customWidth="1"/>
    <col min="14066" max="14066" width="14.28515625" style="2" customWidth="1"/>
    <col min="14067" max="14067" width="11.7109375" style="2" bestFit="1" customWidth="1"/>
    <col min="14068" max="14068" width="14.140625" style="2" bestFit="1" customWidth="1"/>
    <col min="14069" max="14069" width="16.7109375" style="2" customWidth="1"/>
    <col min="14070" max="14070" width="16.5703125" style="2" customWidth="1"/>
    <col min="14071" max="14072" width="7.85546875" style="2" bestFit="1" customWidth="1"/>
    <col min="14073" max="14073" width="8" style="2" bestFit="1" customWidth="1"/>
    <col min="14074" max="14075" width="7.85546875" style="2" bestFit="1" customWidth="1"/>
    <col min="14076" max="14076" width="9.7109375" style="2" customWidth="1"/>
    <col min="14077" max="14077" width="12.85546875" style="2" customWidth="1"/>
    <col min="14078" max="14314" width="9.140625" style="2"/>
    <col min="14315" max="14315" width="9" style="2" bestFit="1" customWidth="1"/>
    <col min="14316" max="14316" width="9.85546875" style="2" bestFit="1" customWidth="1"/>
    <col min="14317" max="14317" width="9.140625" style="2" bestFit="1" customWidth="1"/>
    <col min="14318" max="14318" width="16" style="2" bestFit="1" customWidth="1"/>
    <col min="14319" max="14319" width="9" style="2" bestFit="1" customWidth="1"/>
    <col min="14320" max="14320" width="7.85546875" style="2" bestFit="1" customWidth="1"/>
    <col min="14321" max="14321" width="11.7109375" style="2" bestFit="1" customWidth="1"/>
    <col min="14322" max="14322" width="14.28515625" style="2" customWidth="1"/>
    <col min="14323" max="14323" width="11.7109375" style="2" bestFit="1" customWidth="1"/>
    <col min="14324" max="14324" width="14.140625" style="2" bestFit="1" customWidth="1"/>
    <col min="14325" max="14325" width="16.7109375" style="2" customWidth="1"/>
    <col min="14326" max="14326" width="16.5703125" style="2" customWidth="1"/>
    <col min="14327" max="14328" width="7.85546875" style="2" bestFit="1" customWidth="1"/>
    <col min="14329" max="14329" width="8" style="2" bestFit="1" customWidth="1"/>
    <col min="14330" max="14331" width="7.85546875" style="2" bestFit="1" customWidth="1"/>
    <col min="14332" max="14332" width="9.7109375" style="2" customWidth="1"/>
    <col min="14333" max="14333" width="12.85546875" style="2" customWidth="1"/>
    <col min="14334" max="14570" width="9.140625" style="2"/>
    <col min="14571" max="14571" width="9" style="2" bestFit="1" customWidth="1"/>
    <col min="14572" max="14572" width="9.85546875" style="2" bestFit="1" customWidth="1"/>
    <col min="14573" max="14573" width="9.140625" style="2" bestFit="1" customWidth="1"/>
    <col min="14574" max="14574" width="16" style="2" bestFit="1" customWidth="1"/>
    <col min="14575" max="14575" width="9" style="2" bestFit="1" customWidth="1"/>
    <col min="14576" max="14576" width="7.85546875" style="2" bestFit="1" customWidth="1"/>
    <col min="14577" max="14577" width="11.7109375" style="2" bestFit="1" customWidth="1"/>
    <col min="14578" max="14578" width="14.28515625" style="2" customWidth="1"/>
    <col min="14579" max="14579" width="11.7109375" style="2" bestFit="1" customWidth="1"/>
    <col min="14580" max="14580" width="14.140625" style="2" bestFit="1" customWidth="1"/>
    <col min="14581" max="14581" width="16.7109375" style="2" customWidth="1"/>
    <col min="14582" max="14582" width="16.5703125" style="2" customWidth="1"/>
    <col min="14583" max="14584" width="7.85546875" style="2" bestFit="1" customWidth="1"/>
    <col min="14585" max="14585" width="8" style="2" bestFit="1" customWidth="1"/>
    <col min="14586" max="14587" width="7.85546875" style="2" bestFit="1" customWidth="1"/>
    <col min="14588" max="14588" width="9.7109375" style="2" customWidth="1"/>
    <col min="14589" max="14589" width="12.85546875" style="2" customWidth="1"/>
    <col min="14590" max="14826" width="9.140625" style="2"/>
    <col min="14827" max="14827" width="9" style="2" bestFit="1" customWidth="1"/>
    <col min="14828" max="14828" width="9.85546875" style="2" bestFit="1" customWidth="1"/>
    <col min="14829" max="14829" width="9.140625" style="2" bestFit="1" customWidth="1"/>
    <col min="14830" max="14830" width="16" style="2" bestFit="1" customWidth="1"/>
    <col min="14831" max="14831" width="9" style="2" bestFit="1" customWidth="1"/>
    <col min="14832" max="14832" width="7.85546875" style="2" bestFit="1" customWidth="1"/>
    <col min="14833" max="14833" width="11.7109375" style="2" bestFit="1" customWidth="1"/>
    <col min="14834" max="14834" width="14.28515625" style="2" customWidth="1"/>
    <col min="14835" max="14835" width="11.7109375" style="2" bestFit="1" customWidth="1"/>
    <col min="14836" max="14836" width="14.140625" style="2" bestFit="1" customWidth="1"/>
    <col min="14837" max="14837" width="16.7109375" style="2" customWidth="1"/>
    <col min="14838" max="14838" width="16.5703125" style="2" customWidth="1"/>
    <col min="14839" max="14840" width="7.85546875" style="2" bestFit="1" customWidth="1"/>
    <col min="14841" max="14841" width="8" style="2" bestFit="1" customWidth="1"/>
    <col min="14842" max="14843" width="7.85546875" style="2" bestFit="1" customWidth="1"/>
    <col min="14844" max="14844" width="9.7109375" style="2" customWidth="1"/>
    <col min="14845" max="14845" width="12.85546875" style="2" customWidth="1"/>
    <col min="14846" max="15082" width="9.140625" style="2"/>
    <col min="15083" max="15083" width="9" style="2" bestFit="1" customWidth="1"/>
    <col min="15084" max="15084" width="9.85546875" style="2" bestFit="1" customWidth="1"/>
    <col min="15085" max="15085" width="9.140625" style="2" bestFit="1" customWidth="1"/>
    <col min="15086" max="15086" width="16" style="2" bestFit="1" customWidth="1"/>
    <col min="15087" max="15087" width="9" style="2" bestFit="1" customWidth="1"/>
    <col min="15088" max="15088" width="7.85546875" style="2" bestFit="1" customWidth="1"/>
    <col min="15089" max="15089" width="11.7109375" style="2" bestFit="1" customWidth="1"/>
    <col min="15090" max="15090" width="14.28515625" style="2" customWidth="1"/>
    <col min="15091" max="15091" width="11.7109375" style="2" bestFit="1" customWidth="1"/>
    <col min="15092" max="15092" width="14.140625" style="2" bestFit="1" customWidth="1"/>
    <col min="15093" max="15093" width="16.7109375" style="2" customWidth="1"/>
    <col min="15094" max="15094" width="16.5703125" style="2" customWidth="1"/>
    <col min="15095" max="15096" width="7.85546875" style="2" bestFit="1" customWidth="1"/>
    <col min="15097" max="15097" width="8" style="2" bestFit="1" customWidth="1"/>
    <col min="15098" max="15099" width="7.85546875" style="2" bestFit="1" customWidth="1"/>
    <col min="15100" max="15100" width="9.7109375" style="2" customWidth="1"/>
    <col min="15101" max="15101" width="12.85546875" style="2" customWidth="1"/>
    <col min="15102" max="15338" width="9.140625" style="2"/>
    <col min="15339" max="15339" width="9" style="2" bestFit="1" customWidth="1"/>
    <col min="15340" max="15340" width="9.85546875" style="2" bestFit="1" customWidth="1"/>
    <col min="15341" max="15341" width="9.140625" style="2" bestFit="1" customWidth="1"/>
    <col min="15342" max="15342" width="16" style="2" bestFit="1" customWidth="1"/>
    <col min="15343" max="15343" width="9" style="2" bestFit="1" customWidth="1"/>
    <col min="15344" max="15344" width="7.85546875" style="2" bestFit="1" customWidth="1"/>
    <col min="15345" max="15345" width="11.7109375" style="2" bestFit="1" customWidth="1"/>
    <col min="15346" max="15346" width="14.28515625" style="2" customWidth="1"/>
    <col min="15347" max="15347" width="11.7109375" style="2" bestFit="1" customWidth="1"/>
    <col min="15348" max="15348" width="14.140625" style="2" bestFit="1" customWidth="1"/>
    <col min="15349" max="15349" width="16.7109375" style="2" customWidth="1"/>
    <col min="15350" max="15350" width="16.5703125" style="2" customWidth="1"/>
    <col min="15351" max="15352" width="7.85546875" style="2" bestFit="1" customWidth="1"/>
    <col min="15353" max="15353" width="8" style="2" bestFit="1" customWidth="1"/>
    <col min="15354" max="15355" width="7.85546875" style="2" bestFit="1" customWidth="1"/>
    <col min="15356" max="15356" width="9.7109375" style="2" customWidth="1"/>
    <col min="15357" max="15357" width="12.85546875" style="2" customWidth="1"/>
    <col min="15358" max="15594" width="9.140625" style="2"/>
    <col min="15595" max="15595" width="9" style="2" bestFit="1" customWidth="1"/>
    <col min="15596" max="15596" width="9.85546875" style="2" bestFit="1" customWidth="1"/>
    <col min="15597" max="15597" width="9.140625" style="2" bestFit="1" customWidth="1"/>
    <col min="15598" max="15598" width="16" style="2" bestFit="1" customWidth="1"/>
    <col min="15599" max="15599" width="9" style="2" bestFit="1" customWidth="1"/>
    <col min="15600" max="15600" width="7.85546875" style="2" bestFit="1" customWidth="1"/>
    <col min="15601" max="15601" width="11.7109375" style="2" bestFit="1" customWidth="1"/>
    <col min="15602" max="15602" width="14.28515625" style="2" customWidth="1"/>
    <col min="15603" max="15603" width="11.7109375" style="2" bestFit="1" customWidth="1"/>
    <col min="15604" max="15604" width="14.140625" style="2" bestFit="1" customWidth="1"/>
    <col min="15605" max="15605" width="16.7109375" style="2" customWidth="1"/>
    <col min="15606" max="15606" width="16.5703125" style="2" customWidth="1"/>
    <col min="15607" max="15608" width="7.85546875" style="2" bestFit="1" customWidth="1"/>
    <col min="15609" max="15609" width="8" style="2" bestFit="1" customWidth="1"/>
    <col min="15610" max="15611" width="7.85546875" style="2" bestFit="1" customWidth="1"/>
    <col min="15612" max="15612" width="9.7109375" style="2" customWidth="1"/>
    <col min="15613" max="15613" width="12.85546875" style="2" customWidth="1"/>
    <col min="15614" max="15850" width="9.140625" style="2"/>
    <col min="15851" max="15851" width="9" style="2" bestFit="1" customWidth="1"/>
    <col min="15852" max="15852" width="9.85546875" style="2" bestFit="1" customWidth="1"/>
    <col min="15853" max="15853" width="9.140625" style="2" bestFit="1" customWidth="1"/>
    <col min="15854" max="15854" width="16" style="2" bestFit="1" customWidth="1"/>
    <col min="15855" max="15855" width="9" style="2" bestFit="1" customWidth="1"/>
    <col min="15856" max="15856" width="7.85546875" style="2" bestFit="1" customWidth="1"/>
    <col min="15857" max="15857" width="11.7109375" style="2" bestFit="1" customWidth="1"/>
    <col min="15858" max="15858" width="14.28515625" style="2" customWidth="1"/>
    <col min="15859" max="15859" width="11.7109375" style="2" bestFit="1" customWidth="1"/>
    <col min="15860" max="15860" width="14.140625" style="2" bestFit="1" customWidth="1"/>
    <col min="15861" max="15861" width="16.7109375" style="2" customWidth="1"/>
    <col min="15862" max="15862" width="16.5703125" style="2" customWidth="1"/>
    <col min="15863" max="15864" width="7.85546875" style="2" bestFit="1" customWidth="1"/>
    <col min="15865" max="15865" width="8" style="2" bestFit="1" customWidth="1"/>
    <col min="15866" max="15867" width="7.85546875" style="2" bestFit="1" customWidth="1"/>
    <col min="15868" max="15868" width="9.7109375" style="2" customWidth="1"/>
    <col min="15869" max="15869" width="12.85546875" style="2" customWidth="1"/>
    <col min="15870" max="16106" width="9.140625" style="2"/>
    <col min="16107" max="16107" width="9" style="2" bestFit="1" customWidth="1"/>
    <col min="16108" max="16108" width="9.85546875" style="2" bestFit="1" customWidth="1"/>
    <col min="16109" max="16109" width="9.140625" style="2" bestFit="1" customWidth="1"/>
    <col min="16110" max="16110" width="16" style="2" bestFit="1" customWidth="1"/>
    <col min="16111" max="16111" width="9" style="2" bestFit="1" customWidth="1"/>
    <col min="16112" max="16112" width="7.85546875" style="2" bestFit="1" customWidth="1"/>
    <col min="16113" max="16113" width="11.7109375" style="2" bestFit="1" customWidth="1"/>
    <col min="16114" max="16114" width="14.28515625" style="2" customWidth="1"/>
    <col min="16115" max="16115" width="11.7109375" style="2" bestFit="1" customWidth="1"/>
    <col min="16116" max="16116" width="14.140625" style="2" bestFit="1" customWidth="1"/>
    <col min="16117" max="16117" width="16.7109375" style="2" customWidth="1"/>
    <col min="16118" max="16118" width="16.5703125" style="2" customWidth="1"/>
    <col min="16119" max="16120" width="7.85546875" style="2" bestFit="1" customWidth="1"/>
    <col min="16121" max="16121" width="8" style="2" bestFit="1" customWidth="1"/>
    <col min="16122" max="16123" width="7.85546875" style="2" bestFit="1" customWidth="1"/>
    <col min="16124" max="16124" width="9.7109375" style="2" customWidth="1"/>
    <col min="16125" max="16125" width="12.85546875" style="2" customWidth="1"/>
    <col min="16126" max="16384" width="9.140625" style="2"/>
  </cols>
  <sheetData>
    <row r="1" spans="1:23" s="5" customFormat="1" ht="15" customHeight="1">
      <c r="A1" s="426" t="s">
        <v>1</v>
      </c>
      <c r="B1" s="428" t="s">
        <v>0</v>
      </c>
      <c r="C1" s="430" t="s">
        <v>7</v>
      </c>
      <c r="D1" s="422" t="s">
        <v>474</v>
      </c>
      <c r="E1" s="423"/>
      <c r="F1" s="423"/>
      <c r="G1" s="423"/>
      <c r="H1" s="423"/>
      <c r="I1" s="423"/>
      <c r="J1" s="423"/>
      <c r="K1" s="423"/>
      <c r="L1" s="432" t="s">
        <v>92</v>
      </c>
      <c r="M1" s="433"/>
      <c r="N1" s="434" t="s">
        <v>253</v>
      </c>
      <c r="O1" s="418"/>
      <c r="P1" s="418"/>
      <c r="Q1" s="418"/>
      <c r="R1" s="418"/>
      <c r="S1" s="418"/>
      <c r="T1" s="418"/>
      <c r="U1" s="418"/>
      <c r="V1" s="418"/>
      <c r="W1" s="419"/>
    </row>
    <row r="2" spans="1:23" s="11" customFormat="1" ht="24" customHeight="1" thickBot="1">
      <c r="A2" s="427"/>
      <c r="B2" s="429"/>
      <c r="C2" s="431"/>
      <c r="D2" s="55" t="s">
        <v>78</v>
      </c>
      <c r="E2" s="55" t="s">
        <v>79</v>
      </c>
      <c r="F2" s="55" t="s">
        <v>359</v>
      </c>
      <c r="G2" s="55" t="s">
        <v>23</v>
      </c>
      <c r="H2" s="197" t="s">
        <v>349</v>
      </c>
      <c r="I2" s="197" t="s">
        <v>350</v>
      </c>
      <c r="J2" s="197" t="s">
        <v>367</v>
      </c>
      <c r="K2" s="198" t="s">
        <v>352</v>
      </c>
      <c r="L2" s="200" t="s">
        <v>368</v>
      </c>
      <c r="M2" s="199" t="s">
        <v>369</v>
      </c>
      <c r="N2" s="435"/>
      <c r="O2" s="420"/>
      <c r="P2" s="420"/>
      <c r="Q2" s="420"/>
      <c r="R2" s="420"/>
      <c r="S2" s="420"/>
      <c r="T2" s="420"/>
      <c r="U2" s="420"/>
      <c r="V2" s="420"/>
      <c r="W2" s="421"/>
    </row>
    <row r="3" spans="1:23" s="4" customFormat="1">
      <c r="A3" s="352" t="str">
        <f>'1-συμβολαια'!A3</f>
        <v>;;;???</v>
      </c>
      <c r="B3" s="299" t="str">
        <f>'1-συμβολαια'!C3</f>
        <v>κληρονομιάς ΑΠΟΔΟΧΗ</v>
      </c>
      <c r="C3" s="301">
        <f>'1-συμβολαια'!D3</f>
        <v>0</v>
      </c>
      <c r="D3" s="295">
        <v>40</v>
      </c>
      <c r="E3" s="295"/>
      <c r="F3" s="295">
        <f t="shared" ref="F3" si="0">C3*1%</f>
        <v>0</v>
      </c>
      <c r="G3" s="295">
        <f t="shared" ref="G3" si="1">D3+E3+F3</f>
        <v>40</v>
      </c>
      <c r="H3" s="296">
        <f t="shared" ref="H3:H4" si="2">G3*9%</f>
        <v>3.5999999999999996</v>
      </c>
      <c r="I3" s="296">
        <f t="shared" ref="I3" si="3">E3*5%</f>
        <v>0</v>
      </c>
      <c r="J3" s="296">
        <f t="shared" ref="J3:J4" si="4">G3*5%</f>
        <v>2</v>
      </c>
      <c r="K3" s="301">
        <f t="shared" ref="K3:K4" si="5">G3*1%</f>
        <v>0.4</v>
      </c>
      <c r="L3" s="301">
        <f t="shared" ref="L3:L4" si="6">G3-N3</f>
        <v>34</v>
      </c>
      <c r="M3" s="301">
        <f t="shared" ref="M3:M4" si="7">D3+E3</f>
        <v>40</v>
      </c>
      <c r="N3" s="301">
        <f t="shared" ref="N3:N4" si="8">H3+I3+J3+K3</f>
        <v>6</v>
      </c>
      <c r="O3" s="302"/>
      <c r="P3" s="302"/>
      <c r="Q3" s="302"/>
      <c r="R3" s="302"/>
      <c r="S3" s="302" t="s">
        <v>524</v>
      </c>
      <c r="T3" s="244"/>
      <c r="U3" s="244"/>
      <c r="V3" s="244"/>
      <c r="W3" s="244"/>
    </row>
    <row r="4" spans="1:23" s="4" customFormat="1">
      <c r="A4" s="352">
        <f>'1-συμβολαια'!A4</f>
        <v>0</v>
      </c>
      <c r="B4" s="299" t="str">
        <f>'1-συμβολαια'!C4</f>
        <v>ΧΡΗΣΙΚΤΗΣΙΑ αγροτεμαχίων = 1982 πατρός ΚΛΗΡΟΝΟΜΙΑ άτυπος</v>
      </c>
      <c r="C4" s="301">
        <f>'1-συμβολαια'!D4</f>
        <v>666.66</v>
      </c>
      <c r="D4" s="295"/>
      <c r="E4" s="295">
        <v>20</v>
      </c>
      <c r="F4" s="295">
        <f>C4*1%</f>
        <v>6.6665999999999999</v>
      </c>
      <c r="G4" s="295">
        <f>D4+E4+F4</f>
        <v>26.666599999999999</v>
      </c>
      <c r="H4" s="296">
        <f t="shared" si="2"/>
        <v>2.399994</v>
      </c>
      <c r="I4" s="296">
        <f>E4*5%</f>
        <v>1</v>
      </c>
      <c r="J4" s="296">
        <f t="shared" si="4"/>
        <v>1.3333300000000001</v>
      </c>
      <c r="K4" s="301">
        <f t="shared" si="5"/>
        <v>0.26666600000000001</v>
      </c>
      <c r="L4" s="301">
        <f t="shared" si="6"/>
        <v>21.666609999999999</v>
      </c>
      <c r="M4" s="301">
        <f t="shared" si="7"/>
        <v>20</v>
      </c>
      <c r="N4" s="301">
        <f t="shared" si="8"/>
        <v>4.9999899999999995</v>
      </c>
      <c r="O4" s="302" t="s">
        <v>379</v>
      </c>
      <c r="P4" s="302" t="s">
        <v>380</v>
      </c>
      <c r="Q4" s="302"/>
      <c r="R4" s="302"/>
      <c r="S4" s="302"/>
      <c r="T4" s="244"/>
      <c r="U4" s="244"/>
      <c r="V4" s="244"/>
      <c r="W4" s="244"/>
    </row>
    <row r="5" spans="1:23">
      <c r="A5" s="424" t="s">
        <v>56</v>
      </c>
      <c r="B5" s="425"/>
      <c r="C5" s="425"/>
      <c r="D5" s="34">
        <f t="shared" ref="D5:N5" si="9">SUM(D3:D4)</f>
        <v>40</v>
      </c>
      <c r="E5" s="34">
        <f t="shared" si="9"/>
        <v>20</v>
      </c>
      <c r="F5" s="34">
        <f t="shared" si="9"/>
        <v>6.6665999999999999</v>
      </c>
      <c r="G5" s="34">
        <f t="shared" si="9"/>
        <v>66.666600000000003</v>
      </c>
      <c r="H5" s="34">
        <f t="shared" si="9"/>
        <v>5.9999939999999992</v>
      </c>
      <c r="I5" s="34">
        <f t="shared" si="9"/>
        <v>1</v>
      </c>
      <c r="J5" s="34">
        <f t="shared" si="9"/>
        <v>3.3333300000000001</v>
      </c>
      <c r="K5" s="34">
        <f t="shared" si="9"/>
        <v>0.66666599999999998</v>
      </c>
      <c r="L5" s="34">
        <f t="shared" si="9"/>
        <v>55.666609999999999</v>
      </c>
      <c r="M5" s="34">
        <f t="shared" si="9"/>
        <v>60</v>
      </c>
      <c r="N5" s="34">
        <f t="shared" si="9"/>
        <v>10.99999</v>
      </c>
    </row>
    <row r="6" spans="1:23">
      <c r="H6" s="53"/>
      <c r="I6" s="288"/>
      <c r="J6" s="288"/>
      <c r="K6" s="53"/>
      <c r="O6" s="118"/>
      <c r="P6" s="118"/>
      <c r="Q6" s="118"/>
      <c r="R6" s="118"/>
      <c r="S6" s="118"/>
      <c r="T6" s="118"/>
      <c r="U6" s="118"/>
      <c r="V6" s="118"/>
    </row>
    <row r="7" spans="1:23">
      <c r="H7" s="288"/>
      <c r="I7" s="288"/>
      <c r="J7" s="288"/>
      <c r="K7" s="288"/>
      <c r="O7" s="144" t="s">
        <v>370</v>
      </c>
      <c r="P7" s="118"/>
      <c r="Q7" s="118"/>
      <c r="R7" s="118"/>
      <c r="S7" s="118"/>
      <c r="T7" s="118"/>
      <c r="U7" s="118"/>
      <c r="V7" s="124"/>
    </row>
    <row r="8" spans="1:23">
      <c r="H8" s="53"/>
      <c r="I8" s="53"/>
      <c r="J8" s="288"/>
      <c r="K8" s="288"/>
      <c r="O8" s="124"/>
      <c r="P8" s="118" t="s">
        <v>371</v>
      </c>
      <c r="Q8" s="124"/>
      <c r="R8" s="124"/>
      <c r="S8" s="124"/>
      <c r="T8" s="124"/>
      <c r="U8" s="124"/>
      <c r="V8" s="124"/>
    </row>
    <row r="9" spans="1:23">
      <c r="O9" s="124"/>
      <c r="P9" s="124"/>
      <c r="Q9" s="118" t="s">
        <v>372</v>
      </c>
      <c r="R9" s="124"/>
      <c r="S9" s="124"/>
      <c r="T9" s="124"/>
      <c r="U9" s="124"/>
      <c r="V9" s="124"/>
    </row>
    <row r="10" spans="1:23">
      <c r="O10" s="124"/>
      <c r="P10" s="118"/>
      <c r="Q10" s="124"/>
      <c r="R10" s="144" t="s">
        <v>373</v>
      </c>
      <c r="S10" s="124"/>
      <c r="T10" s="118"/>
      <c r="U10" s="118"/>
      <c r="V10" s="118"/>
      <c r="W10" s="118"/>
    </row>
    <row r="11" spans="1:23">
      <c r="O11" s="124"/>
      <c r="P11" s="118"/>
      <c r="Q11" s="124"/>
      <c r="R11" s="124"/>
      <c r="S11" s="118" t="s">
        <v>374</v>
      </c>
      <c r="T11" s="118"/>
      <c r="U11" s="118"/>
      <c r="V11" s="118"/>
      <c r="W11" s="124"/>
    </row>
    <row r="12" spans="1:23" ht="15.75">
      <c r="B12" s="265" t="s">
        <v>458</v>
      </c>
      <c r="C12" s="305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"/>
      <c r="P12" s="4"/>
      <c r="Q12" s="268"/>
      <c r="R12" s="124"/>
      <c r="S12" s="124"/>
      <c r="T12" s="124"/>
      <c r="U12" s="124"/>
      <c r="V12" s="124"/>
      <c r="W12" s="124"/>
    </row>
    <row r="13" spans="1:23" ht="15.75">
      <c r="B13" s="126"/>
      <c r="C13" s="306" t="s">
        <v>459</v>
      </c>
      <c r="D13" s="269"/>
      <c r="E13" s="269"/>
      <c r="F13" s="270"/>
      <c r="G13" s="270"/>
      <c r="H13" s="270"/>
      <c r="I13" s="270"/>
      <c r="J13" s="270"/>
      <c r="K13" s="270"/>
      <c r="L13" s="270"/>
      <c r="M13" s="270"/>
      <c r="N13" s="3"/>
      <c r="O13" s="1"/>
      <c r="P13" s="4"/>
      <c r="Q13" s="268"/>
    </row>
    <row r="14" spans="1:23" ht="15.75">
      <c r="B14" s="271"/>
      <c r="C14" s="272"/>
      <c r="D14" s="272"/>
      <c r="E14" s="272"/>
      <c r="F14" s="272"/>
      <c r="G14" s="273"/>
      <c r="H14" s="273"/>
      <c r="I14" s="273"/>
      <c r="J14" s="273"/>
      <c r="K14" s="273"/>
      <c r="L14" s="273"/>
      <c r="N14" s="304"/>
      <c r="O14" s="1"/>
      <c r="P14" s="4"/>
      <c r="Q14" s="4"/>
    </row>
    <row r="15" spans="1:23" ht="15.75">
      <c r="B15" s="271"/>
      <c r="C15" s="272"/>
      <c r="D15" s="272"/>
      <c r="E15" s="272"/>
      <c r="F15" s="272"/>
      <c r="G15" s="272"/>
      <c r="H15" s="274"/>
      <c r="I15" s="274"/>
      <c r="J15" s="274"/>
      <c r="K15" s="274"/>
      <c r="L15" s="56"/>
      <c r="N15" s="304"/>
      <c r="O15" s="1"/>
      <c r="P15" s="4"/>
      <c r="Q15" s="4"/>
    </row>
    <row r="16" spans="1:23" ht="15.75">
      <c r="B16" s="271"/>
      <c r="C16" s="307" t="s">
        <v>61</v>
      </c>
      <c r="D16" s="272"/>
      <c r="E16" s="270"/>
      <c r="F16" s="274"/>
      <c r="G16" s="274"/>
      <c r="H16" s="274"/>
      <c r="I16" s="275"/>
      <c r="J16" s="272"/>
      <c r="K16" s="272"/>
      <c r="L16" s="274"/>
      <c r="N16" s="304"/>
      <c r="O16" s="1"/>
      <c r="P16" s="4"/>
      <c r="Q16" s="4"/>
    </row>
    <row r="17" spans="2:21" ht="15.75">
      <c r="B17" s="271"/>
      <c r="C17" s="272"/>
      <c r="D17" s="272"/>
      <c r="E17" s="276"/>
      <c r="F17" s="276"/>
      <c r="G17" s="276"/>
      <c r="H17" s="276"/>
      <c r="I17" s="276"/>
      <c r="J17" s="276"/>
      <c r="K17" s="276"/>
      <c r="L17" s="270"/>
      <c r="O17" s="1"/>
      <c r="P17" s="1"/>
      <c r="Q17" s="1"/>
    </row>
    <row r="18" spans="2:21" ht="15">
      <c r="B18" s="271"/>
      <c r="C18" s="272"/>
      <c r="D18" s="272"/>
      <c r="E18" s="276"/>
      <c r="F18" s="276"/>
      <c r="G18" s="276"/>
      <c r="H18" s="276"/>
      <c r="I18" s="276"/>
      <c r="J18" s="276"/>
      <c r="K18" s="276"/>
      <c r="L18" s="276"/>
      <c r="O18" s="1"/>
      <c r="P18" s="1"/>
      <c r="Q18" s="1"/>
      <c r="R18" s="2"/>
      <c r="S18" s="2"/>
      <c r="T18" s="2"/>
      <c r="U18" s="2"/>
    </row>
    <row r="19" spans="2:21" ht="15.75">
      <c r="B19" s="271"/>
      <c r="C19" s="272"/>
      <c r="D19" s="272"/>
      <c r="E19" s="274"/>
      <c r="F19" s="274"/>
      <c r="G19" s="274"/>
      <c r="H19" s="272"/>
      <c r="I19" s="274"/>
      <c r="J19" s="274"/>
      <c r="K19" s="274"/>
      <c r="L19" s="274"/>
      <c r="M19" s="274"/>
      <c r="N19" s="274"/>
      <c r="O19" s="274"/>
      <c r="P19" s="274"/>
      <c r="Q19" s="274"/>
      <c r="R19" s="2"/>
      <c r="S19" s="2"/>
      <c r="T19" s="2"/>
      <c r="U19" s="2"/>
    </row>
    <row r="20" spans="2:21" ht="15">
      <c r="B20" s="271"/>
      <c r="C20" s="272"/>
      <c r="D20" s="272"/>
      <c r="E20" s="272"/>
      <c r="F20" s="272"/>
      <c r="G20" s="272"/>
      <c r="H20" s="272"/>
      <c r="I20" s="272"/>
      <c r="J20" s="272"/>
      <c r="K20" s="304"/>
      <c r="L20" s="3"/>
      <c r="M20" s="4"/>
      <c r="N20" s="4"/>
      <c r="O20" s="1"/>
      <c r="P20" s="1"/>
      <c r="Q20" s="1"/>
      <c r="R20" s="2"/>
      <c r="S20" s="2"/>
      <c r="T20" s="2"/>
      <c r="U20" s="2"/>
    </row>
    <row r="21" spans="2:21" ht="15">
      <c r="D21" s="272"/>
      <c r="K21" s="304"/>
      <c r="L21" s="3"/>
      <c r="M21" s="4"/>
      <c r="N21" s="4"/>
      <c r="O21" s="1"/>
      <c r="P21" s="1"/>
      <c r="Q21" s="1"/>
    </row>
    <row r="22" spans="2:21" ht="15">
      <c r="D22" s="272"/>
      <c r="K22" s="3"/>
      <c r="L22" s="4" t="s">
        <v>517</v>
      </c>
      <c r="M22" s="4" t="s">
        <v>133</v>
      </c>
      <c r="N22" s="4"/>
      <c r="O22" s="1"/>
      <c r="P22" s="1"/>
      <c r="Q22" s="1"/>
    </row>
    <row r="23" spans="2:21" ht="15">
      <c r="D23" s="272"/>
      <c r="K23" s="3"/>
      <c r="L23" s="82" t="s">
        <v>518</v>
      </c>
      <c r="M23" s="4" t="s">
        <v>519</v>
      </c>
      <c r="N23" s="4"/>
      <c r="O23" s="1"/>
      <c r="P23" s="1"/>
      <c r="Q23" s="1"/>
    </row>
    <row r="24" spans="2:21" ht="15">
      <c r="D24" s="272"/>
      <c r="K24" s="3"/>
      <c r="L24" s="82" t="s">
        <v>520</v>
      </c>
      <c r="M24" s="4" t="s">
        <v>521</v>
      </c>
      <c r="N24" s="4"/>
      <c r="O24" s="1"/>
      <c r="P24" s="1"/>
      <c r="Q24" s="1"/>
    </row>
    <row r="25" spans="2:21">
      <c r="K25" s="3"/>
      <c r="L25" s="82">
        <v>3</v>
      </c>
      <c r="M25" s="4" t="s">
        <v>522</v>
      </c>
      <c r="N25" s="4"/>
      <c r="O25" s="1"/>
      <c r="P25" s="1"/>
      <c r="Q25" s="1"/>
    </row>
    <row r="26" spans="2:21">
      <c r="K26" s="3"/>
      <c r="L26" s="82">
        <v>4</v>
      </c>
      <c r="M26" s="4" t="s">
        <v>523</v>
      </c>
      <c r="N26" s="4"/>
      <c r="O26" s="1"/>
      <c r="P26" s="1"/>
      <c r="Q26" s="1"/>
    </row>
    <row r="27" spans="2:21">
      <c r="K27" s="3"/>
      <c r="L27" s="3"/>
      <c r="M27" s="3"/>
      <c r="N27" s="3"/>
      <c r="O27" s="1"/>
      <c r="P27" s="1"/>
      <c r="Q27" s="1"/>
    </row>
    <row r="28" spans="2:21" ht="15">
      <c r="C28" s="3"/>
      <c r="D28" s="53"/>
      <c r="E28" s="3"/>
      <c r="F28" s="3"/>
      <c r="G28" s="53"/>
      <c r="H28" s="53"/>
      <c r="I28" s="53"/>
      <c r="J28" s="53"/>
      <c r="N28" s="7"/>
      <c r="O28" s="277"/>
      <c r="P28" s="4"/>
    </row>
    <row r="29" spans="2:21">
      <c r="C29" s="3"/>
      <c r="D29" s="53"/>
      <c r="E29" s="3"/>
      <c r="F29" s="3"/>
      <c r="G29" s="53"/>
      <c r="H29" s="53"/>
      <c r="I29" s="53"/>
      <c r="J29" s="53"/>
      <c r="N29" s="7"/>
      <c r="O29" s="4"/>
      <c r="P29" s="4"/>
    </row>
    <row r="30" spans="2:21">
      <c r="C30" s="3"/>
      <c r="D30" s="53"/>
      <c r="E30" s="3"/>
      <c r="F30" s="3"/>
      <c r="G30" s="53"/>
      <c r="H30" s="53"/>
      <c r="I30" s="53"/>
      <c r="J30" s="53"/>
      <c r="N30" s="7"/>
      <c r="O30" s="4"/>
      <c r="P30" s="4"/>
    </row>
    <row r="31" spans="2:21">
      <c r="N31" s="7"/>
      <c r="O31" s="4"/>
      <c r="P31" s="4"/>
    </row>
    <row r="32" spans="2:21">
      <c r="N32" s="7"/>
      <c r="O32" s="4"/>
      <c r="P32" s="4"/>
    </row>
  </sheetData>
  <mergeCells count="8">
    <mergeCell ref="O1:W2"/>
    <mergeCell ref="D1:K1"/>
    <mergeCell ref="A5:C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8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11.5703125" style="2" bestFit="1" customWidth="1"/>
    <col min="2" max="2" width="73.7109375" style="85" customWidth="1"/>
    <col min="3" max="3" width="16.140625" style="1" bestFit="1" customWidth="1"/>
    <col min="4" max="4" width="10.28515625" style="7" bestFit="1" customWidth="1"/>
    <col min="5" max="5" width="7.85546875" style="7" customWidth="1"/>
    <col min="6" max="7" width="10.28515625" style="1" bestFit="1" customWidth="1"/>
    <col min="8" max="8" width="6.28515625" style="77" customWidth="1"/>
    <col min="9" max="12" width="5.5703125" style="77" customWidth="1"/>
    <col min="13" max="13" width="19.7109375" style="77" customWidth="1"/>
    <col min="14" max="14" width="19.7109375" style="77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4" customFormat="1" ht="15.75" customHeight="1">
      <c r="A1" s="446" t="s">
        <v>1</v>
      </c>
      <c r="B1" s="452" t="s">
        <v>0</v>
      </c>
      <c r="C1" s="454" t="s">
        <v>85</v>
      </c>
      <c r="D1" s="448" t="s">
        <v>3</v>
      </c>
      <c r="E1" s="449"/>
      <c r="F1" s="450" t="s">
        <v>460</v>
      </c>
      <c r="G1" s="451"/>
      <c r="H1" s="436" t="s">
        <v>29</v>
      </c>
      <c r="I1" s="437"/>
      <c r="J1" s="437"/>
      <c r="K1" s="437"/>
      <c r="L1" s="437"/>
      <c r="M1" s="437"/>
      <c r="N1" s="438"/>
    </row>
    <row r="2" spans="1:14" s="8" customFormat="1" ht="16.5" thickBot="1">
      <c r="A2" s="447"/>
      <c r="B2" s="453"/>
      <c r="C2" s="455"/>
      <c r="D2" s="43"/>
      <c r="E2" s="54" t="s">
        <v>9</v>
      </c>
      <c r="F2" s="278"/>
      <c r="G2" s="95" t="s">
        <v>9</v>
      </c>
      <c r="H2" s="439"/>
      <c r="I2" s="440"/>
      <c r="J2" s="440"/>
      <c r="K2" s="440"/>
      <c r="L2" s="440"/>
      <c r="M2" s="440"/>
      <c r="N2" s="441"/>
    </row>
    <row r="3" spans="1:14" s="123" customFormat="1" ht="15">
      <c r="A3" s="354" t="str">
        <f>'1-συμβολαια'!A3</f>
        <v>;;;???</v>
      </c>
      <c r="B3" s="308" t="str">
        <f>'1-συμβολαια'!C3</f>
        <v>κληρονομιάς ΑΠΟΔΟΧΗ</v>
      </c>
      <c r="C3" s="309">
        <f>'1-συμβολαια'!D3</f>
        <v>0</v>
      </c>
      <c r="D3" s="367">
        <v>3</v>
      </c>
      <c r="E3" s="342">
        <v>3</v>
      </c>
      <c r="F3" s="310">
        <f t="shared" ref="F3:G4" si="0">(D3-1)*6</f>
        <v>12</v>
      </c>
      <c r="G3" s="310">
        <f t="shared" si="0"/>
        <v>12</v>
      </c>
      <c r="H3" s="302"/>
      <c r="I3" s="302"/>
      <c r="J3" s="302"/>
      <c r="K3" s="312"/>
      <c r="L3" s="312"/>
      <c r="M3" s="312"/>
      <c r="N3" s="312"/>
    </row>
    <row r="4" spans="1:14" s="123" customFormat="1" ht="15">
      <c r="A4" s="354">
        <f>'1-συμβολαια'!A4</f>
        <v>0</v>
      </c>
      <c r="B4" s="308" t="str">
        <f>'1-συμβολαια'!C4</f>
        <v>ΧΡΗΣΙΚΤΗΣΙΑ αγροτεμαχίων = 1982 πατρός ΚΛΗΡΟΝΟΜΙΑ άτυπος</v>
      </c>
      <c r="C4" s="309">
        <f>'1-συμβολαια'!D4</f>
        <v>666.66</v>
      </c>
      <c r="D4" s="342">
        <v>3</v>
      </c>
      <c r="E4" s="342"/>
      <c r="F4" s="310">
        <f t="shared" si="0"/>
        <v>12</v>
      </c>
      <c r="G4" s="311"/>
      <c r="H4" s="302" t="s">
        <v>514</v>
      </c>
      <c r="I4" s="302" t="s">
        <v>134</v>
      </c>
      <c r="J4" s="302"/>
      <c r="K4" s="312"/>
      <c r="L4" s="312"/>
      <c r="M4" s="312"/>
      <c r="N4" s="312"/>
    </row>
    <row r="5" spans="1:14" ht="15.75">
      <c r="A5" s="442" t="s">
        <v>60</v>
      </c>
      <c r="B5" s="443"/>
      <c r="C5" s="443"/>
      <c r="D5" s="444"/>
      <c r="E5" s="445"/>
      <c r="F5" s="368">
        <f>SUM(F3:F4)</f>
        <v>24</v>
      </c>
      <c r="G5" s="103">
        <f>SUM(G3:G4)</f>
        <v>12</v>
      </c>
    </row>
    <row r="6" spans="1:14" ht="15.75">
      <c r="H6" s="125" t="s">
        <v>143</v>
      </c>
      <c r="I6" s="126"/>
      <c r="J6" s="126"/>
      <c r="K6" s="126"/>
      <c r="L6" s="126"/>
      <c r="M6" s="126"/>
    </row>
    <row r="7" spans="1:14" ht="15.75">
      <c r="B7" s="281" t="s">
        <v>461</v>
      </c>
      <c r="C7" s="282"/>
      <c r="D7" s="282"/>
      <c r="E7" s="282"/>
      <c r="F7" s="282"/>
      <c r="I7" s="126" t="s">
        <v>144</v>
      </c>
      <c r="J7" s="126"/>
      <c r="K7" s="126"/>
      <c r="L7" s="126"/>
      <c r="M7" s="82"/>
    </row>
    <row r="8" spans="1:14" ht="15.75">
      <c r="B8" s="2"/>
      <c r="C8" s="203" t="s">
        <v>61</v>
      </c>
      <c r="D8" s="2"/>
      <c r="J8" s="125" t="s">
        <v>145</v>
      </c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K10" sqref="K10"/>
    </sheetView>
  </sheetViews>
  <sheetFormatPr defaultRowHeight="11.25"/>
  <cols>
    <col min="1" max="1" width="10.28515625" style="7" bestFit="1" customWidth="1"/>
    <col min="2" max="2" width="70.85546875" style="87" bestFit="1" customWidth="1"/>
    <col min="3" max="3" width="7.28515625" style="7" bestFit="1" customWidth="1"/>
    <col min="4" max="4" width="17.28515625" style="7" bestFit="1" customWidth="1"/>
    <col min="5" max="7" width="4.140625" style="7" bestFit="1" customWidth="1"/>
    <col min="8" max="8" width="7.28515625" style="7" bestFit="1" customWidth="1"/>
    <col min="9" max="9" width="22.42578125" style="7" bestFit="1" customWidth="1"/>
    <col min="10" max="10" width="18.28515625" style="7" bestFit="1" customWidth="1"/>
    <col min="11" max="11" width="16.5703125" style="7" bestFit="1" customWidth="1"/>
    <col min="12" max="14" width="4.140625" style="7" bestFit="1" customWidth="1"/>
    <col min="15" max="15" width="7.85546875" style="7" bestFit="1" customWidth="1"/>
    <col min="16" max="16" width="16.42578125" style="1" customWidth="1"/>
    <col min="17" max="17" width="7.140625" style="77" customWidth="1"/>
    <col min="18" max="20" width="6.7109375" style="77" customWidth="1"/>
    <col min="21" max="21" width="30.5703125" style="77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5" s="5" customFormat="1" ht="15.75">
      <c r="A1" s="426" t="s">
        <v>1</v>
      </c>
      <c r="B1" s="428" t="s">
        <v>0</v>
      </c>
      <c r="C1" s="458" t="s">
        <v>11</v>
      </c>
      <c r="D1" s="458"/>
      <c r="E1" s="458"/>
      <c r="F1" s="458"/>
      <c r="G1" s="458"/>
      <c r="H1" s="459" t="s">
        <v>12</v>
      </c>
      <c r="I1" s="459"/>
      <c r="J1" s="459"/>
      <c r="K1" s="459"/>
      <c r="L1" s="459"/>
      <c r="M1" s="459"/>
      <c r="N1" s="459"/>
      <c r="O1" s="462" t="s">
        <v>86</v>
      </c>
      <c r="P1" s="460" t="s">
        <v>227</v>
      </c>
      <c r="Q1" s="456" t="s">
        <v>29</v>
      </c>
      <c r="R1" s="418"/>
      <c r="S1" s="418"/>
      <c r="T1" s="418"/>
      <c r="U1" s="419"/>
    </row>
    <row r="2" spans="1:25" ht="24" customHeight="1" thickBot="1">
      <c r="A2" s="427"/>
      <c r="B2" s="429"/>
      <c r="C2" s="6" t="s">
        <v>47</v>
      </c>
      <c r="D2" s="6" t="s">
        <v>48</v>
      </c>
      <c r="E2" s="6" t="s">
        <v>49</v>
      </c>
      <c r="F2" s="6" t="s">
        <v>50</v>
      </c>
      <c r="G2" s="35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6" t="s">
        <v>53</v>
      </c>
      <c r="O2" s="463"/>
      <c r="P2" s="461"/>
      <c r="Q2" s="457"/>
      <c r="R2" s="420"/>
      <c r="S2" s="420"/>
      <c r="T2" s="420"/>
      <c r="U2" s="421"/>
    </row>
    <row r="3" spans="1:25" s="245" customFormat="1" ht="15">
      <c r="A3" s="354" t="str">
        <f>'1-συμβολαια'!A3</f>
        <v>;;;???</v>
      </c>
      <c r="B3" s="313" t="str">
        <f>'1-συμβολαια'!C3</f>
        <v>κληρονομιάς ΑΠΟΔΟΧΗ</v>
      </c>
      <c r="C3" s="314"/>
      <c r="D3" s="241" t="s">
        <v>512</v>
      </c>
      <c r="E3" s="241"/>
      <c r="F3" s="241"/>
      <c r="G3" s="241"/>
      <c r="H3" s="241"/>
      <c r="I3" s="241" t="s">
        <v>537</v>
      </c>
      <c r="J3" s="241" t="s">
        <v>538</v>
      </c>
      <c r="K3" s="241" t="s">
        <v>539</v>
      </c>
      <c r="L3" s="246"/>
      <c r="M3" s="246"/>
      <c r="N3" s="246"/>
      <c r="O3" s="314"/>
      <c r="P3" s="310">
        <f>O3*('2-δικαιώμ'!M3+'3-φύλλα2α'!F3)</f>
        <v>0</v>
      </c>
      <c r="Q3" s="315"/>
      <c r="R3" s="315"/>
      <c r="S3" s="315"/>
      <c r="T3" s="315"/>
      <c r="U3" s="316"/>
    </row>
    <row r="4" spans="1:25" s="245" customFormat="1" ht="15">
      <c r="A4" s="354">
        <f>'1-συμβολαια'!A4</f>
        <v>0</v>
      </c>
      <c r="B4" s="313" t="str">
        <f>'1-συμβολαια'!C4</f>
        <v>ΧΡΗΣΙΚΤΗΣΙΑ αγροτεμαχίων = 1982 πατρός ΚΛΗΡΟΝΟΜΙΑ άτυπος</v>
      </c>
      <c r="C4" s="314"/>
      <c r="D4" s="241" t="s">
        <v>513</v>
      </c>
      <c r="E4" s="241"/>
      <c r="F4" s="241"/>
      <c r="G4" s="241"/>
      <c r="H4" s="241"/>
      <c r="I4" s="241" t="s">
        <v>512</v>
      </c>
      <c r="J4" s="246"/>
      <c r="K4" s="246"/>
      <c r="L4" s="246"/>
      <c r="M4" s="246"/>
      <c r="N4" s="246"/>
      <c r="O4" s="314"/>
      <c r="P4" s="310">
        <f>O4*('2-δικαιώμ'!M4+'3-φύλλα2α'!F4)</f>
        <v>0</v>
      </c>
      <c r="Q4" s="315"/>
      <c r="R4" s="315"/>
      <c r="S4" s="315"/>
      <c r="T4" s="315"/>
      <c r="U4" s="316"/>
    </row>
    <row r="5" spans="1:25" ht="15.75">
      <c r="A5" s="442" t="s">
        <v>47</v>
      </c>
      <c r="B5" s="443"/>
      <c r="C5" s="444"/>
      <c r="D5" s="444"/>
      <c r="E5" s="444"/>
      <c r="F5" s="444"/>
      <c r="G5" s="444"/>
      <c r="H5" s="444"/>
      <c r="I5" s="444"/>
      <c r="J5" s="444"/>
      <c r="K5" s="443"/>
      <c r="L5" s="443"/>
      <c r="M5" s="443"/>
      <c r="N5" s="443"/>
      <c r="O5" s="443"/>
      <c r="P5" s="93">
        <f>SUM(P3:P4)</f>
        <v>0</v>
      </c>
    </row>
    <row r="7" spans="1:25" ht="15.75">
      <c r="Q7" s="142" t="s">
        <v>146</v>
      </c>
      <c r="R7" s="116"/>
      <c r="S7" s="116"/>
      <c r="T7" s="116"/>
      <c r="U7" s="116"/>
      <c r="V7" s="116"/>
      <c r="W7" s="116"/>
      <c r="X7" s="116"/>
      <c r="Y7" s="108"/>
    </row>
    <row r="8" spans="1:25" ht="15.75">
      <c r="R8" s="126" t="s">
        <v>147</v>
      </c>
      <c r="S8" s="126"/>
      <c r="T8" s="126"/>
      <c r="U8" s="126"/>
      <c r="V8" s="126"/>
      <c r="W8" s="126"/>
      <c r="X8" s="126"/>
    </row>
    <row r="9" spans="1:25" ht="15.75">
      <c r="S9" s="142" t="s">
        <v>148</v>
      </c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B13" sqref="B13:C17"/>
    </sheetView>
  </sheetViews>
  <sheetFormatPr defaultRowHeight="11.25"/>
  <cols>
    <col min="1" max="1" width="10.28515625" style="7" customWidth="1"/>
    <col min="2" max="2" width="53.85546875" style="87" bestFit="1" customWidth="1"/>
    <col min="3" max="3" width="12.5703125" style="1" customWidth="1"/>
    <col min="4" max="5" width="7.85546875" style="2" customWidth="1"/>
    <col min="6" max="6" width="6.85546875" style="7" customWidth="1"/>
    <col min="7" max="7" width="7.140625" style="7" customWidth="1"/>
    <col min="8" max="8" width="7.28515625" style="1" customWidth="1"/>
    <col min="9" max="9" width="8.7109375" style="1" customWidth="1"/>
    <col min="10" max="12" width="6.85546875" style="1" customWidth="1"/>
    <col min="13" max="13" width="7.28515625" style="1" customWidth="1"/>
    <col min="14" max="14" width="10.5703125" style="1" customWidth="1"/>
    <col min="15" max="15" width="6.85546875" style="1" customWidth="1"/>
    <col min="16" max="16" width="6.7109375" style="1" customWidth="1"/>
    <col min="17" max="17" width="9.7109375" style="1" customWidth="1"/>
    <col min="18" max="18" width="6.42578125" style="326" customWidth="1"/>
    <col min="19" max="22" width="7.28515625" style="326" customWidth="1"/>
    <col min="23" max="23" width="7.140625" style="326" customWidth="1"/>
    <col min="24" max="24" width="5.5703125" style="326" customWidth="1"/>
    <col min="25" max="25" width="5.85546875" style="326" customWidth="1"/>
    <col min="26" max="26" width="6.140625" style="326" customWidth="1"/>
    <col min="27" max="27" width="6.7109375" style="326" customWidth="1"/>
    <col min="28" max="29" width="7.42578125" style="326" customWidth="1"/>
    <col min="30" max="30" width="7.140625" style="326" customWidth="1"/>
    <col min="31" max="33" width="6.28515625" style="326" customWidth="1"/>
    <col min="34" max="34" width="7.140625" style="326" customWidth="1"/>
    <col min="35" max="39" width="6.28515625" style="326" customWidth="1"/>
    <col min="40" max="40" width="11.7109375" style="326" customWidth="1"/>
    <col min="41" max="41" width="22.7109375" style="77" customWidth="1"/>
    <col min="42" max="256" width="9.140625" style="2"/>
    <col min="257" max="257" width="9" style="2" bestFit="1" customWidth="1"/>
    <col min="258" max="258" width="9.85546875" style="2" bestFit="1" customWidth="1"/>
    <col min="259" max="259" width="9.140625" style="2" bestFit="1" customWidth="1"/>
    <col min="260" max="260" width="16" style="2" bestFit="1" customWidth="1"/>
    <col min="261" max="261" width="9" style="2" bestFit="1" customWidth="1"/>
    <col min="262" max="262" width="7.85546875" style="2" bestFit="1" customWidth="1"/>
    <col min="263" max="263" width="11.7109375" style="2" bestFit="1" customWidth="1"/>
    <col min="264" max="264" width="14.28515625" style="2" customWidth="1"/>
    <col min="265" max="265" width="11.7109375" style="2" bestFit="1" customWidth="1"/>
    <col min="266" max="266" width="14.140625" style="2" bestFit="1" customWidth="1"/>
    <col min="267" max="267" width="16.7109375" style="2" customWidth="1"/>
    <col min="268" max="268" width="16.5703125" style="2" customWidth="1"/>
    <col min="269" max="270" width="7.85546875" style="2" bestFit="1" customWidth="1"/>
    <col min="271" max="271" width="8" style="2" bestFit="1" customWidth="1"/>
    <col min="272" max="273" width="7.85546875" style="2" bestFit="1" customWidth="1"/>
    <col min="274" max="274" width="9.7109375" style="2" customWidth="1"/>
    <col min="275" max="275" width="12.85546875" style="2" customWidth="1"/>
    <col min="276" max="512" width="9.140625" style="2"/>
    <col min="513" max="513" width="9" style="2" bestFit="1" customWidth="1"/>
    <col min="514" max="514" width="9.85546875" style="2" bestFit="1" customWidth="1"/>
    <col min="515" max="515" width="9.140625" style="2" bestFit="1" customWidth="1"/>
    <col min="516" max="516" width="16" style="2" bestFit="1" customWidth="1"/>
    <col min="517" max="517" width="9" style="2" bestFit="1" customWidth="1"/>
    <col min="518" max="518" width="7.85546875" style="2" bestFit="1" customWidth="1"/>
    <col min="519" max="519" width="11.7109375" style="2" bestFit="1" customWidth="1"/>
    <col min="520" max="520" width="14.28515625" style="2" customWidth="1"/>
    <col min="521" max="521" width="11.7109375" style="2" bestFit="1" customWidth="1"/>
    <col min="522" max="522" width="14.140625" style="2" bestFit="1" customWidth="1"/>
    <col min="523" max="523" width="16.7109375" style="2" customWidth="1"/>
    <col min="524" max="524" width="16.5703125" style="2" customWidth="1"/>
    <col min="525" max="526" width="7.85546875" style="2" bestFit="1" customWidth="1"/>
    <col min="527" max="527" width="8" style="2" bestFit="1" customWidth="1"/>
    <col min="528" max="529" width="7.85546875" style="2" bestFit="1" customWidth="1"/>
    <col min="530" max="530" width="9.7109375" style="2" customWidth="1"/>
    <col min="531" max="531" width="12.85546875" style="2" customWidth="1"/>
    <col min="532" max="768" width="9.140625" style="2"/>
    <col min="769" max="769" width="9" style="2" bestFit="1" customWidth="1"/>
    <col min="770" max="770" width="9.85546875" style="2" bestFit="1" customWidth="1"/>
    <col min="771" max="771" width="9.140625" style="2" bestFit="1" customWidth="1"/>
    <col min="772" max="772" width="16" style="2" bestFit="1" customWidth="1"/>
    <col min="773" max="773" width="9" style="2" bestFit="1" customWidth="1"/>
    <col min="774" max="774" width="7.85546875" style="2" bestFit="1" customWidth="1"/>
    <col min="775" max="775" width="11.7109375" style="2" bestFit="1" customWidth="1"/>
    <col min="776" max="776" width="14.28515625" style="2" customWidth="1"/>
    <col min="777" max="777" width="11.7109375" style="2" bestFit="1" customWidth="1"/>
    <col min="778" max="778" width="14.140625" style="2" bestFit="1" customWidth="1"/>
    <col min="779" max="779" width="16.7109375" style="2" customWidth="1"/>
    <col min="780" max="780" width="16.5703125" style="2" customWidth="1"/>
    <col min="781" max="782" width="7.85546875" style="2" bestFit="1" customWidth="1"/>
    <col min="783" max="783" width="8" style="2" bestFit="1" customWidth="1"/>
    <col min="784" max="785" width="7.85546875" style="2" bestFit="1" customWidth="1"/>
    <col min="786" max="786" width="9.7109375" style="2" customWidth="1"/>
    <col min="787" max="787" width="12.85546875" style="2" customWidth="1"/>
    <col min="788" max="1024" width="9.140625" style="2"/>
    <col min="1025" max="1025" width="9" style="2" bestFit="1" customWidth="1"/>
    <col min="1026" max="1026" width="9.85546875" style="2" bestFit="1" customWidth="1"/>
    <col min="1027" max="1027" width="9.140625" style="2" bestFit="1" customWidth="1"/>
    <col min="1028" max="1028" width="16" style="2" bestFit="1" customWidth="1"/>
    <col min="1029" max="1029" width="9" style="2" bestFit="1" customWidth="1"/>
    <col min="1030" max="1030" width="7.85546875" style="2" bestFit="1" customWidth="1"/>
    <col min="1031" max="1031" width="11.7109375" style="2" bestFit="1" customWidth="1"/>
    <col min="1032" max="1032" width="14.28515625" style="2" customWidth="1"/>
    <col min="1033" max="1033" width="11.7109375" style="2" bestFit="1" customWidth="1"/>
    <col min="1034" max="1034" width="14.140625" style="2" bestFit="1" customWidth="1"/>
    <col min="1035" max="1035" width="16.7109375" style="2" customWidth="1"/>
    <col min="1036" max="1036" width="16.5703125" style="2" customWidth="1"/>
    <col min="1037" max="1038" width="7.85546875" style="2" bestFit="1" customWidth="1"/>
    <col min="1039" max="1039" width="8" style="2" bestFit="1" customWidth="1"/>
    <col min="1040" max="1041" width="7.85546875" style="2" bestFit="1" customWidth="1"/>
    <col min="1042" max="1042" width="9.7109375" style="2" customWidth="1"/>
    <col min="1043" max="1043" width="12.85546875" style="2" customWidth="1"/>
    <col min="1044" max="1280" width="9.140625" style="2"/>
    <col min="1281" max="1281" width="9" style="2" bestFit="1" customWidth="1"/>
    <col min="1282" max="1282" width="9.85546875" style="2" bestFit="1" customWidth="1"/>
    <col min="1283" max="1283" width="9.140625" style="2" bestFit="1" customWidth="1"/>
    <col min="1284" max="1284" width="16" style="2" bestFit="1" customWidth="1"/>
    <col min="1285" max="1285" width="9" style="2" bestFit="1" customWidth="1"/>
    <col min="1286" max="1286" width="7.85546875" style="2" bestFit="1" customWidth="1"/>
    <col min="1287" max="1287" width="11.7109375" style="2" bestFit="1" customWidth="1"/>
    <col min="1288" max="1288" width="14.28515625" style="2" customWidth="1"/>
    <col min="1289" max="1289" width="11.7109375" style="2" bestFit="1" customWidth="1"/>
    <col min="1290" max="1290" width="14.140625" style="2" bestFit="1" customWidth="1"/>
    <col min="1291" max="1291" width="16.7109375" style="2" customWidth="1"/>
    <col min="1292" max="1292" width="16.5703125" style="2" customWidth="1"/>
    <col min="1293" max="1294" width="7.85546875" style="2" bestFit="1" customWidth="1"/>
    <col min="1295" max="1295" width="8" style="2" bestFit="1" customWidth="1"/>
    <col min="1296" max="1297" width="7.85546875" style="2" bestFit="1" customWidth="1"/>
    <col min="1298" max="1298" width="9.7109375" style="2" customWidth="1"/>
    <col min="1299" max="1299" width="12.85546875" style="2" customWidth="1"/>
    <col min="1300" max="1536" width="9.140625" style="2"/>
    <col min="1537" max="1537" width="9" style="2" bestFit="1" customWidth="1"/>
    <col min="1538" max="1538" width="9.85546875" style="2" bestFit="1" customWidth="1"/>
    <col min="1539" max="1539" width="9.140625" style="2" bestFit="1" customWidth="1"/>
    <col min="1540" max="1540" width="16" style="2" bestFit="1" customWidth="1"/>
    <col min="1541" max="1541" width="9" style="2" bestFit="1" customWidth="1"/>
    <col min="1542" max="1542" width="7.85546875" style="2" bestFit="1" customWidth="1"/>
    <col min="1543" max="1543" width="11.7109375" style="2" bestFit="1" customWidth="1"/>
    <col min="1544" max="1544" width="14.28515625" style="2" customWidth="1"/>
    <col min="1545" max="1545" width="11.7109375" style="2" bestFit="1" customWidth="1"/>
    <col min="1546" max="1546" width="14.140625" style="2" bestFit="1" customWidth="1"/>
    <col min="1547" max="1547" width="16.7109375" style="2" customWidth="1"/>
    <col min="1548" max="1548" width="16.5703125" style="2" customWidth="1"/>
    <col min="1549" max="1550" width="7.85546875" style="2" bestFit="1" customWidth="1"/>
    <col min="1551" max="1551" width="8" style="2" bestFit="1" customWidth="1"/>
    <col min="1552" max="1553" width="7.85546875" style="2" bestFit="1" customWidth="1"/>
    <col min="1554" max="1554" width="9.7109375" style="2" customWidth="1"/>
    <col min="1555" max="1555" width="12.85546875" style="2" customWidth="1"/>
    <col min="1556" max="1792" width="9.140625" style="2"/>
    <col min="1793" max="1793" width="9" style="2" bestFit="1" customWidth="1"/>
    <col min="1794" max="1794" width="9.85546875" style="2" bestFit="1" customWidth="1"/>
    <col min="1795" max="1795" width="9.140625" style="2" bestFit="1" customWidth="1"/>
    <col min="1796" max="1796" width="16" style="2" bestFit="1" customWidth="1"/>
    <col min="1797" max="1797" width="9" style="2" bestFit="1" customWidth="1"/>
    <col min="1798" max="1798" width="7.85546875" style="2" bestFit="1" customWidth="1"/>
    <col min="1799" max="1799" width="11.7109375" style="2" bestFit="1" customWidth="1"/>
    <col min="1800" max="1800" width="14.28515625" style="2" customWidth="1"/>
    <col min="1801" max="1801" width="11.7109375" style="2" bestFit="1" customWidth="1"/>
    <col min="1802" max="1802" width="14.140625" style="2" bestFit="1" customWidth="1"/>
    <col min="1803" max="1803" width="16.7109375" style="2" customWidth="1"/>
    <col min="1804" max="1804" width="16.5703125" style="2" customWidth="1"/>
    <col min="1805" max="1806" width="7.85546875" style="2" bestFit="1" customWidth="1"/>
    <col min="1807" max="1807" width="8" style="2" bestFit="1" customWidth="1"/>
    <col min="1808" max="1809" width="7.85546875" style="2" bestFit="1" customWidth="1"/>
    <col min="1810" max="1810" width="9.7109375" style="2" customWidth="1"/>
    <col min="1811" max="1811" width="12.85546875" style="2" customWidth="1"/>
    <col min="1812" max="2048" width="9.140625" style="2"/>
    <col min="2049" max="2049" width="9" style="2" bestFit="1" customWidth="1"/>
    <col min="2050" max="2050" width="9.85546875" style="2" bestFit="1" customWidth="1"/>
    <col min="2051" max="2051" width="9.140625" style="2" bestFit="1" customWidth="1"/>
    <col min="2052" max="2052" width="16" style="2" bestFit="1" customWidth="1"/>
    <col min="2053" max="2053" width="9" style="2" bestFit="1" customWidth="1"/>
    <col min="2054" max="2054" width="7.85546875" style="2" bestFit="1" customWidth="1"/>
    <col min="2055" max="2055" width="11.7109375" style="2" bestFit="1" customWidth="1"/>
    <col min="2056" max="2056" width="14.28515625" style="2" customWidth="1"/>
    <col min="2057" max="2057" width="11.7109375" style="2" bestFit="1" customWidth="1"/>
    <col min="2058" max="2058" width="14.140625" style="2" bestFit="1" customWidth="1"/>
    <col min="2059" max="2059" width="16.7109375" style="2" customWidth="1"/>
    <col min="2060" max="2060" width="16.5703125" style="2" customWidth="1"/>
    <col min="2061" max="2062" width="7.85546875" style="2" bestFit="1" customWidth="1"/>
    <col min="2063" max="2063" width="8" style="2" bestFit="1" customWidth="1"/>
    <col min="2064" max="2065" width="7.85546875" style="2" bestFit="1" customWidth="1"/>
    <col min="2066" max="2066" width="9.7109375" style="2" customWidth="1"/>
    <col min="2067" max="2067" width="12.85546875" style="2" customWidth="1"/>
    <col min="2068" max="2304" width="9.140625" style="2"/>
    <col min="2305" max="2305" width="9" style="2" bestFit="1" customWidth="1"/>
    <col min="2306" max="2306" width="9.85546875" style="2" bestFit="1" customWidth="1"/>
    <col min="2307" max="2307" width="9.140625" style="2" bestFit="1" customWidth="1"/>
    <col min="2308" max="2308" width="16" style="2" bestFit="1" customWidth="1"/>
    <col min="2309" max="2309" width="9" style="2" bestFit="1" customWidth="1"/>
    <col min="2310" max="2310" width="7.85546875" style="2" bestFit="1" customWidth="1"/>
    <col min="2311" max="2311" width="11.7109375" style="2" bestFit="1" customWidth="1"/>
    <col min="2312" max="2312" width="14.28515625" style="2" customWidth="1"/>
    <col min="2313" max="2313" width="11.7109375" style="2" bestFit="1" customWidth="1"/>
    <col min="2314" max="2314" width="14.140625" style="2" bestFit="1" customWidth="1"/>
    <col min="2315" max="2315" width="16.7109375" style="2" customWidth="1"/>
    <col min="2316" max="2316" width="16.5703125" style="2" customWidth="1"/>
    <col min="2317" max="2318" width="7.85546875" style="2" bestFit="1" customWidth="1"/>
    <col min="2319" max="2319" width="8" style="2" bestFit="1" customWidth="1"/>
    <col min="2320" max="2321" width="7.85546875" style="2" bestFit="1" customWidth="1"/>
    <col min="2322" max="2322" width="9.7109375" style="2" customWidth="1"/>
    <col min="2323" max="2323" width="12.85546875" style="2" customWidth="1"/>
    <col min="2324" max="2560" width="9.140625" style="2"/>
    <col min="2561" max="2561" width="9" style="2" bestFit="1" customWidth="1"/>
    <col min="2562" max="2562" width="9.85546875" style="2" bestFit="1" customWidth="1"/>
    <col min="2563" max="2563" width="9.140625" style="2" bestFit="1" customWidth="1"/>
    <col min="2564" max="2564" width="16" style="2" bestFit="1" customWidth="1"/>
    <col min="2565" max="2565" width="9" style="2" bestFit="1" customWidth="1"/>
    <col min="2566" max="2566" width="7.85546875" style="2" bestFit="1" customWidth="1"/>
    <col min="2567" max="2567" width="11.7109375" style="2" bestFit="1" customWidth="1"/>
    <col min="2568" max="2568" width="14.28515625" style="2" customWidth="1"/>
    <col min="2569" max="2569" width="11.7109375" style="2" bestFit="1" customWidth="1"/>
    <col min="2570" max="2570" width="14.140625" style="2" bestFit="1" customWidth="1"/>
    <col min="2571" max="2571" width="16.7109375" style="2" customWidth="1"/>
    <col min="2572" max="2572" width="16.5703125" style="2" customWidth="1"/>
    <col min="2573" max="2574" width="7.85546875" style="2" bestFit="1" customWidth="1"/>
    <col min="2575" max="2575" width="8" style="2" bestFit="1" customWidth="1"/>
    <col min="2576" max="2577" width="7.85546875" style="2" bestFit="1" customWidth="1"/>
    <col min="2578" max="2578" width="9.7109375" style="2" customWidth="1"/>
    <col min="2579" max="2579" width="12.85546875" style="2" customWidth="1"/>
    <col min="2580" max="2816" width="9.140625" style="2"/>
    <col min="2817" max="2817" width="9" style="2" bestFit="1" customWidth="1"/>
    <col min="2818" max="2818" width="9.85546875" style="2" bestFit="1" customWidth="1"/>
    <col min="2819" max="2819" width="9.140625" style="2" bestFit="1" customWidth="1"/>
    <col min="2820" max="2820" width="16" style="2" bestFit="1" customWidth="1"/>
    <col min="2821" max="2821" width="9" style="2" bestFit="1" customWidth="1"/>
    <col min="2822" max="2822" width="7.85546875" style="2" bestFit="1" customWidth="1"/>
    <col min="2823" max="2823" width="11.7109375" style="2" bestFit="1" customWidth="1"/>
    <col min="2824" max="2824" width="14.28515625" style="2" customWidth="1"/>
    <col min="2825" max="2825" width="11.7109375" style="2" bestFit="1" customWidth="1"/>
    <col min="2826" max="2826" width="14.140625" style="2" bestFit="1" customWidth="1"/>
    <col min="2827" max="2827" width="16.7109375" style="2" customWidth="1"/>
    <col min="2828" max="2828" width="16.5703125" style="2" customWidth="1"/>
    <col min="2829" max="2830" width="7.85546875" style="2" bestFit="1" customWidth="1"/>
    <col min="2831" max="2831" width="8" style="2" bestFit="1" customWidth="1"/>
    <col min="2832" max="2833" width="7.85546875" style="2" bestFit="1" customWidth="1"/>
    <col min="2834" max="2834" width="9.7109375" style="2" customWidth="1"/>
    <col min="2835" max="2835" width="12.85546875" style="2" customWidth="1"/>
    <col min="2836" max="3072" width="9.140625" style="2"/>
    <col min="3073" max="3073" width="9" style="2" bestFit="1" customWidth="1"/>
    <col min="3074" max="3074" width="9.85546875" style="2" bestFit="1" customWidth="1"/>
    <col min="3075" max="3075" width="9.140625" style="2" bestFit="1" customWidth="1"/>
    <col min="3076" max="3076" width="16" style="2" bestFit="1" customWidth="1"/>
    <col min="3077" max="3077" width="9" style="2" bestFit="1" customWidth="1"/>
    <col min="3078" max="3078" width="7.85546875" style="2" bestFit="1" customWidth="1"/>
    <col min="3079" max="3079" width="11.7109375" style="2" bestFit="1" customWidth="1"/>
    <col min="3080" max="3080" width="14.28515625" style="2" customWidth="1"/>
    <col min="3081" max="3081" width="11.7109375" style="2" bestFit="1" customWidth="1"/>
    <col min="3082" max="3082" width="14.140625" style="2" bestFit="1" customWidth="1"/>
    <col min="3083" max="3083" width="16.7109375" style="2" customWidth="1"/>
    <col min="3084" max="3084" width="16.5703125" style="2" customWidth="1"/>
    <col min="3085" max="3086" width="7.85546875" style="2" bestFit="1" customWidth="1"/>
    <col min="3087" max="3087" width="8" style="2" bestFit="1" customWidth="1"/>
    <col min="3088" max="3089" width="7.85546875" style="2" bestFit="1" customWidth="1"/>
    <col min="3090" max="3090" width="9.7109375" style="2" customWidth="1"/>
    <col min="3091" max="3091" width="12.85546875" style="2" customWidth="1"/>
    <col min="3092" max="3328" width="9.140625" style="2"/>
    <col min="3329" max="3329" width="9" style="2" bestFit="1" customWidth="1"/>
    <col min="3330" max="3330" width="9.85546875" style="2" bestFit="1" customWidth="1"/>
    <col min="3331" max="3331" width="9.140625" style="2" bestFit="1" customWidth="1"/>
    <col min="3332" max="3332" width="16" style="2" bestFit="1" customWidth="1"/>
    <col min="3333" max="3333" width="9" style="2" bestFit="1" customWidth="1"/>
    <col min="3334" max="3334" width="7.85546875" style="2" bestFit="1" customWidth="1"/>
    <col min="3335" max="3335" width="11.7109375" style="2" bestFit="1" customWidth="1"/>
    <col min="3336" max="3336" width="14.28515625" style="2" customWidth="1"/>
    <col min="3337" max="3337" width="11.7109375" style="2" bestFit="1" customWidth="1"/>
    <col min="3338" max="3338" width="14.140625" style="2" bestFit="1" customWidth="1"/>
    <col min="3339" max="3339" width="16.7109375" style="2" customWidth="1"/>
    <col min="3340" max="3340" width="16.5703125" style="2" customWidth="1"/>
    <col min="3341" max="3342" width="7.85546875" style="2" bestFit="1" customWidth="1"/>
    <col min="3343" max="3343" width="8" style="2" bestFit="1" customWidth="1"/>
    <col min="3344" max="3345" width="7.85546875" style="2" bestFit="1" customWidth="1"/>
    <col min="3346" max="3346" width="9.7109375" style="2" customWidth="1"/>
    <col min="3347" max="3347" width="12.85546875" style="2" customWidth="1"/>
    <col min="3348" max="3584" width="9.140625" style="2"/>
    <col min="3585" max="3585" width="9" style="2" bestFit="1" customWidth="1"/>
    <col min="3586" max="3586" width="9.85546875" style="2" bestFit="1" customWidth="1"/>
    <col min="3587" max="3587" width="9.140625" style="2" bestFit="1" customWidth="1"/>
    <col min="3588" max="3588" width="16" style="2" bestFit="1" customWidth="1"/>
    <col min="3589" max="3589" width="9" style="2" bestFit="1" customWidth="1"/>
    <col min="3590" max="3590" width="7.85546875" style="2" bestFit="1" customWidth="1"/>
    <col min="3591" max="3591" width="11.7109375" style="2" bestFit="1" customWidth="1"/>
    <col min="3592" max="3592" width="14.28515625" style="2" customWidth="1"/>
    <col min="3593" max="3593" width="11.7109375" style="2" bestFit="1" customWidth="1"/>
    <col min="3594" max="3594" width="14.140625" style="2" bestFit="1" customWidth="1"/>
    <col min="3595" max="3595" width="16.7109375" style="2" customWidth="1"/>
    <col min="3596" max="3596" width="16.5703125" style="2" customWidth="1"/>
    <col min="3597" max="3598" width="7.85546875" style="2" bestFit="1" customWidth="1"/>
    <col min="3599" max="3599" width="8" style="2" bestFit="1" customWidth="1"/>
    <col min="3600" max="3601" width="7.85546875" style="2" bestFit="1" customWidth="1"/>
    <col min="3602" max="3602" width="9.7109375" style="2" customWidth="1"/>
    <col min="3603" max="3603" width="12.85546875" style="2" customWidth="1"/>
    <col min="3604" max="3840" width="9.140625" style="2"/>
    <col min="3841" max="3841" width="9" style="2" bestFit="1" customWidth="1"/>
    <col min="3842" max="3842" width="9.85546875" style="2" bestFit="1" customWidth="1"/>
    <col min="3843" max="3843" width="9.140625" style="2" bestFit="1" customWidth="1"/>
    <col min="3844" max="3844" width="16" style="2" bestFit="1" customWidth="1"/>
    <col min="3845" max="3845" width="9" style="2" bestFit="1" customWidth="1"/>
    <col min="3846" max="3846" width="7.85546875" style="2" bestFit="1" customWidth="1"/>
    <col min="3847" max="3847" width="11.7109375" style="2" bestFit="1" customWidth="1"/>
    <col min="3848" max="3848" width="14.28515625" style="2" customWidth="1"/>
    <col min="3849" max="3849" width="11.7109375" style="2" bestFit="1" customWidth="1"/>
    <col min="3850" max="3850" width="14.140625" style="2" bestFit="1" customWidth="1"/>
    <col min="3851" max="3851" width="16.7109375" style="2" customWidth="1"/>
    <col min="3852" max="3852" width="16.5703125" style="2" customWidth="1"/>
    <col min="3853" max="3854" width="7.85546875" style="2" bestFit="1" customWidth="1"/>
    <col min="3855" max="3855" width="8" style="2" bestFit="1" customWidth="1"/>
    <col min="3856" max="3857" width="7.85546875" style="2" bestFit="1" customWidth="1"/>
    <col min="3858" max="3858" width="9.7109375" style="2" customWidth="1"/>
    <col min="3859" max="3859" width="12.85546875" style="2" customWidth="1"/>
    <col min="3860" max="4096" width="9.140625" style="2"/>
    <col min="4097" max="4097" width="9" style="2" bestFit="1" customWidth="1"/>
    <col min="4098" max="4098" width="9.85546875" style="2" bestFit="1" customWidth="1"/>
    <col min="4099" max="4099" width="9.140625" style="2" bestFit="1" customWidth="1"/>
    <col min="4100" max="4100" width="16" style="2" bestFit="1" customWidth="1"/>
    <col min="4101" max="4101" width="9" style="2" bestFit="1" customWidth="1"/>
    <col min="4102" max="4102" width="7.85546875" style="2" bestFit="1" customWidth="1"/>
    <col min="4103" max="4103" width="11.7109375" style="2" bestFit="1" customWidth="1"/>
    <col min="4104" max="4104" width="14.28515625" style="2" customWidth="1"/>
    <col min="4105" max="4105" width="11.7109375" style="2" bestFit="1" customWidth="1"/>
    <col min="4106" max="4106" width="14.140625" style="2" bestFit="1" customWidth="1"/>
    <col min="4107" max="4107" width="16.7109375" style="2" customWidth="1"/>
    <col min="4108" max="4108" width="16.5703125" style="2" customWidth="1"/>
    <col min="4109" max="4110" width="7.85546875" style="2" bestFit="1" customWidth="1"/>
    <col min="4111" max="4111" width="8" style="2" bestFit="1" customWidth="1"/>
    <col min="4112" max="4113" width="7.85546875" style="2" bestFit="1" customWidth="1"/>
    <col min="4114" max="4114" width="9.7109375" style="2" customWidth="1"/>
    <col min="4115" max="4115" width="12.85546875" style="2" customWidth="1"/>
    <col min="4116" max="4352" width="9.140625" style="2"/>
    <col min="4353" max="4353" width="9" style="2" bestFit="1" customWidth="1"/>
    <col min="4354" max="4354" width="9.85546875" style="2" bestFit="1" customWidth="1"/>
    <col min="4355" max="4355" width="9.140625" style="2" bestFit="1" customWidth="1"/>
    <col min="4356" max="4356" width="16" style="2" bestFit="1" customWidth="1"/>
    <col min="4357" max="4357" width="9" style="2" bestFit="1" customWidth="1"/>
    <col min="4358" max="4358" width="7.85546875" style="2" bestFit="1" customWidth="1"/>
    <col min="4359" max="4359" width="11.7109375" style="2" bestFit="1" customWidth="1"/>
    <col min="4360" max="4360" width="14.28515625" style="2" customWidth="1"/>
    <col min="4361" max="4361" width="11.7109375" style="2" bestFit="1" customWidth="1"/>
    <col min="4362" max="4362" width="14.140625" style="2" bestFit="1" customWidth="1"/>
    <col min="4363" max="4363" width="16.7109375" style="2" customWidth="1"/>
    <col min="4364" max="4364" width="16.5703125" style="2" customWidth="1"/>
    <col min="4365" max="4366" width="7.85546875" style="2" bestFit="1" customWidth="1"/>
    <col min="4367" max="4367" width="8" style="2" bestFit="1" customWidth="1"/>
    <col min="4368" max="4369" width="7.85546875" style="2" bestFit="1" customWidth="1"/>
    <col min="4370" max="4370" width="9.7109375" style="2" customWidth="1"/>
    <col min="4371" max="4371" width="12.85546875" style="2" customWidth="1"/>
    <col min="4372" max="4608" width="9.140625" style="2"/>
    <col min="4609" max="4609" width="9" style="2" bestFit="1" customWidth="1"/>
    <col min="4610" max="4610" width="9.85546875" style="2" bestFit="1" customWidth="1"/>
    <col min="4611" max="4611" width="9.140625" style="2" bestFit="1" customWidth="1"/>
    <col min="4612" max="4612" width="16" style="2" bestFit="1" customWidth="1"/>
    <col min="4613" max="4613" width="9" style="2" bestFit="1" customWidth="1"/>
    <col min="4614" max="4614" width="7.85546875" style="2" bestFit="1" customWidth="1"/>
    <col min="4615" max="4615" width="11.7109375" style="2" bestFit="1" customWidth="1"/>
    <col min="4616" max="4616" width="14.28515625" style="2" customWidth="1"/>
    <col min="4617" max="4617" width="11.7109375" style="2" bestFit="1" customWidth="1"/>
    <col min="4618" max="4618" width="14.140625" style="2" bestFit="1" customWidth="1"/>
    <col min="4619" max="4619" width="16.7109375" style="2" customWidth="1"/>
    <col min="4620" max="4620" width="16.5703125" style="2" customWidth="1"/>
    <col min="4621" max="4622" width="7.85546875" style="2" bestFit="1" customWidth="1"/>
    <col min="4623" max="4623" width="8" style="2" bestFit="1" customWidth="1"/>
    <col min="4624" max="4625" width="7.85546875" style="2" bestFit="1" customWidth="1"/>
    <col min="4626" max="4626" width="9.7109375" style="2" customWidth="1"/>
    <col min="4627" max="4627" width="12.85546875" style="2" customWidth="1"/>
    <col min="4628" max="4864" width="9.140625" style="2"/>
    <col min="4865" max="4865" width="9" style="2" bestFit="1" customWidth="1"/>
    <col min="4866" max="4866" width="9.85546875" style="2" bestFit="1" customWidth="1"/>
    <col min="4867" max="4867" width="9.140625" style="2" bestFit="1" customWidth="1"/>
    <col min="4868" max="4868" width="16" style="2" bestFit="1" customWidth="1"/>
    <col min="4869" max="4869" width="9" style="2" bestFit="1" customWidth="1"/>
    <col min="4870" max="4870" width="7.85546875" style="2" bestFit="1" customWidth="1"/>
    <col min="4871" max="4871" width="11.7109375" style="2" bestFit="1" customWidth="1"/>
    <col min="4872" max="4872" width="14.28515625" style="2" customWidth="1"/>
    <col min="4873" max="4873" width="11.7109375" style="2" bestFit="1" customWidth="1"/>
    <col min="4874" max="4874" width="14.140625" style="2" bestFit="1" customWidth="1"/>
    <col min="4875" max="4875" width="16.7109375" style="2" customWidth="1"/>
    <col min="4876" max="4876" width="16.5703125" style="2" customWidth="1"/>
    <col min="4877" max="4878" width="7.85546875" style="2" bestFit="1" customWidth="1"/>
    <col min="4879" max="4879" width="8" style="2" bestFit="1" customWidth="1"/>
    <col min="4880" max="4881" width="7.85546875" style="2" bestFit="1" customWidth="1"/>
    <col min="4882" max="4882" width="9.7109375" style="2" customWidth="1"/>
    <col min="4883" max="4883" width="12.85546875" style="2" customWidth="1"/>
    <col min="4884" max="5120" width="9.140625" style="2"/>
    <col min="5121" max="5121" width="9" style="2" bestFit="1" customWidth="1"/>
    <col min="5122" max="5122" width="9.85546875" style="2" bestFit="1" customWidth="1"/>
    <col min="5123" max="5123" width="9.140625" style="2" bestFit="1" customWidth="1"/>
    <col min="5124" max="5124" width="16" style="2" bestFit="1" customWidth="1"/>
    <col min="5125" max="5125" width="9" style="2" bestFit="1" customWidth="1"/>
    <col min="5126" max="5126" width="7.85546875" style="2" bestFit="1" customWidth="1"/>
    <col min="5127" max="5127" width="11.7109375" style="2" bestFit="1" customWidth="1"/>
    <col min="5128" max="5128" width="14.28515625" style="2" customWidth="1"/>
    <col min="5129" max="5129" width="11.7109375" style="2" bestFit="1" customWidth="1"/>
    <col min="5130" max="5130" width="14.140625" style="2" bestFit="1" customWidth="1"/>
    <col min="5131" max="5131" width="16.7109375" style="2" customWidth="1"/>
    <col min="5132" max="5132" width="16.5703125" style="2" customWidth="1"/>
    <col min="5133" max="5134" width="7.85546875" style="2" bestFit="1" customWidth="1"/>
    <col min="5135" max="5135" width="8" style="2" bestFit="1" customWidth="1"/>
    <col min="5136" max="5137" width="7.85546875" style="2" bestFit="1" customWidth="1"/>
    <col min="5138" max="5138" width="9.7109375" style="2" customWidth="1"/>
    <col min="5139" max="5139" width="12.85546875" style="2" customWidth="1"/>
    <col min="5140" max="5376" width="9.140625" style="2"/>
    <col min="5377" max="5377" width="9" style="2" bestFit="1" customWidth="1"/>
    <col min="5378" max="5378" width="9.85546875" style="2" bestFit="1" customWidth="1"/>
    <col min="5379" max="5379" width="9.140625" style="2" bestFit="1" customWidth="1"/>
    <col min="5380" max="5380" width="16" style="2" bestFit="1" customWidth="1"/>
    <col min="5381" max="5381" width="9" style="2" bestFit="1" customWidth="1"/>
    <col min="5382" max="5382" width="7.85546875" style="2" bestFit="1" customWidth="1"/>
    <col min="5383" max="5383" width="11.7109375" style="2" bestFit="1" customWidth="1"/>
    <col min="5384" max="5384" width="14.28515625" style="2" customWidth="1"/>
    <col min="5385" max="5385" width="11.7109375" style="2" bestFit="1" customWidth="1"/>
    <col min="5386" max="5386" width="14.140625" style="2" bestFit="1" customWidth="1"/>
    <col min="5387" max="5387" width="16.7109375" style="2" customWidth="1"/>
    <col min="5388" max="5388" width="16.5703125" style="2" customWidth="1"/>
    <col min="5389" max="5390" width="7.85546875" style="2" bestFit="1" customWidth="1"/>
    <col min="5391" max="5391" width="8" style="2" bestFit="1" customWidth="1"/>
    <col min="5392" max="5393" width="7.85546875" style="2" bestFit="1" customWidth="1"/>
    <col min="5394" max="5394" width="9.7109375" style="2" customWidth="1"/>
    <col min="5395" max="5395" width="12.85546875" style="2" customWidth="1"/>
    <col min="5396" max="5632" width="9.140625" style="2"/>
    <col min="5633" max="5633" width="9" style="2" bestFit="1" customWidth="1"/>
    <col min="5634" max="5634" width="9.85546875" style="2" bestFit="1" customWidth="1"/>
    <col min="5635" max="5635" width="9.140625" style="2" bestFit="1" customWidth="1"/>
    <col min="5636" max="5636" width="16" style="2" bestFit="1" customWidth="1"/>
    <col min="5637" max="5637" width="9" style="2" bestFit="1" customWidth="1"/>
    <col min="5638" max="5638" width="7.85546875" style="2" bestFit="1" customWidth="1"/>
    <col min="5639" max="5639" width="11.7109375" style="2" bestFit="1" customWidth="1"/>
    <col min="5640" max="5640" width="14.28515625" style="2" customWidth="1"/>
    <col min="5641" max="5641" width="11.7109375" style="2" bestFit="1" customWidth="1"/>
    <col min="5642" max="5642" width="14.140625" style="2" bestFit="1" customWidth="1"/>
    <col min="5643" max="5643" width="16.7109375" style="2" customWidth="1"/>
    <col min="5644" max="5644" width="16.5703125" style="2" customWidth="1"/>
    <col min="5645" max="5646" width="7.85546875" style="2" bestFit="1" customWidth="1"/>
    <col min="5647" max="5647" width="8" style="2" bestFit="1" customWidth="1"/>
    <col min="5648" max="5649" width="7.85546875" style="2" bestFit="1" customWidth="1"/>
    <col min="5650" max="5650" width="9.7109375" style="2" customWidth="1"/>
    <col min="5651" max="5651" width="12.85546875" style="2" customWidth="1"/>
    <col min="5652" max="5888" width="9.140625" style="2"/>
    <col min="5889" max="5889" width="9" style="2" bestFit="1" customWidth="1"/>
    <col min="5890" max="5890" width="9.85546875" style="2" bestFit="1" customWidth="1"/>
    <col min="5891" max="5891" width="9.140625" style="2" bestFit="1" customWidth="1"/>
    <col min="5892" max="5892" width="16" style="2" bestFit="1" customWidth="1"/>
    <col min="5893" max="5893" width="9" style="2" bestFit="1" customWidth="1"/>
    <col min="5894" max="5894" width="7.85546875" style="2" bestFit="1" customWidth="1"/>
    <col min="5895" max="5895" width="11.7109375" style="2" bestFit="1" customWidth="1"/>
    <col min="5896" max="5896" width="14.28515625" style="2" customWidth="1"/>
    <col min="5897" max="5897" width="11.7109375" style="2" bestFit="1" customWidth="1"/>
    <col min="5898" max="5898" width="14.140625" style="2" bestFit="1" customWidth="1"/>
    <col min="5899" max="5899" width="16.7109375" style="2" customWidth="1"/>
    <col min="5900" max="5900" width="16.5703125" style="2" customWidth="1"/>
    <col min="5901" max="5902" width="7.85546875" style="2" bestFit="1" customWidth="1"/>
    <col min="5903" max="5903" width="8" style="2" bestFit="1" customWidth="1"/>
    <col min="5904" max="5905" width="7.85546875" style="2" bestFit="1" customWidth="1"/>
    <col min="5906" max="5906" width="9.7109375" style="2" customWidth="1"/>
    <col min="5907" max="5907" width="12.85546875" style="2" customWidth="1"/>
    <col min="5908" max="6144" width="9.140625" style="2"/>
    <col min="6145" max="6145" width="9" style="2" bestFit="1" customWidth="1"/>
    <col min="6146" max="6146" width="9.85546875" style="2" bestFit="1" customWidth="1"/>
    <col min="6147" max="6147" width="9.140625" style="2" bestFit="1" customWidth="1"/>
    <col min="6148" max="6148" width="16" style="2" bestFit="1" customWidth="1"/>
    <col min="6149" max="6149" width="9" style="2" bestFit="1" customWidth="1"/>
    <col min="6150" max="6150" width="7.85546875" style="2" bestFit="1" customWidth="1"/>
    <col min="6151" max="6151" width="11.7109375" style="2" bestFit="1" customWidth="1"/>
    <col min="6152" max="6152" width="14.28515625" style="2" customWidth="1"/>
    <col min="6153" max="6153" width="11.7109375" style="2" bestFit="1" customWidth="1"/>
    <col min="6154" max="6154" width="14.140625" style="2" bestFit="1" customWidth="1"/>
    <col min="6155" max="6155" width="16.7109375" style="2" customWidth="1"/>
    <col min="6156" max="6156" width="16.5703125" style="2" customWidth="1"/>
    <col min="6157" max="6158" width="7.85546875" style="2" bestFit="1" customWidth="1"/>
    <col min="6159" max="6159" width="8" style="2" bestFit="1" customWidth="1"/>
    <col min="6160" max="6161" width="7.85546875" style="2" bestFit="1" customWidth="1"/>
    <col min="6162" max="6162" width="9.7109375" style="2" customWidth="1"/>
    <col min="6163" max="6163" width="12.85546875" style="2" customWidth="1"/>
    <col min="6164" max="6400" width="9.140625" style="2"/>
    <col min="6401" max="6401" width="9" style="2" bestFit="1" customWidth="1"/>
    <col min="6402" max="6402" width="9.85546875" style="2" bestFit="1" customWidth="1"/>
    <col min="6403" max="6403" width="9.140625" style="2" bestFit="1" customWidth="1"/>
    <col min="6404" max="6404" width="16" style="2" bestFit="1" customWidth="1"/>
    <col min="6405" max="6405" width="9" style="2" bestFit="1" customWidth="1"/>
    <col min="6406" max="6406" width="7.85546875" style="2" bestFit="1" customWidth="1"/>
    <col min="6407" max="6407" width="11.7109375" style="2" bestFit="1" customWidth="1"/>
    <col min="6408" max="6408" width="14.28515625" style="2" customWidth="1"/>
    <col min="6409" max="6409" width="11.7109375" style="2" bestFit="1" customWidth="1"/>
    <col min="6410" max="6410" width="14.140625" style="2" bestFit="1" customWidth="1"/>
    <col min="6411" max="6411" width="16.7109375" style="2" customWidth="1"/>
    <col min="6412" max="6412" width="16.5703125" style="2" customWidth="1"/>
    <col min="6413" max="6414" width="7.85546875" style="2" bestFit="1" customWidth="1"/>
    <col min="6415" max="6415" width="8" style="2" bestFit="1" customWidth="1"/>
    <col min="6416" max="6417" width="7.85546875" style="2" bestFit="1" customWidth="1"/>
    <col min="6418" max="6418" width="9.7109375" style="2" customWidth="1"/>
    <col min="6419" max="6419" width="12.85546875" style="2" customWidth="1"/>
    <col min="6420" max="6656" width="9.140625" style="2"/>
    <col min="6657" max="6657" width="9" style="2" bestFit="1" customWidth="1"/>
    <col min="6658" max="6658" width="9.85546875" style="2" bestFit="1" customWidth="1"/>
    <col min="6659" max="6659" width="9.140625" style="2" bestFit="1" customWidth="1"/>
    <col min="6660" max="6660" width="16" style="2" bestFit="1" customWidth="1"/>
    <col min="6661" max="6661" width="9" style="2" bestFit="1" customWidth="1"/>
    <col min="6662" max="6662" width="7.85546875" style="2" bestFit="1" customWidth="1"/>
    <col min="6663" max="6663" width="11.7109375" style="2" bestFit="1" customWidth="1"/>
    <col min="6664" max="6664" width="14.28515625" style="2" customWidth="1"/>
    <col min="6665" max="6665" width="11.7109375" style="2" bestFit="1" customWidth="1"/>
    <col min="6666" max="6666" width="14.140625" style="2" bestFit="1" customWidth="1"/>
    <col min="6667" max="6667" width="16.7109375" style="2" customWidth="1"/>
    <col min="6668" max="6668" width="16.5703125" style="2" customWidth="1"/>
    <col min="6669" max="6670" width="7.85546875" style="2" bestFit="1" customWidth="1"/>
    <col min="6671" max="6671" width="8" style="2" bestFit="1" customWidth="1"/>
    <col min="6672" max="6673" width="7.85546875" style="2" bestFit="1" customWidth="1"/>
    <col min="6674" max="6674" width="9.7109375" style="2" customWidth="1"/>
    <col min="6675" max="6675" width="12.85546875" style="2" customWidth="1"/>
    <col min="6676" max="6912" width="9.140625" style="2"/>
    <col min="6913" max="6913" width="9" style="2" bestFit="1" customWidth="1"/>
    <col min="6914" max="6914" width="9.85546875" style="2" bestFit="1" customWidth="1"/>
    <col min="6915" max="6915" width="9.140625" style="2" bestFit="1" customWidth="1"/>
    <col min="6916" max="6916" width="16" style="2" bestFit="1" customWidth="1"/>
    <col min="6917" max="6917" width="9" style="2" bestFit="1" customWidth="1"/>
    <col min="6918" max="6918" width="7.85546875" style="2" bestFit="1" customWidth="1"/>
    <col min="6919" max="6919" width="11.7109375" style="2" bestFit="1" customWidth="1"/>
    <col min="6920" max="6920" width="14.28515625" style="2" customWidth="1"/>
    <col min="6921" max="6921" width="11.7109375" style="2" bestFit="1" customWidth="1"/>
    <col min="6922" max="6922" width="14.140625" style="2" bestFit="1" customWidth="1"/>
    <col min="6923" max="6923" width="16.7109375" style="2" customWidth="1"/>
    <col min="6924" max="6924" width="16.5703125" style="2" customWidth="1"/>
    <col min="6925" max="6926" width="7.85546875" style="2" bestFit="1" customWidth="1"/>
    <col min="6927" max="6927" width="8" style="2" bestFit="1" customWidth="1"/>
    <col min="6928" max="6929" width="7.85546875" style="2" bestFit="1" customWidth="1"/>
    <col min="6930" max="6930" width="9.7109375" style="2" customWidth="1"/>
    <col min="6931" max="6931" width="12.85546875" style="2" customWidth="1"/>
    <col min="6932" max="7168" width="9.140625" style="2"/>
    <col min="7169" max="7169" width="9" style="2" bestFit="1" customWidth="1"/>
    <col min="7170" max="7170" width="9.85546875" style="2" bestFit="1" customWidth="1"/>
    <col min="7171" max="7171" width="9.140625" style="2" bestFit="1" customWidth="1"/>
    <col min="7172" max="7172" width="16" style="2" bestFit="1" customWidth="1"/>
    <col min="7173" max="7173" width="9" style="2" bestFit="1" customWidth="1"/>
    <col min="7174" max="7174" width="7.85546875" style="2" bestFit="1" customWidth="1"/>
    <col min="7175" max="7175" width="11.7109375" style="2" bestFit="1" customWidth="1"/>
    <col min="7176" max="7176" width="14.28515625" style="2" customWidth="1"/>
    <col min="7177" max="7177" width="11.7109375" style="2" bestFit="1" customWidth="1"/>
    <col min="7178" max="7178" width="14.140625" style="2" bestFit="1" customWidth="1"/>
    <col min="7179" max="7179" width="16.7109375" style="2" customWidth="1"/>
    <col min="7180" max="7180" width="16.5703125" style="2" customWidth="1"/>
    <col min="7181" max="7182" width="7.85546875" style="2" bestFit="1" customWidth="1"/>
    <col min="7183" max="7183" width="8" style="2" bestFit="1" customWidth="1"/>
    <col min="7184" max="7185" width="7.85546875" style="2" bestFit="1" customWidth="1"/>
    <col min="7186" max="7186" width="9.7109375" style="2" customWidth="1"/>
    <col min="7187" max="7187" width="12.85546875" style="2" customWidth="1"/>
    <col min="7188" max="7424" width="9.140625" style="2"/>
    <col min="7425" max="7425" width="9" style="2" bestFit="1" customWidth="1"/>
    <col min="7426" max="7426" width="9.85546875" style="2" bestFit="1" customWidth="1"/>
    <col min="7427" max="7427" width="9.140625" style="2" bestFit="1" customWidth="1"/>
    <col min="7428" max="7428" width="16" style="2" bestFit="1" customWidth="1"/>
    <col min="7429" max="7429" width="9" style="2" bestFit="1" customWidth="1"/>
    <col min="7430" max="7430" width="7.85546875" style="2" bestFit="1" customWidth="1"/>
    <col min="7431" max="7431" width="11.7109375" style="2" bestFit="1" customWidth="1"/>
    <col min="7432" max="7432" width="14.28515625" style="2" customWidth="1"/>
    <col min="7433" max="7433" width="11.7109375" style="2" bestFit="1" customWidth="1"/>
    <col min="7434" max="7434" width="14.140625" style="2" bestFit="1" customWidth="1"/>
    <col min="7435" max="7435" width="16.7109375" style="2" customWidth="1"/>
    <col min="7436" max="7436" width="16.5703125" style="2" customWidth="1"/>
    <col min="7437" max="7438" width="7.85546875" style="2" bestFit="1" customWidth="1"/>
    <col min="7439" max="7439" width="8" style="2" bestFit="1" customWidth="1"/>
    <col min="7440" max="7441" width="7.85546875" style="2" bestFit="1" customWidth="1"/>
    <col min="7442" max="7442" width="9.7109375" style="2" customWidth="1"/>
    <col min="7443" max="7443" width="12.85546875" style="2" customWidth="1"/>
    <col min="7444" max="7680" width="9.140625" style="2"/>
    <col min="7681" max="7681" width="9" style="2" bestFit="1" customWidth="1"/>
    <col min="7682" max="7682" width="9.85546875" style="2" bestFit="1" customWidth="1"/>
    <col min="7683" max="7683" width="9.140625" style="2" bestFit="1" customWidth="1"/>
    <col min="7684" max="7684" width="16" style="2" bestFit="1" customWidth="1"/>
    <col min="7685" max="7685" width="9" style="2" bestFit="1" customWidth="1"/>
    <col min="7686" max="7686" width="7.85546875" style="2" bestFit="1" customWidth="1"/>
    <col min="7687" max="7687" width="11.7109375" style="2" bestFit="1" customWidth="1"/>
    <col min="7688" max="7688" width="14.28515625" style="2" customWidth="1"/>
    <col min="7689" max="7689" width="11.7109375" style="2" bestFit="1" customWidth="1"/>
    <col min="7690" max="7690" width="14.140625" style="2" bestFit="1" customWidth="1"/>
    <col min="7691" max="7691" width="16.7109375" style="2" customWidth="1"/>
    <col min="7692" max="7692" width="16.5703125" style="2" customWidth="1"/>
    <col min="7693" max="7694" width="7.85546875" style="2" bestFit="1" customWidth="1"/>
    <col min="7695" max="7695" width="8" style="2" bestFit="1" customWidth="1"/>
    <col min="7696" max="7697" width="7.85546875" style="2" bestFit="1" customWidth="1"/>
    <col min="7698" max="7698" width="9.7109375" style="2" customWidth="1"/>
    <col min="7699" max="7699" width="12.85546875" style="2" customWidth="1"/>
    <col min="7700" max="7936" width="9.140625" style="2"/>
    <col min="7937" max="7937" width="9" style="2" bestFit="1" customWidth="1"/>
    <col min="7938" max="7938" width="9.85546875" style="2" bestFit="1" customWidth="1"/>
    <col min="7939" max="7939" width="9.140625" style="2" bestFit="1" customWidth="1"/>
    <col min="7940" max="7940" width="16" style="2" bestFit="1" customWidth="1"/>
    <col min="7941" max="7941" width="9" style="2" bestFit="1" customWidth="1"/>
    <col min="7942" max="7942" width="7.85546875" style="2" bestFit="1" customWidth="1"/>
    <col min="7943" max="7943" width="11.7109375" style="2" bestFit="1" customWidth="1"/>
    <col min="7944" max="7944" width="14.28515625" style="2" customWidth="1"/>
    <col min="7945" max="7945" width="11.7109375" style="2" bestFit="1" customWidth="1"/>
    <col min="7946" max="7946" width="14.140625" style="2" bestFit="1" customWidth="1"/>
    <col min="7947" max="7947" width="16.7109375" style="2" customWidth="1"/>
    <col min="7948" max="7948" width="16.5703125" style="2" customWidth="1"/>
    <col min="7949" max="7950" width="7.85546875" style="2" bestFit="1" customWidth="1"/>
    <col min="7951" max="7951" width="8" style="2" bestFit="1" customWidth="1"/>
    <col min="7952" max="7953" width="7.85546875" style="2" bestFit="1" customWidth="1"/>
    <col min="7954" max="7954" width="9.7109375" style="2" customWidth="1"/>
    <col min="7955" max="7955" width="12.85546875" style="2" customWidth="1"/>
    <col min="7956" max="8192" width="9.140625" style="2"/>
    <col min="8193" max="8193" width="9" style="2" bestFit="1" customWidth="1"/>
    <col min="8194" max="8194" width="9.85546875" style="2" bestFit="1" customWidth="1"/>
    <col min="8195" max="8195" width="9.140625" style="2" bestFit="1" customWidth="1"/>
    <col min="8196" max="8196" width="16" style="2" bestFit="1" customWidth="1"/>
    <col min="8197" max="8197" width="9" style="2" bestFit="1" customWidth="1"/>
    <col min="8198" max="8198" width="7.85546875" style="2" bestFit="1" customWidth="1"/>
    <col min="8199" max="8199" width="11.7109375" style="2" bestFit="1" customWidth="1"/>
    <col min="8200" max="8200" width="14.28515625" style="2" customWidth="1"/>
    <col min="8201" max="8201" width="11.7109375" style="2" bestFit="1" customWidth="1"/>
    <col min="8202" max="8202" width="14.140625" style="2" bestFit="1" customWidth="1"/>
    <col min="8203" max="8203" width="16.7109375" style="2" customWidth="1"/>
    <col min="8204" max="8204" width="16.5703125" style="2" customWidth="1"/>
    <col min="8205" max="8206" width="7.85546875" style="2" bestFit="1" customWidth="1"/>
    <col min="8207" max="8207" width="8" style="2" bestFit="1" customWidth="1"/>
    <col min="8208" max="8209" width="7.85546875" style="2" bestFit="1" customWidth="1"/>
    <col min="8210" max="8210" width="9.7109375" style="2" customWidth="1"/>
    <col min="8211" max="8211" width="12.85546875" style="2" customWidth="1"/>
    <col min="8212" max="8448" width="9.140625" style="2"/>
    <col min="8449" max="8449" width="9" style="2" bestFit="1" customWidth="1"/>
    <col min="8450" max="8450" width="9.85546875" style="2" bestFit="1" customWidth="1"/>
    <col min="8451" max="8451" width="9.140625" style="2" bestFit="1" customWidth="1"/>
    <col min="8452" max="8452" width="16" style="2" bestFit="1" customWidth="1"/>
    <col min="8453" max="8453" width="9" style="2" bestFit="1" customWidth="1"/>
    <col min="8454" max="8454" width="7.85546875" style="2" bestFit="1" customWidth="1"/>
    <col min="8455" max="8455" width="11.7109375" style="2" bestFit="1" customWidth="1"/>
    <col min="8456" max="8456" width="14.28515625" style="2" customWidth="1"/>
    <col min="8457" max="8457" width="11.7109375" style="2" bestFit="1" customWidth="1"/>
    <col min="8458" max="8458" width="14.140625" style="2" bestFit="1" customWidth="1"/>
    <col min="8459" max="8459" width="16.7109375" style="2" customWidth="1"/>
    <col min="8460" max="8460" width="16.5703125" style="2" customWidth="1"/>
    <col min="8461" max="8462" width="7.85546875" style="2" bestFit="1" customWidth="1"/>
    <col min="8463" max="8463" width="8" style="2" bestFit="1" customWidth="1"/>
    <col min="8464" max="8465" width="7.85546875" style="2" bestFit="1" customWidth="1"/>
    <col min="8466" max="8466" width="9.7109375" style="2" customWidth="1"/>
    <col min="8467" max="8467" width="12.85546875" style="2" customWidth="1"/>
    <col min="8468" max="8704" width="9.140625" style="2"/>
    <col min="8705" max="8705" width="9" style="2" bestFit="1" customWidth="1"/>
    <col min="8706" max="8706" width="9.85546875" style="2" bestFit="1" customWidth="1"/>
    <col min="8707" max="8707" width="9.140625" style="2" bestFit="1" customWidth="1"/>
    <col min="8708" max="8708" width="16" style="2" bestFit="1" customWidth="1"/>
    <col min="8709" max="8709" width="9" style="2" bestFit="1" customWidth="1"/>
    <col min="8710" max="8710" width="7.85546875" style="2" bestFit="1" customWidth="1"/>
    <col min="8711" max="8711" width="11.7109375" style="2" bestFit="1" customWidth="1"/>
    <col min="8712" max="8712" width="14.28515625" style="2" customWidth="1"/>
    <col min="8713" max="8713" width="11.7109375" style="2" bestFit="1" customWidth="1"/>
    <col min="8714" max="8714" width="14.140625" style="2" bestFit="1" customWidth="1"/>
    <col min="8715" max="8715" width="16.7109375" style="2" customWidth="1"/>
    <col min="8716" max="8716" width="16.5703125" style="2" customWidth="1"/>
    <col min="8717" max="8718" width="7.85546875" style="2" bestFit="1" customWidth="1"/>
    <col min="8719" max="8719" width="8" style="2" bestFit="1" customWidth="1"/>
    <col min="8720" max="8721" width="7.85546875" style="2" bestFit="1" customWidth="1"/>
    <col min="8722" max="8722" width="9.7109375" style="2" customWidth="1"/>
    <col min="8723" max="8723" width="12.85546875" style="2" customWidth="1"/>
    <col min="8724" max="8960" width="9.140625" style="2"/>
    <col min="8961" max="8961" width="9" style="2" bestFit="1" customWidth="1"/>
    <col min="8962" max="8962" width="9.85546875" style="2" bestFit="1" customWidth="1"/>
    <col min="8963" max="8963" width="9.140625" style="2" bestFit="1" customWidth="1"/>
    <col min="8964" max="8964" width="16" style="2" bestFit="1" customWidth="1"/>
    <col min="8965" max="8965" width="9" style="2" bestFit="1" customWidth="1"/>
    <col min="8966" max="8966" width="7.85546875" style="2" bestFit="1" customWidth="1"/>
    <col min="8967" max="8967" width="11.7109375" style="2" bestFit="1" customWidth="1"/>
    <col min="8968" max="8968" width="14.28515625" style="2" customWidth="1"/>
    <col min="8969" max="8969" width="11.7109375" style="2" bestFit="1" customWidth="1"/>
    <col min="8970" max="8970" width="14.140625" style="2" bestFit="1" customWidth="1"/>
    <col min="8971" max="8971" width="16.7109375" style="2" customWidth="1"/>
    <col min="8972" max="8972" width="16.5703125" style="2" customWidth="1"/>
    <col min="8973" max="8974" width="7.85546875" style="2" bestFit="1" customWidth="1"/>
    <col min="8975" max="8975" width="8" style="2" bestFit="1" customWidth="1"/>
    <col min="8976" max="8977" width="7.85546875" style="2" bestFit="1" customWidth="1"/>
    <col min="8978" max="8978" width="9.7109375" style="2" customWidth="1"/>
    <col min="8979" max="8979" width="12.85546875" style="2" customWidth="1"/>
    <col min="8980" max="9216" width="9.140625" style="2"/>
    <col min="9217" max="9217" width="9" style="2" bestFit="1" customWidth="1"/>
    <col min="9218" max="9218" width="9.85546875" style="2" bestFit="1" customWidth="1"/>
    <col min="9219" max="9219" width="9.140625" style="2" bestFit="1" customWidth="1"/>
    <col min="9220" max="9220" width="16" style="2" bestFit="1" customWidth="1"/>
    <col min="9221" max="9221" width="9" style="2" bestFit="1" customWidth="1"/>
    <col min="9222" max="9222" width="7.85546875" style="2" bestFit="1" customWidth="1"/>
    <col min="9223" max="9223" width="11.7109375" style="2" bestFit="1" customWidth="1"/>
    <col min="9224" max="9224" width="14.28515625" style="2" customWidth="1"/>
    <col min="9225" max="9225" width="11.7109375" style="2" bestFit="1" customWidth="1"/>
    <col min="9226" max="9226" width="14.140625" style="2" bestFit="1" customWidth="1"/>
    <col min="9227" max="9227" width="16.7109375" style="2" customWidth="1"/>
    <col min="9228" max="9228" width="16.5703125" style="2" customWidth="1"/>
    <col min="9229" max="9230" width="7.85546875" style="2" bestFit="1" customWidth="1"/>
    <col min="9231" max="9231" width="8" style="2" bestFit="1" customWidth="1"/>
    <col min="9232" max="9233" width="7.85546875" style="2" bestFit="1" customWidth="1"/>
    <col min="9234" max="9234" width="9.7109375" style="2" customWidth="1"/>
    <col min="9235" max="9235" width="12.85546875" style="2" customWidth="1"/>
    <col min="9236" max="9472" width="9.140625" style="2"/>
    <col min="9473" max="9473" width="9" style="2" bestFit="1" customWidth="1"/>
    <col min="9474" max="9474" width="9.85546875" style="2" bestFit="1" customWidth="1"/>
    <col min="9475" max="9475" width="9.140625" style="2" bestFit="1" customWidth="1"/>
    <col min="9476" max="9476" width="16" style="2" bestFit="1" customWidth="1"/>
    <col min="9477" max="9477" width="9" style="2" bestFit="1" customWidth="1"/>
    <col min="9478" max="9478" width="7.85546875" style="2" bestFit="1" customWidth="1"/>
    <col min="9479" max="9479" width="11.7109375" style="2" bestFit="1" customWidth="1"/>
    <col min="9480" max="9480" width="14.28515625" style="2" customWidth="1"/>
    <col min="9481" max="9481" width="11.7109375" style="2" bestFit="1" customWidth="1"/>
    <col min="9482" max="9482" width="14.140625" style="2" bestFit="1" customWidth="1"/>
    <col min="9483" max="9483" width="16.7109375" style="2" customWidth="1"/>
    <col min="9484" max="9484" width="16.5703125" style="2" customWidth="1"/>
    <col min="9485" max="9486" width="7.85546875" style="2" bestFit="1" customWidth="1"/>
    <col min="9487" max="9487" width="8" style="2" bestFit="1" customWidth="1"/>
    <col min="9488" max="9489" width="7.85546875" style="2" bestFit="1" customWidth="1"/>
    <col min="9490" max="9490" width="9.7109375" style="2" customWidth="1"/>
    <col min="9491" max="9491" width="12.85546875" style="2" customWidth="1"/>
    <col min="9492" max="9728" width="9.140625" style="2"/>
    <col min="9729" max="9729" width="9" style="2" bestFit="1" customWidth="1"/>
    <col min="9730" max="9730" width="9.85546875" style="2" bestFit="1" customWidth="1"/>
    <col min="9731" max="9731" width="9.140625" style="2" bestFit="1" customWidth="1"/>
    <col min="9732" max="9732" width="16" style="2" bestFit="1" customWidth="1"/>
    <col min="9733" max="9733" width="9" style="2" bestFit="1" customWidth="1"/>
    <col min="9734" max="9734" width="7.85546875" style="2" bestFit="1" customWidth="1"/>
    <col min="9735" max="9735" width="11.7109375" style="2" bestFit="1" customWidth="1"/>
    <col min="9736" max="9736" width="14.28515625" style="2" customWidth="1"/>
    <col min="9737" max="9737" width="11.7109375" style="2" bestFit="1" customWidth="1"/>
    <col min="9738" max="9738" width="14.140625" style="2" bestFit="1" customWidth="1"/>
    <col min="9739" max="9739" width="16.7109375" style="2" customWidth="1"/>
    <col min="9740" max="9740" width="16.5703125" style="2" customWidth="1"/>
    <col min="9741" max="9742" width="7.85546875" style="2" bestFit="1" customWidth="1"/>
    <col min="9743" max="9743" width="8" style="2" bestFit="1" customWidth="1"/>
    <col min="9744" max="9745" width="7.85546875" style="2" bestFit="1" customWidth="1"/>
    <col min="9746" max="9746" width="9.7109375" style="2" customWidth="1"/>
    <col min="9747" max="9747" width="12.85546875" style="2" customWidth="1"/>
    <col min="9748" max="9984" width="9.140625" style="2"/>
    <col min="9985" max="9985" width="9" style="2" bestFit="1" customWidth="1"/>
    <col min="9986" max="9986" width="9.85546875" style="2" bestFit="1" customWidth="1"/>
    <col min="9987" max="9987" width="9.140625" style="2" bestFit="1" customWidth="1"/>
    <col min="9988" max="9988" width="16" style="2" bestFit="1" customWidth="1"/>
    <col min="9989" max="9989" width="9" style="2" bestFit="1" customWidth="1"/>
    <col min="9990" max="9990" width="7.85546875" style="2" bestFit="1" customWidth="1"/>
    <col min="9991" max="9991" width="11.7109375" style="2" bestFit="1" customWidth="1"/>
    <col min="9992" max="9992" width="14.28515625" style="2" customWidth="1"/>
    <col min="9993" max="9993" width="11.7109375" style="2" bestFit="1" customWidth="1"/>
    <col min="9994" max="9994" width="14.140625" style="2" bestFit="1" customWidth="1"/>
    <col min="9995" max="9995" width="16.7109375" style="2" customWidth="1"/>
    <col min="9996" max="9996" width="16.5703125" style="2" customWidth="1"/>
    <col min="9997" max="9998" width="7.85546875" style="2" bestFit="1" customWidth="1"/>
    <col min="9999" max="9999" width="8" style="2" bestFit="1" customWidth="1"/>
    <col min="10000" max="10001" width="7.85546875" style="2" bestFit="1" customWidth="1"/>
    <col min="10002" max="10002" width="9.7109375" style="2" customWidth="1"/>
    <col min="10003" max="10003" width="12.85546875" style="2" customWidth="1"/>
    <col min="10004" max="10240" width="9.140625" style="2"/>
    <col min="10241" max="10241" width="9" style="2" bestFit="1" customWidth="1"/>
    <col min="10242" max="10242" width="9.85546875" style="2" bestFit="1" customWidth="1"/>
    <col min="10243" max="10243" width="9.140625" style="2" bestFit="1" customWidth="1"/>
    <col min="10244" max="10244" width="16" style="2" bestFit="1" customWidth="1"/>
    <col min="10245" max="10245" width="9" style="2" bestFit="1" customWidth="1"/>
    <col min="10246" max="10246" width="7.85546875" style="2" bestFit="1" customWidth="1"/>
    <col min="10247" max="10247" width="11.7109375" style="2" bestFit="1" customWidth="1"/>
    <col min="10248" max="10248" width="14.28515625" style="2" customWidth="1"/>
    <col min="10249" max="10249" width="11.7109375" style="2" bestFit="1" customWidth="1"/>
    <col min="10250" max="10250" width="14.140625" style="2" bestFit="1" customWidth="1"/>
    <col min="10251" max="10251" width="16.7109375" style="2" customWidth="1"/>
    <col min="10252" max="10252" width="16.5703125" style="2" customWidth="1"/>
    <col min="10253" max="10254" width="7.85546875" style="2" bestFit="1" customWidth="1"/>
    <col min="10255" max="10255" width="8" style="2" bestFit="1" customWidth="1"/>
    <col min="10256" max="10257" width="7.85546875" style="2" bestFit="1" customWidth="1"/>
    <col min="10258" max="10258" width="9.7109375" style="2" customWidth="1"/>
    <col min="10259" max="10259" width="12.85546875" style="2" customWidth="1"/>
    <col min="10260" max="10496" width="9.140625" style="2"/>
    <col min="10497" max="10497" width="9" style="2" bestFit="1" customWidth="1"/>
    <col min="10498" max="10498" width="9.85546875" style="2" bestFit="1" customWidth="1"/>
    <col min="10499" max="10499" width="9.140625" style="2" bestFit="1" customWidth="1"/>
    <col min="10500" max="10500" width="16" style="2" bestFit="1" customWidth="1"/>
    <col min="10501" max="10501" width="9" style="2" bestFit="1" customWidth="1"/>
    <col min="10502" max="10502" width="7.85546875" style="2" bestFit="1" customWidth="1"/>
    <col min="10503" max="10503" width="11.7109375" style="2" bestFit="1" customWidth="1"/>
    <col min="10504" max="10504" width="14.28515625" style="2" customWidth="1"/>
    <col min="10505" max="10505" width="11.7109375" style="2" bestFit="1" customWidth="1"/>
    <col min="10506" max="10506" width="14.140625" style="2" bestFit="1" customWidth="1"/>
    <col min="10507" max="10507" width="16.7109375" style="2" customWidth="1"/>
    <col min="10508" max="10508" width="16.5703125" style="2" customWidth="1"/>
    <col min="10509" max="10510" width="7.85546875" style="2" bestFit="1" customWidth="1"/>
    <col min="10511" max="10511" width="8" style="2" bestFit="1" customWidth="1"/>
    <col min="10512" max="10513" width="7.85546875" style="2" bestFit="1" customWidth="1"/>
    <col min="10514" max="10514" width="9.7109375" style="2" customWidth="1"/>
    <col min="10515" max="10515" width="12.85546875" style="2" customWidth="1"/>
    <col min="10516" max="10752" width="9.140625" style="2"/>
    <col min="10753" max="10753" width="9" style="2" bestFit="1" customWidth="1"/>
    <col min="10754" max="10754" width="9.85546875" style="2" bestFit="1" customWidth="1"/>
    <col min="10755" max="10755" width="9.140625" style="2" bestFit="1" customWidth="1"/>
    <col min="10756" max="10756" width="16" style="2" bestFit="1" customWidth="1"/>
    <col min="10757" max="10757" width="9" style="2" bestFit="1" customWidth="1"/>
    <col min="10758" max="10758" width="7.85546875" style="2" bestFit="1" customWidth="1"/>
    <col min="10759" max="10759" width="11.7109375" style="2" bestFit="1" customWidth="1"/>
    <col min="10760" max="10760" width="14.28515625" style="2" customWidth="1"/>
    <col min="10761" max="10761" width="11.7109375" style="2" bestFit="1" customWidth="1"/>
    <col min="10762" max="10762" width="14.140625" style="2" bestFit="1" customWidth="1"/>
    <col min="10763" max="10763" width="16.7109375" style="2" customWidth="1"/>
    <col min="10764" max="10764" width="16.5703125" style="2" customWidth="1"/>
    <col min="10765" max="10766" width="7.85546875" style="2" bestFit="1" customWidth="1"/>
    <col min="10767" max="10767" width="8" style="2" bestFit="1" customWidth="1"/>
    <col min="10768" max="10769" width="7.85546875" style="2" bestFit="1" customWidth="1"/>
    <col min="10770" max="10770" width="9.7109375" style="2" customWidth="1"/>
    <col min="10771" max="10771" width="12.85546875" style="2" customWidth="1"/>
    <col min="10772" max="11008" width="9.140625" style="2"/>
    <col min="11009" max="11009" width="9" style="2" bestFit="1" customWidth="1"/>
    <col min="11010" max="11010" width="9.85546875" style="2" bestFit="1" customWidth="1"/>
    <col min="11011" max="11011" width="9.140625" style="2" bestFit="1" customWidth="1"/>
    <col min="11012" max="11012" width="16" style="2" bestFit="1" customWidth="1"/>
    <col min="11013" max="11013" width="9" style="2" bestFit="1" customWidth="1"/>
    <col min="11014" max="11014" width="7.85546875" style="2" bestFit="1" customWidth="1"/>
    <col min="11015" max="11015" width="11.7109375" style="2" bestFit="1" customWidth="1"/>
    <col min="11016" max="11016" width="14.28515625" style="2" customWidth="1"/>
    <col min="11017" max="11017" width="11.7109375" style="2" bestFit="1" customWidth="1"/>
    <col min="11018" max="11018" width="14.140625" style="2" bestFit="1" customWidth="1"/>
    <col min="11019" max="11019" width="16.7109375" style="2" customWidth="1"/>
    <col min="11020" max="11020" width="16.5703125" style="2" customWidth="1"/>
    <col min="11021" max="11022" width="7.85546875" style="2" bestFit="1" customWidth="1"/>
    <col min="11023" max="11023" width="8" style="2" bestFit="1" customWidth="1"/>
    <col min="11024" max="11025" width="7.85546875" style="2" bestFit="1" customWidth="1"/>
    <col min="11026" max="11026" width="9.7109375" style="2" customWidth="1"/>
    <col min="11027" max="11027" width="12.85546875" style="2" customWidth="1"/>
    <col min="11028" max="11264" width="9.140625" style="2"/>
    <col min="11265" max="11265" width="9" style="2" bestFit="1" customWidth="1"/>
    <col min="11266" max="11266" width="9.85546875" style="2" bestFit="1" customWidth="1"/>
    <col min="11267" max="11267" width="9.140625" style="2" bestFit="1" customWidth="1"/>
    <col min="11268" max="11268" width="16" style="2" bestFit="1" customWidth="1"/>
    <col min="11269" max="11269" width="9" style="2" bestFit="1" customWidth="1"/>
    <col min="11270" max="11270" width="7.85546875" style="2" bestFit="1" customWidth="1"/>
    <col min="11271" max="11271" width="11.7109375" style="2" bestFit="1" customWidth="1"/>
    <col min="11272" max="11272" width="14.28515625" style="2" customWidth="1"/>
    <col min="11273" max="11273" width="11.7109375" style="2" bestFit="1" customWidth="1"/>
    <col min="11274" max="11274" width="14.140625" style="2" bestFit="1" customWidth="1"/>
    <col min="11275" max="11275" width="16.7109375" style="2" customWidth="1"/>
    <col min="11276" max="11276" width="16.5703125" style="2" customWidth="1"/>
    <col min="11277" max="11278" width="7.85546875" style="2" bestFit="1" customWidth="1"/>
    <col min="11279" max="11279" width="8" style="2" bestFit="1" customWidth="1"/>
    <col min="11280" max="11281" width="7.85546875" style="2" bestFit="1" customWidth="1"/>
    <col min="11282" max="11282" width="9.7109375" style="2" customWidth="1"/>
    <col min="11283" max="11283" width="12.85546875" style="2" customWidth="1"/>
    <col min="11284" max="11520" width="9.140625" style="2"/>
    <col min="11521" max="11521" width="9" style="2" bestFit="1" customWidth="1"/>
    <col min="11522" max="11522" width="9.85546875" style="2" bestFit="1" customWidth="1"/>
    <col min="11523" max="11523" width="9.140625" style="2" bestFit="1" customWidth="1"/>
    <col min="11524" max="11524" width="16" style="2" bestFit="1" customWidth="1"/>
    <col min="11525" max="11525" width="9" style="2" bestFit="1" customWidth="1"/>
    <col min="11526" max="11526" width="7.85546875" style="2" bestFit="1" customWidth="1"/>
    <col min="11527" max="11527" width="11.7109375" style="2" bestFit="1" customWidth="1"/>
    <col min="11528" max="11528" width="14.28515625" style="2" customWidth="1"/>
    <col min="11529" max="11529" width="11.7109375" style="2" bestFit="1" customWidth="1"/>
    <col min="11530" max="11530" width="14.140625" style="2" bestFit="1" customWidth="1"/>
    <col min="11531" max="11531" width="16.7109375" style="2" customWidth="1"/>
    <col min="11532" max="11532" width="16.5703125" style="2" customWidth="1"/>
    <col min="11533" max="11534" width="7.85546875" style="2" bestFit="1" customWidth="1"/>
    <col min="11535" max="11535" width="8" style="2" bestFit="1" customWidth="1"/>
    <col min="11536" max="11537" width="7.85546875" style="2" bestFit="1" customWidth="1"/>
    <col min="11538" max="11538" width="9.7109375" style="2" customWidth="1"/>
    <col min="11539" max="11539" width="12.85546875" style="2" customWidth="1"/>
    <col min="11540" max="11776" width="9.140625" style="2"/>
    <col min="11777" max="11777" width="9" style="2" bestFit="1" customWidth="1"/>
    <col min="11778" max="11778" width="9.85546875" style="2" bestFit="1" customWidth="1"/>
    <col min="11779" max="11779" width="9.140625" style="2" bestFit="1" customWidth="1"/>
    <col min="11780" max="11780" width="16" style="2" bestFit="1" customWidth="1"/>
    <col min="11781" max="11781" width="9" style="2" bestFit="1" customWidth="1"/>
    <col min="11782" max="11782" width="7.85546875" style="2" bestFit="1" customWidth="1"/>
    <col min="11783" max="11783" width="11.7109375" style="2" bestFit="1" customWidth="1"/>
    <col min="11784" max="11784" width="14.28515625" style="2" customWidth="1"/>
    <col min="11785" max="11785" width="11.7109375" style="2" bestFit="1" customWidth="1"/>
    <col min="11786" max="11786" width="14.140625" style="2" bestFit="1" customWidth="1"/>
    <col min="11787" max="11787" width="16.7109375" style="2" customWidth="1"/>
    <col min="11788" max="11788" width="16.5703125" style="2" customWidth="1"/>
    <col min="11789" max="11790" width="7.85546875" style="2" bestFit="1" customWidth="1"/>
    <col min="11791" max="11791" width="8" style="2" bestFit="1" customWidth="1"/>
    <col min="11792" max="11793" width="7.85546875" style="2" bestFit="1" customWidth="1"/>
    <col min="11794" max="11794" width="9.7109375" style="2" customWidth="1"/>
    <col min="11795" max="11795" width="12.85546875" style="2" customWidth="1"/>
    <col min="11796" max="12032" width="9.140625" style="2"/>
    <col min="12033" max="12033" width="9" style="2" bestFit="1" customWidth="1"/>
    <col min="12034" max="12034" width="9.85546875" style="2" bestFit="1" customWidth="1"/>
    <col min="12035" max="12035" width="9.140625" style="2" bestFit="1" customWidth="1"/>
    <col min="12036" max="12036" width="16" style="2" bestFit="1" customWidth="1"/>
    <col min="12037" max="12037" width="9" style="2" bestFit="1" customWidth="1"/>
    <col min="12038" max="12038" width="7.85546875" style="2" bestFit="1" customWidth="1"/>
    <col min="12039" max="12039" width="11.7109375" style="2" bestFit="1" customWidth="1"/>
    <col min="12040" max="12040" width="14.28515625" style="2" customWidth="1"/>
    <col min="12041" max="12041" width="11.7109375" style="2" bestFit="1" customWidth="1"/>
    <col min="12042" max="12042" width="14.140625" style="2" bestFit="1" customWidth="1"/>
    <col min="12043" max="12043" width="16.7109375" style="2" customWidth="1"/>
    <col min="12044" max="12044" width="16.5703125" style="2" customWidth="1"/>
    <col min="12045" max="12046" width="7.85546875" style="2" bestFit="1" customWidth="1"/>
    <col min="12047" max="12047" width="8" style="2" bestFit="1" customWidth="1"/>
    <col min="12048" max="12049" width="7.85546875" style="2" bestFit="1" customWidth="1"/>
    <col min="12050" max="12050" width="9.7109375" style="2" customWidth="1"/>
    <col min="12051" max="12051" width="12.85546875" style="2" customWidth="1"/>
    <col min="12052" max="12288" width="9.140625" style="2"/>
    <col min="12289" max="12289" width="9" style="2" bestFit="1" customWidth="1"/>
    <col min="12290" max="12290" width="9.85546875" style="2" bestFit="1" customWidth="1"/>
    <col min="12291" max="12291" width="9.140625" style="2" bestFit="1" customWidth="1"/>
    <col min="12292" max="12292" width="16" style="2" bestFit="1" customWidth="1"/>
    <col min="12293" max="12293" width="9" style="2" bestFit="1" customWidth="1"/>
    <col min="12294" max="12294" width="7.85546875" style="2" bestFit="1" customWidth="1"/>
    <col min="12295" max="12295" width="11.7109375" style="2" bestFit="1" customWidth="1"/>
    <col min="12296" max="12296" width="14.28515625" style="2" customWidth="1"/>
    <col min="12297" max="12297" width="11.7109375" style="2" bestFit="1" customWidth="1"/>
    <col min="12298" max="12298" width="14.140625" style="2" bestFit="1" customWidth="1"/>
    <col min="12299" max="12299" width="16.7109375" style="2" customWidth="1"/>
    <col min="12300" max="12300" width="16.5703125" style="2" customWidth="1"/>
    <col min="12301" max="12302" width="7.85546875" style="2" bestFit="1" customWidth="1"/>
    <col min="12303" max="12303" width="8" style="2" bestFit="1" customWidth="1"/>
    <col min="12304" max="12305" width="7.85546875" style="2" bestFit="1" customWidth="1"/>
    <col min="12306" max="12306" width="9.7109375" style="2" customWidth="1"/>
    <col min="12307" max="12307" width="12.85546875" style="2" customWidth="1"/>
    <col min="12308" max="12544" width="9.140625" style="2"/>
    <col min="12545" max="12545" width="9" style="2" bestFit="1" customWidth="1"/>
    <col min="12546" max="12546" width="9.85546875" style="2" bestFit="1" customWidth="1"/>
    <col min="12547" max="12547" width="9.140625" style="2" bestFit="1" customWidth="1"/>
    <col min="12548" max="12548" width="16" style="2" bestFit="1" customWidth="1"/>
    <col min="12549" max="12549" width="9" style="2" bestFit="1" customWidth="1"/>
    <col min="12550" max="12550" width="7.85546875" style="2" bestFit="1" customWidth="1"/>
    <col min="12551" max="12551" width="11.7109375" style="2" bestFit="1" customWidth="1"/>
    <col min="12552" max="12552" width="14.28515625" style="2" customWidth="1"/>
    <col min="12553" max="12553" width="11.7109375" style="2" bestFit="1" customWidth="1"/>
    <col min="12554" max="12554" width="14.140625" style="2" bestFit="1" customWidth="1"/>
    <col min="12555" max="12555" width="16.7109375" style="2" customWidth="1"/>
    <col min="12556" max="12556" width="16.5703125" style="2" customWidth="1"/>
    <col min="12557" max="12558" width="7.85546875" style="2" bestFit="1" customWidth="1"/>
    <col min="12559" max="12559" width="8" style="2" bestFit="1" customWidth="1"/>
    <col min="12560" max="12561" width="7.85546875" style="2" bestFit="1" customWidth="1"/>
    <col min="12562" max="12562" width="9.7109375" style="2" customWidth="1"/>
    <col min="12563" max="12563" width="12.85546875" style="2" customWidth="1"/>
    <col min="12564" max="12800" width="9.140625" style="2"/>
    <col min="12801" max="12801" width="9" style="2" bestFit="1" customWidth="1"/>
    <col min="12802" max="12802" width="9.85546875" style="2" bestFit="1" customWidth="1"/>
    <col min="12803" max="12803" width="9.140625" style="2" bestFit="1" customWidth="1"/>
    <col min="12804" max="12804" width="16" style="2" bestFit="1" customWidth="1"/>
    <col min="12805" max="12805" width="9" style="2" bestFit="1" customWidth="1"/>
    <col min="12806" max="12806" width="7.85546875" style="2" bestFit="1" customWidth="1"/>
    <col min="12807" max="12807" width="11.7109375" style="2" bestFit="1" customWidth="1"/>
    <col min="12808" max="12808" width="14.28515625" style="2" customWidth="1"/>
    <col min="12809" max="12809" width="11.7109375" style="2" bestFit="1" customWidth="1"/>
    <col min="12810" max="12810" width="14.140625" style="2" bestFit="1" customWidth="1"/>
    <col min="12811" max="12811" width="16.7109375" style="2" customWidth="1"/>
    <col min="12812" max="12812" width="16.5703125" style="2" customWidth="1"/>
    <col min="12813" max="12814" width="7.85546875" style="2" bestFit="1" customWidth="1"/>
    <col min="12815" max="12815" width="8" style="2" bestFit="1" customWidth="1"/>
    <col min="12816" max="12817" width="7.85546875" style="2" bestFit="1" customWidth="1"/>
    <col min="12818" max="12818" width="9.7109375" style="2" customWidth="1"/>
    <col min="12819" max="12819" width="12.85546875" style="2" customWidth="1"/>
    <col min="12820" max="13056" width="9.140625" style="2"/>
    <col min="13057" max="13057" width="9" style="2" bestFit="1" customWidth="1"/>
    <col min="13058" max="13058" width="9.85546875" style="2" bestFit="1" customWidth="1"/>
    <col min="13059" max="13059" width="9.140625" style="2" bestFit="1" customWidth="1"/>
    <col min="13060" max="13060" width="16" style="2" bestFit="1" customWidth="1"/>
    <col min="13061" max="13061" width="9" style="2" bestFit="1" customWidth="1"/>
    <col min="13062" max="13062" width="7.85546875" style="2" bestFit="1" customWidth="1"/>
    <col min="13063" max="13063" width="11.7109375" style="2" bestFit="1" customWidth="1"/>
    <col min="13064" max="13064" width="14.28515625" style="2" customWidth="1"/>
    <col min="13065" max="13065" width="11.7109375" style="2" bestFit="1" customWidth="1"/>
    <col min="13066" max="13066" width="14.140625" style="2" bestFit="1" customWidth="1"/>
    <col min="13067" max="13067" width="16.7109375" style="2" customWidth="1"/>
    <col min="13068" max="13068" width="16.5703125" style="2" customWidth="1"/>
    <col min="13069" max="13070" width="7.85546875" style="2" bestFit="1" customWidth="1"/>
    <col min="13071" max="13071" width="8" style="2" bestFit="1" customWidth="1"/>
    <col min="13072" max="13073" width="7.85546875" style="2" bestFit="1" customWidth="1"/>
    <col min="13074" max="13074" width="9.7109375" style="2" customWidth="1"/>
    <col min="13075" max="13075" width="12.85546875" style="2" customWidth="1"/>
    <col min="13076" max="13312" width="9.140625" style="2"/>
    <col min="13313" max="13313" width="9" style="2" bestFit="1" customWidth="1"/>
    <col min="13314" max="13314" width="9.85546875" style="2" bestFit="1" customWidth="1"/>
    <col min="13315" max="13315" width="9.140625" style="2" bestFit="1" customWidth="1"/>
    <col min="13316" max="13316" width="16" style="2" bestFit="1" customWidth="1"/>
    <col min="13317" max="13317" width="9" style="2" bestFit="1" customWidth="1"/>
    <col min="13318" max="13318" width="7.85546875" style="2" bestFit="1" customWidth="1"/>
    <col min="13319" max="13319" width="11.7109375" style="2" bestFit="1" customWidth="1"/>
    <col min="13320" max="13320" width="14.28515625" style="2" customWidth="1"/>
    <col min="13321" max="13321" width="11.7109375" style="2" bestFit="1" customWidth="1"/>
    <col min="13322" max="13322" width="14.140625" style="2" bestFit="1" customWidth="1"/>
    <col min="13323" max="13323" width="16.7109375" style="2" customWidth="1"/>
    <col min="13324" max="13324" width="16.5703125" style="2" customWidth="1"/>
    <col min="13325" max="13326" width="7.85546875" style="2" bestFit="1" customWidth="1"/>
    <col min="13327" max="13327" width="8" style="2" bestFit="1" customWidth="1"/>
    <col min="13328" max="13329" width="7.85546875" style="2" bestFit="1" customWidth="1"/>
    <col min="13330" max="13330" width="9.7109375" style="2" customWidth="1"/>
    <col min="13331" max="13331" width="12.85546875" style="2" customWidth="1"/>
    <col min="13332" max="13568" width="9.140625" style="2"/>
    <col min="13569" max="13569" width="9" style="2" bestFit="1" customWidth="1"/>
    <col min="13570" max="13570" width="9.85546875" style="2" bestFit="1" customWidth="1"/>
    <col min="13571" max="13571" width="9.140625" style="2" bestFit="1" customWidth="1"/>
    <col min="13572" max="13572" width="16" style="2" bestFit="1" customWidth="1"/>
    <col min="13573" max="13573" width="9" style="2" bestFit="1" customWidth="1"/>
    <col min="13574" max="13574" width="7.85546875" style="2" bestFit="1" customWidth="1"/>
    <col min="13575" max="13575" width="11.7109375" style="2" bestFit="1" customWidth="1"/>
    <col min="13576" max="13576" width="14.28515625" style="2" customWidth="1"/>
    <col min="13577" max="13577" width="11.7109375" style="2" bestFit="1" customWidth="1"/>
    <col min="13578" max="13578" width="14.140625" style="2" bestFit="1" customWidth="1"/>
    <col min="13579" max="13579" width="16.7109375" style="2" customWidth="1"/>
    <col min="13580" max="13580" width="16.5703125" style="2" customWidth="1"/>
    <col min="13581" max="13582" width="7.85546875" style="2" bestFit="1" customWidth="1"/>
    <col min="13583" max="13583" width="8" style="2" bestFit="1" customWidth="1"/>
    <col min="13584" max="13585" width="7.85546875" style="2" bestFit="1" customWidth="1"/>
    <col min="13586" max="13586" width="9.7109375" style="2" customWidth="1"/>
    <col min="13587" max="13587" width="12.85546875" style="2" customWidth="1"/>
    <col min="13588" max="13824" width="9.140625" style="2"/>
    <col min="13825" max="13825" width="9" style="2" bestFit="1" customWidth="1"/>
    <col min="13826" max="13826" width="9.85546875" style="2" bestFit="1" customWidth="1"/>
    <col min="13827" max="13827" width="9.140625" style="2" bestFit="1" customWidth="1"/>
    <col min="13828" max="13828" width="16" style="2" bestFit="1" customWidth="1"/>
    <col min="13829" max="13829" width="9" style="2" bestFit="1" customWidth="1"/>
    <col min="13830" max="13830" width="7.85546875" style="2" bestFit="1" customWidth="1"/>
    <col min="13831" max="13831" width="11.7109375" style="2" bestFit="1" customWidth="1"/>
    <col min="13832" max="13832" width="14.28515625" style="2" customWidth="1"/>
    <col min="13833" max="13833" width="11.7109375" style="2" bestFit="1" customWidth="1"/>
    <col min="13834" max="13834" width="14.140625" style="2" bestFit="1" customWidth="1"/>
    <col min="13835" max="13835" width="16.7109375" style="2" customWidth="1"/>
    <col min="13836" max="13836" width="16.5703125" style="2" customWidth="1"/>
    <col min="13837" max="13838" width="7.85546875" style="2" bestFit="1" customWidth="1"/>
    <col min="13839" max="13839" width="8" style="2" bestFit="1" customWidth="1"/>
    <col min="13840" max="13841" width="7.85546875" style="2" bestFit="1" customWidth="1"/>
    <col min="13842" max="13842" width="9.7109375" style="2" customWidth="1"/>
    <col min="13843" max="13843" width="12.85546875" style="2" customWidth="1"/>
    <col min="13844" max="14080" width="9.140625" style="2"/>
    <col min="14081" max="14081" width="9" style="2" bestFit="1" customWidth="1"/>
    <col min="14082" max="14082" width="9.85546875" style="2" bestFit="1" customWidth="1"/>
    <col min="14083" max="14083" width="9.140625" style="2" bestFit="1" customWidth="1"/>
    <col min="14084" max="14084" width="16" style="2" bestFit="1" customWidth="1"/>
    <col min="14085" max="14085" width="9" style="2" bestFit="1" customWidth="1"/>
    <col min="14086" max="14086" width="7.85546875" style="2" bestFit="1" customWidth="1"/>
    <col min="14087" max="14087" width="11.7109375" style="2" bestFit="1" customWidth="1"/>
    <col min="14088" max="14088" width="14.28515625" style="2" customWidth="1"/>
    <col min="14089" max="14089" width="11.7109375" style="2" bestFit="1" customWidth="1"/>
    <col min="14090" max="14090" width="14.140625" style="2" bestFit="1" customWidth="1"/>
    <col min="14091" max="14091" width="16.7109375" style="2" customWidth="1"/>
    <col min="14092" max="14092" width="16.5703125" style="2" customWidth="1"/>
    <col min="14093" max="14094" width="7.85546875" style="2" bestFit="1" customWidth="1"/>
    <col min="14095" max="14095" width="8" style="2" bestFit="1" customWidth="1"/>
    <col min="14096" max="14097" width="7.85546875" style="2" bestFit="1" customWidth="1"/>
    <col min="14098" max="14098" width="9.7109375" style="2" customWidth="1"/>
    <col min="14099" max="14099" width="12.85546875" style="2" customWidth="1"/>
    <col min="14100" max="14336" width="9.140625" style="2"/>
    <col min="14337" max="14337" width="9" style="2" bestFit="1" customWidth="1"/>
    <col min="14338" max="14338" width="9.85546875" style="2" bestFit="1" customWidth="1"/>
    <col min="14339" max="14339" width="9.140625" style="2" bestFit="1" customWidth="1"/>
    <col min="14340" max="14340" width="16" style="2" bestFit="1" customWidth="1"/>
    <col min="14341" max="14341" width="9" style="2" bestFit="1" customWidth="1"/>
    <col min="14342" max="14342" width="7.85546875" style="2" bestFit="1" customWidth="1"/>
    <col min="14343" max="14343" width="11.7109375" style="2" bestFit="1" customWidth="1"/>
    <col min="14344" max="14344" width="14.28515625" style="2" customWidth="1"/>
    <col min="14345" max="14345" width="11.7109375" style="2" bestFit="1" customWidth="1"/>
    <col min="14346" max="14346" width="14.140625" style="2" bestFit="1" customWidth="1"/>
    <col min="14347" max="14347" width="16.7109375" style="2" customWidth="1"/>
    <col min="14348" max="14348" width="16.5703125" style="2" customWidth="1"/>
    <col min="14349" max="14350" width="7.85546875" style="2" bestFit="1" customWidth="1"/>
    <col min="14351" max="14351" width="8" style="2" bestFit="1" customWidth="1"/>
    <col min="14352" max="14353" width="7.85546875" style="2" bestFit="1" customWidth="1"/>
    <col min="14354" max="14354" width="9.7109375" style="2" customWidth="1"/>
    <col min="14355" max="14355" width="12.85546875" style="2" customWidth="1"/>
    <col min="14356" max="14592" width="9.140625" style="2"/>
    <col min="14593" max="14593" width="9" style="2" bestFit="1" customWidth="1"/>
    <col min="14594" max="14594" width="9.85546875" style="2" bestFit="1" customWidth="1"/>
    <col min="14595" max="14595" width="9.140625" style="2" bestFit="1" customWidth="1"/>
    <col min="14596" max="14596" width="16" style="2" bestFit="1" customWidth="1"/>
    <col min="14597" max="14597" width="9" style="2" bestFit="1" customWidth="1"/>
    <col min="14598" max="14598" width="7.85546875" style="2" bestFit="1" customWidth="1"/>
    <col min="14599" max="14599" width="11.7109375" style="2" bestFit="1" customWidth="1"/>
    <col min="14600" max="14600" width="14.28515625" style="2" customWidth="1"/>
    <col min="14601" max="14601" width="11.7109375" style="2" bestFit="1" customWidth="1"/>
    <col min="14602" max="14602" width="14.140625" style="2" bestFit="1" customWidth="1"/>
    <col min="14603" max="14603" width="16.7109375" style="2" customWidth="1"/>
    <col min="14604" max="14604" width="16.5703125" style="2" customWidth="1"/>
    <col min="14605" max="14606" width="7.85546875" style="2" bestFit="1" customWidth="1"/>
    <col min="14607" max="14607" width="8" style="2" bestFit="1" customWidth="1"/>
    <col min="14608" max="14609" width="7.85546875" style="2" bestFit="1" customWidth="1"/>
    <col min="14610" max="14610" width="9.7109375" style="2" customWidth="1"/>
    <col min="14611" max="14611" width="12.85546875" style="2" customWidth="1"/>
    <col min="14612" max="14848" width="9.140625" style="2"/>
    <col min="14849" max="14849" width="9" style="2" bestFit="1" customWidth="1"/>
    <col min="14850" max="14850" width="9.85546875" style="2" bestFit="1" customWidth="1"/>
    <col min="14851" max="14851" width="9.140625" style="2" bestFit="1" customWidth="1"/>
    <col min="14852" max="14852" width="16" style="2" bestFit="1" customWidth="1"/>
    <col min="14853" max="14853" width="9" style="2" bestFit="1" customWidth="1"/>
    <col min="14854" max="14854" width="7.85546875" style="2" bestFit="1" customWidth="1"/>
    <col min="14855" max="14855" width="11.7109375" style="2" bestFit="1" customWidth="1"/>
    <col min="14856" max="14856" width="14.28515625" style="2" customWidth="1"/>
    <col min="14857" max="14857" width="11.7109375" style="2" bestFit="1" customWidth="1"/>
    <col min="14858" max="14858" width="14.140625" style="2" bestFit="1" customWidth="1"/>
    <col min="14859" max="14859" width="16.7109375" style="2" customWidth="1"/>
    <col min="14860" max="14860" width="16.5703125" style="2" customWidth="1"/>
    <col min="14861" max="14862" width="7.85546875" style="2" bestFit="1" customWidth="1"/>
    <col min="14863" max="14863" width="8" style="2" bestFit="1" customWidth="1"/>
    <col min="14864" max="14865" width="7.85546875" style="2" bestFit="1" customWidth="1"/>
    <col min="14866" max="14866" width="9.7109375" style="2" customWidth="1"/>
    <col min="14867" max="14867" width="12.85546875" style="2" customWidth="1"/>
    <col min="14868" max="15104" width="9.140625" style="2"/>
    <col min="15105" max="15105" width="9" style="2" bestFit="1" customWidth="1"/>
    <col min="15106" max="15106" width="9.85546875" style="2" bestFit="1" customWidth="1"/>
    <col min="15107" max="15107" width="9.140625" style="2" bestFit="1" customWidth="1"/>
    <col min="15108" max="15108" width="16" style="2" bestFit="1" customWidth="1"/>
    <col min="15109" max="15109" width="9" style="2" bestFit="1" customWidth="1"/>
    <col min="15110" max="15110" width="7.85546875" style="2" bestFit="1" customWidth="1"/>
    <col min="15111" max="15111" width="11.7109375" style="2" bestFit="1" customWidth="1"/>
    <col min="15112" max="15112" width="14.28515625" style="2" customWidth="1"/>
    <col min="15113" max="15113" width="11.7109375" style="2" bestFit="1" customWidth="1"/>
    <col min="15114" max="15114" width="14.140625" style="2" bestFit="1" customWidth="1"/>
    <col min="15115" max="15115" width="16.7109375" style="2" customWidth="1"/>
    <col min="15116" max="15116" width="16.5703125" style="2" customWidth="1"/>
    <col min="15117" max="15118" width="7.85546875" style="2" bestFit="1" customWidth="1"/>
    <col min="15119" max="15119" width="8" style="2" bestFit="1" customWidth="1"/>
    <col min="15120" max="15121" width="7.85546875" style="2" bestFit="1" customWidth="1"/>
    <col min="15122" max="15122" width="9.7109375" style="2" customWidth="1"/>
    <col min="15123" max="15123" width="12.85546875" style="2" customWidth="1"/>
    <col min="15124" max="15360" width="9.140625" style="2"/>
    <col min="15361" max="15361" width="9" style="2" bestFit="1" customWidth="1"/>
    <col min="15362" max="15362" width="9.85546875" style="2" bestFit="1" customWidth="1"/>
    <col min="15363" max="15363" width="9.140625" style="2" bestFit="1" customWidth="1"/>
    <col min="15364" max="15364" width="16" style="2" bestFit="1" customWidth="1"/>
    <col min="15365" max="15365" width="9" style="2" bestFit="1" customWidth="1"/>
    <col min="15366" max="15366" width="7.85546875" style="2" bestFit="1" customWidth="1"/>
    <col min="15367" max="15367" width="11.7109375" style="2" bestFit="1" customWidth="1"/>
    <col min="15368" max="15368" width="14.28515625" style="2" customWidth="1"/>
    <col min="15369" max="15369" width="11.7109375" style="2" bestFit="1" customWidth="1"/>
    <col min="15370" max="15370" width="14.140625" style="2" bestFit="1" customWidth="1"/>
    <col min="15371" max="15371" width="16.7109375" style="2" customWidth="1"/>
    <col min="15372" max="15372" width="16.5703125" style="2" customWidth="1"/>
    <col min="15373" max="15374" width="7.85546875" style="2" bestFit="1" customWidth="1"/>
    <col min="15375" max="15375" width="8" style="2" bestFit="1" customWidth="1"/>
    <col min="15376" max="15377" width="7.85546875" style="2" bestFit="1" customWidth="1"/>
    <col min="15378" max="15378" width="9.7109375" style="2" customWidth="1"/>
    <col min="15379" max="15379" width="12.85546875" style="2" customWidth="1"/>
    <col min="15380" max="15616" width="9.140625" style="2"/>
    <col min="15617" max="15617" width="9" style="2" bestFit="1" customWidth="1"/>
    <col min="15618" max="15618" width="9.85546875" style="2" bestFit="1" customWidth="1"/>
    <col min="15619" max="15619" width="9.140625" style="2" bestFit="1" customWidth="1"/>
    <col min="15620" max="15620" width="16" style="2" bestFit="1" customWidth="1"/>
    <col min="15621" max="15621" width="9" style="2" bestFit="1" customWidth="1"/>
    <col min="15622" max="15622" width="7.85546875" style="2" bestFit="1" customWidth="1"/>
    <col min="15623" max="15623" width="11.7109375" style="2" bestFit="1" customWidth="1"/>
    <col min="15624" max="15624" width="14.28515625" style="2" customWidth="1"/>
    <col min="15625" max="15625" width="11.7109375" style="2" bestFit="1" customWidth="1"/>
    <col min="15626" max="15626" width="14.140625" style="2" bestFit="1" customWidth="1"/>
    <col min="15627" max="15627" width="16.7109375" style="2" customWidth="1"/>
    <col min="15628" max="15628" width="16.5703125" style="2" customWidth="1"/>
    <col min="15629" max="15630" width="7.85546875" style="2" bestFit="1" customWidth="1"/>
    <col min="15631" max="15631" width="8" style="2" bestFit="1" customWidth="1"/>
    <col min="15632" max="15633" width="7.85546875" style="2" bestFit="1" customWidth="1"/>
    <col min="15634" max="15634" width="9.7109375" style="2" customWidth="1"/>
    <col min="15635" max="15635" width="12.85546875" style="2" customWidth="1"/>
    <col min="15636" max="15872" width="9.140625" style="2"/>
    <col min="15873" max="15873" width="9" style="2" bestFit="1" customWidth="1"/>
    <col min="15874" max="15874" width="9.85546875" style="2" bestFit="1" customWidth="1"/>
    <col min="15875" max="15875" width="9.140625" style="2" bestFit="1" customWidth="1"/>
    <col min="15876" max="15876" width="16" style="2" bestFit="1" customWidth="1"/>
    <col min="15877" max="15877" width="9" style="2" bestFit="1" customWidth="1"/>
    <col min="15878" max="15878" width="7.85546875" style="2" bestFit="1" customWidth="1"/>
    <col min="15879" max="15879" width="11.7109375" style="2" bestFit="1" customWidth="1"/>
    <col min="15880" max="15880" width="14.28515625" style="2" customWidth="1"/>
    <col min="15881" max="15881" width="11.7109375" style="2" bestFit="1" customWidth="1"/>
    <col min="15882" max="15882" width="14.140625" style="2" bestFit="1" customWidth="1"/>
    <col min="15883" max="15883" width="16.7109375" style="2" customWidth="1"/>
    <col min="15884" max="15884" width="16.5703125" style="2" customWidth="1"/>
    <col min="15885" max="15886" width="7.85546875" style="2" bestFit="1" customWidth="1"/>
    <col min="15887" max="15887" width="8" style="2" bestFit="1" customWidth="1"/>
    <col min="15888" max="15889" width="7.85546875" style="2" bestFit="1" customWidth="1"/>
    <col min="15890" max="15890" width="9.7109375" style="2" customWidth="1"/>
    <col min="15891" max="15891" width="12.85546875" style="2" customWidth="1"/>
    <col min="15892" max="16128" width="9.140625" style="2"/>
    <col min="16129" max="16129" width="9" style="2" bestFit="1" customWidth="1"/>
    <col min="16130" max="16130" width="9.85546875" style="2" bestFit="1" customWidth="1"/>
    <col min="16131" max="16131" width="9.140625" style="2" bestFit="1" customWidth="1"/>
    <col min="16132" max="16132" width="16" style="2" bestFit="1" customWidth="1"/>
    <col min="16133" max="16133" width="9" style="2" bestFit="1" customWidth="1"/>
    <col min="16134" max="16134" width="7.85546875" style="2" bestFit="1" customWidth="1"/>
    <col min="16135" max="16135" width="11.7109375" style="2" bestFit="1" customWidth="1"/>
    <col min="16136" max="16136" width="14.28515625" style="2" customWidth="1"/>
    <col min="16137" max="16137" width="11.7109375" style="2" bestFit="1" customWidth="1"/>
    <col min="16138" max="16138" width="14.140625" style="2" bestFit="1" customWidth="1"/>
    <col min="16139" max="16139" width="16.7109375" style="2" customWidth="1"/>
    <col min="16140" max="16140" width="16.5703125" style="2" customWidth="1"/>
    <col min="16141" max="16142" width="7.85546875" style="2" bestFit="1" customWidth="1"/>
    <col min="16143" max="16143" width="8" style="2" bestFit="1" customWidth="1"/>
    <col min="16144" max="16145" width="7.85546875" style="2" bestFit="1" customWidth="1"/>
    <col min="16146" max="16146" width="9.7109375" style="2" customWidth="1"/>
    <col min="16147" max="16147" width="12.85546875" style="2" customWidth="1"/>
    <col min="16148" max="16384" width="9.140625" style="2"/>
  </cols>
  <sheetData>
    <row r="1" spans="1:41" s="5" customFormat="1" ht="12.75" customHeight="1">
      <c r="A1" s="404" t="s">
        <v>1</v>
      </c>
      <c r="B1" s="466" t="s">
        <v>0</v>
      </c>
      <c r="C1" s="410" t="s">
        <v>7</v>
      </c>
      <c r="D1" s="468" t="s">
        <v>3</v>
      </c>
      <c r="E1" s="469"/>
      <c r="F1" s="470" t="s">
        <v>462</v>
      </c>
      <c r="G1" s="471"/>
      <c r="H1" s="471"/>
      <c r="I1" s="471"/>
      <c r="J1" s="471"/>
      <c r="K1" s="471"/>
      <c r="L1" s="472"/>
      <c r="M1" s="473" t="s">
        <v>382</v>
      </c>
      <c r="N1" s="474"/>
      <c r="O1" s="475" t="s">
        <v>253</v>
      </c>
      <c r="P1" s="476"/>
      <c r="Q1" s="477" t="s">
        <v>381</v>
      </c>
      <c r="R1" s="465" t="s">
        <v>172</v>
      </c>
      <c r="S1" s="465"/>
      <c r="T1" s="465"/>
      <c r="U1" s="465"/>
      <c r="V1" s="465"/>
      <c r="W1" s="465"/>
      <c r="X1" s="465"/>
      <c r="Y1" s="465"/>
      <c r="Z1" s="465"/>
      <c r="AA1" s="465"/>
      <c r="AB1" s="465"/>
      <c r="AC1" s="465"/>
      <c r="AD1" s="465"/>
      <c r="AE1" s="465"/>
      <c r="AF1" s="465"/>
      <c r="AG1" s="465"/>
      <c r="AH1" s="465"/>
      <c r="AI1" s="465"/>
      <c r="AJ1" s="465"/>
      <c r="AK1" s="465"/>
      <c r="AL1" s="465"/>
      <c r="AM1" s="465"/>
      <c r="AN1" s="465"/>
      <c r="AO1" s="465"/>
    </row>
    <row r="2" spans="1:41" ht="23.25" thickBot="1">
      <c r="A2" s="405"/>
      <c r="B2" s="467"/>
      <c r="C2" s="411"/>
      <c r="D2" s="147" t="s">
        <v>4</v>
      </c>
      <c r="E2" s="133" t="s">
        <v>9</v>
      </c>
      <c r="F2" s="205" t="s">
        <v>4</v>
      </c>
      <c r="G2" s="148" t="s">
        <v>9</v>
      </c>
      <c r="H2" s="131" t="s">
        <v>47</v>
      </c>
      <c r="I2" s="204" t="s">
        <v>9</v>
      </c>
      <c r="J2" s="192" t="s">
        <v>350</v>
      </c>
      <c r="K2" s="192" t="s">
        <v>367</v>
      </c>
      <c r="L2" s="194" t="s">
        <v>352</v>
      </c>
      <c r="M2" s="204" t="s">
        <v>23</v>
      </c>
      <c r="N2" s="206" t="s">
        <v>87</v>
      </c>
      <c r="O2" s="204" t="s">
        <v>23</v>
      </c>
      <c r="P2" s="202" t="s">
        <v>9</v>
      </c>
      <c r="Q2" s="478"/>
      <c r="R2" s="319" t="s">
        <v>129</v>
      </c>
      <c r="S2" s="319" t="s">
        <v>170</v>
      </c>
      <c r="T2" s="319" t="s">
        <v>130</v>
      </c>
      <c r="U2" s="319" t="s">
        <v>255</v>
      </c>
      <c r="V2" s="319" t="s">
        <v>131</v>
      </c>
      <c r="W2" s="319" t="s">
        <v>256</v>
      </c>
      <c r="X2" s="319" t="s">
        <v>149</v>
      </c>
      <c r="Y2" s="319" t="s">
        <v>171</v>
      </c>
      <c r="Z2" s="319" t="s">
        <v>150</v>
      </c>
      <c r="AA2" s="319" t="s">
        <v>257</v>
      </c>
      <c r="AB2" s="319" t="s">
        <v>151</v>
      </c>
      <c r="AC2" s="319" t="s">
        <v>258</v>
      </c>
      <c r="AD2" s="319" t="s">
        <v>152</v>
      </c>
      <c r="AE2" s="319" t="s">
        <v>271</v>
      </c>
      <c r="AF2" s="319" t="s">
        <v>272</v>
      </c>
      <c r="AG2" s="320" t="s">
        <v>273</v>
      </c>
      <c r="AH2" s="320" t="s">
        <v>274</v>
      </c>
      <c r="AI2" s="320" t="s">
        <v>275</v>
      </c>
      <c r="AJ2" s="319" t="s">
        <v>427</v>
      </c>
      <c r="AK2" s="319" t="s">
        <v>428</v>
      </c>
      <c r="AL2" s="319"/>
      <c r="AM2" s="321" t="s">
        <v>91</v>
      </c>
      <c r="AN2" s="322" t="s">
        <v>47</v>
      </c>
      <c r="AO2" s="225" t="s">
        <v>29</v>
      </c>
    </row>
    <row r="3" spans="1:41" s="4" customFormat="1">
      <c r="A3" s="352" t="str">
        <f>'1-συμβολαια'!A3</f>
        <v>;;;???</v>
      </c>
      <c r="B3" s="299" t="str">
        <f>'1-συμβολαια'!C3</f>
        <v>κληρονομιάς ΑΠΟΔΟΧΗ</v>
      </c>
      <c r="C3" s="301">
        <f>'1-συμβολαια'!D3</f>
        <v>0</v>
      </c>
      <c r="D3" s="317">
        <f>'3-φύλλα2α'!D3</f>
        <v>3</v>
      </c>
      <c r="E3" s="317">
        <f>'3-φύλλα2α'!E3</f>
        <v>3</v>
      </c>
      <c r="F3" s="369">
        <v>3</v>
      </c>
      <c r="G3" s="388">
        <v>2</v>
      </c>
      <c r="H3" s="295">
        <f t="shared" ref="H3:I3" si="0">F3*D3*5</f>
        <v>45</v>
      </c>
      <c r="I3" s="389">
        <f t="shared" si="0"/>
        <v>30</v>
      </c>
      <c r="J3" s="318">
        <f t="shared" ref="J3" si="1">H3*5%</f>
        <v>2.25</v>
      </c>
      <c r="K3" s="318">
        <f t="shared" ref="K3" si="2">H3*5%</f>
        <v>2.25</v>
      </c>
      <c r="L3" s="318">
        <f t="shared" ref="L3" si="3">H3*1%</f>
        <v>0.45</v>
      </c>
      <c r="M3" s="318">
        <f t="shared" ref="M3" si="4">H3-O3</f>
        <v>40.049999999999997</v>
      </c>
      <c r="N3" s="318">
        <f t="shared" ref="N3" si="5">I3-P3</f>
        <v>26.7</v>
      </c>
      <c r="O3" s="318">
        <f t="shared" ref="O3" si="6">J3+K3+L3</f>
        <v>4.95</v>
      </c>
      <c r="P3" s="318">
        <f t="shared" ref="P3" si="7">I3*11%</f>
        <v>3.3</v>
      </c>
      <c r="Q3" s="318">
        <f t="shared" ref="Q3" si="8">O3-P3</f>
        <v>1.6500000000000004</v>
      </c>
      <c r="R3" s="373"/>
      <c r="S3" s="373"/>
      <c r="T3" s="373">
        <v>15</v>
      </c>
      <c r="U3" s="373">
        <v>2.2200000000000002</v>
      </c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23"/>
      <c r="AH3" s="393"/>
      <c r="AI3" s="393"/>
      <c r="AJ3" s="374"/>
      <c r="AK3" s="374"/>
      <c r="AL3" s="374"/>
      <c r="AM3" s="374">
        <f t="shared" ref="AM3:AM4" si="9">U3+Y3+AA3+AI3+AK3</f>
        <v>2.2200000000000002</v>
      </c>
      <c r="AN3" s="374">
        <f t="shared" ref="AN3:AN4" si="10">R3+S3+T3+V3+W3+X3+Z3+AB3+AC3+AD3+AE3+AF3+AG3+AH3+AJ3+AL3</f>
        <v>15</v>
      </c>
      <c r="AO3" s="244"/>
    </row>
    <row r="4" spans="1:41" s="4" customFormat="1">
      <c r="A4" s="352">
        <f>'1-συμβολαια'!A4</f>
        <v>0</v>
      </c>
      <c r="B4" s="299" t="str">
        <f>'1-συμβολαια'!C4</f>
        <v>ΧΡΗΣΙΚΤΗΣΙΑ αγροτεμαχίων = 1982 πατρός ΚΛΗΡΟΝΟΜΙΑ άτυπος</v>
      </c>
      <c r="C4" s="301">
        <f>'1-συμβολαια'!D4</f>
        <v>666.66</v>
      </c>
      <c r="D4" s="317"/>
      <c r="E4" s="317"/>
      <c r="F4" s="246"/>
      <c r="G4" s="246"/>
      <c r="H4" s="295">
        <f>F4*D4*5</f>
        <v>0</v>
      </c>
      <c r="I4" s="318"/>
      <c r="J4" s="318">
        <f t="shared" ref="J4" si="11">H4*5%</f>
        <v>0</v>
      </c>
      <c r="K4" s="318">
        <f t="shared" ref="K4" si="12">H4*5%</f>
        <v>0</v>
      </c>
      <c r="L4" s="318">
        <f t="shared" ref="L4" si="13">H4*1%</f>
        <v>0</v>
      </c>
      <c r="M4" s="318">
        <f t="shared" ref="M4" si="14">H4-O4</f>
        <v>0</v>
      </c>
      <c r="N4" s="318">
        <f t="shared" ref="N4" si="15">I4-P4</f>
        <v>0</v>
      </c>
      <c r="O4" s="318">
        <f t="shared" ref="O4" si="16">J4+K4+L4</f>
        <v>0</v>
      </c>
      <c r="P4" s="318">
        <f t="shared" ref="P4" si="17">I4*11%</f>
        <v>0</v>
      </c>
      <c r="Q4" s="318">
        <f t="shared" ref="Q4" si="18">O4-P4</f>
        <v>0</v>
      </c>
      <c r="R4" s="373"/>
      <c r="S4" s="373"/>
      <c r="T4" s="373"/>
      <c r="U4" s="373"/>
      <c r="V4" s="373">
        <v>15</v>
      </c>
      <c r="W4" s="373">
        <v>5</v>
      </c>
      <c r="X4" s="373"/>
      <c r="Y4" s="373"/>
      <c r="Z4" s="373"/>
      <c r="AA4" s="373"/>
      <c r="AB4" s="373"/>
      <c r="AC4" s="373"/>
      <c r="AD4" s="373"/>
      <c r="AE4" s="373"/>
      <c r="AF4" s="373"/>
      <c r="AG4" s="323"/>
      <c r="AH4" s="393"/>
      <c r="AI4" s="393"/>
      <c r="AJ4" s="374"/>
      <c r="AK4" s="374"/>
      <c r="AL4" s="374"/>
      <c r="AM4" s="374">
        <f t="shared" si="9"/>
        <v>0</v>
      </c>
      <c r="AN4" s="374">
        <f t="shared" si="10"/>
        <v>20</v>
      </c>
      <c r="AO4" s="244"/>
    </row>
    <row r="5" spans="1:41">
      <c r="A5" s="424" t="s">
        <v>47</v>
      </c>
      <c r="B5" s="425"/>
      <c r="C5" s="425"/>
      <c r="D5" s="425"/>
      <c r="E5" s="425"/>
      <c r="F5" s="425"/>
      <c r="G5" s="464"/>
      <c r="H5" s="34">
        <f t="shared" ref="H5:AF5" si="19">SUM(H3:H4)</f>
        <v>45</v>
      </c>
      <c r="I5" s="34">
        <f t="shared" si="19"/>
        <v>30</v>
      </c>
      <c r="J5" s="34">
        <f t="shared" si="19"/>
        <v>2.25</v>
      </c>
      <c r="K5" s="34">
        <f t="shared" si="19"/>
        <v>2.25</v>
      </c>
      <c r="L5" s="34">
        <f t="shared" si="19"/>
        <v>0.45</v>
      </c>
      <c r="M5" s="34">
        <f t="shared" si="19"/>
        <v>40.049999999999997</v>
      </c>
      <c r="N5" s="34">
        <f t="shared" si="19"/>
        <v>26.7</v>
      </c>
      <c r="O5" s="34">
        <f t="shared" si="19"/>
        <v>4.95</v>
      </c>
      <c r="P5" s="34">
        <f t="shared" si="19"/>
        <v>3.3</v>
      </c>
      <c r="Q5" s="34">
        <f t="shared" si="19"/>
        <v>1.6500000000000004</v>
      </c>
      <c r="R5" s="34">
        <f t="shared" si="19"/>
        <v>0</v>
      </c>
      <c r="S5" s="34">
        <f t="shared" si="19"/>
        <v>0</v>
      </c>
      <c r="T5" s="34">
        <f t="shared" si="19"/>
        <v>15</v>
      </c>
      <c r="U5" s="34">
        <f t="shared" si="19"/>
        <v>2.2200000000000002</v>
      </c>
      <c r="V5" s="34">
        <f t="shared" si="19"/>
        <v>15</v>
      </c>
      <c r="W5" s="34">
        <f t="shared" si="19"/>
        <v>5</v>
      </c>
      <c r="X5" s="34">
        <f t="shared" si="19"/>
        <v>0</v>
      </c>
      <c r="Y5" s="34">
        <f t="shared" si="19"/>
        <v>0</v>
      </c>
      <c r="Z5" s="34">
        <f t="shared" si="19"/>
        <v>0</v>
      </c>
      <c r="AA5" s="34">
        <f t="shared" si="19"/>
        <v>0</v>
      </c>
      <c r="AB5" s="34">
        <f t="shared" si="19"/>
        <v>0</v>
      </c>
      <c r="AC5" s="34">
        <f t="shared" si="19"/>
        <v>0</v>
      </c>
      <c r="AD5" s="34">
        <f t="shared" si="19"/>
        <v>0</v>
      </c>
      <c r="AE5" s="34">
        <f t="shared" si="19"/>
        <v>0</v>
      </c>
      <c r="AF5" s="34">
        <f t="shared" si="19"/>
        <v>0</v>
      </c>
      <c r="AG5" s="323"/>
      <c r="AH5" s="216">
        <f>SUM(AH3:AH4)</f>
        <v>0</v>
      </c>
      <c r="AI5" s="216">
        <f>SUM(AI3:AI4)</f>
        <v>0</v>
      </c>
      <c r="AJ5" s="34"/>
      <c r="AK5" s="34"/>
      <c r="AL5" s="34">
        <f>SUM(AL3:AL4)</f>
        <v>0</v>
      </c>
      <c r="AM5" s="34">
        <f>SUM(AM3:AM4)</f>
        <v>2.2200000000000002</v>
      </c>
      <c r="AN5" s="34">
        <f>SUM(AN3:AN4)</f>
        <v>35</v>
      </c>
    </row>
    <row r="7" spans="1:41">
      <c r="R7" s="151" t="s">
        <v>426</v>
      </c>
      <c r="S7" s="153"/>
      <c r="T7" s="153"/>
      <c r="U7" s="153"/>
      <c r="V7" s="153"/>
      <c r="W7" s="153"/>
      <c r="X7" s="324"/>
      <c r="Y7" s="324"/>
      <c r="Z7" s="324"/>
      <c r="AA7" s="324"/>
      <c r="AB7" s="324"/>
      <c r="AC7" s="324"/>
      <c r="AD7" s="324"/>
      <c r="AE7" s="325"/>
      <c r="AF7" s="325"/>
      <c r="AG7" s="325"/>
      <c r="AH7" s="325"/>
      <c r="AI7" s="325"/>
      <c r="AJ7" s="325"/>
      <c r="AK7" s="325"/>
      <c r="AL7" s="325"/>
      <c r="AM7" s="325"/>
      <c r="AN7" s="325"/>
    </row>
    <row r="8" spans="1:41" ht="15.75">
      <c r="B8" s="281" t="s">
        <v>463</v>
      </c>
      <c r="C8" s="282"/>
      <c r="D8" s="282"/>
      <c r="E8" s="282"/>
      <c r="R8" s="324"/>
      <c r="S8" s="152" t="s">
        <v>228</v>
      </c>
      <c r="T8" s="324"/>
      <c r="U8" s="324"/>
      <c r="V8" s="324"/>
      <c r="W8" s="324"/>
      <c r="X8" s="324"/>
      <c r="Y8" s="324"/>
      <c r="Z8" s="324"/>
      <c r="AA8" s="324"/>
      <c r="AB8" s="324"/>
      <c r="AC8" s="324"/>
      <c r="AD8" s="324"/>
      <c r="AE8" s="325"/>
      <c r="AF8" s="325"/>
      <c r="AG8" s="325"/>
      <c r="AH8" s="325"/>
      <c r="AI8" s="325"/>
      <c r="AJ8" s="325"/>
      <c r="AK8" s="325"/>
      <c r="AL8" s="325"/>
      <c r="AM8" s="325"/>
      <c r="AN8" s="325"/>
    </row>
    <row r="9" spans="1:41">
      <c r="R9" s="324"/>
      <c r="S9" s="324"/>
      <c r="T9" s="151" t="s">
        <v>229</v>
      </c>
      <c r="U9" s="324"/>
      <c r="V9" s="324"/>
      <c r="W9" s="324"/>
      <c r="X9" s="324"/>
      <c r="Y9" s="324"/>
      <c r="Z9" s="324"/>
      <c r="AA9" s="324"/>
      <c r="AB9" s="324"/>
      <c r="AC9" s="324"/>
      <c r="AD9" s="324"/>
      <c r="AE9" s="325"/>
      <c r="AF9" s="325"/>
      <c r="AG9" s="325"/>
      <c r="AH9" s="325"/>
      <c r="AI9" s="325"/>
      <c r="AJ9" s="325"/>
      <c r="AK9" s="325"/>
      <c r="AL9" s="325"/>
      <c r="AM9" s="325"/>
      <c r="AN9" s="325"/>
    </row>
    <row r="10" spans="1:41">
      <c r="R10" s="324"/>
      <c r="S10" s="324"/>
      <c r="T10" s="324"/>
      <c r="U10" s="152" t="s">
        <v>230</v>
      </c>
      <c r="V10" s="324"/>
      <c r="W10" s="324"/>
      <c r="X10" s="324"/>
      <c r="Y10" s="324"/>
      <c r="Z10" s="324"/>
      <c r="AA10" s="324"/>
      <c r="AB10" s="324"/>
      <c r="AC10" s="324"/>
      <c r="AD10" s="324"/>
      <c r="AE10" s="325"/>
      <c r="AF10" s="325"/>
      <c r="AG10" s="325"/>
      <c r="AH10" s="325"/>
      <c r="AI10" s="325"/>
      <c r="AJ10" s="325"/>
      <c r="AK10" s="325"/>
      <c r="AL10" s="325"/>
      <c r="AM10" s="325"/>
      <c r="AN10" s="325"/>
    </row>
    <row r="11" spans="1:41">
      <c r="R11" s="324"/>
      <c r="S11" s="324"/>
      <c r="T11" s="324"/>
      <c r="U11" s="324"/>
      <c r="V11" s="151" t="s">
        <v>259</v>
      </c>
      <c r="W11" s="324"/>
      <c r="X11" s="324"/>
      <c r="Y11" s="324"/>
      <c r="Z11" s="324"/>
      <c r="AA11" s="324"/>
      <c r="AB11" s="324"/>
      <c r="AC11" s="324"/>
      <c r="AD11" s="324"/>
      <c r="AE11" s="324"/>
      <c r="AF11" s="324"/>
      <c r="AG11" s="324"/>
      <c r="AH11" s="324"/>
      <c r="AI11" s="324"/>
      <c r="AJ11" s="324"/>
      <c r="AK11" s="324"/>
      <c r="AL11" s="324"/>
      <c r="AM11" s="325"/>
      <c r="AN11" s="325"/>
    </row>
    <row r="12" spans="1:41">
      <c r="R12" s="324"/>
      <c r="S12" s="324"/>
      <c r="T12" s="324"/>
      <c r="U12" s="324"/>
      <c r="V12" s="324"/>
      <c r="W12" s="152" t="s">
        <v>231</v>
      </c>
      <c r="X12" s="324"/>
      <c r="Y12" s="324"/>
      <c r="Z12" s="324"/>
      <c r="AA12" s="324"/>
      <c r="AB12" s="324"/>
      <c r="AC12" s="324"/>
      <c r="AD12" s="324"/>
      <c r="AE12" s="324"/>
      <c r="AF12" s="324"/>
      <c r="AG12" s="324"/>
      <c r="AH12" s="324"/>
      <c r="AI12" s="324"/>
      <c r="AJ12" s="324"/>
      <c r="AK12" s="324"/>
      <c r="AL12" s="324"/>
      <c r="AM12" s="325"/>
      <c r="AN12" s="325"/>
    </row>
    <row r="13" spans="1:41">
      <c r="B13" s="2" t="s">
        <v>536</v>
      </c>
      <c r="C13" s="7" t="s">
        <v>531</v>
      </c>
      <c r="D13" s="392">
        <f>H3/F3</f>
        <v>15</v>
      </c>
      <c r="R13" s="324"/>
      <c r="S13" s="324"/>
      <c r="T13" s="324"/>
      <c r="U13" s="324"/>
      <c r="V13" s="324"/>
      <c r="W13" s="324"/>
      <c r="X13" s="151" t="s">
        <v>232</v>
      </c>
      <c r="Y13" s="151"/>
      <c r="Z13" s="324"/>
      <c r="AA13" s="324"/>
      <c r="AB13" s="324"/>
      <c r="AC13" s="324"/>
      <c r="AD13" s="324"/>
      <c r="AE13" s="324"/>
      <c r="AF13" s="324"/>
      <c r="AG13" s="324"/>
      <c r="AH13" s="324"/>
      <c r="AI13" s="324"/>
      <c r="AJ13" s="324"/>
      <c r="AK13" s="324"/>
      <c r="AL13" s="324"/>
      <c r="AM13" s="325"/>
      <c r="AN13" s="325"/>
    </row>
    <row r="14" spans="1:41">
      <c r="B14" s="387" t="s">
        <v>532</v>
      </c>
      <c r="C14" s="384" t="s">
        <v>515</v>
      </c>
      <c r="R14" s="324"/>
      <c r="S14" s="324"/>
      <c r="T14" s="324"/>
      <c r="U14" s="324"/>
      <c r="V14" s="324"/>
      <c r="W14" s="324"/>
      <c r="X14" s="324"/>
      <c r="Y14" s="152" t="s">
        <v>260</v>
      </c>
      <c r="Z14" s="324"/>
      <c r="AA14" s="324"/>
      <c r="AB14" s="324"/>
      <c r="AC14" s="324"/>
      <c r="AD14" s="324"/>
      <c r="AE14" s="324"/>
      <c r="AF14" s="324"/>
      <c r="AG14" s="324"/>
      <c r="AH14" s="324"/>
      <c r="AI14" s="324"/>
      <c r="AJ14" s="324"/>
      <c r="AK14" s="324"/>
      <c r="AL14" s="324"/>
      <c r="AM14" s="325"/>
      <c r="AN14" s="325"/>
    </row>
    <row r="15" spans="1:41">
      <c r="B15" s="387" t="s">
        <v>533</v>
      </c>
      <c r="C15" s="384" t="s">
        <v>516</v>
      </c>
      <c r="R15" s="324"/>
      <c r="S15" s="324"/>
      <c r="T15" s="324"/>
      <c r="U15" s="324"/>
      <c r="V15" s="324"/>
      <c r="W15" s="324"/>
      <c r="X15" s="324"/>
      <c r="Y15" s="324"/>
      <c r="Z15" s="151" t="s">
        <v>233</v>
      </c>
      <c r="AA15" s="152"/>
      <c r="AB15" s="324"/>
      <c r="AC15" s="324"/>
      <c r="AD15" s="324"/>
      <c r="AE15" s="324"/>
      <c r="AF15" s="324"/>
      <c r="AG15" s="324"/>
      <c r="AH15" s="324"/>
      <c r="AI15" s="324"/>
      <c r="AJ15" s="324"/>
      <c r="AK15" s="324"/>
      <c r="AL15" s="324"/>
      <c r="AM15" s="325"/>
      <c r="AN15" s="325"/>
      <c r="AO15" s="150"/>
    </row>
    <row r="16" spans="1:41">
      <c r="B16" s="387" t="s">
        <v>534</v>
      </c>
      <c r="C16" s="2"/>
      <c r="R16" s="324"/>
      <c r="S16" s="324"/>
      <c r="T16" s="324"/>
      <c r="U16" s="324"/>
      <c r="V16" s="324"/>
      <c r="W16" s="324"/>
      <c r="X16" s="324"/>
      <c r="Y16" s="324"/>
      <c r="Z16" s="152"/>
      <c r="AA16" s="152" t="s">
        <v>261</v>
      </c>
      <c r="AB16" s="324"/>
      <c r="AC16" s="324"/>
      <c r="AD16" s="324"/>
      <c r="AE16" s="324"/>
      <c r="AF16" s="324"/>
      <c r="AG16" s="324"/>
      <c r="AH16" s="324"/>
      <c r="AI16" s="324"/>
      <c r="AJ16" s="324"/>
      <c r="AK16" s="324"/>
      <c r="AL16" s="324"/>
      <c r="AM16" s="325"/>
      <c r="AN16" s="325"/>
      <c r="AO16" s="150"/>
    </row>
    <row r="17" spans="2:40">
      <c r="B17" s="387" t="s">
        <v>535</v>
      </c>
      <c r="C17" s="2"/>
      <c r="R17" s="324"/>
      <c r="S17" s="324"/>
      <c r="T17" s="324"/>
      <c r="U17" s="324"/>
      <c r="V17" s="324"/>
      <c r="W17" s="324"/>
      <c r="X17" s="324"/>
      <c r="Y17" s="324"/>
      <c r="Z17" s="324"/>
      <c r="AA17" s="324"/>
      <c r="AB17" s="151" t="s">
        <v>234</v>
      </c>
      <c r="AC17" s="324"/>
      <c r="AD17" s="324"/>
      <c r="AE17" s="324"/>
      <c r="AF17" s="324"/>
      <c r="AG17" s="324"/>
      <c r="AH17" s="324"/>
      <c r="AI17" s="324"/>
      <c r="AJ17" s="324"/>
      <c r="AK17" s="324"/>
      <c r="AL17" s="324"/>
      <c r="AM17" s="325"/>
      <c r="AN17" s="152"/>
    </row>
    <row r="18" spans="2:40">
      <c r="B18" s="387"/>
      <c r="R18" s="324"/>
      <c r="S18" s="324"/>
      <c r="T18" s="324"/>
      <c r="U18" s="324"/>
      <c r="V18" s="324"/>
      <c r="W18" s="324"/>
      <c r="X18" s="324"/>
      <c r="Y18" s="324"/>
      <c r="Z18" s="324"/>
      <c r="AA18" s="324"/>
      <c r="AB18" s="324"/>
      <c r="AC18" s="152" t="s">
        <v>235</v>
      </c>
      <c r="AD18" s="324"/>
      <c r="AE18" s="324"/>
      <c r="AF18" s="324"/>
      <c r="AG18" s="324"/>
      <c r="AH18" s="324"/>
      <c r="AI18" s="324"/>
      <c r="AJ18" s="324"/>
      <c r="AK18" s="324"/>
      <c r="AL18" s="324"/>
      <c r="AM18" s="325"/>
      <c r="AN18" s="325"/>
    </row>
    <row r="19" spans="2:40">
      <c r="R19" s="324"/>
      <c r="S19" s="324"/>
      <c r="T19" s="324"/>
      <c r="U19" s="324"/>
      <c r="V19" s="324"/>
      <c r="W19" s="324"/>
      <c r="X19" s="324"/>
      <c r="Y19" s="324"/>
      <c r="Z19" s="324"/>
      <c r="AA19" s="324"/>
      <c r="AB19" s="324"/>
      <c r="AC19" s="324"/>
      <c r="AD19" s="151" t="s">
        <v>276</v>
      </c>
      <c r="AE19" s="153"/>
      <c r="AF19" s="153"/>
      <c r="AG19" s="153"/>
      <c r="AH19" s="153"/>
      <c r="AI19" s="153"/>
      <c r="AJ19" s="153"/>
      <c r="AK19" s="153"/>
      <c r="AL19" s="153"/>
      <c r="AM19" s="152"/>
    </row>
    <row r="20" spans="2:40">
      <c r="R20" s="325"/>
      <c r="S20" s="325"/>
      <c r="T20" s="325"/>
      <c r="U20" s="325"/>
      <c r="V20" s="324"/>
      <c r="W20" s="324"/>
      <c r="X20" s="324"/>
      <c r="Y20" s="324"/>
      <c r="Z20" s="324"/>
      <c r="AA20" s="324"/>
      <c r="AB20" s="324"/>
      <c r="AC20" s="324"/>
      <c r="AD20" s="324"/>
      <c r="AE20" s="151" t="s">
        <v>277</v>
      </c>
      <c r="AF20" s="152"/>
      <c r="AG20" s="152"/>
      <c r="AH20" s="152"/>
      <c r="AI20" s="152"/>
      <c r="AJ20" s="152"/>
      <c r="AK20" s="152"/>
      <c r="AL20" s="152"/>
      <c r="AM20" s="325"/>
    </row>
    <row r="21" spans="2:40">
      <c r="R21" s="1"/>
      <c r="S21" s="1"/>
      <c r="T21" s="1"/>
      <c r="U21" s="1"/>
      <c r="AF21" s="152" t="s">
        <v>278</v>
      </c>
      <c r="AG21" s="153"/>
      <c r="AH21" s="153"/>
      <c r="AI21" s="153"/>
      <c r="AJ21" s="153"/>
      <c r="AK21" s="153"/>
    </row>
    <row r="22" spans="2:40">
      <c r="AF22" s="324"/>
      <c r="AG22" s="240" t="s">
        <v>279</v>
      </c>
      <c r="AH22" s="240"/>
      <c r="AI22" s="240"/>
      <c r="AJ22" s="240"/>
      <c r="AK22" s="240"/>
      <c r="AL22" s="240"/>
    </row>
    <row r="23" spans="2:40">
      <c r="AG23" s="324"/>
      <c r="AH23" s="240" t="s">
        <v>432</v>
      </c>
      <c r="AI23" s="324"/>
      <c r="AJ23" s="324"/>
      <c r="AK23" s="324"/>
      <c r="AL23" s="152"/>
    </row>
    <row r="24" spans="2:40">
      <c r="AI24" s="394" t="s">
        <v>429</v>
      </c>
      <c r="AJ24" s="152"/>
      <c r="AK24" s="152"/>
    </row>
    <row r="25" spans="2:40">
      <c r="AJ25" s="151" t="s">
        <v>430</v>
      </c>
      <c r="AK25" s="324"/>
    </row>
    <row r="26" spans="2:40">
      <c r="AK26" s="152" t="s">
        <v>431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4"/>
  <sheetViews>
    <sheetView workbookViewId="0">
      <pane ySplit="2" topLeftCell="A3" activePane="bottomLeft" state="frozen"/>
      <selection pane="bottomLeft" activeCell="B9" sqref="B9:C13"/>
    </sheetView>
  </sheetViews>
  <sheetFormatPr defaultRowHeight="11.25"/>
  <cols>
    <col min="1" max="1" width="7.5703125" style="7" bestFit="1" customWidth="1"/>
    <col min="2" max="2" width="53.85546875" style="85" bestFit="1" customWidth="1"/>
    <col min="3" max="3" width="11.7109375" style="2" customWidth="1"/>
    <col min="4" max="4" width="13.140625" style="2" customWidth="1"/>
    <col min="5" max="5" width="10.28515625" style="2" customWidth="1"/>
    <col min="6" max="6" width="9.7109375" style="1" bestFit="1" customWidth="1"/>
    <col min="7" max="10" width="9.5703125" style="1" customWidth="1"/>
    <col min="11" max="12" width="11.140625" style="1" bestFit="1" customWidth="1"/>
    <col min="13" max="13" width="7.7109375" style="1" customWidth="1"/>
    <col min="14" max="14" width="5.7109375" style="1" customWidth="1"/>
    <col min="15" max="15" width="11.140625" style="1" bestFit="1" customWidth="1"/>
    <col min="16" max="16" width="11.85546875" style="2" customWidth="1"/>
    <col min="17" max="17" width="14.28515625" style="2" customWidth="1"/>
    <col min="18" max="19" width="11.28515625" style="2" customWidth="1"/>
    <col min="20" max="20" width="9.28515625" style="28" bestFit="1" customWidth="1"/>
    <col min="21" max="21" width="5.7109375" style="2" bestFit="1" customWidth="1"/>
    <col min="22" max="22" width="10.7109375" style="2" customWidth="1"/>
    <col min="23" max="23" width="8.85546875" style="2" bestFit="1" customWidth="1"/>
    <col min="24" max="24" width="12.5703125" style="2" customWidth="1"/>
    <col min="25" max="25" width="5.85546875" style="1" bestFit="1" customWidth="1"/>
    <col min="26" max="26" width="7.7109375" style="2" bestFit="1" customWidth="1"/>
    <col min="27" max="27" width="12.7109375" style="2" customWidth="1"/>
    <col min="28" max="28" width="5.7109375" style="2" customWidth="1"/>
    <col min="29" max="29" width="7.42578125" style="2" customWidth="1"/>
    <col min="30" max="30" width="10.7109375" style="28" bestFit="1" customWidth="1"/>
    <col min="31" max="31" width="8.28515625" style="2" bestFit="1" customWidth="1"/>
    <col min="32" max="32" width="9.7109375" style="2" bestFit="1" customWidth="1"/>
    <col min="33" max="33" width="6" style="2" bestFit="1" customWidth="1"/>
    <col min="34" max="34" width="3.5703125" style="2" bestFit="1" customWidth="1"/>
    <col min="35" max="36" width="10.5703125" style="7" customWidth="1"/>
    <col min="37" max="37" width="6.85546875" style="7" customWidth="1"/>
    <col min="38" max="38" width="6.7109375" style="2" customWidth="1"/>
    <col min="39" max="39" width="5.7109375" style="2" bestFit="1" customWidth="1"/>
    <col min="40" max="40" width="3.140625" style="2" bestFit="1" customWidth="1"/>
    <col min="41" max="41" width="10.7109375" style="2" customWidth="1"/>
    <col min="42" max="42" width="8.85546875" style="2" bestFit="1" customWidth="1"/>
    <col min="43" max="43" width="12.5703125" style="2" customWidth="1"/>
    <col min="44" max="44" width="5.7109375" style="2" bestFit="1" customWidth="1"/>
    <col min="45" max="45" width="8.28515625" style="2" customWidth="1"/>
    <col min="46" max="46" width="16.85546875" style="2" customWidth="1"/>
    <col min="47" max="48" width="8.85546875" style="2" bestFit="1" customWidth="1"/>
    <col min="49" max="49" width="7.5703125" style="2" bestFit="1" customWidth="1"/>
    <col min="50" max="50" width="3.5703125" style="2" bestFit="1" customWidth="1"/>
    <col min="51" max="51" width="7.140625" style="2" bestFit="1" customWidth="1"/>
    <col min="52" max="52" width="14.7109375" style="2" customWidth="1"/>
    <col min="53" max="53" width="6" style="2" bestFit="1" customWidth="1"/>
    <col min="54" max="54" width="3.5703125" style="2" bestFit="1" customWidth="1"/>
    <col min="55" max="55" width="10.42578125" style="2" bestFit="1" customWidth="1"/>
    <col min="56" max="56" width="8.85546875" style="2" bestFit="1" customWidth="1"/>
    <col min="57" max="58" width="6.7109375" style="2" bestFit="1" customWidth="1"/>
    <col min="59" max="59" width="8.7109375" style="28" bestFit="1" customWidth="1"/>
    <col min="60" max="61" width="8.85546875" style="2" bestFit="1" customWidth="1"/>
    <col min="62" max="16384" width="9.140625" style="2"/>
  </cols>
  <sheetData>
    <row r="1" spans="1:61" s="60" customFormat="1" ht="15.75" customHeight="1">
      <c r="A1" s="479" t="s">
        <v>31</v>
      </c>
      <c r="B1" s="480"/>
      <c r="C1" s="480"/>
      <c r="D1" s="481"/>
      <c r="E1" s="492" t="s">
        <v>465</v>
      </c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/>
      <c r="R1" s="494" t="s">
        <v>70</v>
      </c>
      <c r="S1" s="500" t="s">
        <v>161</v>
      </c>
      <c r="T1" s="479" t="s">
        <v>13</v>
      </c>
      <c r="U1" s="480"/>
      <c r="V1" s="480"/>
      <c r="W1" s="480"/>
      <c r="X1" s="480"/>
      <c r="Y1" s="480"/>
      <c r="Z1" s="480"/>
      <c r="AA1" s="480"/>
      <c r="AB1" s="480"/>
      <c r="AC1" s="481"/>
      <c r="AD1" s="491" t="s">
        <v>14</v>
      </c>
      <c r="AE1" s="491"/>
      <c r="AF1" s="491"/>
      <c r="AG1" s="491"/>
      <c r="AH1" s="491"/>
      <c r="AI1" s="491"/>
      <c r="AJ1" s="491"/>
      <c r="AK1" s="491"/>
      <c r="AL1" s="491"/>
      <c r="AM1" s="479" t="s">
        <v>15</v>
      </c>
      <c r="AN1" s="480"/>
      <c r="AO1" s="480"/>
      <c r="AP1" s="480"/>
      <c r="AQ1" s="480"/>
      <c r="AR1" s="480"/>
      <c r="AS1" s="480"/>
      <c r="AT1" s="480"/>
      <c r="AU1" s="480"/>
      <c r="AV1" s="481"/>
      <c r="AW1" s="482" t="s">
        <v>16</v>
      </c>
      <c r="AX1" s="482"/>
      <c r="AY1" s="482"/>
      <c r="AZ1" s="482"/>
      <c r="BA1" s="482"/>
      <c r="BB1" s="482"/>
      <c r="BC1" s="482"/>
      <c r="BD1" s="482"/>
      <c r="BE1" s="483" t="s">
        <v>17</v>
      </c>
      <c r="BF1" s="484"/>
      <c r="BG1" s="484"/>
      <c r="BH1" s="484"/>
      <c r="BI1" s="485"/>
    </row>
    <row r="2" spans="1:61" s="3" customFormat="1" ht="34.5" thickBot="1">
      <c r="A2" s="74" t="s">
        <v>19</v>
      </c>
      <c r="B2" s="84" t="s">
        <v>0</v>
      </c>
      <c r="C2" s="61" t="s">
        <v>11</v>
      </c>
      <c r="D2" s="62" t="s">
        <v>12</v>
      </c>
      <c r="E2" s="50" t="s">
        <v>71</v>
      </c>
      <c r="F2" s="37" t="s">
        <v>72</v>
      </c>
      <c r="G2" s="37" t="s">
        <v>254</v>
      </c>
      <c r="H2" s="37" t="s">
        <v>73</v>
      </c>
      <c r="I2" s="498" t="s">
        <v>29</v>
      </c>
      <c r="J2" s="499"/>
      <c r="K2" s="37" t="s">
        <v>153</v>
      </c>
      <c r="L2" s="37" t="s">
        <v>154</v>
      </c>
      <c r="M2" s="37" t="s">
        <v>91</v>
      </c>
      <c r="N2" s="37"/>
      <c r="O2" s="37" t="s">
        <v>160</v>
      </c>
      <c r="P2" s="88" t="s">
        <v>97</v>
      </c>
      <c r="Q2" s="107" t="s">
        <v>96</v>
      </c>
      <c r="R2" s="495"/>
      <c r="S2" s="501"/>
      <c r="T2" s="50" t="s">
        <v>32</v>
      </c>
      <c r="U2" s="50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486" t="s">
        <v>29</v>
      </c>
      <c r="AC2" s="487"/>
      <c r="AD2" s="50" t="s">
        <v>28</v>
      </c>
      <c r="AE2" s="50" t="s">
        <v>19</v>
      </c>
      <c r="AF2" s="37" t="s">
        <v>20</v>
      </c>
      <c r="AG2" s="9" t="s">
        <v>27</v>
      </c>
      <c r="AH2" s="9" t="s">
        <v>19</v>
      </c>
      <c r="AI2" s="66" t="s">
        <v>74</v>
      </c>
      <c r="AJ2" s="66" t="s">
        <v>75</v>
      </c>
      <c r="AK2" s="496" t="s">
        <v>29</v>
      </c>
      <c r="AL2" s="497"/>
      <c r="AM2" s="50" t="s">
        <v>18</v>
      </c>
      <c r="AN2" s="50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486" t="s">
        <v>29</v>
      </c>
      <c r="AV2" s="487"/>
      <c r="AW2" s="50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1" t="s">
        <v>30</v>
      </c>
      <c r="BF2" s="51" t="s">
        <v>19</v>
      </c>
      <c r="BG2" s="52" t="s">
        <v>18</v>
      </c>
      <c r="BH2" s="486" t="s">
        <v>29</v>
      </c>
      <c r="BI2" s="487"/>
    </row>
    <row r="3" spans="1:61" s="4" customFormat="1">
      <c r="A3" s="355" t="str">
        <f>'1-συμβολαια'!A3</f>
        <v>;;;???</v>
      </c>
      <c r="B3" s="327" t="str">
        <f>'1-συμβολαια'!C3</f>
        <v>κληρονομιάς ΑΠΟΔΟΧΗ</v>
      </c>
      <c r="C3" s="241" t="str">
        <f>'4-πολλυπρ'!D3</f>
        <v>πατήρ</v>
      </c>
      <c r="D3" s="241" t="str">
        <f>'4-πολλυπρ'!I3</f>
        <v>219-164</v>
      </c>
      <c r="E3" s="241">
        <f>1*3</f>
        <v>3</v>
      </c>
      <c r="F3" s="301">
        <f>E3*10</f>
        <v>30</v>
      </c>
      <c r="G3" s="301">
        <v>10</v>
      </c>
      <c r="H3" s="301">
        <f>F3+G3</f>
        <v>40</v>
      </c>
      <c r="I3" s="247" t="s">
        <v>454</v>
      </c>
      <c r="J3" s="247" t="s">
        <v>159</v>
      </c>
      <c r="K3" s="301">
        <v>10</v>
      </c>
      <c r="L3" s="301">
        <v>10</v>
      </c>
      <c r="M3" s="301">
        <v>2.2200000000000002</v>
      </c>
      <c r="N3" s="301"/>
      <c r="O3" s="301">
        <f>K3+L3+M3+N3</f>
        <v>22.22</v>
      </c>
      <c r="P3" s="241"/>
      <c r="Q3" s="241" t="s">
        <v>466</v>
      </c>
      <c r="R3" s="241"/>
      <c r="S3" s="241"/>
      <c r="T3" s="328"/>
      <c r="U3" s="69"/>
      <c r="V3" s="329"/>
      <c r="W3" s="69"/>
      <c r="X3" s="329" t="s">
        <v>9</v>
      </c>
      <c r="Y3" s="330"/>
      <c r="Z3" s="69"/>
      <c r="AA3" s="69"/>
      <c r="AB3" s="69"/>
      <c r="AC3" s="69"/>
      <c r="AD3" s="328"/>
      <c r="AE3" s="69"/>
      <c r="AF3" s="69"/>
      <c r="AG3" s="69"/>
      <c r="AH3" s="69"/>
      <c r="AI3" s="246"/>
      <c r="AJ3" s="246"/>
      <c r="AK3" s="246"/>
      <c r="AL3" s="69"/>
      <c r="AM3" s="69"/>
      <c r="AN3" s="69"/>
      <c r="AO3" s="329" t="s">
        <v>383</v>
      </c>
      <c r="AP3" s="69"/>
      <c r="AQ3" s="329" t="s">
        <v>9</v>
      </c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328"/>
      <c r="BH3" s="69"/>
      <c r="BI3" s="69"/>
    </row>
    <row r="4" spans="1:61" s="4" customFormat="1">
      <c r="A4" s="355">
        <f>'1-συμβολαια'!A4</f>
        <v>0</v>
      </c>
      <c r="B4" s="327" t="str">
        <f>'1-συμβολαια'!C4</f>
        <v>ΧΡΗΣΙΚΤΗΣΙΑ αγροτεμαχίων = 1982 πατρός ΚΛΗΡΟΝΟΜΙΑ άτυπος</v>
      </c>
      <c r="C4" s="241" t="str">
        <f>'4-πολλυπρ'!D4</f>
        <v>παππους</v>
      </c>
      <c r="D4" s="241" t="str">
        <f>'4-πολλυπρ'!I4</f>
        <v>πατήρ</v>
      </c>
      <c r="E4" s="241"/>
      <c r="F4" s="301"/>
      <c r="G4" s="301"/>
      <c r="H4" s="301"/>
      <c r="I4" s="247"/>
      <c r="J4" s="247"/>
      <c r="K4" s="301"/>
      <c r="L4" s="301"/>
      <c r="M4" s="301"/>
      <c r="N4" s="301"/>
      <c r="O4" s="301">
        <f>K4+L4+M4+N4</f>
        <v>0</v>
      </c>
      <c r="P4" s="241"/>
      <c r="Q4" s="241"/>
      <c r="R4" s="241"/>
      <c r="S4" s="241"/>
      <c r="T4" s="328"/>
      <c r="U4" s="69"/>
      <c r="V4" s="329" t="s">
        <v>383</v>
      </c>
      <c r="W4" s="69"/>
      <c r="X4" s="329" t="s">
        <v>9</v>
      </c>
      <c r="Y4" s="330"/>
      <c r="Z4" s="69"/>
      <c r="AA4" s="69"/>
      <c r="AB4" s="69"/>
      <c r="AC4" s="69"/>
      <c r="AD4" s="328"/>
      <c r="AE4" s="69"/>
      <c r="AF4" s="69"/>
      <c r="AG4" s="69"/>
      <c r="AH4" s="69"/>
      <c r="AI4" s="246"/>
      <c r="AJ4" s="246"/>
      <c r="AK4" s="246"/>
      <c r="AL4" s="69"/>
      <c r="AM4" s="69"/>
      <c r="AN4" s="69"/>
      <c r="AO4" s="329" t="s">
        <v>383</v>
      </c>
      <c r="AP4" s="69"/>
      <c r="AQ4" s="329" t="s">
        <v>9</v>
      </c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328"/>
      <c r="BH4" s="69"/>
      <c r="BI4" s="69"/>
    </row>
    <row r="5" spans="1:61">
      <c r="A5" s="488" t="s">
        <v>35</v>
      </c>
      <c r="B5" s="489"/>
      <c r="C5" s="489"/>
      <c r="D5" s="490"/>
      <c r="E5" s="63">
        <f>SUM(E3:E4)</f>
        <v>3</v>
      </c>
      <c r="F5" s="63">
        <f>SUM(F3:F4)</f>
        <v>30</v>
      </c>
      <c r="G5" s="63">
        <f>SUM(G3:G4)</f>
        <v>10</v>
      </c>
      <c r="H5" s="63">
        <f>SUM(H3:H4)</f>
        <v>40</v>
      </c>
      <c r="I5" s="63"/>
      <c r="J5" s="63"/>
      <c r="K5" s="63">
        <f t="shared" ref="K5:R5" si="0">SUM(K3:K4)</f>
        <v>10</v>
      </c>
      <c r="L5" s="63">
        <f t="shared" si="0"/>
        <v>10</v>
      </c>
      <c r="M5" s="63">
        <f t="shared" si="0"/>
        <v>2.2200000000000002</v>
      </c>
      <c r="N5" s="63">
        <f t="shared" si="0"/>
        <v>0</v>
      </c>
      <c r="O5" s="63">
        <f t="shared" si="0"/>
        <v>22.22</v>
      </c>
      <c r="P5" s="63">
        <f t="shared" si="0"/>
        <v>0</v>
      </c>
      <c r="Q5" s="63">
        <f t="shared" si="0"/>
        <v>0</v>
      </c>
      <c r="R5" s="63">
        <f t="shared" si="0"/>
        <v>0</v>
      </c>
      <c r="S5" s="63"/>
      <c r="T5" s="122"/>
      <c r="U5" s="63">
        <f>SUM(U3:U4)</f>
        <v>0</v>
      </c>
      <c r="V5" s="63"/>
      <c r="W5" s="63">
        <f>SUM(W3:W4)</f>
        <v>0</v>
      </c>
      <c r="X5" s="63"/>
      <c r="Y5" s="63">
        <f t="shared" ref="Y5:AJ5" si="1">SUM(Y3:Y4)</f>
        <v>0</v>
      </c>
      <c r="Z5" s="63">
        <f t="shared" si="1"/>
        <v>0</v>
      </c>
      <c r="AA5" s="63">
        <f t="shared" si="1"/>
        <v>0</v>
      </c>
      <c r="AB5" s="63">
        <f t="shared" si="1"/>
        <v>0</v>
      </c>
      <c r="AC5" s="63">
        <f t="shared" si="1"/>
        <v>0</v>
      </c>
      <c r="AD5" s="122">
        <f t="shared" si="1"/>
        <v>0</v>
      </c>
      <c r="AE5" s="63">
        <f t="shared" si="1"/>
        <v>0</v>
      </c>
      <c r="AF5" s="63">
        <f t="shared" si="1"/>
        <v>0</v>
      </c>
      <c r="AG5" s="63">
        <f t="shared" si="1"/>
        <v>0</v>
      </c>
      <c r="AH5" s="63">
        <f t="shared" si="1"/>
        <v>0</v>
      </c>
      <c r="AI5" s="67">
        <f t="shared" si="1"/>
        <v>0</v>
      </c>
      <c r="AJ5" s="67">
        <f t="shared" si="1"/>
        <v>0</v>
      </c>
      <c r="AK5" s="67"/>
      <c r="AL5" s="63">
        <f>SUM(AL3:AL4)</f>
        <v>0</v>
      </c>
      <c r="AM5" s="63">
        <f>SUM(AM3:AM4)</f>
        <v>0</v>
      </c>
      <c r="AN5" s="63">
        <f>SUM(AN3:AN4)</f>
        <v>0</v>
      </c>
      <c r="AO5" s="63"/>
      <c r="AP5" s="63">
        <f t="shared" ref="AP5:BI5" si="2">SUM(AP3:AP4)</f>
        <v>0</v>
      </c>
      <c r="AQ5" s="63">
        <f t="shared" si="2"/>
        <v>0</v>
      </c>
      <c r="AR5" s="63">
        <f t="shared" si="2"/>
        <v>0</v>
      </c>
      <c r="AS5" s="63">
        <f t="shared" si="2"/>
        <v>0</v>
      </c>
      <c r="AT5" s="63">
        <f t="shared" si="2"/>
        <v>0</v>
      </c>
      <c r="AU5" s="63">
        <f t="shared" si="2"/>
        <v>0</v>
      </c>
      <c r="AV5" s="63">
        <f t="shared" si="2"/>
        <v>0</v>
      </c>
      <c r="AW5" s="63">
        <f t="shared" si="2"/>
        <v>0</v>
      </c>
      <c r="AX5" s="63">
        <f t="shared" si="2"/>
        <v>0</v>
      </c>
      <c r="AY5" s="63">
        <f t="shared" si="2"/>
        <v>0</v>
      </c>
      <c r="AZ5" s="63">
        <f t="shared" si="2"/>
        <v>0</v>
      </c>
      <c r="BA5" s="63">
        <f t="shared" si="2"/>
        <v>0</v>
      </c>
      <c r="BB5" s="63">
        <f t="shared" si="2"/>
        <v>0</v>
      </c>
      <c r="BC5" s="63">
        <f t="shared" si="2"/>
        <v>0</v>
      </c>
      <c r="BD5" s="63">
        <f t="shared" si="2"/>
        <v>0</v>
      </c>
      <c r="BE5" s="63">
        <f t="shared" si="2"/>
        <v>0</v>
      </c>
      <c r="BF5" s="63">
        <f t="shared" si="2"/>
        <v>0</v>
      </c>
      <c r="BG5" s="63">
        <f t="shared" si="2"/>
        <v>0</v>
      </c>
      <c r="BH5" s="63">
        <f t="shared" si="2"/>
        <v>0</v>
      </c>
      <c r="BI5" s="63">
        <f t="shared" si="2"/>
        <v>0</v>
      </c>
    </row>
    <row r="6" spans="1:61">
      <c r="K6" s="124" t="s">
        <v>464</v>
      </c>
    </row>
    <row r="7" spans="1:61">
      <c r="G7" s="124" t="s">
        <v>464</v>
      </c>
      <c r="H7" s="283" t="s">
        <v>99</v>
      </c>
      <c r="I7" s="124"/>
      <c r="J7" s="124"/>
      <c r="K7" s="124"/>
      <c r="L7" s="124" t="s">
        <v>464</v>
      </c>
      <c r="M7" s="109"/>
      <c r="N7" s="109"/>
      <c r="S7" s="164" t="s">
        <v>161</v>
      </c>
      <c r="Z7" s="1"/>
      <c r="AB7" s="109" t="s">
        <v>100</v>
      </c>
      <c r="AI7" s="201" t="s">
        <v>101</v>
      </c>
    </row>
    <row r="8" spans="1:61">
      <c r="F8" s="2"/>
      <c r="G8" s="2"/>
      <c r="H8" s="2"/>
      <c r="I8" s="143" t="s">
        <v>155</v>
      </c>
      <c r="J8" s="111"/>
      <c r="L8" s="124"/>
      <c r="M8" s="2"/>
      <c r="N8" s="2"/>
      <c r="O8" s="2"/>
      <c r="P8" s="143" t="s">
        <v>162</v>
      </c>
      <c r="S8" s="8"/>
    </row>
    <row r="9" spans="1:61">
      <c r="B9" s="2" t="s">
        <v>536</v>
      </c>
      <c r="C9" s="7" t="s">
        <v>531</v>
      </c>
      <c r="E9" s="110"/>
      <c r="F9" s="2"/>
      <c r="G9" s="2"/>
      <c r="H9" s="2"/>
      <c r="I9" s="111" t="s">
        <v>156</v>
      </c>
      <c r="J9" s="111"/>
      <c r="L9" s="2"/>
      <c r="M9" s="2"/>
      <c r="N9" s="2"/>
      <c r="O9" s="2"/>
      <c r="Q9" s="111" t="s">
        <v>163</v>
      </c>
      <c r="S9" s="8"/>
    </row>
    <row r="10" spans="1:61">
      <c r="B10" s="387" t="s">
        <v>532</v>
      </c>
      <c r="C10" s="384" t="s">
        <v>515</v>
      </c>
      <c r="I10" s="111"/>
      <c r="J10" s="143" t="s">
        <v>157</v>
      </c>
      <c r="M10" s="138" t="s">
        <v>443</v>
      </c>
      <c r="N10" s="3"/>
      <c r="S10" s="8"/>
    </row>
    <row r="11" spans="1:61">
      <c r="B11" s="387" t="s">
        <v>533</v>
      </c>
      <c r="C11" s="384" t="s">
        <v>516</v>
      </c>
      <c r="J11" s="111" t="s">
        <v>158</v>
      </c>
      <c r="S11" s="8"/>
    </row>
    <row r="12" spans="1:61">
      <c r="B12" s="387" t="s">
        <v>534</v>
      </c>
      <c r="S12" s="8"/>
    </row>
    <row r="13" spans="1:61">
      <c r="B13" s="387" t="s">
        <v>535</v>
      </c>
      <c r="S13" s="8"/>
    </row>
    <row r="14" spans="1:61">
      <c r="S14" s="8"/>
    </row>
  </sheetData>
  <mergeCells count="15">
    <mergeCell ref="A5:D5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5"/>
  <sheetViews>
    <sheetView workbookViewId="0">
      <pane ySplit="2" topLeftCell="A3" activePane="bottomLeft" state="frozen"/>
      <selection pane="bottomLeft" activeCell="B10" sqref="B10:C14"/>
    </sheetView>
  </sheetViews>
  <sheetFormatPr defaultRowHeight="11.25"/>
  <cols>
    <col min="1" max="1" width="10.5703125" style="7" bestFit="1" customWidth="1"/>
    <col min="2" max="2" width="53.85546875" style="85" bestFit="1" customWidth="1"/>
    <col min="3" max="3" width="7.85546875" style="2" customWidth="1"/>
    <col min="4" max="4" width="5.7109375" style="2" bestFit="1" customWidth="1"/>
    <col min="5" max="5" width="11.140625" style="1" bestFit="1" customWidth="1"/>
    <col min="6" max="7" width="6.42578125" style="1" customWidth="1"/>
    <col min="8" max="8" width="6.140625" style="1" customWidth="1"/>
    <col min="9" max="9" width="9.28515625" style="1" customWidth="1"/>
    <col min="10" max="10" width="9.85546875" style="1" customWidth="1"/>
    <col min="11" max="11" width="8.85546875" style="1" customWidth="1"/>
    <col min="12" max="12" width="7.85546875" style="1" customWidth="1"/>
    <col min="13" max="21" width="8.85546875" style="1" customWidth="1"/>
    <col min="22" max="22" width="12" style="1" customWidth="1"/>
    <col min="23" max="23" width="9.85546875" style="77" customWidth="1"/>
    <col min="24" max="24" width="7.42578125" style="77" customWidth="1"/>
    <col min="25" max="25" width="11.42578125" style="77" bestFit="1" customWidth="1"/>
    <col min="26" max="26" width="43.28515625" style="77" bestFit="1" customWidth="1"/>
    <col min="27" max="16384" width="9.140625" style="2"/>
  </cols>
  <sheetData>
    <row r="1" spans="1:26" s="3" customFormat="1" ht="15.75" customHeight="1">
      <c r="A1" s="507" t="s">
        <v>31</v>
      </c>
      <c r="B1" s="508"/>
      <c r="C1" s="508"/>
      <c r="D1" s="509"/>
      <c r="E1" s="510" t="s">
        <v>166</v>
      </c>
      <c r="F1" s="511"/>
      <c r="G1" s="511"/>
      <c r="H1" s="511"/>
      <c r="I1" s="502" t="s">
        <v>160</v>
      </c>
      <c r="J1" s="502"/>
      <c r="K1" s="502"/>
      <c r="L1" s="502"/>
      <c r="M1" s="502"/>
      <c r="N1" s="502"/>
      <c r="O1" s="502"/>
      <c r="P1" s="502"/>
      <c r="Q1" s="502"/>
      <c r="R1" s="502"/>
      <c r="S1" s="502"/>
      <c r="T1" s="502"/>
      <c r="U1" s="502"/>
      <c r="V1" s="502"/>
      <c r="W1" s="503" t="s">
        <v>29</v>
      </c>
      <c r="X1" s="504"/>
      <c r="Y1" s="504"/>
      <c r="Z1" s="504"/>
    </row>
    <row r="2" spans="1:26" s="3" customFormat="1" ht="23.25" thickBot="1">
      <c r="A2" s="9" t="s">
        <v>19</v>
      </c>
      <c r="B2" s="135" t="s">
        <v>0</v>
      </c>
      <c r="C2" s="50" t="s">
        <v>11</v>
      </c>
      <c r="D2" s="136" t="s">
        <v>12</v>
      </c>
      <c r="E2" s="37" t="s">
        <v>467</v>
      </c>
      <c r="F2" s="512" t="s">
        <v>29</v>
      </c>
      <c r="G2" s="513"/>
      <c r="H2" s="514"/>
      <c r="I2" s="37" t="s">
        <v>88</v>
      </c>
      <c r="J2" s="50" t="s">
        <v>89</v>
      </c>
      <c r="K2" s="50" t="s">
        <v>91</v>
      </c>
      <c r="L2" s="50" t="s">
        <v>236</v>
      </c>
      <c r="M2" s="50" t="s">
        <v>237</v>
      </c>
      <c r="N2" s="50" t="s">
        <v>238</v>
      </c>
      <c r="O2" s="50" t="s">
        <v>487</v>
      </c>
      <c r="P2" s="50" t="s">
        <v>36</v>
      </c>
      <c r="Q2" s="50" t="s">
        <v>488</v>
      </c>
      <c r="R2" s="50"/>
      <c r="S2" s="50" t="s">
        <v>489</v>
      </c>
      <c r="T2" s="50" t="s">
        <v>490</v>
      </c>
      <c r="U2" s="50"/>
      <c r="V2" s="50" t="s">
        <v>47</v>
      </c>
      <c r="W2" s="505"/>
      <c r="X2" s="506"/>
      <c r="Y2" s="506"/>
      <c r="Z2" s="506"/>
    </row>
    <row r="3" spans="1:26" s="4" customFormat="1">
      <c r="A3" s="355" t="str">
        <f>'1-συμβολαια'!A3</f>
        <v>;;;???</v>
      </c>
      <c r="B3" s="327" t="str">
        <f>'1-συμβολαια'!C3</f>
        <v>κληρονομιάς ΑΠΟΔΟΧΗ</v>
      </c>
      <c r="C3" s="241" t="str">
        <f>'4-πολλυπρ'!D3</f>
        <v>πατήρ</v>
      </c>
      <c r="D3" s="241" t="str">
        <f>'4-πολλυπρ'!I3</f>
        <v>219-164</v>
      </c>
      <c r="E3" s="301">
        <v>20</v>
      </c>
      <c r="F3" s="331" t="s">
        <v>167</v>
      </c>
      <c r="G3" s="331" t="s">
        <v>168</v>
      </c>
      <c r="H3" s="301"/>
      <c r="I3" s="301">
        <v>10</v>
      </c>
      <c r="J3" s="301">
        <v>10</v>
      </c>
      <c r="K3" s="301"/>
      <c r="L3" s="301">
        <f>4*5</f>
        <v>20</v>
      </c>
      <c r="M3" s="300"/>
      <c r="N3" s="301"/>
      <c r="O3" s="300"/>
      <c r="P3" s="300"/>
      <c r="Q3" s="300"/>
      <c r="R3" s="300"/>
      <c r="S3" s="301">
        <f>5*5</f>
        <v>25</v>
      </c>
      <c r="T3" s="301">
        <f>(2*2+4*5)*5</f>
        <v>120</v>
      </c>
      <c r="U3" s="300"/>
      <c r="V3" s="301">
        <f>SUM(I3:U3)</f>
        <v>185</v>
      </c>
      <c r="W3" s="302"/>
      <c r="X3" s="302"/>
      <c r="Y3" s="332"/>
      <c r="Z3" s="244" t="s">
        <v>475</v>
      </c>
    </row>
    <row r="4" spans="1:26" s="4" customFormat="1">
      <c r="A4" s="355">
        <f>'1-συμβολαια'!A4</f>
        <v>0</v>
      </c>
      <c r="B4" s="327" t="str">
        <f>'1-συμβολαια'!C4</f>
        <v>ΧΡΗΣΙΚΤΗΣΙΑ αγροτεμαχίων = 1982 πατρός ΚΛΗΡΟΝΟΜΙΑ άτυπος</v>
      </c>
      <c r="C4" s="241" t="str">
        <f>'4-πολλυπρ'!D4</f>
        <v>παππους</v>
      </c>
      <c r="D4" s="241" t="str">
        <f>'4-πολλυπρ'!I4</f>
        <v>πατήρ</v>
      </c>
      <c r="E4" s="301">
        <v>20</v>
      </c>
      <c r="F4" s="331" t="s">
        <v>167</v>
      </c>
      <c r="G4" s="331" t="s">
        <v>168</v>
      </c>
      <c r="H4" s="301"/>
      <c r="I4" s="301"/>
      <c r="J4" s="301"/>
      <c r="K4" s="301"/>
      <c r="L4" s="301">
        <f>4*5</f>
        <v>20</v>
      </c>
      <c r="M4" s="300"/>
      <c r="N4" s="301"/>
      <c r="O4" s="300"/>
      <c r="P4" s="300"/>
      <c r="Q4" s="300"/>
      <c r="R4" s="300"/>
      <c r="S4" s="301">
        <f>5*5</f>
        <v>25</v>
      </c>
      <c r="T4" s="301">
        <f>(2*2+4*5)*5</f>
        <v>120</v>
      </c>
      <c r="U4" s="300"/>
      <c r="V4" s="301">
        <f>SUM(I4:U4)</f>
        <v>165</v>
      </c>
      <c r="W4" s="302"/>
      <c r="X4" s="302"/>
      <c r="Y4" s="332"/>
      <c r="Z4" s="244"/>
    </row>
    <row r="5" spans="1:26">
      <c r="A5" s="488" t="s">
        <v>35</v>
      </c>
      <c r="B5" s="489"/>
      <c r="C5" s="489"/>
      <c r="D5" s="490"/>
      <c r="E5" s="63">
        <f>SUM(E3:E4)</f>
        <v>40</v>
      </c>
      <c r="F5" s="63"/>
      <c r="G5" s="63"/>
      <c r="H5" s="63"/>
      <c r="I5" s="63">
        <f t="shared" ref="I5:W5" si="0">SUM(I3:I4)</f>
        <v>10</v>
      </c>
      <c r="J5" s="63">
        <f t="shared" si="0"/>
        <v>10</v>
      </c>
      <c r="K5" s="63">
        <f t="shared" si="0"/>
        <v>0</v>
      </c>
      <c r="L5" s="63">
        <f t="shared" si="0"/>
        <v>40</v>
      </c>
      <c r="M5" s="63">
        <f t="shared" si="0"/>
        <v>0</v>
      </c>
      <c r="N5" s="63">
        <f t="shared" si="0"/>
        <v>0</v>
      </c>
      <c r="O5" s="63">
        <f t="shared" si="0"/>
        <v>0</v>
      </c>
      <c r="P5" s="63">
        <f t="shared" si="0"/>
        <v>0</v>
      </c>
      <c r="Q5" s="63">
        <f t="shared" si="0"/>
        <v>0</v>
      </c>
      <c r="R5" s="63">
        <f t="shared" si="0"/>
        <v>0</v>
      </c>
      <c r="S5" s="63">
        <f t="shared" si="0"/>
        <v>50</v>
      </c>
      <c r="T5" s="63">
        <f t="shared" si="0"/>
        <v>240</v>
      </c>
      <c r="U5" s="63">
        <f t="shared" si="0"/>
        <v>0</v>
      </c>
      <c r="V5" s="63">
        <f t="shared" si="0"/>
        <v>350</v>
      </c>
      <c r="W5" s="78">
        <f t="shared" si="0"/>
        <v>0</v>
      </c>
      <c r="X5" s="127"/>
      <c r="Y5" s="2"/>
      <c r="Z5" s="2"/>
    </row>
    <row r="7" spans="1:26" ht="15.75" customHeight="1">
      <c r="I7" s="124" t="s">
        <v>468</v>
      </c>
      <c r="L7" s="121" t="s">
        <v>469</v>
      </c>
      <c r="X7" s="137"/>
      <c r="Y7" s="82"/>
      <c r="Z7" s="137"/>
    </row>
    <row r="8" spans="1:26">
      <c r="F8" s="143" t="s">
        <v>164</v>
      </c>
      <c r="G8" s="111"/>
      <c r="H8" s="77"/>
      <c r="L8" s="155" t="s">
        <v>205</v>
      </c>
      <c r="X8" s="1"/>
    </row>
    <row r="9" spans="1:26">
      <c r="F9" s="77"/>
      <c r="G9" s="111" t="s">
        <v>165</v>
      </c>
      <c r="M9" s="154" t="s">
        <v>206</v>
      </c>
      <c r="W9" s="1"/>
      <c r="X9" s="1"/>
    </row>
    <row r="10" spans="1:26" ht="12.75">
      <c r="B10" s="2" t="s">
        <v>536</v>
      </c>
      <c r="C10" s="7" t="s">
        <v>531</v>
      </c>
      <c r="N10" s="375" t="s">
        <v>207</v>
      </c>
      <c r="O10" s="376"/>
      <c r="P10" s="376"/>
      <c r="Q10" s="376"/>
      <c r="R10" s="376"/>
      <c r="S10" s="376"/>
      <c r="T10" s="376"/>
      <c r="W10" s="1"/>
      <c r="X10" s="1"/>
    </row>
    <row r="11" spans="1:26" ht="12.75">
      <c r="B11" s="387" t="s">
        <v>532</v>
      </c>
      <c r="C11" s="384" t="s">
        <v>515</v>
      </c>
      <c r="N11" s="376"/>
      <c r="O11" s="377" t="s">
        <v>491</v>
      </c>
      <c r="P11" s="376"/>
      <c r="Q11" s="376"/>
      <c r="R11" s="376"/>
      <c r="S11" s="376"/>
      <c r="T11" s="376"/>
      <c r="W11" s="1"/>
      <c r="X11" s="1"/>
    </row>
    <row r="12" spans="1:26" ht="12.75">
      <c r="B12" s="387" t="s">
        <v>533</v>
      </c>
      <c r="C12" s="384" t="s">
        <v>516</v>
      </c>
      <c r="N12" s="376"/>
      <c r="O12" s="376"/>
      <c r="P12" s="377" t="s">
        <v>492</v>
      </c>
      <c r="Q12" s="376"/>
      <c r="R12" s="376"/>
      <c r="S12" s="376"/>
      <c r="T12" s="376"/>
    </row>
    <row r="13" spans="1:26" ht="12.75">
      <c r="B13" s="387" t="s">
        <v>534</v>
      </c>
      <c r="N13" s="376"/>
      <c r="O13" s="376"/>
      <c r="P13" s="376"/>
      <c r="Q13" s="377" t="s">
        <v>493</v>
      </c>
      <c r="R13" s="376"/>
      <c r="S13" s="376"/>
      <c r="T13" s="376"/>
    </row>
    <row r="14" spans="1:26" ht="12.75">
      <c r="B14" s="387" t="s">
        <v>535</v>
      </c>
      <c r="N14" s="376"/>
      <c r="O14" s="376"/>
      <c r="P14" s="376"/>
      <c r="Q14" s="376"/>
      <c r="R14" s="376"/>
      <c r="S14" s="376" t="s">
        <v>494</v>
      </c>
      <c r="T14" s="376"/>
    </row>
    <row r="15" spans="1:26" ht="12.75">
      <c r="N15" s="376"/>
      <c r="O15" s="376"/>
      <c r="P15" s="376"/>
      <c r="Q15" s="376"/>
      <c r="R15" s="376"/>
      <c r="S15" s="376"/>
      <c r="T15" s="376" t="s">
        <v>495</v>
      </c>
    </row>
  </sheetData>
  <mergeCells count="6">
    <mergeCell ref="I1:V1"/>
    <mergeCell ref="W1:Z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6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4.42578125" style="2" bestFit="1" customWidth="1"/>
    <col min="2" max="2" width="53.85546875" style="2" bestFit="1" customWidth="1"/>
    <col min="3" max="3" width="13.7109375" style="2" customWidth="1"/>
    <col min="4" max="4" width="9.140625" style="2"/>
    <col min="5" max="5" width="10" style="2" customWidth="1"/>
    <col min="6" max="11" width="9.140625" style="2"/>
    <col min="12" max="12" width="25.5703125" style="2" bestFit="1" customWidth="1"/>
    <col min="13" max="13" width="12.7109375" style="2" customWidth="1"/>
    <col min="14" max="14" width="10.5703125" style="2" customWidth="1"/>
    <col min="15" max="21" width="9.140625" style="2"/>
    <col min="22" max="22" width="13.140625" style="2" customWidth="1"/>
    <col min="23" max="23" width="12" style="2" customWidth="1"/>
    <col min="24" max="33" width="9.140625" style="2"/>
    <col min="34" max="34" width="11.85546875" style="2" customWidth="1"/>
    <col min="35" max="16384" width="9.140625" style="2"/>
  </cols>
  <sheetData>
    <row r="1" spans="1:38" ht="15.75">
      <c r="A1" s="518" t="s">
        <v>319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20" t="s">
        <v>47</v>
      </c>
      <c r="AF1" s="522" t="s">
        <v>9</v>
      </c>
      <c r="AG1" s="524" t="s">
        <v>33</v>
      </c>
      <c r="AH1" s="526" t="s">
        <v>329</v>
      </c>
      <c r="AI1" s="528" t="s">
        <v>84</v>
      </c>
      <c r="AJ1" s="529"/>
      <c r="AK1" s="529"/>
      <c r="AL1" s="530"/>
    </row>
    <row r="2" spans="1:38" ht="12" thickBot="1">
      <c r="A2" s="180"/>
      <c r="B2" s="181" t="s">
        <v>328</v>
      </c>
      <c r="C2" s="181" t="s">
        <v>85</v>
      </c>
      <c r="D2" s="182" t="s">
        <v>320</v>
      </c>
      <c r="E2" s="158" t="s">
        <v>31</v>
      </c>
      <c r="F2" s="158" t="s">
        <v>321</v>
      </c>
      <c r="G2" s="158" t="s">
        <v>322</v>
      </c>
      <c r="H2" s="158" t="s">
        <v>323</v>
      </c>
      <c r="I2" s="158" t="s">
        <v>324</v>
      </c>
      <c r="J2" s="158" t="s">
        <v>325</v>
      </c>
      <c r="K2" s="486" t="s">
        <v>29</v>
      </c>
      <c r="L2" s="487"/>
      <c r="M2" s="168" t="s">
        <v>326</v>
      </c>
      <c r="N2" s="168" t="s">
        <v>31</v>
      </c>
      <c r="O2" s="168" t="s">
        <v>321</v>
      </c>
      <c r="P2" s="168" t="s">
        <v>322</v>
      </c>
      <c r="Q2" s="168" t="s">
        <v>323</v>
      </c>
      <c r="R2" s="168" t="s">
        <v>324</v>
      </c>
      <c r="S2" s="168" t="s">
        <v>325</v>
      </c>
      <c r="T2" s="496" t="s">
        <v>29</v>
      </c>
      <c r="U2" s="497"/>
      <c r="V2" s="158" t="s">
        <v>327</v>
      </c>
      <c r="W2" s="158" t="s">
        <v>31</v>
      </c>
      <c r="X2" s="158" t="s">
        <v>321</v>
      </c>
      <c r="Y2" s="158" t="s">
        <v>322</v>
      </c>
      <c r="Z2" s="158" t="s">
        <v>323</v>
      </c>
      <c r="AA2" s="158" t="s">
        <v>324</v>
      </c>
      <c r="AB2" s="158" t="s">
        <v>325</v>
      </c>
      <c r="AC2" s="486" t="s">
        <v>29</v>
      </c>
      <c r="AD2" s="487"/>
      <c r="AE2" s="521"/>
      <c r="AF2" s="523"/>
      <c r="AG2" s="525"/>
      <c r="AH2" s="527"/>
      <c r="AI2" s="531"/>
      <c r="AJ2" s="532"/>
      <c r="AK2" s="532"/>
      <c r="AL2" s="533"/>
    </row>
    <row r="3" spans="1:38" s="4" customFormat="1">
      <c r="A3" s="356" t="str">
        <f>'1-συμβολαια'!A3</f>
        <v>;;;???</v>
      </c>
      <c r="B3" s="69" t="str">
        <f>'1-συμβολαια'!C3</f>
        <v>κληρονομιάς ΑΠΟΔΟΧΗ</v>
      </c>
      <c r="C3" s="330">
        <f>'1-συμβολαια'!D3</f>
        <v>0</v>
      </c>
      <c r="D3" s="330"/>
      <c r="E3" s="69"/>
      <c r="F3" s="69"/>
      <c r="G3" s="69"/>
      <c r="H3" s="69"/>
      <c r="I3" s="69"/>
      <c r="J3" s="69"/>
      <c r="K3" s="69"/>
      <c r="L3" s="69"/>
      <c r="M3" s="330"/>
      <c r="N3" s="69"/>
      <c r="O3" s="69"/>
      <c r="P3" s="69"/>
      <c r="Q3" s="69"/>
      <c r="R3" s="69"/>
      <c r="S3" s="69"/>
      <c r="T3" s="69"/>
      <c r="U3" s="69"/>
      <c r="V3" s="330"/>
      <c r="W3" s="69"/>
      <c r="X3" s="69"/>
      <c r="Y3" s="69"/>
      <c r="Z3" s="69"/>
      <c r="AA3" s="69"/>
      <c r="AB3" s="69"/>
      <c r="AC3" s="69"/>
      <c r="AD3" s="69"/>
      <c r="AE3" s="297">
        <f t="shared" ref="AE3:AE4" si="0">D3+M3+V3</f>
        <v>0</v>
      </c>
      <c r="AF3" s="297"/>
      <c r="AG3" s="297">
        <f t="shared" ref="AG3:AG4" si="1">AE3-AF3</f>
        <v>0</v>
      </c>
      <c r="AH3" s="69"/>
      <c r="AI3" s="69"/>
      <c r="AJ3" s="69"/>
      <c r="AK3" s="69"/>
      <c r="AL3" s="69"/>
    </row>
    <row r="4" spans="1:38" s="4" customFormat="1">
      <c r="A4" s="356"/>
      <c r="B4" s="69" t="str">
        <f>'1-συμβολαια'!C4</f>
        <v>ΧΡΗΣΙΚΤΗΣΙΑ αγροτεμαχίων = 1982 πατρός ΚΛΗΡΟΝΟΜΙΑ άτυπος</v>
      </c>
      <c r="C4" s="330">
        <f>'1-συμβολαια'!D4</f>
        <v>666.66</v>
      </c>
      <c r="D4" s="330"/>
      <c r="E4" s="69"/>
      <c r="F4" s="69"/>
      <c r="G4" s="69"/>
      <c r="H4" s="69"/>
      <c r="I4" s="69"/>
      <c r="J4" s="69"/>
      <c r="K4" s="69"/>
      <c r="L4" s="69"/>
      <c r="M4" s="330">
        <f>C4*0.65%</f>
        <v>4.3332899999999999</v>
      </c>
      <c r="N4" s="69"/>
      <c r="O4" s="69"/>
      <c r="P4" s="69"/>
      <c r="Q4" s="69"/>
      <c r="R4" s="69"/>
      <c r="S4" s="69"/>
      <c r="T4" s="69"/>
      <c r="U4" s="69"/>
      <c r="V4" s="330">
        <f>C4*0.125%</f>
        <v>0.83332499999999998</v>
      </c>
      <c r="W4" s="69"/>
      <c r="X4" s="69"/>
      <c r="Y4" s="69"/>
      <c r="Z4" s="69"/>
      <c r="AA4" s="69"/>
      <c r="AB4" s="69"/>
      <c r="AC4" s="69"/>
      <c r="AD4" s="69"/>
      <c r="AE4" s="297">
        <f t="shared" si="0"/>
        <v>5.1666150000000002</v>
      </c>
      <c r="AF4" s="297"/>
      <c r="AG4" s="297">
        <f t="shared" si="1"/>
        <v>5.1666150000000002</v>
      </c>
      <c r="AH4" s="69"/>
      <c r="AI4" s="69"/>
      <c r="AJ4" s="69"/>
      <c r="AK4" s="69"/>
      <c r="AL4" s="69"/>
    </row>
    <row r="5" spans="1:38">
      <c r="A5" s="515" t="str">
        <f>'1-συμβολαια'!A5</f>
        <v>σύνολο</v>
      </c>
      <c r="B5" s="516"/>
      <c r="C5" s="517"/>
      <c r="D5" s="279">
        <f>SUM(D3:D4)</f>
        <v>0</v>
      </c>
      <c r="E5" s="179"/>
      <c r="F5" s="179"/>
      <c r="G5" s="179"/>
      <c r="H5" s="179"/>
      <c r="I5" s="179"/>
      <c r="J5" s="179"/>
      <c r="K5" s="179"/>
      <c r="L5" s="179"/>
      <c r="M5" s="279">
        <f>SUM(M3:M4)</f>
        <v>4.3332899999999999</v>
      </c>
      <c r="N5" s="179"/>
      <c r="O5" s="179"/>
      <c r="P5" s="179"/>
      <c r="Q5" s="179"/>
      <c r="R5" s="179"/>
      <c r="S5" s="179"/>
      <c r="T5" s="179"/>
      <c r="U5" s="179"/>
      <c r="V5" s="279">
        <f>SUM(V3:V4)</f>
        <v>0.83332499999999998</v>
      </c>
      <c r="W5" s="179"/>
      <c r="X5" s="179"/>
      <c r="Y5" s="179"/>
      <c r="Z5" s="179"/>
      <c r="AA5" s="179"/>
      <c r="AB5" s="179"/>
      <c r="AC5" s="179"/>
      <c r="AD5" s="179"/>
      <c r="AE5" s="279">
        <f>SUM(AE3:AE4)</f>
        <v>5.1666150000000002</v>
      </c>
      <c r="AF5" s="279">
        <f>SUM(AF3:AF4)</f>
        <v>0</v>
      </c>
      <c r="AG5" s="279">
        <f>SUM(AG3:AG4)</f>
        <v>5.1666150000000002</v>
      </c>
      <c r="AH5" s="179">
        <f>SUM(AH3:AH4)</f>
        <v>0</v>
      </c>
      <c r="AI5" s="179"/>
      <c r="AJ5" s="179"/>
      <c r="AK5" s="179"/>
      <c r="AL5" s="179"/>
    </row>
    <row r="7" spans="1:38">
      <c r="E7" s="1"/>
      <c r="F7" s="1"/>
      <c r="G7" s="1"/>
      <c r="H7" s="150" t="s">
        <v>330</v>
      </c>
      <c r="I7" s="1"/>
      <c r="J7" s="1"/>
      <c r="K7" s="1"/>
      <c r="L7" s="1"/>
      <c r="M7" s="1"/>
      <c r="N7" s="1"/>
      <c r="O7" s="1"/>
      <c r="P7" s="1"/>
      <c r="Q7" s="150" t="s">
        <v>330</v>
      </c>
      <c r="R7" s="1"/>
      <c r="S7" s="1"/>
      <c r="T7" s="1"/>
      <c r="U7" s="1"/>
      <c r="V7" s="1"/>
      <c r="W7" s="1"/>
      <c r="X7" s="1"/>
      <c r="Y7" s="1"/>
      <c r="Z7" s="150" t="s">
        <v>330</v>
      </c>
      <c r="AA7" s="1"/>
      <c r="AB7" s="1"/>
      <c r="AC7" s="1"/>
      <c r="AD7" s="1"/>
      <c r="AE7" s="1"/>
    </row>
    <row r="8" spans="1:38">
      <c r="E8" s="1"/>
      <c r="F8" s="183" t="s">
        <v>331</v>
      </c>
      <c r="G8" s="183"/>
      <c r="H8" s="183"/>
      <c r="I8" s="183"/>
      <c r="J8" s="183"/>
      <c r="K8" s="183"/>
      <c r="L8" s="183"/>
      <c r="M8" s="183"/>
      <c r="N8" s="183"/>
      <c r="O8" s="183" t="s">
        <v>331</v>
      </c>
      <c r="P8" s="1"/>
      <c r="Q8" s="1"/>
      <c r="R8" s="1"/>
      <c r="S8" s="1"/>
      <c r="T8" s="1"/>
      <c r="U8" s="1"/>
      <c r="V8" s="1"/>
      <c r="W8" s="1"/>
      <c r="X8" s="183" t="s">
        <v>331</v>
      </c>
      <c r="Y8" s="1"/>
      <c r="Z8" s="1"/>
      <c r="AA8" s="1"/>
      <c r="AB8" s="1"/>
      <c r="AC8" s="1"/>
      <c r="AD8" s="1"/>
      <c r="AE8" s="1"/>
    </row>
    <row r="9" spans="1:38">
      <c r="E9" s="1"/>
      <c r="F9" s="1"/>
      <c r="G9" s="1"/>
      <c r="H9" s="1"/>
      <c r="I9" s="3"/>
      <c r="J9" s="152" t="s">
        <v>332</v>
      </c>
      <c r="K9" s="150"/>
      <c r="L9" s="1"/>
      <c r="M9" s="1"/>
      <c r="N9" s="1"/>
      <c r="O9" s="1"/>
      <c r="P9" s="1"/>
      <c r="Q9" s="3"/>
      <c r="R9" s="152" t="s">
        <v>333</v>
      </c>
      <c r="S9" s="152"/>
      <c r="T9" s="152"/>
      <c r="U9" s="152"/>
      <c r="V9" s="3"/>
      <c r="W9" s="3"/>
      <c r="X9" s="3"/>
      <c r="Y9" s="3"/>
      <c r="Z9" s="3"/>
      <c r="AA9" s="152" t="s">
        <v>333</v>
      </c>
      <c r="AB9" s="152"/>
      <c r="AC9" s="152"/>
      <c r="AD9" s="150"/>
      <c r="AE9" s="1"/>
    </row>
    <row r="10" spans="1:38">
      <c r="E10" s="1"/>
      <c r="F10" s="1"/>
      <c r="G10" s="1"/>
      <c r="H10" s="1"/>
      <c r="I10" s="152" t="s">
        <v>333</v>
      </c>
      <c r="J10" s="3"/>
      <c r="K10" s="1"/>
      <c r="L10" s="1"/>
      <c r="M10" s="1"/>
      <c r="N10" s="1"/>
      <c r="O10" s="1"/>
      <c r="P10" s="1"/>
      <c r="Q10" s="3"/>
      <c r="R10" s="3"/>
      <c r="S10" s="152" t="s">
        <v>332</v>
      </c>
      <c r="T10" s="152"/>
      <c r="U10" s="3"/>
      <c r="V10" s="3"/>
      <c r="W10" s="3"/>
      <c r="X10" s="3"/>
      <c r="Y10" s="3"/>
      <c r="Z10" s="3"/>
      <c r="AA10" s="3"/>
      <c r="AB10" s="152" t="s">
        <v>332</v>
      </c>
      <c r="AC10" s="152"/>
      <c r="AD10" s="1"/>
      <c r="AE10" s="1"/>
    </row>
    <row r="11" spans="1:38">
      <c r="E11" s="1"/>
      <c r="F11" s="1"/>
      <c r="G11" s="1"/>
      <c r="H11" s="1"/>
      <c r="I11" s="3"/>
      <c r="J11" s="3"/>
      <c r="K11" s="1"/>
      <c r="L11" s="1"/>
      <c r="M11" s="1"/>
      <c r="N11" s="1"/>
      <c r="O11" s="1"/>
      <c r="P11" s="1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1"/>
      <c r="AE11" s="1"/>
    </row>
    <row r="12" spans="1:38">
      <c r="E12" s="184" t="s">
        <v>334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85" t="s">
        <v>335</v>
      </c>
      <c r="R12" s="1"/>
      <c r="S12" s="1"/>
      <c r="T12" s="1"/>
      <c r="U12" s="1"/>
      <c r="V12" s="1"/>
      <c r="W12" s="1"/>
      <c r="X12" s="1"/>
      <c r="Y12" s="1"/>
      <c r="Z12" s="186" t="s">
        <v>336</v>
      </c>
      <c r="AA12" s="1"/>
      <c r="AB12" s="1"/>
      <c r="AC12" s="1"/>
      <c r="AD12" s="1"/>
      <c r="AE12" s="1"/>
    </row>
    <row r="13" spans="1:38">
      <c r="E13" s="187" t="s">
        <v>337</v>
      </c>
      <c r="F13" s="1"/>
      <c r="G13" s="1"/>
      <c r="H13" s="1"/>
      <c r="I13" s="1"/>
      <c r="J13" s="1"/>
      <c r="K13" s="1"/>
      <c r="L13" s="1"/>
      <c r="M13" s="7"/>
      <c r="N13" s="1"/>
      <c r="O13" s="150"/>
      <c r="P13" s="150"/>
      <c r="Q13" s="150"/>
      <c r="R13" s="150"/>
      <c r="S13" s="188" t="s">
        <v>338</v>
      </c>
      <c r="T13" s="150"/>
      <c r="U13" s="150"/>
      <c r="V13" s="150"/>
      <c r="W13" s="1"/>
      <c r="X13" s="1"/>
      <c r="Y13" s="1"/>
      <c r="Z13" s="1"/>
      <c r="AA13" s="189" t="s">
        <v>339</v>
      </c>
      <c r="AB13" s="1"/>
      <c r="AC13" s="1"/>
      <c r="AD13" s="1"/>
      <c r="AE13" s="1"/>
    </row>
    <row r="14" spans="1:38">
      <c r="E14" s="1"/>
      <c r="F14" s="187" t="s">
        <v>340</v>
      </c>
      <c r="G14" s="1"/>
      <c r="H14" s="1"/>
      <c r="I14" s="1"/>
      <c r="J14" s="1"/>
      <c r="K14" s="1"/>
      <c r="L14" s="1"/>
      <c r="M14" s="7"/>
      <c r="N14" s="1"/>
      <c r="O14" s="1"/>
      <c r="P14" s="1"/>
      <c r="Q14" s="1"/>
      <c r="R14" s="1"/>
      <c r="S14" s="190" t="s">
        <v>341</v>
      </c>
      <c r="T14" s="1"/>
      <c r="U14" s="1"/>
      <c r="V14" s="1"/>
      <c r="W14" s="1"/>
      <c r="X14" s="1"/>
      <c r="Y14" s="1"/>
      <c r="Z14" s="1"/>
      <c r="AA14" s="1"/>
      <c r="AB14" s="190" t="s">
        <v>341</v>
      </c>
      <c r="AC14" s="1"/>
      <c r="AD14" s="1"/>
      <c r="AE14" s="1"/>
    </row>
    <row r="15" spans="1:38">
      <c r="E15" s="1"/>
      <c r="F15" s="1"/>
      <c r="G15" s="1"/>
      <c r="H15" s="1"/>
      <c r="I15" s="1"/>
      <c r="J15" s="1"/>
      <c r="K15" s="1"/>
      <c r="L15" s="1"/>
      <c r="M15" s="7"/>
      <c r="N15" s="1"/>
      <c r="O15" s="1"/>
      <c r="P15" s="150"/>
      <c r="Q15" s="150"/>
      <c r="R15" s="150"/>
      <c r="S15" s="150"/>
      <c r="T15" s="150"/>
      <c r="U15" s="150"/>
      <c r="V15" s="150"/>
      <c r="W15" s="150"/>
      <c r="X15" s="150"/>
      <c r="Y15" s="1"/>
      <c r="Z15" s="1"/>
      <c r="AA15" s="1"/>
      <c r="AB15" s="188" t="s">
        <v>338</v>
      </c>
      <c r="AC15" s="1"/>
      <c r="AD15" s="1"/>
      <c r="AE15" s="1"/>
    </row>
    <row r="16" spans="1:38">
      <c r="E16" s="1"/>
      <c r="F16" s="1"/>
      <c r="G16" s="1"/>
      <c r="H16" s="1"/>
      <c r="I16" s="1"/>
      <c r="J16" s="1"/>
      <c r="K16" s="1"/>
      <c r="L16" s="1"/>
      <c r="M16" s="7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2026-03-10T18:48:57Z</dcterms:modified>
</cp:coreProperties>
</file>