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635" windowHeight="13095"/>
  </bookViews>
  <sheets>
    <sheet name="219-16" sheetId="1" r:id="rId1"/>
    <sheet name="νταμαρια" sheetId="2" r:id="rId2"/>
    <sheet name="εταιριες" sheetId="3" r:id="rId3"/>
  </sheets>
  <calcPr calcId="125725"/>
</workbook>
</file>

<file path=xl/calcChain.xml><?xml version="1.0" encoding="utf-8"?>
<calcChain xmlns="http://schemas.openxmlformats.org/spreadsheetml/2006/main">
  <c r="H67" i="1"/>
  <c r="G67"/>
  <c r="F67"/>
  <c r="E67"/>
  <c r="D67"/>
  <c r="C67"/>
  <c r="D69" s="1"/>
  <c r="D25" l="1"/>
  <c r="F24" i="3"/>
  <c r="F25" s="1"/>
  <c r="F26" s="1"/>
  <c r="F12"/>
  <c r="F13"/>
  <c r="E15"/>
  <c r="F15" s="1"/>
  <c r="F11"/>
  <c r="F9"/>
  <c r="E60" i="1"/>
  <c r="E18"/>
  <c r="E20"/>
  <c r="E19"/>
  <c r="E16" i="3" l="1"/>
  <c r="F16" s="1"/>
  <c r="E17" i="1"/>
  <c r="E17" i="3" l="1"/>
  <c r="F17" s="1"/>
  <c r="E19" l="1"/>
  <c r="F19" s="1"/>
  <c r="E20" l="1"/>
  <c r="F20" s="1"/>
  <c r="E21" l="1"/>
  <c r="F21" s="1"/>
  <c r="E22" l="1"/>
  <c r="E23" s="1"/>
  <c r="F22" l="1"/>
</calcChain>
</file>

<file path=xl/sharedStrings.xml><?xml version="1.0" encoding="utf-8"?>
<sst xmlns="http://schemas.openxmlformats.org/spreadsheetml/2006/main" count="496" uniqueCount="275">
  <si>
    <t>συμβόλαια</t>
  </si>
  <si>
    <t>ποσό</t>
  </si>
  <si>
    <t>απαίτηση</t>
  </si>
  <si>
    <t>χρέωσε</t>
  </si>
  <si>
    <t>έπρεπε</t>
  </si>
  <si>
    <t>1ο</t>
  </si>
  <si>
    <t>2ο</t>
  </si>
  <si>
    <t>4ο</t>
  </si>
  <si>
    <t>5ο</t>
  </si>
  <si>
    <t>6ο</t>
  </si>
  <si>
    <t>πληρεξούσιο</t>
  </si>
  <si>
    <t>μαμά</t>
  </si>
  <si>
    <t>παππούς</t>
  </si>
  <si>
    <t>δάνεια</t>
  </si>
  <si>
    <t>νταμάρια</t>
  </si>
  <si>
    <t>διαφυγόντα κ-15-17</t>
  </si>
  <si>
    <t>3ο</t>
  </si>
  <si>
    <t>7ο</t>
  </si>
  <si>
    <t>8ο</t>
  </si>
  <si>
    <t>9ο</t>
  </si>
  <si>
    <t>10ο</t>
  </si>
  <si>
    <t>11ο</t>
  </si>
  <si>
    <t>μίσθωση νταμάρι</t>
  </si>
  <si>
    <t>12ο</t>
  </si>
  <si>
    <t>εταιρείες</t>
  </si>
  <si>
    <t>αγοραπωλησια</t>
  </si>
  <si>
    <t>ΕΕ τροποπ</t>
  </si>
  <si>
    <t>13ο</t>
  </si>
  <si>
    <t>14ο</t>
  </si>
  <si>
    <t>βεβαιωση ενορκος</t>
  </si>
  <si>
    <t>15ο</t>
  </si>
  <si>
    <t>ΙΚΕ προσυμφ</t>
  </si>
  <si>
    <t>16ο</t>
  </si>
  <si>
    <t>17ο</t>
  </si>
  <si>
    <t>18ο</t>
  </si>
  <si>
    <t>19ο</t>
  </si>
  <si>
    <t>20ο</t>
  </si>
  <si>
    <t>21ο</t>
  </si>
  <si>
    <t>προσυμφ ΛΥΣΗ</t>
  </si>
  <si>
    <t>22ο</t>
  </si>
  <si>
    <t>23ο</t>
  </si>
  <si>
    <t>24ο</t>
  </si>
  <si>
    <t>25ο</t>
  </si>
  <si>
    <t>ΛΥΣΗ 14943</t>
  </si>
  <si>
    <t>26ο</t>
  </si>
  <si>
    <t>27ο</t>
  </si>
  <si>
    <t>28ο</t>
  </si>
  <si>
    <t>29ο</t>
  </si>
  <si>
    <t>30ο</t>
  </si>
  <si>
    <t>κληρονομιαςΑΠΟΔΟΧΗ</t>
  </si>
  <si>
    <t xml:space="preserve"> Παναγία -''σαλιάρα'' 29στρ</t>
  </si>
  <si>
    <t>Λιμένας -''τσιπόσι-σκοτεινόλακος 24.526μ2</t>
  </si>
  <si>
    <t>532μ</t>
  </si>
  <si>
    <t>2.401μ</t>
  </si>
  <si>
    <t>12428κύρου</t>
  </si>
  <si>
    <t>8687κύρου</t>
  </si>
  <si>
    <t>10128κ</t>
  </si>
  <si>
    <t>12770κ</t>
  </si>
  <si>
    <t>παράταση 3έτη</t>
  </si>
  <si>
    <t>9.307τιμοθέου</t>
  </si>
  <si>
    <t>φιλιππιδης … μαρμαραΘασου … ΑΕ</t>
  </si>
  <si>
    <t>βακάνηςΑιμίλιος</t>
  </si>
  <si>
    <t>ΕΙΣΦΟΡΑ μισθΔικ</t>
  </si>
  <si>
    <t>Λιμενάρια -''λαγκάδα'' 59.130,75μ2</t>
  </si>
  <si>
    <t>Δράμα Οχυρό-''φουντουκόρεμα'' 78.660,35μ2</t>
  </si>
  <si>
    <t>5.125μ</t>
  </si>
  <si>
    <t>9.886μ</t>
  </si>
  <si>
    <t>8.127μ</t>
  </si>
  <si>
    <t>Θεολόγος - ''σκεπαστό'' 87.299μ2</t>
  </si>
  <si>
    <t xml:space="preserve"> Λιμένας - ''λιοντάρι μύλος'' 58.623,45μ2</t>
  </si>
  <si>
    <t>αγορά προσδοκίας δικαιωματων</t>
  </si>
  <si>
    <t>ξενοδΤουρΕπιχΦιλ..ΑΕ = ηρακλειονΑΕ       [από ''φιλιππιδης … μαρμαραΘασου … ΑΕ''</t>
  </si>
  <si>
    <t>παράταση 15έτη</t>
  </si>
  <si>
    <t>αγορά δικαιωμάτων</t>
  </si>
  <si>
    <t>παράταση 10έτη</t>
  </si>
  <si>
    <t>παράταση  40έτη</t>
  </si>
  <si>
    <t>φιλιππιδη αφοι ΟΕ</t>
  </si>
  <si>
    <t>σύσταση</t>
  </si>
  <si>
    <t>αγοραπωλησία οικοπεδου &amp; εργοστασίου &amp; εξοπλισμό από φ-ζωφραφουΜαρια</t>
  </si>
  <si>
    <t>5789κ</t>
  </si>
  <si>
    <t>σύσταση [= 50έτη</t>
  </si>
  <si>
    <t>12044καπολα</t>
  </si>
  <si>
    <t>τροποποίηση</t>
  </si>
  <si>
    <t>7.317μωυσιαδου</t>
  </si>
  <si>
    <t>σύσταση [= 20έτη</t>
  </si>
  <si>
    <t>μάρμαρα κεντρικής Μακεδονίας ΑΕ</t>
  </si>
  <si>
    <t>GTM HELENIC MARBLES LIMITED</t>
  </si>
  <si>
    <t>ΔΕΝ υπάρχει , ούτε  ΑΦΜ &amp; ΓΕΜΗ</t>
  </si>
  <si>
    <t>37693στειρου</t>
  </si>
  <si>
    <t>φΧ μον ΙΚΕ</t>
  </si>
  <si>
    <t>8.035μωυσιαδου</t>
  </si>
  <si>
    <t>σύσταση [= 10 έτη</t>
  </si>
  <si>
    <t>'λατομείοΟχυρούΔράμας -ηράκλειονΑΕ &amp; σια ΕΕ''</t>
  </si>
  <si>
    <t>'μαρμαραΚεντρΜακεδονιαςΑΕ &amp; σια ΕΕ''</t>
  </si>
  <si>
    <t>από ''λατομείοΟχυρούΔράμας -ηράκλειονΑΕ &amp; σια ΕΕ'' /// ομόρρυθμος = μάρμαρα κεντρικής Μακεδονίας ΑΕ [98% αγορά από ''ηράκλειοΑΕ'' /// ετερόρυθμος =  GTM [2% = αγορά από φΧ</t>
  </si>
  <si>
    <t>"Μάρμαρα Θάσου ''φιλιππίδη Α.Ε.'' και ΣΙΑ ΕΕ"</t>
  </si>
  <si>
    <t>ξενοδΤουρΕπιχΦιλιππιδηΑΕ  = ηρακλειονΑΕ</t>
  </si>
  <si>
    <t>ΥΠΟΛΟΓΟΣ</t>
  </si>
  <si>
    <t>μέτοχος-5 /ποσοστό</t>
  </si>
  <si>
    <t>μέτοχος-4/ποσοστό</t>
  </si>
  <si>
    <t>μέτοχος-3/ποσοστό</t>
  </si>
  <si>
    <t>μέτοχος-2/ποσοστό</t>
  </si>
  <si>
    <t>μέτοχος-1/ποσοστό</t>
  </si>
  <si>
    <t>φΧαραλαμπος-50%</t>
  </si>
  <si>
    <t>φΓεωργιος-50%</t>
  </si>
  <si>
    <t>μίσθωση νταμάρι  Παναγία -''σαλιάρα'' 29στρ</t>
  </si>
  <si>
    <t>;;;;????</t>
  </si>
  <si>
    <t>φΧ = 1.000δρχ [= %</t>
  </si>
  <si>
    <t>φΓ = 1.000δρχ [= %</t>
  </si>
  <si>
    <t>μίσθωσης 2 μελλοντικών μαρμαρο-λατομείων , αγοραπωλησία προσδοκίας δικαιωματων  [από φΑΕ</t>
  </si>
  <si>
    <t>φΧ = ετερόρρυθμος [= 40€ = 1%</t>
  </si>
  <si>
    <t>βακανηςΑιμιλιος = ετερόρρυθμος [= 40€ = 1%</t>
  </si>
  <si>
    <t>βακάνης = ΜΕ  την προσδοκία δικαιώματος εκμετάλευσης</t>
  </si>
  <si>
    <t>κεφάλαιο</t>
  </si>
  <si>
    <t>συμβόλαιο</t>
  </si>
  <si>
    <t>ημερ</t>
  </si>
  <si>
    <t>ΒΑΣΕΙ zηλ</t>
  </si>
  <si>
    <t>μαρμΘασΦιλιππιδηςΑΕ[= 102.920  = 61% ]</t>
  </si>
  <si>
    <t>μαρμΘασΦιλιππιδηςΑΕ = ομόρρυθμος [= 2.920€ = 98%</t>
  </si>
  <si>
    <t>βακιάνηςΑιμ[= 64.246,72 = 38,42%]</t>
  </si>
  <si>
    <t>αγορά 40€ φΑΕ του ετερόρρυθμου  βακανηΑιμιλιος</t>
  </si>
  <si>
    <t xml:space="preserve">φΧ [=40€ = 0,02% ] </t>
  </si>
  <si>
    <t xml:space="preserve">φΧ [= 80€ = 0,04% ] </t>
  </si>
  <si>
    <t xml:space="preserve">αγορά των 102.940€ της ''φΑΕ'' από ''φ...ξεοδΤουρΕπιχΦιλ..ΑΕ = ηρακλειονΑΕ'' [= 250.000€] /// αγορά των 40€ της ''φΑΕ'' από ''φΧ'' [ = 2.550€ </t>
  </si>
  <si>
    <t>αποφΓενΣυνελ</t>
  </si>
  <si>
    <t>40.000.000δρχ</t>
  </si>
  <si>
    <t>πατήρ {38εκΔρχ (οικόπεδο 0,99μ2 &amp; ξενοδοχείο [μπετάΤοιχΗλεκτρολ] Λιμένα + πρώην επιχ = 37.846.871δρχ + μετρτητά = 153.129δρχ}</t>
  </si>
  <si>
    <t>50.000.000δρχ</t>
  </si>
  <si>
    <t>100.000.000δρχ</t>
  </si>
  <si>
    <t>105.808.000δρχ</t>
  </si>
  <si>
    <t>μαρμαρα Θάσου φιλιππίδη ΑΕ</t>
  </si>
  <si>
    <t>το 1989</t>
  </si>
  <si>
    <t>ΦΕΚ-464</t>
  </si>
  <si>
    <t>το 1990</t>
  </si>
  <si>
    <t>ΦΕΚ-813</t>
  </si>
  <si>
    <t>το 1991</t>
  </si>
  <si>
    <t>ΦΕΚ-3349</t>
  </si>
  <si>
    <t>το 1993</t>
  </si>
  <si>
    <t>το 1994</t>
  </si>
  <si>
    <t>το 1995</t>
  </si>
  <si>
    <t>ΦΕΚ-832</t>
  </si>
  <si>
    <t>ΦΕΚ-4986</t>
  </si>
  <si>
    <t>ΦΕΚ-6651</t>
  </si>
  <si>
    <t>το 1998</t>
  </si>
  <si>
    <t>ΦΕΚ-448</t>
  </si>
  <si>
    <t>το 1999</t>
  </si>
  <si>
    <t>ΦΕΚ-9020</t>
  </si>
  <si>
    <t>το 2001</t>
  </si>
  <si>
    <t>ΦΕΚ-7019</t>
  </si>
  <si>
    <t>το 2002</t>
  </si>
  <si>
    <t>ΦΕΚ-11509</t>
  </si>
  <si>
    <t>ΦΕΚ-10727</t>
  </si>
  <si>
    <t>το 2007</t>
  </si>
  <si>
    <t>ΦΕΚ-719</t>
  </si>
  <si>
    <t>ΦΕΚ-10272</t>
  </si>
  <si>
    <t>το 2008</t>
  </si>
  <si>
    <t>ΦΕΚ-1806</t>
  </si>
  <si>
    <t>το 2010</t>
  </si>
  <si>
    <t>ΦΕΚ-2016</t>
  </si>
  <si>
    <t>το 2011</t>
  </si>
  <si>
    <t>ΦΕΚ-11935</t>
  </si>
  <si>
    <t>αύξηση 79.833,71</t>
  </si>
  <si>
    <t>συνθεση διοικΣυμβουλιου</t>
  </si>
  <si>
    <t>ομόρυθμο = ξενοδΤουρΕπιχΦιλ..ΑΕ = ηρακλειονΑΕ [= 9.800 = 98%</t>
  </si>
  <si>
    <t>φΧ = ετερόρρυθμος [= 100€ = 1%</t>
  </si>
  <si>
    <t>μαρμαραΚαβαλαςΑΕ = ετερόρρυθμος [= 100€ = 1%</t>
  </si>
  <si>
    <t xml:space="preserve">διάρκεια = 10έτη /// </t>
  </si>
  <si>
    <t xml:space="preserve"> Παναγία -''σαλιάρα'' 28,646στρ</t>
  </si>
  <si>
    <t>11882αγγελιδη</t>
  </si>
  <si>
    <t>μίσθωση</t>
  </si>
  <si>
    <t>5.637κ</t>
  </si>
  <si>
    <t>ομόρυθμο = μαρμΘασΦιλιππιδηςΑΕ[= 9.800 = 98%</t>
  </si>
  <si>
    <t>τα  9.800 [98%] της ''Ηράκλειον ΑΕ'' στην  ''μαρμΘασΦιλΑΕ'' για 250.000 /// τα 100 [= 1%] του φΧ στον φΓ για 2.540</t>
  </si>
  <si>
    <t>'''λατομικηΘασουΜαρμαραΘασου ''φιλιππιδηΑΕ'' &amp; σια ΕΕ'' [=λατομική Θάσου ΕΕ</t>
  </si>
  <si>
    <t>φΓ = ετερόρρυθμος [= 100€ = 1%</t>
  </si>
  <si>
    <t>11827χωρινου</t>
  </si>
  <si>
    <t>18939μουτσοκαπα</t>
  </si>
  <si>
    <t>6330πανταζη</t>
  </si>
  <si>
    <t>διόρθωση ''θάλασσα''</t>
  </si>
  <si>
    <t>;;;???</t>
  </si>
  <si>
    <t>παράταση 5έτη</t>
  </si>
  <si>
    <t>παράταση ;;;???έτη</t>
  </si>
  <si>
    <t>μαρμαραΘάσου ''φΑΕ'' &amp; σια ΕΕ      [εισφορά από βακάνηςΑιμίλιος</t>
  </si>
  <si>
    <t>μαρμαραΘάσου ''φΑΕ'' &amp; σια ΕΕ</t>
  </si>
  <si>
    <t xml:space="preserve">μαρμαραΘάσου ''φΑΕ'' &amp; σια ΕΕ </t>
  </si>
  <si>
    <t>ομόρρυθμος = ''μαρμαραΚεντρΜακεδονιαςΑΕ''[ομόρυθμος 98%]</t>
  </si>
  <si>
    <t xml:space="preserve">GTM [ετερόρυθμος 2%] </t>
  </si>
  <si>
    <t>μαρμαραΚεντρΜακεδονιαςΑΕ &amp; σια ΕΕ''</t>
  </si>
  <si>
    <t xml:space="preserve"> GTM [ετερόρυθμος 80€ = 0,04%] </t>
  </si>
  <si>
    <t>3154 ή 315</t>
  </si>
  <si>
    <t>ΓΕΜΗ-477103</t>
  </si>
  <si>
    <t>μαρμΘασΦιλιππιδηςΑΕ[= 167.246,72  = 99,98% ]</t>
  </si>
  <si>
    <t>ξενοδΤουρΕπιχΦιλιππιδηΑΕ  = ηρακλειονΑΕ [ομόρρυθμος = 167.246,72= 99,98%</t>
  </si>
  <si>
    <t>μαρμαραΚεντρΜακεδονιαςΑΕ = ομόρυθμος [167.246,72 = 99,98%</t>
  </si>
  <si>
    <t xml:space="preserve">'λατομείοΟχυρούΔράμας -ηράκλειονΑΕ &amp; σια ΕΕ'' </t>
  </si>
  <si>
    <t>12.044καπολα</t>
  </si>
  <si>
    <t>ΠΛΗΡΗΣ έλλειψη εγγράφων //// ποιος ήταν ο αρχικός μισθωτής &amp; ποια η θέση του διαχρονικά ;;;;;!!!! /// κατά πόσο υπολογίσθηκαν οι εισφορές μισθωτικών δικαιωμάτων ;;;!!!!</t>
  </si>
  <si>
    <t>219-60 = μαρμαραΚαβαλας ΑΕ</t>
  </si>
  <si>
    <t>219-60 = μαρμαραΚαβαλαςΑΕ</t>
  </si>
  <si>
    <t>γεμη141655830000</t>
  </si>
  <si>
    <t>24μωυ</t>
  </si>
  <si>
    <t>δρχ</t>
  </si>
  <si>
    <t>σε€</t>
  </si>
  <si>
    <t>ΕΟΜΜΕΧ-97</t>
  </si>
  <si>
    <t>ΕΟΜΜΕΧ-95</t>
  </si>
  <si>
    <t>ΕΟΜΜΕΧ-93</t>
  </si>
  <si>
    <t>αγορά μισθωτΔικαιωμάτων</t>
  </si>
  <si>
    <t>φιλιππιδης … μαρμαραΘασου … ΑΕ [''φΧ … μονΙΚΕ'' από ''φΜαρμΘασΑΕ''</t>
  </si>
  <si>
    <t>υποθήκη [+ 6 πολλαπλές]</t>
  </si>
  <si>
    <t>αγοραπωλησία [+ 2 πολλαπλές]</t>
  </si>
  <si>
    <t>υποθήκη [ + 3 πολλαπλές]</t>
  </si>
  <si>
    <t>μίσθωση νταμάρι [ + 7 πολλαπλές</t>
  </si>
  <si>
    <t>ΑΕ συσταση [ + 1 πολλαπλή</t>
  </si>
  <si>
    <t>υποθήκη ΕΞΑΛΕΙΨΗ [ + 6 πολλαπλές</t>
  </si>
  <si>
    <t>μίσθωσης νταμάρι ΠΑΡΑΤΑΣΗ [ + 8 πολλαπλές</t>
  </si>
  <si>
    <t>υποθήκη [ + 6 πολλαπλές</t>
  </si>
  <si>
    <t>μίσθωση νταμάρι [ + 7 πολλαπλές]</t>
  </si>
  <si>
    <t>μίσθωσης νταμάρι ΠΑΡΑΤΑΣΗ [ + 6 πολλαπλές</t>
  </si>
  <si>
    <t>διαφυγών φόρος εισοδήματος</t>
  </si>
  <si>
    <t>διαφυγόντα ταμεία</t>
  </si>
  <si>
    <t>νταμαρι ΠΑΡΑΤΑΣΗ  [ + 9 πολλαπλές</t>
  </si>
  <si>
    <t>νταμαρι ΠΑΡΑΤΑΣΗ  [ + 8 πολλαπλές</t>
  </si>
  <si>
    <t>αγορά ΠΡΟΣΥΜΦΩΝΟ</t>
  </si>
  <si>
    <t>πληρεξούσιο  [+ 1 πολλαπλή</t>
  </si>
  <si>
    <t>νταμαρι ΕΙΣΦΟΡΑ μισθωτΔικαιωμ[ + 13 πολλαπλές</t>
  </si>
  <si>
    <t>νταμαρι ΠΑΡΑΤΑΣΗ  [ + 11 πολλαπλές</t>
  </si>
  <si>
    <t>μισθωση νταμαρι</t>
  </si>
  <si>
    <t>5963κ</t>
  </si>
  <si>
    <t>6137κ</t>
  </si>
  <si>
    <t>9512κ</t>
  </si>
  <si>
    <t>9946Α'-κ</t>
  </si>
  <si>
    <t>10350κ</t>
  </si>
  <si>
    <t>12252κ</t>
  </si>
  <si>
    <t>νταμάρι ΕΙΣΦΟΡΑ</t>
  </si>
  <si>
    <t>τροποποίηση &amp; ΠΩΛΗΣΗ μισθΔικ</t>
  </si>
  <si>
    <t>ΑΓΟΡΑ μισθΔικ</t>
  </si>
  <si>
    <t>ΑΓΟΡΑοικόπεδο [εργοστάσιο -εξοπλισμός ;;;???</t>
  </si>
  <si>
    <t>είσοδος ''φΧ μον ΙΚΕ'' [λόγω αγοράς μισθωτΔικαιωμΑπο ''μαρμΘασΦιλΑΕ''</t>
  </si>
  <si>
    <t>2009 έως 2019</t>
  </si>
  <si>
    <t>*4* ΤΩΡΑ ο φΧ (ετρρ) ΠΟΥΛΑΕΙ στον φΓ</t>
  </si>
  <si>
    <t>*3* ΤΩΡΑ η ομόρρυθμος ''ξενοδΤουρΕπιχΦιλ..ΑΕ'' = ηρακλειονΑΕ ΠΟΥΛΑΕΙ στην ''μαρμαρα Θάσου φιλιππίδη ΑΕ''</t>
  </si>
  <si>
    <t>εισφορά ή αγορά δικαιωμάτων</t>
  </si>
  <si>
    <t xml:space="preserve">*2* = την ίδια ώρα , η ομόρρυθμος '' μαρμαραΚαβαλας ΑΕ'' αντικαταστάθηκε από ''ξενοδΤουρΕπιχΦιλ..ΑΕ'' = ηρακλειονΑΕ </t>
  </si>
  <si>
    <t xml:space="preserve">219-16 = ''λατομικη Θασου ΗΡΑΚΛΕΙΟΝ-ΑΕ &amp; σια ΕΕ'' [=λατομική Θάσου </t>
  </si>
  <si>
    <t xml:space="preserve">*1* &amp; *2* = 219-16 = ''λατομικη Θασου ΗΡΑΚΛΕΙΟΝ-ΑΕ &amp; σια ΕΕ'' [=λατομική Θάσου </t>
  </si>
  <si>
    <t>*3* &amp; *4* = 219-16 ''λατομικηΘασουΜαρμαραΘασου ''φιλιππιδηΑΕ'' &amp; σια ΕΕ'' [=λατομική Θάσου ΕΕ</t>
  </si>
  <si>
    <t>*1* = ΚΑΠΟΥ στο χτες [από σύσταση έως 2017] έγινε εισφοράΜισθωτΔικαιωμ ή [2018-1ο έως 2019-2ο] έγινε πώληση μισθωτΔικαιωμ //// η '' μαρμαραΚαβαλας ΑΕ'' στην ''λατομικη Θασου ΗΡΑΚΛΕΙΟΝ-ΑΕ &amp; σια ΕΕ'' [=λατομική Θάσου ΕΕ] που τώρα γίνεται ''λατομικηΘασουΜαρμαραΘασου ''φιλιππιδηΑΕ'' &amp; σιαΕΕ'' [= ''λατομικηΘασουΕΕ''</t>
  </si>
  <si>
    <t>*1* = ΚΑΠΟΥ στο χτες [από σύσταση 2009 έως 2017] έγινε εισφοράΜισθωτΔικαιωμ ή [2018-1ο έως 2019-2ο] έγινε πώληση μισθωτΔικαιωμ //// η '' μαρμαραΚαβαλας ΑΕ'' στην ''λατομικη Θασου ΗΡΑΚΛΕΙΟΝ-ΑΕ &amp; σια ΕΕ'' [=λατομική Θάσου ΕΕ] που τώρα γίνεται ''λατομικηΘασουΜαρμαραΘασου ''φιλιππιδηΑΕ'' &amp; σιαΕΕ'' [= ''λατομικηΘασουΕΕ''</t>
  </si>
  <si>
    <t>219-16 =''λατομικη Θασου ΗΡΑΚΛΕΙΟΝ-ΑΕ &amp; σια ΕΕ'' [=λατομική Θάσου ΕΕ</t>
  </si>
  <si>
    <t>ΠΩΛΗΣΗ μισθΔικ</t>
  </si>
  <si>
    <t xml:space="preserve">αποροφάται ή ΕΝΣΩΜΑΤΩΝΕΙ την ''λατομικη Θασου ΗΡΑΚΛΕΙΟΝ-ΑΕ &amp; σια ΕΕ'' [=λατομική Θάσου </t>
  </si>
  <si>
    <t xml:space="preserve">αγορά  </t>
  </si>
  <si>
    <t>εξόφληση</t>
  </si>
  <si>
    <t>αγοραπωλησίας ΠΡΟΣΥΜΦΩΝΟ</t>
  </si>
  <si>
    <t>ΑΕπώλησηΜισθωτΔικ [+ 21 πολλαπλές</t>
  </si>
  <si>
    <t>προσυμφ ΛΥΣΗ [+ 1 πολλαπλή</t>
  </si>
  <si>
    <t>ΑΕ πώληση προσδοκίας μισθωτΔικαιωμ [+ 1 πολλαπλή</t>
  </si>
  <si>
    <t>ΕΕ πώληση μετοχών ΠΡΟΣΥΜΦΩΝΟ [+ 1 πολλαπλή</t>
  </si>
  <si>
    <t xml:space="preserve">ΕΕ πώληση μετοχών ΠΡΟΣΥΜΦΩΝΟ </t>
  </si>
  <si>
    <t>ΕΕ τροποποίηση &amp; πώληση μισθΔικ [+ 21 πολλπλές</t>
  </si>
  <si>
    <t>ΕΕ τροποποίηση &amp; πώληση μισθΔικ  [ + 28 πολλαπλές</t>
  </si>
  <si>
    <t>ΕΕ τροποπ &amp; πώληση μετοχών [+ 24 πολλαπλές</t>
  </si>
  <si>
    <t>ΕΕ τροποπ &amp; πώληση μετοχών [+ 22 πολλαπλές</t>
  </si>
  <si>
    <t>219γ2α = 8.877 /// 219γ1β = 57.374</t>
  </si>
  <si>
    <t>219γ2α = 6.155 /// 219γ1β = 29.020</t>
  </si>
  <si>
    <t>ΙΔΕ 219-168 = μάρμαρα κ.Μακεδονίας ΑΕ   = 1.256€</t>
  </si>
  <si>
    <t>ΔΕΝ είναι εταίρος ο Φγ  //// ΙΔΕ 219-168 = μάρμαρα κ.Μακεδονίας ΑΕ   = 2.602€</t>
  </si>
  <si>
    <t>ΙΔΕ 219-168 = μάρμαρα κ.Μακεδονίας ΑΕ   = 2.602€</t>
  </si>
  <si>
    <r>
      <t xml:space="preserve">υπάρχει απορρόφη ή ενσωμάτωση {στην παρτούζα} ;;;;;;;;;;;!!!!!!!!!!!!!!!!!!!!!!!!! [[[ ότι &amp; αν έγινε + 4 + 22 πολλαπλές </t>
    </r>
    <r>
      <rPr>
        <sz val="10"/>
        <rFont val="Arial"/>
        <family val="2"/>
        <charset val="161"/>
      </rPr>
      <t>//// 219γ2α = 11.695 /// 219γ1β = 45.628</t>
    </r>
  </si>
  <si>
    <t>ΙΔΕ 219-168 = μάρμαρα κ.Μακεδονίας ΑΕ   =   562€</t>
  </si>
  <si>
    <t>ΔΕΝ είναι εταίρος ο φΓ /// ΙΔΕ 219-168 = μάρμαρα κ.Μακεδονίας ΑΕ   =   403€</t>
  </si>
  <si>
    <t>219γ2α = 6.994 /// 219γ1β = 42.422</t>
  </si>
  <si>
    <r>
      <t xml:space="preserve">219γ2α = 3.946 /// </t>
    </r>
    <r>
      <rPr>
        <sz val="10"/>
        <color rgb="FFFF0000"/>
        <rFont val="Arial"/>
        <family val="2"/>
        <charset val="161"/>
      </rPr>
      <t xml:space="preserve"> ΙΔΕ 219-168 = μάρμαρα κ.Μακεδονίας ΑΕ   = 121.094€</t>
    </r>
  </si>
  <si>
    <t>219γ2α = 10.938 /// 219γ1β ή 219γ1ε = 29.47€</t>
  </si>
  <si>
    <t>διαφυγών-ΦΠΑ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</si>
</sst>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3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sz val="10"/>
      <color theme="1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b/>
      <sz val="10"/>
      <color theme="1"/>
      <name val="Arial"/>
      <family val="2"/>
      <charset val="161"/>
    </font>
    <font>
      <b/>
      <u/>
      <sz val="10"/>
      <color rgb="FFFF0000"/>
      <name val="Arial"/>
      <family val="2"/>
      <charset val="161"/>
    </font>
    <font>
      <b/>
      <sz val="10"/>
      <name val="Arial"/>
      <family val="2"/>
      <charset val="161"/>
    </font>
    <font>
      <sz val="10"/>
      <name val="Arial"/>
      <family val="2"/>
      <charset val="161"/>
    </font>
    <font>
      <sz val="10"/>
      <color rgb="FFFF0000"/>
      <name val="Arial"/>
      <family val="2"/>
      <charset val="161"/>
    </font>
    <font>
      <b/>
      <u val="singleAccounting"/>
      <sz val="10"/>
      <color rgb="FFFF0000"/>
      <name val="Arial"/>
      <family val="2"/>
      <charset val="161"/>
    </font>
    <font>
      <b/>
      <sz val="10"/>
      <color rgb="FFFF0000"/>
      <name val="Arial"/>
      <family val="2"/>
      <charset val="161"/>
    </font>
    <font>
      <sz val="8"/>
      <color theme="1"/>
      <name val="Arial"/>
      <family val="2"/>
      <charset val="161"/>
    </font>
    <font>
      <sz val="6"/>
      <color theme="1"/>
      <name val="Arial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FF99FF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 applyFill="1" applyBorder="1"/>
    <xf numFmtId="43" fontId="2" fillId="0" borderId="0" xfId="0" applyNumberFormat="1" applyFont="1" applyFill="1"/>
    <xf numFmtId="0" fontId="2" fillId="0" borderId="0" xfId="0" applyFont="1" applyFill="1"/>
    <xf numFmtId="0" fontId="2" fillId="0" borderId="0" xfId="0" applyFont="1"/>
    <xf numFmtId="0" fontId="4" fillId="0" borderId="0" xfId="0" applyFont="1"/>
    <xf numFmtId="164" fontId="4" fillId="0" borderId="0" xfId="1" applyNumberFormat="1" applyFont="1"/>
    <xf numFmtId="0" fontId="4" fillId="0" borderId="0" xfId="0" applyFont="1" applyFill="1"/>
    <xf numFmtId="14" fontId="5" fillId="0" borderId="0" xfId="2" applyNumberFormat="1" applyFont="1" applyFill="1"/>
    <xf numFmtId="0" fontId="2" fillId="0" borderId="0" xfId="0" applyFont="1" applyFill="1" applyAlignment="1">
      <alignment horizontal="center"/>
    </xf>
    <xf numFmtId="164" fontId="2" fillId="0" borderId="0" xfId="1" applyNumberFormat="1" applyFont="1" applyFill="1"/>
    <xf numFmtId="14" fontId="2" fillId="0" borderId="0" xfId="1" applyNumberFormat="1" applyFont="1" applyFill="1" applyAlignment="1"/>
    <xf numFmtId="164" fontId="6" fillId="0" borderId="0" xfId="1" applyNumberFormat="1" applyFont="1" applyFill="1" applyAlignment="1"/>
    <xf numFmtId="164" fontId="7" fillId="0" borderId="0" xfId="1" applyNumberFormat="1" applyFont="1" applyFill="1" applyAlignment="1">
      <alignment horizontal="left"/>
    </xf>
    <xf numFmtId="14" fontId="7" fillId="0" borderId="0" xfId="0" applyNumberFormat="1" applyFont="1" applyFill="1"/>
    <xf numFmtId="164" fontId="8" fillId="0" borderId="0" xfId="1" applyNumberFormat="1" applyFont="1" applyFill="1" applyAlignment="1">
      <alignment horizontal="left"/>
    </xf>
    <xf numFmtId="164" fontId="2" fillId="0" borderId="0" xfId="1" applyNumberFormat="1" applyFont="1" applyFill="1" applyAlignment="1">
      <alignment horizontal="center"/>
    </xf>
    <xf numFmtId="14" fontId="2" fillId="0" borderId="0" xfId="0" applyNumberFormat="1" applyFont="1" applyFill="1" applyAlignment="1"/>
    <xf numFmtId="0" fontId="2" fillId="0" borderId="0" xfId="0" applyFont="1" applyFill="1" applyBorder="1" applyAlignment="1"/>
    <xf numFmtId="164" fontId="9" fillId="0" borderId="0" xfId="0" applyNumberFormat="1" applyFont="1" applyFill="1"/>
    <xf numFmtId="164" fontId="2" fillId="0" borderId="0" xfId="0" applyNumberFormat="1" applyFont="1" applyFill="1"/>
    <xf numFmtId="14" fontId="2" fillId="0" borderId="0" xfId="1" applyNumberFormat="1" applyFont="1" applyFill="1"/>
    <xf numFmtId="43" fontId="2" fillId="0" borderId="0" xfId="1" applyFont="1"/>
    <xf numFmtId="164" fontId="2" fillId="0" borderId="0" xfId="1" applyNumberFormat="1" applyFont="1"/>
    <xf numFmtId="164" fontId="2" fillId="0" borderId="0" xfId="0" applyNumberFormat="1" applyFont="1"/>
    <xf numFmtId="0" fontId="2" fillId="0" borderId="0" xfId="0" applyFont="1" applyFill="1" applyBorder="1" applyAlignment="1">
      <alignment horizontal="center" vertical="center"/>
    </xf>
    <xf numFmtId="43" fontId="2" fillId="0" borderId="0" xfId="1" applyFont="1" applyFill="1"/>
    <xf numFmtId="43" fontId="8" fillId="0" borderId="0" xfId="1" applyFont="1" applyFill="1" applyBorder="1"/>
    <xf numFmtId="0" fontId="8" fillId="0" borderId="0" xfId="0" applyFont="1"/>
    <xf numFmtId="43" fontId="4" fillId="0" borderId="0" xfId="1" applyFont="1"/>
    <xf numFmtId="14" fontId="8" fillId="0" borderId="0" xfId="1" applyNumberFormat="1" applyFont="1" applyFill="1" applyAlignment="1"/>
    <xf numFmtId="14" fontId="10" fillId="3" borderId="0" xfId="1" applyNumberFormat="1" applyFont="1" applyFill="1" applyAlignment="1"/>
    <xf numFmtId="0" fontId="11" fillId="0" borderId="0" xfId="0" applyFont="1"/>
    <xf numFmtId="164" fontId="2" fillId="7" borderId="0" xfId="1" applyNumberFormat="1" applyFont="1" applyFill="1"/>
    <xf numFmtId="164" fontId="2" fillId="2" borderId="0" xfId="1" applyNumberFormat="1" applyFont="1" applyFill="1"/>
    <xf numFmtId="164" fontId="11" fillId="0" borderId="0" xfId="1" applyNumberFormat="1" applyFont="1"/>
    <xf numFmtId="14" fontId="10" fillId="3" borderId="1" xfId="1" applyNumberFormat="1" applyFont="1" applyFill="1" applyBorder="1" applyAlignment="1"/>
    <xf numFmtId="0" fontId="2" fillId="5" borderId="0" xfId="0" applyFont="1" applyFill="1"/>
    <xf numFmtId="164" fontId="2" fillId="5" borderId="0" xfId="1" applyNumberFormat="1" applyFont="1" applyFill="1"/>
    <xf numFmtId="14" fontId="2" fillId="5" borderId="0" xfId="1" applyNumberFormat="1" applyFont="1" applyFill="1" applyAlignment="1"/>
    <xf numFmtId="0" fontId="11" fillId="5" borderId="0" xfId="0" applyFont="1" applyFill="1"/>
    <xf numFmtId="43" fontId="12" fillId="0" borderId="0" xfId="1" applyFont="1"/>
    <xf numFmtId="0" fontId="1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1" fillId="0" borderId="0" xfId="0" applyFont="1" applyAlignment="1"/>
    <xf numFmtId="0" fontId="11" fillId="4" borderId="0" xfId="0" quotePrefix="1" applyFont="1" applyFill="1" applyAlignment="1"/>
    <xf numFmtId="0" fontId="11" fillId="0" borderId="0" xfId="0" quotePrefix="1" applyFont="1" applyAlignment="1"/>
    <xf numFmtId="0" fontId="2" fillId="0" borderId="0" xfId="0" applyFont="1" applyAlignment="1"/>
    <xf numFmtId="164" fontId="2" fillId="0" borderId="0" xfId="1" applyNumberFormat="1" applyFont="1" applyAlignment="1">
      <alignment horizontal="center"/>
    </xf>
    <xf numFmtId="0" fontId="11" fillId="0" borderId="0" xfId="0" applyFont="1" applyFill="1" applyAlignment="1"/>
    <xf numFmtId="0" fontId="11" fillId="3" borderId="0" xfId="0" quotePrefix="1" applyFont="1" applyFill="1" applyAlignment="1"/>
    <xf numFmtId="0" fontId="2" fillId="0" borderId="0" xfId="0" applyFont="1" applyAlignment="1">
      <alignment horizontal="left"/>
    </xf>
    <xf numFmtId="43" fontId="11" fillId="0" borderId="0" xfId="1" applyFont="1" applyAlignment="1"/>
    <xf numFmtId="43" fontId="11" fillId="5" borderId="0" xfId="1" applyFont="1" applyFill="1"/>
    <xf numFmtId="43" fontId="11" fillId="0" borderId="0" xfId="1" applyFont="1" applyFill="1" applyAlignment="1"/>
    <xf numFmtId="43" fontId="11" fillId="0" borderId="0" xfId="1" quotePrefix="1" applyFont="1" applyAlignment="1"/>
    <xf numFmtId="43" fontId="11" fillId="0" borderId="0" xfId="1" quotePrefix="1" applyFont="1" applyFill="1" applyAlignment="1"/>
    <xf numFmtId="0" fontId="2" fillId="0" borderId="0" xfId="0" applyFont="1" applyAlignment="1">
      <alignment horizontal="left"/>
    </xf>
    <xf numFmtId="0" fontId="2" fillId="7" borderId="0" xfId="0" applyFont="1" applyFill="1"/>
    <xf numFmtId="0" fontId="2" fillId="0" borderId="0" xfId="0" applyFont="1" applyAlignment="1">
      <alignment horizontal="left"/>
    </xf>
    <xf numFmtId="0" fontId="8" fillId="0" borderId="0" xfId="0" applyFont="1" applyAlignment="1"/>
    <xf numFmtId="0" fontId="2" fillId="2" borderId="0" xfId="0" applyFont="1" applyFill="1"/>
    <xf numFmtId="0" fontId="2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164" fontId="11" fillId="0" borderId="0" xfId="1" applyNumberFormat="1" applyFont="1" applyAlignment="1"/>
    <xf numFmtId="164" fontId="11" fillId="5" borderId="0" xfId="1" applyNumberFormat="1" applyFont="1" applyFill="1" applyAlignment="1"/>
    <xf numFmtId="43" fontId="11" fillId="5" borderId="0" xfId="1" applyFont="1" applyFill="1" applyAlignment="1"/>
    <xf numFmtId="43" fontId="2" fillId="0" borderId="0" xfId="1" applyNumberFormat="1" applyFont="1" applyFill="1"/>
    <xf numFmtId="164" fontId="2" fillId="0" borderId="0" xfId="1" applyNumberFormat="1" applyFont="1" applyFill="1" applyAlignment="1">
      <alignment horizontal="right"/>
    </xf>
    <xf numFmtId="0" fontId="2" fillId="0" borderId="0" xfId="0" applyFont="1" applyAlignment="1">
      <alignment horizontal="left"/>
    </xf>
    <xf numFmtId="0" fontId="11" fillId="0" borderId="0" xfId="0" applyFont="1" applyFill="1"/>
    <xf numFmtId="0" fontId="2" fillId="9" borderId="0" xfId="0" applyFont="1" applyFill="1"/>
    <xf numFmtId="164" fontId="2" fillId="9" borderId="0" xfId="1" applyNumberFormat="1" applyFont="1" applyFill="1"/>
    <xf numFmtId="164" fontId="2" fillId="9" borderId="0" xfId="1" applyNumberFormat="1" applyFont="1" applyFill="1" applyAlignment="1">
      <alignment horizontal="center"/>
    </xf>
    <xf numFmtId="0" fontId="11" fillId="9" borderId="0" xfId="0" applyFont="1" applyFill="1"/>
    <xf numFmtId="0" fontId="2" fillId="2" borderId="0" xfId="0" applyFont="1" applyFill="1" applyAlignment="1"/>
    <xf numFmtId="0" fontId="2" fillId="7" borderId="0" xfId="0" quotePrefix="1" applyFont="1" applyFill="1" applyAlignment="1"/>
    <xf numFmtId="0" fontId="2" fillId="8" borderId="0" xfId="0" quotePrefix="1" applyFont="1" applyFill="1" applyAlignment="1"/>
    <xf numFmtId="0" fontId="8" fillId="0" borderId="0" xfId="0" applyFont="1" applyFill="1"/>
    <xf numFmtId="0" fontId="7" fillId="0" borderId="0" xfId="0" applyFont="1" applyFill="1"/>
    <xf numFmtId="164" fontId="6" fillId="5" borderId="0" xfId="1" applyNumberFormat="1" applyFont="1" applyFill="1" applyAlignment="1"/>
    <xf numFmtId="0" fontId="4" fillId="2" borderId="0" xfId="0" applyFont="1" applyFill="1" applyAlignment="1">
      <alignment horizontal="center"/>
    </xf>
    <xf numFmtId="14" fontId="2" fillId="3" borderId="0" xfId="0" applyNumberFormat="1" applyFont="1" applyFill="1" applyAlignment="1">
      <alignment horizontal="center"/>
    </xf>
    <xf numFmtId="14" fontId="2" fillId="4" borderId="0" xfId="0" applyNumberFormat="1" applyFont="1" applyFill="1" applyAlignment="1">
      <alignment horizontal="center"/>
    </xf>
    <xf numFmtId="0" fontId="2" fillId="0" borderId="0" xfId="0" applyFont="1" applyAlignment="1">
      <alignment horizontal="left"/>
    </xf>
    <xf numFmtId="0" fontId="11" fillId="6" borderId="0" xfId="0" applyFont="1" applyFill="1" applyAlignment="1">
      <alignment horizontal="center"/>
    </xf>
    <xf numFmtId="0" fontId="11" fillId="8" borderId="0" xfId="0" applyFont="1" applyFill="1" applyAlignment="1">
      <alignment horizontal="center"/>
    </xf>
    <xf numFmtId="0" fontId="2" fillId="0" borderId="0" xfId="0" quotePrefix="1" applyFont="1" applyAlignment="1">
      <alignment horizontal="left"/>
    </xf>
    <xf numFmtId="0" fontId="11" fillId="0" borderId="0" xfId="0" applyFont="1" applyAlignment="1">
      <alignment horizontal="center"/>
    </xf>
    <xf numFmtId="164" fontId="2" fillId="0" borderId="0" xfId="1" applyNumberFormat="1" applyFont="1" applyAlignment="1">
      <alignment horizontal="center"/>
    </xf>
    <xf numFmtId="14" fontId="2" fillId="0" borderId="0" xfId="1" applyNumberFormat="1" applyFont="1" applyFill="1" applyAlignment="1">
      <alignment horizontal="center"/>
    </xf>
  </cellXfs>
  <cellStyles count="5">
    <cellStyle name="Κανονικό" xfId="0" builtinId="0"/>
    <cellStyle name="Κόμμα" xfId="1" builtinId="3"/>
    <cellStyle name="Κόμμα 11" xfId="2"/>
    <cellStyle name="Κόμμα 18" xfId="3"/>
    <cellStyle name="Κόμμα 3" xfId="4"/>
  </cellStyles>
  <dxfs count="0"/>
  <tableStyles count="0" defaultTableStyle="TableStyleMedium9" defaultPivotStyle="PivotStyleLight16"/>
  <colors>
    <mruColors>
      <color rgb="FF00FFFF"/>
      <color rgb="FF00FF99"/>
      <color rgb="FFFF99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69"/>
  <sheetViews>
    <sheetView tabSelected="1" topLeftCell="A37" workbookViewId="0">
      <selection activeCell="E70" sqref="E70"/>
    </sheetView>
  </sheetViews>
  <sheetFormatPr defaultRowHeight="12.75"/>
  <cols>
    <col min="1" max="1" width="6.88671875" style="4" bestFit="1" customWidth="1"/>
    <col min="2" max="2" width="37.33203125" style="4" bestFit="1" customWidth="1"/>
    <col min="3" max="3" width="9.21875" style="4" customWidth="1"/>
    <col min="4" max="4" width="9.88671875" style="23" bestFit="1" customWidth="1"/>
    <col min="5" max="5" width="13.5546875" style="4" bestFit="1" customWidth="1"/>
    <col min="6" max="6" width="11.44140625" style="4" bestFit="1" customWidth="1"/>
    <col min="7" max="7" width="11.109375" style="4" bestFit="1" customWidth="1"/>
    <col min="8" max="8" width="9.77734375" style="4" customWidth="1"/>
    <col min="9" max="9" width="4.77734375" style="4" customWidth="1"/>
    <col min="10" max="10" width="97.21875" style="4" bestFit="1" customWidth="1"/>
    <col min="11" max="11" width="2.6640625" style="4" customWidth="1"/>
    <col min="12" max="12" width="9.88671875" style="4" bestFit="1" customWidth="1"/>
    <col min="13" max="13" width="5" style="4" customWidth="1"/>
    <col min="14" max="16384" width="8.88671875" style="4"/>
  </cols>
  <sheetData>
    <row r="2" spans="1:13">
      <c r="C2" s="81" t="s">
        <v>12</v>
      </c>
      <c r="D2" s="81"/>
      <c r="E2" s="81"/>
      <c r="F2" s="81"/>
      <c r="G2" s="81"/>
      <c r="H2" s="81"/>
      <c r="I2" s="81"/>
    </row>
    <row r="3" spans="1:13">
      <c r="C3" s="5" t="s">
        <v>0</v>
      </c>
      <c r="D3" s="6"/>
      <c r="E3" s="5" t="s">
        <v>1</v>
      </c>
      <c r="F3" s="5" t="s">
        <v>2</v>
      </c>
      <c r="G3" s="5"/>
      <c r="H3" s="7"/>
      <c r="I3" s="3"/>
      <c r="J3" s="3"/>
      <c r="K3" s="3"/>
      <c r="L3" s="8"/>
    </row>
    <row r="4" spans="1:13" ht="15" customHeight="1">
      <c r="A4" s="9" t="s">
        <v>5</v>
      </c>
      <c r="B4" s="3" t="s">
        <v>208</v>
      </c>
      <c r="C4" s="16" t="s">
        <v>179</v>
      </c>
      <c r="D4" s="11">
        <v>30265</v>
      </c>
      <c r="E4" s="12">
        <v>30175931</v>
      </c>
      <c r="F4" s="82">
        <v>46139</v>
      </c>
      <c r="G4" s="7"/>
      <c r="H4" s="13"/>
      <c r="I4" s="13"/>
      <c r="J4" s="13"/>
      <c r="K4" s="3"/>
      <c r="L4" s="14"/>
    </row>
    <row r="5" spans="1:13" ht="15" customHeight="1">
      <c r="A5" s="9" t="s">
        <v>6</v>
      </c>
      <c r="B5" s="3" t="s">
        <v>209</v>
      </c>
      <c r="C5" s="16" t="s">
        <v>179</v>
      </c>
      <c r="D5" s="11">
        <v>30160</v>
      </c>
      <c r="E5" s="12">
        <v>2227060</v>
      </c>
      <c r="F5" s="82"/>
      <c r="G5" s="7"/>
      <c r="H5" s="13"/>
      <c r="I5" s="13"/>
      <c r="J5" s="13"/>
      <c r="K5" s="3"/>
      <c r="L5" s="14"/>
    </row>
    <row r="6" spans="1:13" ht="15" customHeight="1">
      <c r="A6" s="9" t="s">
        <v>16</v>
      </c>
      <c r="B6" s="3" t="s">
        <v>10</v>
      </c>
      <c r="C6" s="16" t="s">
        <v>179</v>
      </c>
      <c r="D6" s="11">
        <v>30149</v>
      </c>
      <c r="E6" s="12">
        <v>8033</v>
      </c>
      <c r="F6" s="82"/>
      <c r="G6" s="7"/>
      <c r="H6" s="13"/>
      <c r="I6" s="13"/>
      <c r="J6" s="13"/>
      <c r="K6" s="3"/>
      <c r="L6" s="14"/>
    </row>
    <row r="7" spans="1:13" ht="15" customHeight="1">
      <c r="A7" s="9" t="s">
        <v>7</v>
      </c>
      <c r="B7" s="3" t="s">
        <v>210</v>
      </c>
      <c r="C7" s="16" t="s">
        <v>179</v>
      </c>
      <c r="D7" s="11">
        <v>30412</v>
      </c>
      <c r="E7" s="12">
        <v>10565535</v>
      </c>
      <c r="F7" s="82"/>
      <c r="G7" s="7"/>
      <c r="H7" s="13"/>
      <c r="I7" s="13"/>
      <c r="J7" s="13"/>
      <c r="K7" s="3"/>
      <c r="L7" s="14"/>
    </row>
    <row r="8" spans="1:13" ht="15" customHeight="1">
      <c r="A8" s="9" t="s">
        <v>8</v>
      </c>
      <c r="B8" s="3" t="s">
        <v>211</v>
      </c>
      <c r="C8" s="16" t="s">
        <v>179</v>
      </c>
      <c r="D8" s="11">
        <v>32394</v>
      </c>
      <c r="E8" s="12">
        <v>1230642</v>
      </c>
      <c r="F8" s="82"/>
      <c r="G8" s="7"/>
      <c r="H8" s="13"/>
      <c r="I8" s="13"/>
      <c r="J8" s="13"/>
      <c r="K8" s="3"/>
      <c r="L8" s="14"/>
    </row>
    <row r="9" spans="1:13" ht="15" customHeight="1">
      <c r="A9" s="9" t="s">
        <v>9</v>
      </c>
      <c r="B9" s="3" t="s">
        <v>212</v>
      </c>
      <c r="C9" s="16" t="s">
        <v>179</v>
      </c>
      <c r="D9" s="11">
        <v>33008</v>
      </c>
      <c r="E9" s="12">
        <v>241264</v>
      </c>
      <c r="F9" s="82"/>
      <c r="G9" s="7"/>
      <c r="H9" s="13"/>
      <c r="I9" s="13"/>
      <c r="J9" s="13"/>
      <c r="K9" s="3"/>
      <c r="L9" s="14"/>
    </row>
    <row r="10" spans="1:13" ht="15" customHeight="1">
      <c r="A10" s="9" t="s">
        <v>17</v>
      </c>
      <c r="B10" s="3" t="s">
        <v>213</v>
      </c>
      <c r="C10" s="16" t="s">
        <v>179</v>
      </c>
      <c r="D10" s="11">
        <v>33401</v>
      </c>
      <c r="E10" s="12">
        <v>172606</v>
      </c>
      <c r="F10" s="82"/>
      <c r="G10" s="7"/>
      <c r="H10" s="13"/>
      <c r="I10" s="13"/>
      <c r="J10" s="13"/>
      <c r="K10" s="3"/>
      <c r="L10" s="14"/>
    </row>
    <row r="11" spans="1:13" ht="15" customHeight="1">
      <c r="A11" s="9" t="s">
        <v>18</v>
      </c>
      <c r="B11" s="3" t="s">
        <v>214</v>
      </c>
      <c r="C11" s="16" t="s">
        <v>179</v>
      </c>
      <c r="D11" s="11">
        <v>33515</v>
      </c>
      <c r="E11" s="12">
        <v>113841</v>
      </c>
      <c r="F11" s="82"/>
      <c r="G11" s="7"/>
      <c r="H11" s="13"/>
      <c r="I11" s="13"/>
      <c r="J11" s="15"/>
      <c r="K11" s="3"/>
      <c r="L11" s="14"/>
    </row>
    <row r="12" spans="1:13" ht="15" customHeight="1">
      <c r="A12" s="9" t="s">
        <v>19</v>
      </c>
      <c r="B12" s="3" t="s">
        <v>215</v>
      </c>
      <c r="C12" s="16" t="s">
        <v>179</v>
      </c>
      <c r="D12" s="11">
        <v>33675</v>
      </c>
      <c r="E12" s="12">
        <v>8157394</v>
      </c>
      <c r="F12" s="82"/>
      <c r="G12" s="7"/>
      <c r="H12" s="13"/>
      <c r="I12" s="13"/>
      <c r="J12" s="13"/>
      <c r="K12" s="3"/>
      <c r="L12" s="14"/>
    </row>
    <row r="13" spans="1:13" ht="15" customHeight="1">
      <c r="A13" s="9" t="s">
        <v>20</v>
      </c>
      <c r="B13" s="3" t="s">
        <v>215</v>
      </c>
      <c r="C13" s="16" t="s">
        <v>179</v>
      </c>
      <c r="D13" s="11">
        <v>34890</v>
      </c>
      <c r="E13" s="12">
        <v>1148451</v>
      </c>
      <c r="F13" s="82"/>
      <c r="G13" s="7"/>
      <c r="H13" s="13"/>
      <c r="I13" s="13"/>
      <c r="J13" s="13"/>
      <c r="K13" s="3"/>
      <c r="L13" s="14"/>
    </row>
    <row r="14" spans="1:13" ht="15" customHeight="1">
      <c r="A14" s="9" t="s">
        <v>21</v>
      </c>
      <c r="B14" s="3" t="s">
        <v>216</v>
      </c>
      <c r="C14" s="16" t="s">
        <v>179</v>
      </c>
      <c r="D14" s="11">
        <v>34962</v>
      </c>
      <c r="E14" s="12">
        <v>623677</v>
      </c>
      <c r="F14" s="82"/>
      <c r="G14" s="7"/>
      <c r="H14" s="13"/>
      <c r="I14" s="13"/>
      <c r="J14" s="13"/>
      <c r="K14" s="3"/>
      <c r="L14" s="14"/>
    </row>
    <row r="15" spans="1:13" ht="15" customHeight="1">
      <c r="A15" s="9" t="s">
        <v>23</v>
      </c>
      <c r="B15" s="3" t="s">
        <v>217</v>
      </c>
      <c r="C15" s="16" t="s">
        <v>179</v>
      </c>
      <c r="D15" s="11">
        <v>35185</v>
      </c>
      <c r="E15" s="12">
        <v>23681</v>
      </c>
      <c r="F15" s="82"/>
      <c r="G15" s="7"/>
      <c r="H15" s="13"/>
      <c r="I15" s="13"/>
      <c r="J15" s="15"/>
      <c r="K15" s="3"/>
      <c r="L15" s="14"/>
    </row>
    <row r="16" spans="1:13" ht="15" customHeight="1">
      <c r="A16" s="3"/>
      <c r="B16" s="3"/>
      <c r="C16" s="16"/>
      <c r="D16" s="11"/>
      <c r="E16" s="12"/>
      <c r="F16" s="17"/>
      <c r="G16" s="7"/>
      <c r="H16" s="13"/>
      <c r="I16" s="13"/>
      <c r="J16" s="13"/>
      <c r="K16" s="3"/>
      <c r="L16" s="14"/>
      <c r="M16" s="18"/>
    </row>
    <row r="17" spans="1:13" s="3" customFormat="1" ht="15">
      <c r="D17" s="10"/>
      <c r="E17" s="19">
        <f>SUM(E4:E16)</f>
        <v>54688115</v>
      </c>
      <c r="H17" s="19"/>
      <c r="I17" s="20"/>
      <c r="J17" s="20"/>
      <c r="M17" s="1"/>
    </row>
    <row r="18" spans="1:13" s="3" customFormat="1" ht="15" customHeight="1">
      <c r="B18" s="3" t="s">
        <v>24</v>
      </c>
      <c r="D18" s="10"/>
      <c r="E18" s="20">
        <f>E9</f>
        <v>241264</v>
      </c>
      <c r="M18" s="1"/>
    </row>
    <row r="19" spans="1:13">
      <c r="A19" s="3"/>
      <c r="B19" s="3" t="s">
        <v>13</v>
      </c>
      <c r="C19" s="10"/>
      <c r="D19" s="21"/>
      <c r="E19" s="20">
        <f>E4+E7+E10+E12+E13</f>
        <v>50219917</v>
      </c>
      <c r="F19" s="10"/>
      <c r="G19" s="3"/>
      <c r="H19" s="3"/>
      <c r="I19" s="3"/>
      <c r="J19" s="3"/>
      <c r="K19" s="3"/>
      <c r="L19" s="3"/>
      <c r="M19" s="1"/>
    </row>
    <row r="20" spans="1:13">
      <c r="B20" s="4" t="s">
        <v>14</v>
      </c>
      <c r="C20" s="22"/>
      <c r="D20" s="21"/>
      <c r="E20" s="23">
        <f>E8+E11+E14+E15</f>
        <v>1991841</v>
      </c>
      <c r="F20" s="22"/>
      <c r="G20" s="22"/>
      <c r="H20" s="22"/>
      <c r="I20" s="22"/>
    </row>
    <row r="21" spans="1:13">
      <c r="C21" s="22"/>
      <c r="D21" s="21"/>
      <c r="F21" s="24"/>
      <c r="G21" s="22"/>
      <c r="H21" s="22"/>
      <c r="I21" s="22"/>
    </row>
    <row r="22" spans="1:13">
      <c r="C22" s="10" t="s">
        <v>4</v>
      </c>
      <c r="D22" s="21" t="s">
        <v>3</v>
      </c>
      <c r="E22" s="3" t="s">
        <v>15</v>
      </c>
      <c r="F22" s="10" t="s">
        <v>219</v>
      </c>
      <c r="G22" s="10"/>
      <c r="H22" s="3" t="s">
        <v>218</v>
      </c>
      <c r="I22" s="22"/>
    </row>
    <row r="23" spans="1:13">
      <c r="C23" s="26">
        <v>47810.61</v>
      </c>
      <c r="D23" s="26">
        <v>422.03</v>
      </c>
      <c r="E23" s="26">
        <v>23966.61</v>
      </c>
      <c r="F23" s="22">
        <v>3428.81</v>
      </c>
      <c r="G23" s="26"/>
      <c r="H23" s="26">
        <v>6981.23</v>
      </c>
      <c r="I23" s="22"/>
    </row>
    <row r="24" spans="1:13">
      <c r="C24" s="22"/>
      <c r="D24" s="21"/>
      <c r="E24" s="22"/>
      <c r="F24" s="22"/>
      <c r="G24" s="22"/>
      <c r="H24" s="22"/>
      <c r="I24" s="22"/>
    </row>
    <row r="25" spans="1:13">
      <c r="C25" s="22"/>
      <c r="D25" s="67">
        <f>C23-D23</f>
        <v>47388.58</v>
      </c>
      <c r="E25" s="22"/>
      <c r="F25" s="22"/>
      <c r="G25" s="22"/>
      <c r="H25" s="22"/>
      <c r="I25" s="22"/>
    </row>
    <row r="26" spans="1:13">
      <c r="C26" s="22"/>
      <c r="D26" s="21"/>
      <c r="F26" s="24"/>
      <c r="G26" s="22"/>
      <c r="H26" s="22"/>
      <c r="I26" s="22"/>
    </row>
    <row r="27" spans="1:13">
      <c r="C27" s="22"/>
      <c r="D27" s="21"/>
      <c r="F27" s="24"/>
      <c r="G27" s="22"/>
      <c r="H27" s="22"/>
      <c r="I27" s="22"/>
    </row>
    <row r="28" spans="1:13">
      <c r="C28" s="81" t="s">
        <v>11</v>
      </c>
      <c r="D28" s="81"/>
      <c r="E28" s="81"/>
      <c r="F28" s="81"/>
      <c r="G28" s="81"/>
      <c r="H28" s="81"/>
      <c r="I28" s="81"/>
    </row>
    <row r="29" spans="1:13">
      <c r="A29" s="9" t="s">
        <v>5</v>
      </c>
      <c r="B29" s="4" t="s">
        <v>49</v>
      </c>
      <c r="C29" s="16" t="s">
        <v>179</v>
      </c>
      <c r="D29" s="11">
        <v>36906</v>
      </c>
      <c r="E29" s="12">
        <v>23639</v>
      </c>
      <c r="F29" s="17">
        <v>46104</v>
      </c>
      <c r="J29" s="3"/>
    </row>
    <row r="30" spans="1:13">
      <c r="A30" s="9" t="s">
        <v>6</v>
      </c>
      <c r="B30" s="4" t="s">
        <v>220</v>
      </c>
      <c r="C30" s="16" t="s">
        <v>179</v>
      </c>
      <c r="D30" s="11">
        <v>39334</v>
      </c>
      <c r="E30" s="12">
        <v>15379</v>
      </c>
      <c r="F30" s="82">
        <v>46141</v>
      </c>
      <c r="J30" s="15"/>
    </row>
    <row r="31" spans="1:13">
      <c r="A31" s="9" t="s">
        <v>16</v>
      </c>
      <c r="B31" s="4" t="s">
        <v>221</v>
      </c>
      <c r="C31" s="16" t="s">
        <v>179</v>
      </c>
      <c r="D31" s="11">
        <v>40423</v>
      </c>
      <c r="E31" s="12">
        <v>16295</v>
      </c>
      <c r="F31" s="82"/>
      <c r="J31" s="15"/>
    </row>
    <row r="32" spans="1:13">
      <c r="A32" s="9" t="s">
        <v>7</v>
      </c>
      <c r="B32" s="4" t="s">
        <v>222</v>
      </c>
      <c r="C32" s="16" t="s">
        <v>179</v>
      </c>
      <c r="D32" s="11">
        <v>41725</v>
      </c>
      <c r="E32" s="12">
        <v>3317</v>
      </c>
      <c r="F32" s="82"/>
      <c r="J32" s="3"/>
    </row>
    <row r="33" spans="1:10">
      <c r="A33" s="9" t="s">
        <v>8</v>
      </c>
      <c r="B33" s="4" t="s">
        <v>10</v>
      </c>
      <c r="C33" s="16" t="s">
        <v>179</v>
      </c>
      <c r="D33" s="11">
        <v>41725</v>
      </c>
      <c r="E33" s="12">
        <v>250</v>
      </c>
      <c r="F33" s="82"/>
      <c r="J33" s="78"/>
    </row>
    <row r="34" spans="1:10">
      <c r="A34" s="9" t="s">
        <v>9</v>
      </c>
      <c r="B34" s="4" t="s">
        <v>10</v>
      </c>
      <c r="C34" s="16" t="s">
        <v>179</v>
      </c>
      <c r="D34" s="11">
        <v>41754</v>
      </c>
      <c r="E34" s="12">
        <v>2505</v>
      </c>
      <c r="F34" s="82"/>
      <c r="J34" s="3"/>
    </row>
    <row r="35" spans="1:10">
      <c r="A35" s="9" t="s">
        <v>17</v>
      </c>
      <c r="B35" s="4" t="s">
        <v>25</v>
      </c>
      <c r="C35" s="16" t="s">
        <v>179</v>
      </c>
      <c r="D35" s="11">
        <v>41837</v>
      </c>
      <c r="E35" s="12">
        <v>21917</v>
      </c>
      <c r="F35" s="82"/>
      <c r="J35" s="3"/>
    </row>
    <row r="36" spans="1:10">
      <c r="A36" s="9" t="s">
        <v>18</v>
      </c>
      <c r="B36" s="4" t="s">
        <v>224</v>
      </c>
      <c r="C36" s="16" t="s">
        <v>179</v>
      </c>
      <c r="D36" s="11">
        <v>42173</v>
      </c>
      <c r="E36" s="12">
        <v>66251</v>
      </c>
      <c r="F36" s="82"/>
      <c r="J36" s="79" t="s">
        <v>263</v>
      </c>
    </row>
    <row r="37" spans="1:10">
      <c r="A37" s="9" t="s">
        <v>19</v>
      </c>
      <c r="B37" s="4" t="s">
        <v>225</v>
      </c>
      <c r="C37" s="16" t="s">
        <v>179</v>
      </c>
      <c r="D37" s="11">
        <v>42349</v>
      </c>
      <c r="E37" s="12">
        <v>12520</v>
      </c>
      <c r="F37" s="82"/>
      <c r="J37" s="79"/>
    </row>
    <row r="38" spans="1:10">
      <c r="A38" s="9" t="s">
        <v>20</v>
      </c>
      <c r="B38" s="4" t="s">
        <v>221</v>
      </c>
      <c r="C38" s="16" t="s">
        <v>179</v>
      </c>
      <c r="D38" s="11">
        <v>42963</v>
      </c>
      <c r="E38" s="12">
        <v>10150</v>
      </c>
      <c r="F38" s="83">
        <v>46150</v>
      </c>
      <c r="J38" s="3"/>
    </row>
    <row r="39" spans="1:10">
      <c r="A39" s="9" t="s">
        <v>21</v>
      </c>
      <c r="B39" s="4" t="s">
        <v>259</v>
      </c>
      <c r="C39" s="16" t="s">
        <v>179</v>
      </c>
      <c r="D39" s="11">
        <v>43188</v>
      </c>
      <c r="E39" s="12">
        <v>35174</v>
      </c>
      <c r="F39" s="83"/>
      <c r="J39" s="79" t="s">
        <v>264</v>
      </c>
    </row>
    <row r="40" spans="1:10">
      <c r="A40" s="9" t="s">
        <v>23</v>
      </c>
      <c r="B40" s="4" t="s">
        <v>258</v>
      </c>
      <c r="C40" s="16" t="s">
        <v>179</v>
      </c>
      <c r="D40" s="11">
        <v>43193</v>
      </c>
      <c r="E40" s="80"/>
      <c r="F40" s="83"/>
      <c r="J40" s="78" t="s">
        <v>265</v>
      </c>
    </row>
    <row r="41" spans="1:10">
      <c r="A41" s="9" t="s">
        <v>27</v>
      </c>
      <c r="B41" s="4" t="s">
        <v>257</v>
      </c>
      <c r="C41" s="16" t="s">
        <v>179</v>
      </c>
      <c r="D41" s="11">
        <v>43193</v>
      </c>
      <c r="E41" s="80"/>
      <c r="F41" s="83"/>
      <c r="J41" s="28" t="s">
        <v>266</v>
      </c>
    </row>
    <row r="42" spans="1:10">
      <c r="A42" s="9" t="s">
        <v>28</v>
      </c>
      <c r="B42" s="4" t="s">
        <v>257</v>
      </c>
      <c r="C42" s="16" t="s">
        <v>179</v>
      </c>
      <c r="D42" s="11">
        <v>43193</v>
      </c>
      <c r="E42" s="80"/>
      <c r="F42" s="83"/>
      <c r="J42" s="28" t="s">
        <v>267</v>
      </c>
    </row>
    <row r="43" spans="1:10">
      <c r="A43" s="9" t="s">
        <v>30</v>
      </c>
      <c r="B43" s="4" t="s">
        <v>29</v>
      </c>
      <c r="C43" s="16" t="s">
        <v>179</v>
      </c>
      <c r="D43" s="11">
        <v>43383</v>
      </c>
      <c r="E43" s="12">
        <v>242</v>
      </c>
      <c r="F43" s="83"/>
      <c r="J43" s="28"/>
    </row>
    <row r="44" spans="1:10">
      <c r="A44" s="9" t="s">
        <v>32</v>
      </c>
      <c r="B44" s="4" t="s">
        <v>31</v>
      </c>
      <c r="C44" s="16" t="s">
        <v>179</v>
      </c>
      <c r="D44" s="11">
        <v>43521</v>
      </c>
      <c r="E44" s="12">
        <v>1440</v>
      </c>
      <c r="F44" s="83"/>
      <c r="J44" s="28"/>
    </row>
    <row r="45" spans="1:10">
      <c r="A45" s="9" t="s">
        <v>33</v>
      </c>
      <c r="B45" s="4" t="s">
        <v>256</v>
      </c>
      <c r="C45" s="16" t="s">
        <v>179</v>
      </c>
      <c r="D45" s="11">
        <v>43521</v>
      </c>
      <c r="E45" s="12">
        <v>2188</v>
      </c>
      <c r="F45" s="83"/>
      <c r="J45" s="28"/>
    </row>
    <row r="46" spans="1:10">
      <c r="A46" s="9" t="s">
        <v>34</v>
      </c>
      <c r="B46" s="4" t="s">
        <v>260</v>
      </c>
      <c r="C46" s="16" t="s">
        <v>179</v>
      </c>
      <c r="D46" s="11">
        <v>43522</v>
      </c>
      <c r="E46" s="12">
        <v>71656</v>
      </c>
      <c r="F46" s="83"/>
      <c r="J46" s="28" t="s">
        <v>268</v>
      </c>
    </row>
    <row r="47" spans="1:10">
      <c r="A47" s="9" t="s">
        <v>35</v>
      </c>
      <c r="B47" s="4" t="s">
        <v>38</v>
      </c>
      <c r="C47" s="16" t="s">
        <v>179</v>
      </c>
      <c r="D47" s="11">
        <v>43522</v>
      </c>
      <c r="E47" s="80"/>
      <c r="F47" s="83"/>
      <c r="J47" s="28" t="s">
        <v>269</v>
      </c>
    </row>
    <row r="48" spans="1:10">
      <c r="A48" s="9" t="s">
        <v>36</v>
      </c>
      <c r="B48" s="4" t="s">
        <v>255</v>
      </c>
      <c r="C48" s="16" t="s">
        <v>179</v>
      </c>
      <c r="D48" s="11">
        <v>43522</v>
      </c>
      <c r="E48" s="80"/>
      <c r="F48" s="83"/>
      <c r="J48" s="28" t="s">
        <v>270</v>
      </c>
    </row>
    <row r="49" spans="1:11">
      <c r="A49" s="9" t="s">
        <v>37</v>
      </c>
      <c r="B49" s="4" t="s">
        <v>255</v>
      </c>
      <c r="C49" s="16" t="s">
        <v>179</v>
      </c>
      <c r="D49" s="11">
        <v>43522</v>
      </c>
      <c r="E49" s="80"/>
      <c r="F49" s="83"/>
      <c r="J49" s="28" t="s">
        <v>269</v>
      </c>
    </row>
    <row r="50" spans="1:11">
      <c r="A50" s="9" t="s">
        <v>39</v>
      </c>
      <c r="B50" s="4" t="s">
        <v>261</v>
      </c>
      <c r="C50" s="16" t="s">
        <v>179</v>
      </c>
      <c r="D50" s="11">
        <v>43522</v>
      </c>
      <c r="E50" s="12">
        <v>49416</v>
      </c>
      <c r="F50" s="83"/>
      <c r="J50" s="79" t="s">
        <v>271</v>
      </c>
    </row>
    <row r="51" spans="1:11">
      <c r="A51" s="9" t="s">
        <v>40</v>
      </c>
      <c r="B51" s="4" t="s">
        <v>262</v>
      </c>
      <c r="C51" s="16" t="s">
        <v>179</v>
      </c>
      <c r="D51" s="11">
        <v>43522</v>
      </c>
      <c r="E51" s="12">
        <v>125040</v>
      </c>
      <c r="F51" s="83"/>
      <c r="J51" s="79" t="s">
        <v>272</v>
      </c>
    </row>
    <row r="52" spans="1:11">
      <c r="A52" s="9" t="s">
        <v>41</v>
      </c>
      <c r="B52" s="4" t="s">
        <v>223</v>
      </c>
      <c r="C52" s="16" t="s">
        <v>179</v>
      </c>
      <c r="D52" s="11">
        <v>43521</v>
      </c>
      <c r="E52" s="12">
        <v>1848</v>
      </c>
      <c r="F52" s="83"/>
      <c r="J52" s="79"/>
    </row>
    <row r="53" spans="1:11">
      <c r="A53" s="9" t="s">
        <v>42</v>
      </c>
      <c r="B53" s="4" t="s">
        <v>10</v>
      </c>
      <c r="C53" s="16" t="s">
        <v>179</v>
      </c>
      <c r="D53" s="11">
        <v>43521</v>
      </c>
      <c r="E53" s="12">
        <v>626</v>
      </c>
      <c r="F53" s="83"/>
      <c r="H53" s="24"/>
      <c r="J53" s="79"/>
    </row>
    <row r="54" spans="1:11">
      <c r="A54" s="9" t="s">
        <v>44</v>
      </c>
      <c r="B54" s="4" t="s">
        <v>43</v>
      </c>
      <c r="C54" s="16" t="s">
        <v>179</v>
      </c>
      <c r="D54" s="11">
        <v>44061</v>
      </c>
      <c r="E54" s="12">
        <v>1067</v>
      </c>
      <c r="F54" s="83"/>
      <c r="J54" s="79"/>
    </row>
    <row r="55" spans="1:11">
      <c r="A55" s="9" t="s">
        <v>45</v>
      </c>
      <c r="B55" s="4" t="s">
        <v>254</v>
      </c>
      <c r="C55" s="16" t="s">
        <v>179</v>
      </c>
      <c r="D55" s="11">
        <v>44831</v>
      </c>
      <c r="E55" s="12">
        <v>39985</v>
      </c>
      <c r="F55" s="83"/>
      <c r="H55" s="24"/>
      <c r="J55" s="79" t="s">
        <v>273</v>
      </c>
    </row>
    <row r="56" spans="1:11">
      <c r="A56" s="9" t="s">
        <v>46</v>
      </c>
      <c r="B56" s="3" t="s">
        <v>251</v>
      </c>
      <c r="C56" s="16" t="s">
        <v>179</v>
      </c>
      <c r="D56" s="11">
        <v>45181</v>
      </c>
      <c r="E56" s="12">
        <v>9760</v>
      </c>
      <c r="F56" s="83"/>
      <c r="G56" s="7"/>
      <c r="H56" s="13"/>
      <c r="I56" s="13"/>
      <c r="J56" s="13"/>
      <c r="K56" s="3"/>
    </row>
    <row r="57" spans="1:11">
      <c r="A57" s="9" t="s">
        <v>47</v>
      </c>
      <c r="B57" s="4" t="s">
        <v>252</v>
      </c>
      <c r="C57" s="16" t="s">
        <v>179</v>
      </c>
      <c r="D57" s="11">
        <v>45551</v>
      </c>
      <c r="E57" s="12">
        <v>1176</v>
      </c>
      <c r="F57" s="83"/>
      <c r="G57" s="7"/>
      <c r="H57" s="13"/>
      <c r="I57" s="13"/>
      <c r="J57" s="13"/>
      <c r="K57" s="3"/>
    </row>
    <row r="58" spans="1:11">
      <c r="A58" s="9" t="s">
        <v>48</v>
      </c>
      <c r="B58" s="4" t="s">
        <v>253</v>
      </c>
      <c r="C58" s="16" t="s">
        <v>179</v>
      </c>
      <c r="D58" s="11">
        <v>45553</v>
      </c>
      <c r="E58" s="12">
        <v>1558</v>
      </c>
      <c r="F58" s="83"/>
      <c r="G58" s="7"/>
      <c r="H58" s="13"/>
      <c r="I58" s="13"/>
      <c r="J58" s="13"/>
      <c r="K58" s="3"/>
    </row>
    <row r="59" spans="1:11">
      <c r="A59" s="3"/>
      <c r="B59" s="3"/>
      <c r="C59" s="16"/>
      <c r="D59" s="11"/>
      <c r="E59" s="12"/>
      <c r="F59" s="17"/>
      <c r="G59" s="7"/>
      <c r="H59" s="13"/>
      <c r="I59" s="13"/>
      <c r="J59" s="13"/>
      <c r="K59" s="3"/>
    </row>
    <row r="60" spans="1:11" ht="15">
      <c r="A60" s="3"/>
      <c r="B60" s="3"/>
      <c r="C60" s="3"/>
      <c r="D60" s="10"/>
      <c r="E60" s="19">
        <f>SUM(E29:E59)</f>
        <v>513399</v>
      </c>
      <c r="F60" s="3"/>
      <c r="G60" s="3"/>
      <c r="H60" s="19"/>
      <c r="I60" s="20"/>
      <c r="J60" s="20"/>
      <c r="K60" s="3"/>
    </row>
    <row r="61" spans="1:11">
      <c r="A61" s="3"/>
      <c r="B61" s="3"/>
      <c r="C61" s="3"/>
      <c r="D61" s="10"/>
      <c r="E61" s="3"/>
      <c r="F61" s="3"/>
      <c r="G61" s="3"/>
      <c r="H61" s="3"/>
      <c r="I61" s="3"/>
      <c r="J61" s="3"/>
      <c r="K61" s="3"/>
    </row>
    <row r="62" spans="1:11">
      <c r="A62" s="3"/>
      <c r="B62" s="3"/>
      <c r="C62" s="10" t="s">
        <v>4</v>
      </c>
      <c r="D62" s="21" t="s">
        <v>3</v>
      </c>
      <c r="E62" s="68" t="s">
        <v>219</v>
      </c>
      <c r="F62" s="3" t="s">
        <v>15</v>
      </c>
      <c r="G62" s="68" t="s">
        <v>274</v>
      </c>
      <c r="H62" s="3" t="s">
        <v>218</v>
      </c>
      <c r="I62" s="10"/>
      <c r="J62" s="3"/>
      <c r="K62" s="25"/>
    </row>
    <row r="63" spans="1:11">
      <c r="A63" s="3"/>
      <c r="B63" s="3"/>
      <c r="C63" s="26">
        <v>639.65</v>
      </c>
      <c r="D63" s="26">
        <v>30.51</v>
      </c>
      <c r="E63" s="26">
        <v>25.26</v>
      </c>
      <c r="F63" s="26">
        <v>25.27</v>
      </c>
      <c r="G63" s="26"/>
      <c r="H63" s="26">
        <v>226.87</v>
      </c>
      <c r="I63" s="26"/>
      <c r="J63" s="2"/>
      <c r="K63" s="3"/>
    </row>
    <row r="64" spans="1:11">
      <c r="C64" s="22">
        <v>16178.96</v>
      </c>
      <c r="D64" s="22">
        <v>2000.74</v>
      </c>
      <c r="E64" s="22">
        <v>609.38</v>
      </c>
      <c r="F64" s="22">
        <v>4168.26</v>
      </c>
      <c r="G64" s="22">
        <v>1307.55</v>
      </c>
      <c r="H64" s="22">
        <v>2769.05</v>
      </c>
      <c r="I64" s="22"/>
      <c r="J64" s="2"/>
    </row>
    <row r="65" spans="3:10">
      <c r="C65" s="22">
        <v>54593.77</v>
      </c>
      <c r="D65" s="22">
        <v>6480.79</v>
      </c>
      <c r="E65" s="22">
        <v>353.5</v>
      </c>
      <c r="F65" s="22"/>
      <c r="G65" s="22">
        <v>8636.6299999999992</v>
      </c>
      <c r="H65" s="22">
        <v>17154.91</v>
      </c>
      <c r="I65" s="22"/>
      <c r="J65" s="2"/>
    </row>
    <row r="66" spans="3:10">
      <c r="C66" s="22"/>
      <c r="D66" s="22"/>
      <c r="E66" s="22"/>
      <c r="F66" s="22"/>
      <c r="G66" s="22"/>
      <c r="H66" s="22"/>
      <c r="I66" s="22"/>
      <c r="J66" s="2"/>
    </row>
    <row r="67" spans="3:10">
      <c r="C67" s="29">
        <f>SUM(C63:C66)</f>
        <v>71412.38</v>
      </c>
      <c r="D67" s="29">
        <f>SUM(D63:D66)</f>
        <v>8512.0400000000009</v>
      </c>
      <c r="E67" s="29">
        <f>SUM(E63:E66)</f>
        <v>988.14</v>
      </c>
      <c r="F67" s="29">
        <f>SUM(F63:F66)</f>
        <v>4193.5300000000007</v>
      </c>
      <c r="G67" s="29">
        <f>SUM(G63:G66)</f>
        <v>9944.1799999999985</v>
      </c>
      <c r="H67" s="29">
        <f t="shared" ref="H67" si="0">SUM(H63:H66)</f>
        <v>20150.830000000002</v>
      </c>
      <c r="I67" s="41"/>
      <c r="J67" s="22"/>
    </row>
    <row r="68" spans="3:10">
      <c r="C68" s="22"/>
      <c r="D68" s="22"/>
      <c r="E68" s="22"/>
      <c r="F68" s="22"/>
      <c r="G68" s="22"/>
      <c r="H68" s="22"/>
      <c r="I68" s="27"/>
    </row>
    <row r="69" spans="3:10">
      <c r="C69" s="22"/>
      <c r="D69" s="22">
        <f>C67-D67</f>
        <v>62900.340000000004</v>
      </c>
      <c r="E69" s="22"/>
      <c r="F69" s="22"/>
      <c r="G69" s="22"/>
      <c r="H69" s="22"/>
      <c r="I69" s="27"/>
    </row>
  </sheetData>
  <mergeCells count="5">
    <mergeCell ref="C2:I2"/>
    <mergeCell ref="C28:I28"/>
    <mergeCell ref="F4:F15"/>
    <mergeCell ref="F30:F37"/>
    <mergeCell ref="F38:F5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J66"/>
  <sheetViews>
    <sheetView topLeftCell="A19" workbookViewId="0">
      <selection activeCell="H59" sqref="H59"/>
    </sheetView>
  </sheetViews>
  <sheetFormatPr defaultRowHeight="12.75"/>
  <cols>
    <col min="1" max="1" width="6.88671875" style="4" bestFit="1" customWidth="1"/>
    <col min="2" max="2" width="20.44140625" style="4" bestFit="1" customWidth="1"/>
    <col min="3" max="3" width="12.88671875" style="4" bestFit="1" customWidth="1"/>
    <col min="4" max="4" width="9.88671875" style="23" bestFit="1" customWidth="1"/>
    <col min="5" max="5" width="14" style="4" bestFit="1" customWidth="1"/>
    <col min="6" max="6" width="11.44140625" style="4" bestFit="1" customWidth="1"/>
    <col min="7" max="7" width="4.21875" style="4" customWidth="1"/>
    <col min="8" max="8" width="54.21875" style="4" bestFit="1" customWidth="1"/>
    <col min="9" max="9" width="29.44140625" style="4" bestFit="1" customWidth="1"/>
    <col min="10" max="10" width="97.21875" style="4" bestFit="1" customWidth="1"/>
    <col min="11" max="11" width="2.6640625" style="4" customWidth="1"/>
    <col min="12" max="12" width="9.88671875" style="4" bestFit="1" customWidth="1"/>
    <col min="13" max="13" width="5" style="4" customWidth="1"/>
    <col min="14" max="16384" width="8.88671875" style="4"/>
  </cols>
  <sheetData>
    <row r="2" spans="1:10">
      <c r="B2" s="3" t="s">
        <v>22</v>
      </c>
      <c r="C2" s="33" t="s">
        <v>55</v>
      </c>
      <c r="D2" s="11">
        <v>32394</v>
      </c>
      <c r="E2" s="86" t="s">
        <v>50</v>
      </c>
      <c r="F2" s="86"/>
      <c r="G2" s="32"/>
      <c r="H2" s="47" t="s">
        <v>60</v>
      </c>
      <c r="I2" s="44"/>
      <c r="J2" s="44"/>
    </row>
    <row r="3" spans="1:10" ht="13.5" thickBot="1">
      <c r="B3" s="4" t="s">
        <v>58</v>
      </c>
      <c r="C3" s="33" t="s">
        <v>56</v>
      </c>
      <c r="D3" s="31">
        <v>33515</v>
      </c>
      <c r="E3" s="86"/>
      <c r="F3" s="86"/>
      <c r="G3" s="32"/>
      <c r="H3" s="47" t="s">
        <v>60</v>
      </c>
      <c r="I3" s="44"/>
      <c r="J3" s="44"/>
    </row>
    <row r="4" spans="1:10" ht="13.5" thickBot="1">
      <c r="B4" s="4" t="s">
        <v>58</v>
      </c>
      <c r="C4" s="33" t="s">
        <v>57</v>
      </c>
      <c r="D4" s="36">
        <v>35185</v>
      </c>
      <c r="E4" s="86"/>
      <c r="F4" s="86"/>
      <c r="G4" s="32"/>
      <c r="H4" s="47" t="s">
        <v>60</v>
      </c>
      <c r="I4" s="44"/>
      <c r="J4" s="44"/>
    </row>
    <row r="5" spans="1:10">
      <c r="B5" s="4" t="s">
        <v>58</v>
      </c>
      <c r="C5" s="23"/>
      <c r="D5" s="11">
        <v>35588</v>
      </c>
      <c r="E5" s="86"/>
      <c r="F5" s="86"/>
      <c r="G5" s="32"/>
      <c r="H5" s="47" t="s">
        <v>60</v>
      </c>
      <c r="I5" s="32"/>
    </row>
    <row r="6" spans="1:10">
      <c r="B6" s="4" t="s">
        <v>58</v>
      </c>
      <c r="C6" s="23"/>
      <c r="D6" s="11">
        <v>36684</v>
      </c>
      <c r="E6" s="86"/>
      <c r="F6" s="86"/>
      <c r="G6" s="32"/>
      <c r="H6" s="47" t="s">
        <v>60</v>
      </c>
      <c r="I6" s="32"/>
    </row>
    <row r="7" spans="1:10">
      <c r="B7" s="4" t="s">
        <v>74</v>
      </c>
      <c r="C7" s="23"/>
      <c r="D7" s="11">
        <v>37779</v>
      </c>
      <c r="E7" s="86"/>
      <c r="F7" s="86"/>
      <c r="G7" s="32"/>
      <c r="H7" s="47" t="s">
        <v>60</v>
      </c>
      <c r="I7" s="32"/>
    </row>
    <row r="8" spans="1:10">
      <c r="B8" s="4" t="s">
        <v>75</v>
      </c>
      <c r="C8" s="23"/>
      <c r="D8" s="11">
        <v>52389</v>
      </c>
      <c r="E8" s="86"/>
      <c r="F8" s="86"/>
      <c r="G8" s="32"/>
      <c r="H8" s="47" t="s">
        <v>60</v>
      </c>
      <c r="I8" s="32"/>
    </row>
    <row r="9" spans="1:10">
      <c r="A9" s="37"/>
      <c r="B9" s="37"/>
      <c r="C9" s="38"/>
      <c r="D9" s="39"/>
      <c r="E9" s="40"/>
      <c r="F9" s="40"/>
      <c r="G9" s="40"/>
      <c r="H9" s="40"/>
      <c r="I9" s="40"/>
    </row>
    <row r="10" spans="1:10">
      <c r="B10" s="3" t="s">
        <v>22</v>
      </c>
      <c r="C10" s="33" t="s">
        <v>54</v>
      </c>
      <c r="D10" s="11">
        <v>34962</v>
      </c>
      <c r="E10" s="85" t="s">
        <v>51</v>
      </c>
      <c r="F10" s="85"/>
      <c r="G10" s="85"/>
      <c r="H10" s="47" t="s">
        <v>60</v>
      </c>
      <c r="I10" s="47"/>
      <c r="J10" s="47"/>
    </row>
    <row r="11" spans="1:10">
      <c r="B11" s="4" t="s">
        <v>58</v>
      </c>
      <c r="C11" s="23" t="s">
        <v>200</v>
      </c>
      <c r="D11" s="31">
        <v>36136</v>
      </c>
      <c r="E11" s="85"/>
      <c r="F11" s="85"/>
      <c r="G11" s="85"/>
      <c r="H11" s="47" t="s">
        <v>60</v>
      </c>
      <c r="I11" s="47"/>
      <c r="J11" s="47"/>
    </row>
    <row r="12" spans="1:10">
      <c r="B12" s="4" t="s">
        <v>58</v>
      </c>
      <c r="C12" s="23" t="s">
        <v>52</v>
      </c>
      <c r="D12" s="31">
        <v>37222</v>
      </c>
      <c r="E12" s="85"/>
      <c r="F12" s="85"/>
      <c r="G12" s="85"/>
      <c r="H12" s="47" t="s">
        <v>60</v>
      </c>
      <c r="I12" s="47"/>
      <c r="J12" s="47"/>
    </row>
    <row r="13" spans="1:10">
      <c r="B13" s="4" t="s">
        <v>58</v>
      </c>
      <c r="C13" s="23" t="s">
        <v>53</v>
      </c>
      <c r="D13" s="30">
        <v>38247</v>
      </c>
      <c r="E13" s="85"/>
      <c r="F13" s="85"/>
      <c r="G13" s="85"/>
      <c r="H13" s="47" t="s">
        <v>60</v>
      </c>
      <c r="I13" s="47"/>
      <c r="J13" s="47"/>
    </row>
    <row r="14" spans="1:10">
      <c r="B14" s="4" t="s">
        <v>58</v>
      </c>
      <c r="C14" s="34">
        <v>8138</v>
      </c>
      <c r="D14" s="30">
        <v>39334</v>
      </c>
      <c r="E14" s="85"/>
      <c r="F14" s="85"/>
      <c r="G14" s="85"/>
      <c r="H14" s="47" t="s">
        <v>60</v>
      </c>
      <c r="I14" s="47"/>
      <c r="J14" s="47"/>
    </row>
    <row r="15" spans="1:10">
      <c r="B15" s="4" t="s">
        <v>72</v>
      </c>
      <c r="C15" s="34">
        <v>9681</v>
      </c>
      <c r="D15" s="30">
        <v>40423</v>
      </c>
      <c r="E15" s="85"/>
      <c r="F15" s="85"/>
      <c r="G15" s="85"/>
      <c r="H15" s="47" t="s">
        <v>60</v>
      </c>
      <c r="I15" s="47"/>
      <c r="J15" s="47"/>
    </row>
    <row r="16" spans="1:10">
      <c r="B16" s="4" t="s">
        <v>206</v>
      </c>
      <c r="C16" s="34">
        <v>15884</v>
      </c>
      <c r="D16" s="11">
        <v>44061</v>
      </c>
      <c r="E16" s="85"/>
      <c r="F16" s="85"/>
      <c r="G16" s="85"/>
      <c r="H16" s="47" t="s">
        <v>207</v>
      </c>
      <c r="I16" s="47"/>
      <c r="J16" s="47"/>
    </row>
    <row r="17" spans="1:10">
      <c r="B17" s="4" t="s">
        <v>75</v>
      </c>
      <c r="C17" s="48" t="s">
        <v>106</v>
      </c>
      <c r="D17" s="11">
        <v>60438</v>
      </c>
      <c r="E17" s="85"/>
      <c r="F17" s="85"/>
      <c r="G17" s="85"/>
      <c r="H17" s="87"/>
      <c r="I17" s="84"/>
      <c r="J17" s="84"/>
    </row>
    <row r="18" spans="1:10">
      <c r="A18" s="37"/>
      <c r="B18" s="37"/>
      <c r="C18" s="38"/>
      <c r="D18" s="39"/>
      <c r="E18" s="40"/>
      <c r="F18" s="40"/>
      <c r="G18" s="40"/>
      <c r="H18" s="40"/>
      <c r="I18" s="40"/>
    </row>
    <row r="19" spans="1:10">
      <c r="B19" s="3" t="s">
        <v>22</v>
      </c>
      <c r="C19" s="35" t="s">
        <v>59</v>
      </c>
      <c r="D19" s="11">
        <v>41988</v>
      </c>
      <c r="E19" s="86" t="s">
        <v>64</v>
      </c>
      <c r="F19" s="86"/>
      <c r="G19" s="86"/>
      <c r="H19" s="84" t="s">
        <v>61</v>
      </c>
      <c r="I19" s="84"/>
      <c r="J19" s="84"/>
    </row>
    <row r="20" spans="1:10">
      <c r="B20" s="4" t="s">
        <v>62</v>
      </c>
      <c r="C20" s="34">
        <v>12440</v>
      </c>
      <c r="D20" s="11">
        <v>42173</v>
      </c>
      <c r="E20" s="86"/>
      <c r="F20" s="86"/>
      <c r="G20" s="86"/>
      <c r="H20" s="75" t="s">
        <v>182</v>
      </c>
      <c r="I20" s="47"/>
      <c r="J20" s="47"/>
    </row>
    <row r="21" spans="1:10">
      <c r="B21" s="4" t="s">
        <v>58</v>
      </c>
      <c r="C21" s="34">
        <v>13997</v>
      </c>
      <c r="D21" s="11">
        <v>42963</v>
      </c>
      <c r="E21" s="86"/>
      <c r="F21" s="86"/>
      <c r="G21" s="86"/>
      <c r="H21" s="75" t="s">
        <v>183</v>
      </c>
      <c r="I21" s="47"/>
      <c r="J21" s="47"/>
    </row>
    <row r="22" spans="1:10">
      <c r="B22" s="4" t="s">
        <v>26</v>
      </c>
      <c r="C22" s="34">
        <v>14426</v>
      </c>
      <c r="D22" s="11">
        <v>43188</v>
      </c>
      <c r="E22" s="86"/>
      <c r="F22" s="86"/>
      <c r="G22" s="86"/>
      <c r="H22" s="75" t="s">
        <v>184</v>
      </c>
      <c r="I22" s="60"/>
      <c r="J22" s="60"/>
    </row>
    <row r="23" spans="1:10">
      <c r="B23" s="4" t="s">
        <v>26</v>
      </c>
      <c r="C23" s="34">
        <v>14949</v>
      </c>
      <c r="D23" s="11">
        <v>43521</v>
      </c>
      <c r="E23" s="86"/>
      <c r="F23" s="86"/>
      <c r="G23" s="86"/>
      <c r="H23" s="76" t="s">
        <v>194</v>
      </c>
      <c r="I23" s="60"/>
      <c r="J23" s="60"/>
    </row>
    <row r="24" spans="1:10">
      <c r="B24" s="4" t="s">
        <v>26</v>
      </c>
      <c r="C24" s="34">
        <v>14950</v>
      </c>
      <c r="D24" s="11">
        <v>43521</v>
      </c>
      <c r="E24" s="86"/>
      <c r="F24" s="86"/>
      <c r="G24" s="86"/>
      <c r="H24" s="77" t="s">
        <v>93</v>
      </c>
      <c r="I24" s="60"/>
      <c r="J24" s="60"/>
    </row>
    <row r="25" spans="1:10">
      <c r="B25" s="4" t="s">
        <v>73</v>
      </c>
      <c r="C25" s="34">
        <v>15884</v>
      </c>
      <c r="D25" s="11">
        <v>44061</v>
      </c>
      <c r="E25" s="86"/>
      <c r="F25" s="86"/>
      <c r="G25" s="86"/>
      <c r="H25" s="77" t="s">
        <v>93</v>
      </c>
      <c r="I25" s="60"/>
      <c r="J25" s="60"/>
    </row>
    <row r="26" spans="1:10">
      <c r="B26" s="4" t="s">
        <v>58</v>
      </c>
      <c r="C26" s="23" t="s">
        <v>179</v>
      </c>
      <c r="D26" s="11">
        <v>44088</v>
      </c>
      <c r="E26" s="86"/>
      <c r="F26" s="86"/>
      <c r="G26" s="86"/>
      <c r="H26" s="32"/>
      <c r="I26" s="32"/>
    </row>
    <row r="27" spans="1:10">
      <c r="B27" s="4" t="s">
        <v>58</v>
      </c>
      <c r="C27" s="23" t="s">
        <v>179</v>
      </c>
      <c r="D27" s="11">
        <v>45183</v>
      </c>
      <c r="E27" s="86"/>
      <c r="F27" s="86"/>
      <c r="G27" s="86"/>
      <c r="H27" s="32"/>
      <c r="I27" s="32"/>
    </row>
    <row r="28" spans="1:10">
      <c r="B28" s="4" t="s">
        <v>58</v>
      </c>
      <c r="C28" s="23" t="s">
        <v>179</v>
      </c>
      <c r="D28" s="11">
        <v>46279</v>
      </c>
      <c r="E28" s="86"/>
      <c r="F28" s="86"/>
      <c r="G28" s="86"/>
      <c r="H28" s="32"/>
      <c r="I28" s="32"/>
    </row>
    <row r="29" spans="1:10">
      <c r="A29" s="37"/>
      <c r="B29" s="37"/>
      <c r="C29" s="38"/>
      <c r="D29" s="39"/>
      <c r="E29" s="40"/>
      <c r="F29" s="40"/>
      <c r="G29" s="40"/>
      <c r="H29" s="40"/>
      <c r="I29" s="40"/>
    </row>
    <row r="30" spans="1:10">
      <c r="B30" s="3" t="s">
        <v>22</v>
      </c>
      <c r="C30" s="23" t="s">
        <v>65</v>
      </c>
      <c r="D30" s="11">
        <v>39073</v>
      </c>
      <c r="E30" s="85" t="s">
        <v>63</v>
      </c>
      <c r="F30" s="85"/>
      <c r="G30" s="85"/>
      <c r="H30" s="47" t="s">
        <v>60</v>
      </c>
      <c r="I30" s="47"/>
      <c r="J30" s="47"/>
    </row>
    <row r="31" spans="1:10">
      <c r="B31" s="4" t="s">
        <v>58</v>
      </c>
      <c r="C31" s="23" t="s">
        <v>67</v>
      </c>
      <c r="D31" s="30">
        <v>40169</v>
      </c>
      <c r="E31" s="85"/>
      <c r="F31" s="85"/>
      <c r="G31" s="85"/>
      <c r="H31" s="47" t="s">
        <v>60</v>
      </c>
      <c r="I31" s="47"/>
      <c r="J31" s="47"/>
    </row>
    <row r="32" spans="1:10">
      <c r="B32" s="4" t="s">
        <v>58</v>
      </c>
      <c r="C32" s="23" t="s">
        <v>66</v>
      </c>
      <c r="D32" s="30">
        <v>41260</v>
      </c>
      <c r="E32" s="85"/>
      <c r="F32" s="85"/>
      <c r="G32" s="85"/>
      <c r="H32" s="47" t="s">
        <v>60</v>
      </c>
      <c r="I32" s="47"/>
      <c r="J32" s="47"/>
    </row>
    <row r="33" spans="1:10">
      <c r="B33" s="4" t="s">
        <v>58</v>
      </c>
      <c r="C33" s="34">
        <v>12823</v>
      </c>
      <c r="D33" s="30">
        <v>42319</v>
      </c>
      <c r="E33" s="85"/>
      <c r="F33" s="85"/>
      <c r="G33" s="85"/>
      <c r="H33" s="47" t="s">
        <v>60</v>
      </c>
      <c r="I33" s="47"/>
      <c r="J33" s="47"/>
    </row>
    <row r="34" spans="1:10">
      <c r="B34" s="4" t="s">
        <v>58</v>
      </c>
      <c r="C34" s="23" t="s">
        <v>179</v>
      </c>
      <c r="D34" s="11">
        <v>43364</v>
      </c>
      <c r="E34" s="85"/>
      <c r="F34" s="85"/>
      <c r="G34" s="85"/>
      <c r="H34" s="32"/>
      <c r="I34" s="32"/>
    </row>
    <row r="35" spans="1:10">
      <c r="B35" s="4" t="s">
        <v>74</v>
      </c>
      <c r="C35" s="23" t="s">
        <v>179</v>
      </c>
      <c r="D35" s="11">
        <v>44460</v>
      </c>
      <c r="E35" s="85"/>
      <c r="F35" s="85"/>
      <c r="G35" s="85"/>
      <c r="H35" s="32"/>
      <c r="I35" s="32"/>
    </row>
    <row r="36" spans="1:10">
      <c r="A36" s="37"/>
      <c r="B36" s="37"/>
      <c r="C36" s="38"/>
      <c r="D36" s="39"/>
      <c r="E36" s="40"/>
      <c r="F36" s="40"/>
      <c r="G36" s="40"/>
      <c r="H36" s="40"/>
      <c r="I36" s="40"/>
    </row>
    <row r="37" spans="1:10">
      <c r="B37" s="32" t="s">
        <v>70</v>
      </c>
      <c r="C37" s="34">
        <v>14944</v>
      </c>
      <c r="D37" s="11">
        <v>43521</v>
      </c>
      <c r="E37" s="86" t="s">
        <v>68</v>
      </c>
      <c r="F37" s="86"/>
      <c r="G37" s="86"/>
      <c r="H37" s="84" t="s">
        <v>71</v>
      </c>
      <c r="I37" s="84"/>
      <c r="J37" s="84"/>
    </row>
    <row r="38" spans="1:10">
      <c r="A38" s="37"/>
      <c r="B38" s="37"/>
      <c r="C38" s="38"/>
      <c r="D38" s="39"/>
      <c r="E38" s="40"/>
      <c r="F38" s="40"/>
      <c r="G38" s="40"/>
      <c r="H38" s="40"/>
      <c r="I38" s="40"/>
    </row>
    <row r="39" spans="1:10">
      <c r="B39" s="32" t="s">
        <v>70</v>
      </c>
      <c r="C39" s="34">
        <v>14944</v>
      </c>
      <c r="D39" s="11">
        <v>43521</v>
      </c>
      <c r="E39" s="85" t="s">
        <v>69</v>
      </c>
      <c r="F39" s="85"/>
      <c r="G39" s="85"/>
      <c r="H39" s="84" t="s">
        <v>71</v>
      </c>
      <c r="I39" s="84"/>
      <c r="J39" s="84"/>
    </row>
    <row r="40" spans="1:10">
      <c r="C40" s="23"/>
      <c r="D40" s="11"/>
      <c r="E40" s="32"/>
      <c r="F40" s="32"/>
      <c r="G40" s="32"/>
      <c r="H40" s="32"/>
      <c r="I40" s="32"/>
    </row>
    <row r="41" spans="1:10">
      <c r="B41" s="4" t="s">
        <v>169</v>
      </c>
      <c r="C41" s="23" t="s">
        <v>168</v>
      </c>
      <c r="D41" s="11">
        <v>27106</v>
      </c>
      <c r="E41" s="86" t="s">
        <v>167</v>
      </c>
      <c r="F41" s="86"/>
      <c r="G41" s="86"/>
      <c r="H41" s="4" t="s">
        <v>197</v>
      </c>
      <c r="I41" s="32"/>
    </row>
    <row r="42" spans="1:10">
      <c r="B42" s="4" t="s">
        <v>58</v>
      </c>
      <c r="C42" s="23" t="s">
        <v>179</v>
      </c>
      <c r="D42" s="11">
        <v>28476</v>
      </c>
      <c r="E42" s="86"/>
      <c r="F42" s="86"/>
      <c r="G42" s="86"/>
      <c r="H42" s="4" t="s">
        <v>197</v>
      </c>
      <c r="I42" s="32"/>
    </row>
    <row r="43" spans="1:10">
      <c r="B43" s="4" t="s">
        <v>58</v>
      </c>
      <c r="C43" s="23" t="s">
        <v>179</v>
      </c>
      <c r="D43" s="11">
        <v>29572</v>
      </c>
      <c r="E43" s="86"/>
      <c r="F43" s="86"/>
      <c r="G43" s="86"/>
      <c r="H43" s="4" t="s">
        <v>197</v>
      </c>
      <c r="I43" s="32"/>
    </row>
    <row r="44" spans="1:10">
      <c r="B44" s="4" t="s">
        <v>178</v>
      </c>
      <c r="C44" s="58" t="s">
        <v>170</v>
      </c>
      <c r="D44" s="11">
        <v>30160</v>
      </c>
      <c r="E44" s="86"/>
      <c r="F44" s="86"/>
      <c r="G44" s="86"/>
      <c r="H44" s="4" t="s">
        <v>197</v>
      </c>
    </row>
    <row r="45" spans="1:10">
      <c r="B45" s="4" t="s">
        <v>58</v>
      </c>
      <c r="C45" s="23" t="s">
        <v>179</v>
      </c>
      <c r="D45" s="11">
        <v>30667</v>
      </c>
      <c r="E45" s="86"/>
      <c r="F45" s="86"/>
      <c r="G45" s="86"/>
      <c r="H45" s="4" t="s">
        <v>197</v>
      </c>
    </row>
    <row r="46" spans="1:10">
      <c r="B46" s="4" t="s">
        <v>58</v>
      </c>
      <c r="C46" s="23" t="s">
        <v>179</v>
      </c>
      <c r="D46" s="11">
        <v>31763</v>
      </c>
      <c r="E46" s="86"/>
      <c r="F46" s="86"/>
      <c r="G46" s="86"/>
      <c r="H46" s="4" t="s">
        <v>197</v>
      </c>
    </row>
    <row r="47" spans="1:10">
      <c r="B47" s="4" t="s">
        <v>74</v>
      </c>
      <c r="C47" s="4" t="s">
        <v>175</v>
      </c>
      <c r="D47" s="11">
        <v>32583</v>
      </c>
      <c r="E47" s="86"/>
      <c r="F47" s="86"/>
      <c r="G47" s="86"/>
      <c r="H47" s="4" t="s">
        <v>197</v>
      </c>
    </row>
    <row r="48" spans="1:10">
      <c r="B48" s="4" t="s">
        <v>180</v>
      </c>
      <c r="C48" s="4" t="s">
        <v>176</v>
      </c>
      <c r="D48" s="11">
        <v>36236</v>
      </c>
      <c r="E48" s="86"/>
      <c r="F48" s="86"/>
      <c r="G48" s="86"/>
      <c r="H48" s="4" t="s">
        <v>197</v>
      </c>
    </row>
    <row r="49" spans="1:8">
      <c r="B49" s="4" t="s">
        <v>74</v>
      </c>
      <c r="C49" s="4" t="s">
        <v>177</v>
      </c>
      <c r="D49" s="11">
        <v>39430</v>
      </c>
      <c r="E49" s="86"/>
      <c r="F49" s="86"/>
      <c r="G49" s="86"/>
      <c r="H49" s="4" t="s">
        <v>197</v>
      </c>
    </row>
    <row r="50" spans="1:8">
      <c r="B50" s="4" t="s">
        <v>241</v>
      </c>
      <c r="C50" s="23" t="s">
        <v>179</v>
      </c>
      <c r="D50" s="11" t="s">
        <v>238</v>
      </c>
      <c r="E50" s="86"/>
      <c r="F50" s="86"/>
      <c r="G50" s="86"/>
      <c r="H50" s="61" t="s">
        <v>244</v>
      </c>
    </row>
    <row r="51" spans="1:8">
      <c r="B51" s="4" t="s">
        <v>181</v>
      </c>
      <c r="C51" s="23" t="s">
        <v>179</v>
      </c>
      <c r="D51" s="11">
        <v>43086</v>
      </c>
      <c r="E51" s="86"/>
      <c r="F51" s="86"/>
      <c r="G51" s="86"/>
      <c r="H51" s="61" t="s">
        <v>243</v>
      </c>
    </row>
    <row r="52" spans="1:8">
      <c r="B52" s="4" t="s">
        <v>249</v>
      </c>
      <c r="C52" s="34">
        <v>14945</v>
      </c>
      <c r="D52" s="11">
        <v>43521</v>
      </c>
      <c r="E52" s="86"/>
      <c r="F52" s="86"/>
      <c r="G52" s="86"/>
      <c r="H52" s="58" t="s">
        <v>245</v>
      </c>
    </row>
    <row r="53" spans="1:8">
      <c r="A53" s="4" t="s">
        <v>247</v>
      </c>
      <c r="C53" s="71"/>
      <c r="D53" s="11"/>
    </row>
    <row r="54" spans="1:8">
      <c r="A54" s="4" t="s">
        <v>242</v>
      </c>
      <c r="C54" s="71"/>
      <c r="D54" s="11"/>
    </row>
    <row r="55" spans="1:8">
      <c r="A55" s="4" t="s">
        <v>240</v>
      </c>
      <c r="C55" s="71"/>
      <c r="D55" s="11"/>
    </row>
    <row r="56" spans="1:8">
      <c r="A56" s="4" t="s">
        <v>239</v>
      </c>
      <c r="C56" s="71"/>
      <c r="D56" s="11"/>
    </row>
    <row r="57" spans="1:8">
      <c r="A57" s="71" t="s">
        <v>196</v>
      </c>
      <c r="C57" s="71"/>
      <c r="D57" s="11"/>
    </row>
    <row r="58" spans="1:8">
      <c r="D58" s="11"/>
    </row>
    <row r="59" spans="1:8">
      <c r="D59" s="11"/>
    </row>
    <row r="60" spans="1:8">
      <c r="D60" s="11"/>
    </row>
    <row r="61" spans="1:8">
      <c r="D61" s="11"/>
    </row>
    <row r="62" spans="1:8">
      <c r="D62" s="11"/>
    </row>
    <row r="63" spans="1:8">
      <c r="D63" s="11"/>
    </row>
    <row r="64" spans="1:8">
      <c r="D64" s="11"/>
    </row>
    <row r="65" spans="4:4">
      <c r="D65" s="11"/>
    </row>
    <row r="66" spans="4:4">
      <c r="D66" s="11"/>
    </row>
  </sheetData>
  <mergeCells count="11">
    <mergeCell ref="E37:G37"/>
    <mergeCell ref="H37:J37"/>
    <mergeCell ref="E39:G39"/>
    <mergeCell ref="E41:G52"/>
    <mergeCell ref="H39:J39"/>
    <mergeCell ref="H19:J19"/>
    <mergeCell ref="E30:G35"/>
    <mergeCell ref="E19:G28"/>
    <mergeCell ref="E2:F8"/>
    <mergeCell ref="E10:G17"/>
    <mergeCell ref="H17:J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82"/>
  <sheetViews>
    <sheetView workbookViewId="0">
      <pane ySplit="2" topLeftCell="A39" activePane="bottomLeft" state="frozen"/>
      <selection activeCell="B1" sqref="B1"/>
      <selection pane="bottomLeft" activeCell="D66" sqref="D66"/>
    </sheetView>
  </sheetViews>
  <sheetFormatPr defaultRowHeight="12.75"/>
  <cols>
    <col min="1" max="1" width="27.5546875" style="4" bestFit="1" customWidth="1"/>
    <col min="2" max="2" width="9.88671875" style="23" bestFit="1" customWidth="1"/>
    <col min="3" max="3" width="9.88671875" style="23" customWidth="1"/>
    <col min="4" max="4" width="36.109375" style="4" bestFit="1" customWidth="1"/>
    <col min="5" max="5" width="11.6640625" style="4" bestFit="1" customWidth="1"/>
    <col min="6" max="7" width="11.6640625" style="4" customWidth="1"/>
    <col min="8" max="8" width="43.44140625" style="4" customWidth="1"/>
    <col min="9" max="9" width="19" style="4" bestFit="1" customWidth="1"/>
    <col min="10" max="10" width="27.6640625" style="4" bestFit="1" customWidth="1"/>
    <col min="11" max="12" width="11.77734375" style="4" bestFit="1" customWidth="1"/>
    <col min="13" max="13" width="9.77734375" style="4" customWidth="1"/>
    <col min="14" max="14" width="4.77734375" style="4" customWidth="1"/>
    <col min="15" max="15" width="97.21875" style="4" bestFit="1" customWidth="1"/>
    <col min="16" max="16" width="2.6640625" style="4" customWidth="1"/>
    <col min="17" max="17" width="9.88671875" style="4" bestFit="1" customWidth="1"/>
    <col min="18" max="18" width="5" style="4" customWidth="1"/>
    <col min="19" max="16384" width="8.88671875" style="4"/>
  </cols>
  <sheetData>
    <row r="1" spans="1:15">
      <c r="B1" s="90" t="s">
        <v>115</v>
      </c>
      <c r="C1" s="89" t="s">
        <v>114</v>
      </c>
      <c r="D1" s="88" t="s">
        <v>97</v>
      </c>
      <c r="E1" s="86" t="s">
        <v>113</v>
      </c>
      <c r="F1" s="86"/>
      <c r="G1" s="86"/>
      <c r="H1" s="44" t="s">
        <v>102</v>
      </c>
      <c r="I1" s="44" t="s">
        <v>101</v>
      </c>
      <c r="J1" s="44" t="s">
        <v>100</v>
      </c>
      <c r="K1" s="44" t="s">
        <v>99</v>
      </c>
      <c r="L1" s="44" t="s">
        <v>98</v>
      </c>
      <c r="M1" s="44"/>
      <c r="N1" s="44"/>
    </row>
    <row r="2" spans="1:15">
      <c r="B2" s="90"/>
      <c r="C2" s="89"/>
      <c r="D2" s="88"/>
      <c r="E2" s="63" t="s">
        <v>201</v>
      </c>
      <c r="F2" s="63" t="s">
        <v>202</v>
      </c>
      <c r="G2" s="42" t="s">
        <v>116</v>
      </c>
      <c r="H2" s="44"/>
      <c r="I2" s="44"/>
      <c r="J2" s="44"/>
      <c r="K2" s="44"/>
      <c r="L2" s="44"/>
      <c r="M2" s="44"/>
      <c r="N2" s="44"/>
    </row>
    <row r="3" spans="1:15">
      <c r="A3" s="4" t="s">
        <v>77</v>
      </c>
      <c r="B3" s="11">
        <v>29958</v>
      </c>
      <c r="C3" s="35" t="s">
        <v>195</v>
      </c>
      <c r="D3" s="44" t="s">
        <v>76</v>
      </c>
      <c r="E3" s="52"/>
      <c r="F3" s="52"/>
      <c r="G3" s="52"/>
      <c r="H3" s="44" t="s">
        <v>103</v>
      </c>
      <c r="I3" s="44" t="s">
        <v>104</v>
      </c>
      <c r="J3" s="44"/>
      <c r="K3" s="44"/>
      <c r="L3" s="44"/>
      <c r="M3" s="44"/>
      <c r="N3" s="44"/>
    </row>
    <row r="4" spans="1:15">
      <c r="A4" s="70" t="s">
        <v>236</v>
      </c>
      <c r="B4" s="11">
        <v>30160</v>
      </c>
      <c r="C4" s="33" t="s">
        <v>79</v>
      </c>
      <c r="D4" s="44" t="s">
        <v>76</v>
      </c>
      <c r="E4" s="52"/>
      <c r="F4" s="52"/>
      <c r="G4" s="52"/>
      <c r="H4" s="44" t="s">
        <v>103</v>
      </c>
      <c r="I4" s="44" t="s">
        <v>104</v>
      </c>
      <c r="J4" s="44"/>
      <c r="K4" s="44"/>
      <c r="L4" s="44"/>
      <c r="M4" s="44"/>
      <c r="N4" s="44"/>
      <c r="O4" s="43" t="s">
        <v>78</v>
      </c>
    </row>
    <row r="5" spans="1:15">
      <c r="A5" s="32" t="s">
        <v>13</v>
      </c>
      <c r="B5" s="11">
        <v>30161</v>
      </c>
      <c r="C5" s="33" t="s">
        <v>227</v>
      </c>
      <c r="D5" s="44" t="s">
        <v>76</v>
      </c>
      <c r="E5" s="52"/>
      <c r="F5" s="52"/>
      <c r="G5" s="52"/>
      <c r="H5" s="44"/>
      <c r="I5" s="44"/>
      <c r="J5" s="44"/>
      <c r="K5" s="44"/>
      <c r="L5" s="44"/>
      <c r="M5" s="44"/>
      <c r="N5" s="44"/>
      <c r="O5" s="69"/>
    </row>
    <row r="6" spans="1:15">
      <c r="A6" s="32" t="s">
        <v>13</v>
      </c>
      <c r="B6" s="11">
        <v>34068</v>
      </c>
      <c r="C6" s="33" t="s">
        <v>228</v>
      </c>
      <c r="D6" s="44" t="s">
        <v>76</v>
      </c>
      <c r="E6" s="52"/>
      <c r="F6" s="52"/>
      <c r="G6" s="52"/>
      <c r="H6" s="44"/>
      <c r="I6" s="44"/>
      <c r="J6" s="44"/>
      <c r="K6" s="44"/>
      <c r="L6" s="44"/>
      <c r="M6" s="44"/>
      <c r="N6" s="44"/>
      <c r="O6" s="69"/>
    </row>
    <row r="7" spans="1:15">
      <c r="A7" s="32" t="s">
        <v>13</v>
      </c>
      <c r="B7" s="11">
        <v>33401</v>
      </c>
      <c r="C7" s="33" t="s">
        <v>230</v>
      </c>
      <c r="D7" s="44" t="s">
        <v>76</v>
      </c>
      <c r="E7" s="52"/>
      <c r="F7" s="52"/>
      <c r="G7" s="52"/>
      <c r="H7" s="44"/>
      <c r="I7" s="44"/>
      <c r="J7" s="44"/>
      <c r="K7" s="44"/>
      <c r="L7" s="44"/>
      <c r="M7" s="44"/>
      <c r="N7" s="44"/>
      <c r="O7" s="69"/>
    </row>
    <row r="8" spans="1:15">
      <c r="A8" s="37"/>
      <c r="B8" s="39"/>
      <c r="C8" s="38"/>
      <c r="D8" s="40"/>
      <c r="E8" s="53"/>
      <c r="F8" s="53"/>
      <c r="G8" s="53"/>
      <c r="H8" s="40"/>
      <c r="I8" s="40"/>
      <c r="J8" s="40"/>
      <c r="K8" s="40"/>
      <c r="L8" s="40"/>
      <c r="M8" s="40"/>
      <c r="N8" s="40"/>
      <c r="O8" s="43"/>
    </row>
    <row r="9" spans="1:15">
      <c r="A9" s="4" t="s">
        <v>77</v>
      </c>
      <c r="B9" s="11">
        <v>31453</v>
      </c>
      <c r="C9" s="35" t="s">
        <v>81</v>
      </c>
      <c r="D9" s="44" t="s">
        <v>130</v>
      </c>
      <c r="E9" s="64">
        <v>30000000</v>
      </c>
      <c r="F9" s="52">
        <f>E9/340.75</f>
        <v>88041.085840058688</v>
      </c>
      <c r="G9" s="52"/>
      <c r="H9" s="44"/>
      <c r="I9" s="44"/>
      <c r="J9" s="44"/>
      <c r="K9" s="44"/>
      <c r="L9" s="44"/>
      <c r="M9" s="44"/>
      <c r="N9" s="44"/>
      <c r="O9" s="43"/>
    </row>
    <row r="10" spans="1:15">
      <c r="A10" s="4" t="s">
        <v>226</v>
      </c>
      <c r="B10" s="11">
        <v>32394</v>
      </c>
      <c r="C10" s="33">
        <v>8687</v>
      </c>
      <c r="D10" s="44" t="s">
        <v>130</v>
      </c>
      <c r="E10" s="64"/>
      <c r="F10" s="52"/>
      <c r="G10" s="52"/>
      <c r="H10" s="44"/>
      <c r="I10" s="44"/>
      <c r="J10" s="44"/>
      <c r="K10" s="44"/>
      <c r="L10" s="44"/>
      <c r="M10" s="44"/>
      <c r="N10" s="44"/>
      <c r="O10" s="43" t="s">
        <v>105</v>
      </c>
    </row>
    <row r="11" spans="1:15">
      <c r="A11" s="4" t="s">
        <v>82</v>
      </c>
      <c r="B11" s="11" t="s">
        <v>131</v>
      </c>
      <c r="C11" s="10" t="s">
        <v>132</v>
      </c>
      <c r="D11" s="44" t="s">
        <v>130</v>
      </c>
      <c r="E11" s="64"/>
      <c r="F11" s="52">
        <f t="shared" ref="F11:F22" si="0">E11/340.75</f>
        <v>0</v>
      </c>
      <c r="G11" s="52"/>
      <c r="H11" s="44"/>
      <c r="I11" s="44"/>
      <c r="J11" s="44"/>
      <c r="K11" s="44"/>
      <c r="L11" s="44"/>
      <c r="M11" s="44"/>
      <c r="N11" s="44"/>
      <c r="O11" s="51"/>
    </row>
    <row r="12" spans="1:15">
      <c r="A12" s="4" t="s">
        <v>82</v>
      </c>
      <c r="B12" s="11" t="s">
        <v>133</v>
      </c>
      <c r="C12" s="10" t="s">
        <v>134</v>
      </c>
      <c r="D12" s="44" t="s">
        <v>130</v>
      </c>
      <c r="E12" s="64">
        <v>34152323</v>
      </c>
      <c r="F12" s="52">
        <f t="shared" si="0"/>
        <v>100226.92002934703</v>
      </c>
      <c r="G12" s="52"/>
      <c r="H12" s="44"/>
      <c r="I12" s="44"/>
      <c r="J12" s="44"/>
      <c r="K12" s="44"/>
      <c r="L12" s="44"/>
      <c r="M12" s="44"/>
      <c r="N12" s="44"/>
      <c r="O12" s="51"/>
    </row>
    <row r="13" spans="1:15">
      <c r="A13" s="4" t="s">
        <v>82</v>
      </c>
      <c r="B13" s="11" t="s">
        <v>135</v>
      </c>
      <c r="C13" s="10" t="s">
        <v>136</v>
      </c>
      <c r="D13" s="44" t="s">
        <v>130</v>
      </c>
      <c r="E13" s="64">
        <v>79152323</v>
      </c>
      <c r="F13" s="52">
        <f t="shared" si="0"/>
        <v>232288.54878943507</v>
      </c>
      <c r="G13" s="52"/>
      <c r="H13" s="44"/>
      <c r="I13" s="44"/>
      <c r="J13" s="44"/>
      <c r="K13" s="44"/>
      <c r="L13" s="44"/>
      <c r="M13" s="44"/>
      <c r="N13" s="44"/>
      <c r="O13" s="51"/>
    </row>
    <row r="14" spans="1:15">
      <c r="A14" s="4" t="s">
        <v>13</v>
      </c>
      <c r="B14" s="11">
        <v>33675</v>
      </c>
      <c r="C14" s="33" t="s">
        <v>231</v>
      </c>
      <c r="D14" s="44" t="s">
        <v>130</v>
      </c>
      <c r="E14" s="64"/>
      <c r="F14" s="52"/>
      <c r="G14" s="52"/>
      <c r="H14" s="44"/>
      <c r="I14" s="44"/>
      <c r="J14" s="44"/>
      <c r="K14" s="44"/>
      <c r="L14" s="44"/>
      <c r="M14" s="44"/>
      <c r="N14" s="44"/>
      <c r="O14" s="69"/>
    </row>
    <row r="15" spans="1:15">
      <c r="A15" s="4" t="s">
        <v>82</v>
      </c>
      <c r="B15" s="11" t="s">
        <v>137</v>
      </c>
      <c r="C15" s="10" t="s">
        <v>140</v>
      </c>
      <c r="D15" s="44" t="s">
        <v>130</v>
      </c>
      <c r="E15" s="64">
        <f>E13+29000000</f>
        <v>108152323</v>
      </c>
      <c r="F15" s="52">
        <f t="shared" si="0"/>
        <v>317394.93176815845</v>
      </c>
      <c r="G15" s="52" t="s">
        <v>205</v>
      </c>
      <c r="H15" s="44"/>
      <c r="I15" s="44"/>
      <c r="J15" s="44"/>
      <c r="K15" s="44"/>
      <c r="L15" s="44"/>
      <c r="M15" s="44"/>
      <c r="N15" s="44"/>
      <c r="O15" s="51"/>
    </row>
    <row r="16" spans="1:15">
      <c r="A16" s="4" t="s">
        <v>82</v>
      </c>
      <c r="B16" s="11" t="s">
        <v>138</v>
      </c>
      <c r="C16" s="10" t="s">
        <v>141</v>
      </c>
      <c r="D16" s="44" t="s">
        <v>130</v>
      </c>
      <c r="E16" s="64">
        <f>E15+10115000</f>
        <v>118267323</v>
      </c>
      <c r="F16" s="52">
        <f t="shared" si="0"/>
        <v>347079.45121056493</v>
      </c>
      <c r="G16" s="52"/>
      <c r="H16" s="44"/>
      <c r="I16" s="44"/>
      <c r="J16" s="44"/>
      <c r="K16" s="44"/>
      <c r="L16" s="44"/>
      <c r="M16" s="44"/>
      <c r="N16" s="44"/>
      <c r="O16" s="51"/>
    </row>
    <row r="17" spans="1:15">
      <c r="A17" s="4" t="s">
        <v>82</v>
      </c>
      <c r="B17" s="11" t="s">
        <v>139</v>
      </c>
      <c r="C17" s="10" t="s">
        <v>142</v>
      </c>
      <c r="D17" s="44" t="s">
        <v>130</v>
      </c>
      <c r="E17" s="64">
        <f>E16+17785000</f>
        <v>136052323</v>
      </c>
      <c r="F17" s="52">
        <f t="shared" si="0"/>
        <v>399273.14159941307</v>
      </c>
      <c r="G17" s="52" t="s">
        <v>204</v>
      </c>
      <c r="H17" s="44"/>
      <c r="I17" s="44"/>
      <c r="J17" s="44"/>
      <c r="K17" s="44"/>
      <c r="L17" s="44"/>
      <c r="M17" s="44"/>
      <c r="N17" s="44"/>
      <c r="O17" s="51"/>
    </row>
    <row r="18" spans="1:15">
      <c r="A18" s="4" t="s">
        <v>13</v>
      </c>
      <c r="B18" s="11">
        <v>34890</v>
      </c>
      <c r="C18" s="33" t="s">
        <v>232</v>
      </c>
      <c r="D18" s="44" t="s">
        <v>130</v>
      </c>
      <c r="E18" s="64"/>
      <c r="F18" s="52"/>
      <c r="G18" s="52"/>
      <c r="H18" s="44"/>
      <c r="I18" s="44"/>
      <c r="J18" s="44"/>
      <c r="K18" s="44"/>
      <c r="L18" s="44"/>
      <c r="M18" s="44"/>
      <c r="N18" s="44"/>
      <c r="O18" s="69"/>
    </row>
    <row r="19" spans="1:15">
      <c r="A19" s="4" t="s">
        <v>82</v>
      </c>
      <c r="B19" s="11" t="s">
        <v>143</v>
      </c>
      <c r="C19" s="10" t="s">
        <v>144</v>
      </c>
      <c r="D19" s="44" t="s">
        <v>130</v>
      </c>
      <c r="E19" s="64">
        <f>E17+55000000</f>
        <v>191052323</v>
      </c>
      <c r="F19" s="52">
        <f t="shared" si="0"/>
        <v>560681.79897285404</v>
      </c>
      <c r="G19" s="52" t="s">
        <v>203</v>
      </c>
      <c r="H19" s="44"/>
      <c r="I19" s="44"/>
      <c r="J19" s="44"/>
      <c r="K19" s="44"/>
      <c r="L19" s="44"/>
      <c r="M19" s="44"/>
      <c r="N19" s="44"/>
      <c r="O19" s="51"/>
    </row>
    <row r="20" spans="1:15">
      <c r="A20" s="4" t="s">
        <v>82</v>
      </c>
      <c r="B20" s="11" t="s">
        <v>145</v>
      </c>
      <c r="C20" s="10" t="s">
        <v>189</v>
      </c>
      <c r="D20" s="44" t="s">
        <v>130</v>
      </c>
      <c r="E20" s="64">
        <f>E19+12140000</f>
        <v>203192323</v>
      </c>
      <c r="F20" s="52">
        <f t="shared" si="0"/>
        <v>596309.09170946444</v>
      </c>
      <c r="G20" s="52"/>
      <c r="H20" s="44"/>
      <c r="I20" s="44"/>
      <c r="J20" s="44"/>
      <c r="K20" s="44"/>
      <c r="L20" s="44"/>
      <c r="M20" s="44"/>
      <c r="N20" s="44"/>
      <c r="O20" s="51"/>
    </row>
    <row r="21" spans="1:15">
      <c r="A21" s="4" t="s">
        <v>82</v>
      </c>
      <c r="B21" s="11" t="s">
        <v>145</v>
      </c>
      <c r="C21" s="10" t="s">
        <v>146</v>
      </c>
      <c r="D21" s="44" t="s">
        <v>130</v>
      </c>
      <c r="E21" s="64">
        <f>E20+102860000</f>
        <v>306052323</v>
      </c>
      <c r="F21" s="52">
        <f t="shared" si="0"/>
        <v>898172.62802641233</v>
      </c>
      <c r="G21" s="52"/>
      <c r="H21" s="44"/>
      <c r="I21" s="44"/>
      <c r="J21" s="44"/>
      <c r="K21" s="44"/>
      <c r="L21" s="44"/>
      <c r="M21" s="44"/>
      <c r="N21" s="44"/>
      <c r="O21" s="51"/>
    </row>
    <row r="22" spans="1:15">
      <c r="A22" s="4" t="s">
        <v>82</v>
      </c>
      <c r="B22" s="11" t="s">
        <v>147</v>
      </c>
      <c r="C22" s="10" t="s">
        <v>148</v>
      </c>
      <c r="D22" s="44" t="s">
        <v>130</v>
      </c>
      <c r="E22" s="64">
        <f>E21+19000000</f>
        <v>325052323</v>
      </c>
      <c r="F22" s="52">
        <f t="shared" si="0"/>
        <v>953931.9823917828</v>
      </c>
      <c r="G22" s="52"/>
      <c r="H22" s="44"/>
      <c r="I22" s="44"/>
      <c r="J22" s="44"/>
      <c r="K22" s="44"/>
      <c r="L22" s="44"/>
      <c r="M22" s="44"/>
      <c r="N22" s="44"/>
      <c r="O22" s="51"/>
    </row>
    <row r="23" spans="1:15">
      <c r="A23" s="4" t="s">
        <v>82</v>
      </c>
      <c r="B23" s="11" t="s">
        <v>147</v>
      </c>
      <c r="C23" s="10" t="s">
        <v>150</v>
      </c>
      <c r="D23" s="44" t="s">
        <v>130</v>
      </c>
      <c r="E23" s="64">
        <f>E22+300000000</f>
        <v>625052323</v>
      </c>
      <c r="F23" s="52">
        <v>1842970</v>
      </c>
      <c r="G23" s="52"/>
      <c r="H23" s="44"/>
      <c r="I23" s="44"/>
      <c r="J23" s="44"/>
      <c r="K23" s="44"/>
      <c r="L23" s="44"/>
      <c r="M23" s="44"/>
      <c r="N23" s="44"/>
      <c r="O23" s="51"/>
    </row>
    <row r="24" spans="1:15">
      <c r="A24" s="4" t="s">
        <v>82</v>
      </c>
      <c r="B24" s="11" t="s">
        <v>149</v>
      </c>
      <c r="C24" s="10" t="s">
        <v>151</v>
      </c>
      <c r="D24" s="44" t="s">
        <v>130</v>
      </c>
      <c r="E24" s="65"/>
      <c r="F24" s="52">
        <f>F23+3433.96</f>
        <v>1846403.96</v>
      </c>
      <c r="G24" s="52"/>
      <c r="H24" s="44"/>
      <c r="I24" s="44"/>
      <c r="J24" s="44"/>
      <c r="K24" s="44"/>
      <c r="L24" s="44"/>
      <c r="M24" s="44"/>
      <c r="N24" s="44"/>
      <c r="O24" s="51"/>
    </row>
    <row r="25" spans="1:15">
      <c r="A25" s="4" t="s">
        <v>82</v>
      </c>
      <c r="B25" s="11" t="s">
        <v>152</v>
      </c>
      <c r="C25" s="10" t="s">
        <v>153</v>
      </c>
      <c r="D25" s="44" t="s">
        <v>130</v>
      </c>
      <c r="E25" s="65"/>
      <c r="F25" s="52">
        <f>F24+79833.71</f>
        <v>1926237.67</v>
      </c>
      <c r="G25" s="52"/>
      <c r="H25" s="44"/>
      <c r="I25" s="44"/>
      <c r="J25" s="44"/>
      <c r="K25" s="44"/>
      <c r="L25" s="44"/>
      <c r="M25" s="44"/>
      <c r="N25" s="44"/>
      <c r="O25" s="51"/>
    </row>
    <row r="26" spans="1:15">
      <c r="A26" s="4" t="s">
        <v>82</v>
      </c>
      <c r="B26" s="11" t="s">
        <v>152</v>
      </c>
      <c r="C26" s="10" t="s">
        <v>154</v>
      </c>
      <c r="D26" s="44" t="s">
        <v>130</v>
      </c>
      <c r="E26" s="65"/>
      <c r="F26" s="52">
        <f>F25+24670.6</f>
        <v>1950908.27</v>
      </c>
      <c r="G26" s="52"/>
      <c r="H26" s="44"/>
      <c r="I26" s="44"/>
      <c r="J26" s="44"/>
      <c r="K26" s="44"/>
      <c r="L26" s="44"/>
      <c r="M26" s="44"/>
      <c r="N26" s="44"/>
      <c r="O26" s="51"/>
    </row>
    <row r="27" spans="1:15">
      <c r="A27" s="4" t="s">
        <v>82</v>
      </c>
      <c r="B27" s="11" t="s">
        <v>155</v>
      </c>
      <c r="C27" s="10" t="s">
        <v>156</v>
      </c>
      <c r="D27" s="44" t="s">
        <v>130</v>
      </c>
      <c r="E27" s="65"/>
      <c r="F27" s="52"/>
      <c r="G27" s="52"/>
      <c r="H27" s="44"/>
      <c r="I27" s="44"/>
      <c r="J27" s="44"/>
      <c r="K27" s="44"/>
      <c r="L27" s="44"/>
      <c r="M27" s="44"/>
      <c r="N27" s="44"/>
      <c r="O27" s="51"/>
    </row>
    <row r="28" spans="1:15">
      <c r="A28" s="4" t="s">
        <v>82</v>
      </c>
      <c r="B28" s="11" t="s">
        <v>157</v>
      </c>
      <c r="C28" s="10" t="s">
        <v>158</v>
      </c>
      <c r="D28" s="44" t="s">
        <v>130</v>
      </c>
      <c r="E28" s="66"/>
      <c r="F28" s="52"/>
      <c r="G28" s="52"/>
      <c r="H28" s="44" t="s">
        <v>162</v>
      </c>
      <c r="I28" s="44"/>
      <c r="J28" s="44"/>
      <c r="K28" s="44"/>
      <c r="L28" s="44"/>
      <c r="M28" s="44"/>
      <c r="N28" s="44"/>
      <c r="O28" s="51"/>
    </row>
    <row r="29" spans="1:15">
      <c r="A29" s="4" t="s">
        <v>82</v>
      </c>
      <c r="B29" s="11" t="s">
        <v>159</v>
      </c>
      <c r="C29" s="10" t="s">
        <v>160</v>
      </c>
      <c r="D29" s="44" t="s">
        <v>130</v>
      </c>
      <c r="E29" s="66"/>
      <c r="F29" s="52">
        <v>1926237.67</v>
      </c>
      <c r="G29" s="52"/>
      <c r="H29" s="44" t="s">
        <v>161</v>
      </c>
      <c r="I29" s="44"/>
      <c r="J29" s="44"/>
      <c r="K29" s="44"/>
      <c r="L29" s="44"/>
      <c r="M29" s="44"/>
      <c r="N29" s="44"/>
      <c r="O29" s="51"/>
    </row>
    <row r="30" spans="1:15">
      <c r="A30" s="4" t="s">
        <v>82</v>
      </c>
      <c r="B30" s="11">
        <v>42346</v>
      </c>
      <c r="C30" s="10" t="s">
        <v>190</v>
      </c>
      <c r="D30" s="44" t="s">
        <v>130</v>
      </c>
      <c r="E30" s="66"/>
      <c r="F30" s="52"/>
      <c r="G30" s="52"/>
      <c r="H30" s="44"/>
      <c r="I30" s="44"/>
      <c r="J30" s="44"/>
      <c r="K30" s="44"/>
      <c r="L30" s="44"/>
      <c r="M30" s="44"/>
      <c r="N30" s="44"/>
      <c r="O30" s="62"/>
    </row>
    <row r="31" spans="1:15">
      <c r="A31" s="4" t="s">
        <v>234</v>
      </c>
      <c r="B31" s="11">
        <v>44061</v>
      </c>
      <c r="C31" s="34">
        <v>15854</v>
      </c>
      <c r="D31" s="44" t="s">
        <v>130</v>
      </c>
      <c r="E31" s="66"/>
      <c r="F31" s="52"/>
      <c r="G31" s="52"/>
      <c r="H31" s="44" t="s">
        <v>237</v>
      </c>
      <c r="I31" s="44"/>
      <c r="J31" s="44"/>
      <c r="K31" s="44"/>
      <c r="L31" s="44"/>
      <c r="M31" s="44"/>
      <c r="N31" s="44"/>
      <c r="O31" s="51"/>
    </row>
    <row r="32" spans="1:15">
      <c r="B32" s="11"/>
      <c r="C32" s="10"/>
      <c r="D32" s="44"/>
      <c r="E32" s="52"/>
      <c r="F32" s="52"/>
      <c r="G32" s="52"/>
      <c r="H32" s="44"/>
      <c r="I32" s="44"/>
      <c r="J32" s="44"/>
      <c r="K32" s="44"/>
      <c r="L32" s="44"/>
      <c r="M32" s="44"/>
      <c r="N32" s="44"/>
      <c r="O32" s="51"/>
    </row>
    <row r="33" spans="1:15">
      <c r="A33" s="37"/>
      <c r="B33" s="39"/>
      <c r="C33" s="38"/>
      <c r="D33" s="40"/>
      <c r="E33" s="53"/>
      <c r="F33" s="53"/>
      <c r="G33" s="53"/>
      <c r="H33" s="40"/>
      <c r="I33" s="40"/>
      <c r="J33" s="40"/>
      <c r="K33" s="40"/>
      <c r="L33" s="40"/>
      <c r="M33" s="40"/>
      <c r="N33" s="40"/>
      <c r="O33" s="43"/>
    </row>
    <row r="34" spans="1:15">
      <c r="A34" s="4" t="s">
        <v>80</v>
      </c>
      <c r="B34" s="11">
        <v>33008</v>
      </c>
      <c r="C34" s="33" t="s">
        <v>229</v>
      </c>
      <c r="D34" s="44" t="s">
        <v>96</v>
      </c>
      <c r="E34" s="52" t="s">
        <v>125</v>
      </c>
      <c r="F34" s="52"/>
      <c r="G34" s="52"/>
      <c r="H34" s="44" t="s">
        <v>126</v>
      </c>
      <c r="I34" s="44" t="s">
        <v>107</v>
      </c>
      <c r="J34" s="44" t="s">
        <v>108</v>
      </c>
      <c r="K34" s="44"/>
      <c r="L34" s="44"/>
      <c r="M34" s="44"/>
      <c r="N34" s="44"/>
      <c r="O34" s="32"/>
    </row>
    <row r="35" spans="1:15">
      <c r="A35" s="4" t="s">
        <v>82</v>
      </c>
      <c r="B35" s="11">
        <v>33269</v>
      </c>
      <c r="C35" s="10" t="s">
        <v>124</v>
      </c>
      <c r="D35" s="44"/>
      <c r="E35" s="52" t="s">
        <v>127</v>
      </c>
      <c r="F35" s="52"/>
      <c r="G35" s="52"/>
      <c r="H35" s="44"/>
      <c r="I35" s="44"/>
      <c r="J35" s="44"/>
      <c r="K35" s="44"/>
      <c r="L35" s="44"/>
      <c r="M35" s="44"/>
      <c r="N35" s="44"/>
      <c r="O35" s="32"/>
    </row>
    <row r="36" spans="1:15">
      <c r="A36" s="4" t="s">
        <v>82</v>
      </c>
      <c r="B36" s="11">
        <v>34291</v>
      </c>
      <c r="C36" s="10" t="s">
        <v>124</v>
      </c>
      <c r="D36" s="44"/>
      <c r="E36" s="52" t="s">
        <v>128</v>
      </c>
      <c r="F36" s="52"/>
      <c r="G36" s="52"/>
      <c r="H36" s="44"/>
      <c r="I36" s="44"/>
      <c r="J36" s="44"/>
      <c r="K36" s="44"/>
      <c r="L36" s="44"/>
      <c r="M36" s="44"/>
      <c r="N36" s="44"/>
      <c r="O36" s="32"/>
    </row>
    <row r="37" spans="1:15">
      <c r="A37" s="4" t="s">
        <v>82</v>
      </c>
      <c r="B37" s="11">
        <v>34369</v>
      </c>
      <c r="C37" s="10" t="s">
        <v>124</v>
      </c>
      <c r="D37" s="44"/>
      <c r="E37" s="52" t="s">
        <v>129</v>
      </c>
      <c r="F37" s="52"/>
      <c r="G37" s="52"/>
      <c r="H37" s="44"/>
      <c r="I37" s="44"/>
      <c r="J37" s="44"/>
      <c r="K37" s="44"/>
      <c r="L37" s="44"/>
      <c r="M37" s="44"/>
      <c r="N37" s="44"/>
      <c r="O37" s="32"/>
    </row>
    <row r="38" spans="1:15">
      <c r="A38" s="4" t="s">
        <v>235</v>
      </c>
      <c r="B38" s="11">
        <v>43521</v>
      </c>
      <c r="C38" s="34">
        <v>14944</v>
      </c>
      <c r="D38" s="44" t="s">
        <v>96</v>
      </c>
      <c r="E38" s="52"/>
      <c r="F38" s="52"/>
      <c r="G38" s="52"/>
      <c r="H38" s="44"/>
      <c r="I38" s="44"/>
      <c r="J38" s="44"/>
      <c r="K38" s="44"/>
      <c r="L38" s="44"/>
      <c r="M38" s="44"/>
      <c r="N38" s="44"/>
      <c r="O38" s="4" t="s">
        <v>109</v>
      </c>
    </row>
    <row r="39" spans="1:15">
      <c r="A39" s="37"/>
      <c r="B39" s="39"/>
      <c r="C39" s="38"/>
      <c r="D39" s="40"/>
      <c r="E39" s="53"/>
      <c r="F39" s="53"/>
      <c r="G39" s="53"/>
      <c r="H39" s="40"/>
      <c r="I39" s="40"/>
      <c r="J39" s="40"/>
      <c r="K39" s="40"/>
      <c r="L39" s="40"/>
      <c r="M39" s="40"/>
      <c r="N39" s="40"/>
    </row>
    <row r="40" spans="1:15">
      <c r="A40" s="4" t="s">
        <v>84</v>
      </c>
      <c r="B40" s="11">
        <v>39799</v>
      </c>
      <c r="C40" s="35" t="s">
        <v>83</v>
      </c>
      <c r="D40" s="49" t="s">
        <v>95</v>
      </c>
      <c r="E40" s="54">
        <v>3000</v>
      </c>
      <c r="F40" s="54"/>
      <c r="G40" s="54"/>
      <c r="H40" s="49" t="s">
        <v>118</v>
      </c>
      <c r="I40" s="49" t="s">
        <v>110</v>
      </c>
      <c r="J40" s="49" t="s">
        <v>111</v>
      </c>
      <c r="K40" s="49"/>
      <c r="L40" s="49"/>
      <c r="M40" s="49"/>
      <c r="N40" s="49"/>
      <c r="O40" s="4" t="s">
        <v>112</v>
      </c>
    </row>
    <row r="41" spans="1:15">
      <c r="A41" s="4" t="s">
        <v>233</v>
      </c>
      <c r="B41" s="11">
        <v>42173</v>
      </c>
      <c r="C41" s="34">
        <v>12440</v>
      </c>
      <c r="D41" s="49" t="s">
        <v>95</v>
      </c>
      <c r="E41" s="54"/>
      <c r="F41" s="54"/>
      <c r="G41" s="54">
        <v>167206.72</v>
      </c>
      <c r="H41" s="49" t="s">
        <v>117</v>
      </c>
      <c r="I41" s="49" t="s">
        <v>121</v>
      </c>
      <c r="J41" s="49" t="s">
        <v>119</v>
      </c>
      <c r="K41" s="49"/>
      <c r="L41" s="49"/>
      <c r="M41" s="49"/>
      <c r="N41" s="49"/>
    </row>
    <row r="42" spans="1:15">
      <c r="A42" s="4" t="s">
        <v>234</v>
      </c>
      <c r="B42" s="11">
        <v>43188</v>
      </c>
      <c r="C42" s="34">
        <v>14426</v>
      </c>
      <c r="D42" s="49" t="s">
        <v>95</v>
      </c>
      <c r="E42" s="54"/>
      <c r="F42" s="54"/>
      <c r="G42" s="54">
        <v>167206.72</v>
      </c>
      <c r="H42" s="49" t="s">
        <v>191</v>
      </c>
      <c r="I42" s="49" t="s">
        <v>121</v>
      </c>
      <c r="J42" s="49"/>
      <c r="K42" s="49"/>
      <c r="L42" s="49"/>
      <c r="M42" s="49"/>
      <c r="N42" s="49"/>
      <c r="O42" s="4" t="s">
        <v>120</v>
      </c>
    </row>
    <row r="43" spans="1:15">
      <c r="A43" s="4" t="s">
        <v>234</v>
      </c>
      <c r="B43" s="11">
        <v>43521</v>
      </c>
      <c r="C43" s="34">
        <v>14949</v>
      </c>
      <c r="D43" s="50" t="s">
        <v>92</v>
      </c>
      <c r="E43" s="56"/>
      <c r="F43" s="56"/>
      <c r="G43" s="54">
        <v>167206.72</v>
      </c>
      <c r="H43" s="49" t="s">
        <v>192</v>
      </c>
      <c r="I43" s="49" t="s">
        <v>122</v>
      </c>
      <c r="J43" s="49"/>
      <c r="K43" s="49"/>
      <c r="L43" s="49"/>
      <c r="M43" s="49"/>
      <c r="N43" s="49"/>
      <c r="O43" s="32" t="s">
        <v>123</v>
      </c>
    </row>
    <row r="44" spans="1:15">
      <c r="A44" s="4" t="s">
        <v>234</v>
      </c>
      <c r="B44" s="11">
        <v>43521</v>
      </c>
      <c r="C44" s="34">
        <v>14950</v>
      </c>
      <c r="D44" s="45" t="s">
        <v>93</v>
      </c>
      <c r="E44" s="56"/>
      <c r="F44" s="56"/>
      <c r="G44" s="56"/>
      <c r="H44" s="44" t="s">
        <v>193</v>
      </c>
      <c r="I44" s="44" t="s">
        <v>188</v>
      </c>
      <c r="J44" s="44"/>
      <c r="K44" s="44"/>
      <c r="L44" s="44"/>
      <c r="M44" s="44"/>
      <c r="N44" s="44"/>
      <c r="O44" s="32" t="s">
        <v>94</v>
      </c>
    </row>
    <row r="45" spans="1:15">
      <c r="A45" s="37"/>
      <c r="B45" s="39"/>
      <c r="C45" s="38"/>
      <c r="D45" s="40"/>
      <c r="E45" s="53"/>
      <c r="F45" s="53"/>
      <c r="G45" s="53"/>
      <c r="H45" s="40"/>
      <c r="I45" s="40"/>
      <c r="J45" s="40"/>
      <c r="K45" s="40"/>
      <c r="L45" s="40"/>
      <c r="M45" s="40"/>
      <c r="N45" s="40"/>
    </row>
    <row r="46" spans="1:15">
      <c r="A46" s="4" t="s">
        <v>77</v>
      </c>
      <c r="B46" s="11"/>
      <c r="C46" s="23" t="s">
        <v>88</v>
      </c>
      <c r="D46" s="44" t="s">
        <v>85</v>
      </c>
      <c r="E46" s="52"/>
      <c r="F46" s="52"/>
      <c r="G46" s="52"/>
      <c r="H46" s="44"/>
      <c r="I46" s="44"/>
      <c r="J46" s="44"/>
      <c r="K46" s="44"/>
      <c r="L46" s="44"/>
      <c r="M46" s="44"/>
      <c r="N46" s="44"/>
      <c r="O46" s="43"/>
    </row>
    <row r="47" spans="1:15">
      <c r="A47" s="37"/>
      <c r="B47" s="39"/>
      <c r="C47" s="38"/>
      <c r="D47" s="40"/>
      <c r="E47" s="53"/>
      <c r="F47" s="53"/>
      <c r="G47" s="53"/>
      <c r="H47" s="40"/>
      <c r="I47" s="40"/>
      <c r="J47" s="40"/>
      <c r="K47" s="40"/>
      <c r="L47" s="40"/>
      <c r="M47" s="40"/>
      <c r="N47" s="40"/>
      <c r="O47" s="43"/>
    </row>
    <row r="48" spans="1:15">
      <c r="A48" s="4" t="s">
        <v>77</v>
      </c>
      <c r="B48" s="11"/>
      <c r="D48" s="44" t="s">
        <v>86</v>
      </c>
      <c r="E48" s="52"/>
      <c r="F48" s="52"/>
      <c r="G48" s="52"/>
      <c r="H48" s="44"/>
      <c r="I48" s="44"/>
      <c r="J48" s="44"/>
      <c r="K48" s="44"/>
      <c r="L48" s="44"/>
      <c r="M48" s="44"/>
      <c r="N48" s="44"/>
      <c r="O48" s="43" t="s">
        <v>87</v>
      </c>
    </row>
    <row r="49" spans="1:15">
      <c r="A49" s="37"/>
      <c r="B49" s="39"/>
      <c r="C49" s="38"/>
      <c r="D49" s="40"/>
      <c r="E49" s="53"/>
      <c r="F49" s="53"/>
      <c r="G49" s="53"/>
      <c r="H49" s="40"/>
      <c r="I49" s="40"/>
      <c r="J49" s="40"/>
      <c r="K49" s="40"/>
      <c r="L49" s="40"/>
      <c r="M49" s="40"/>
      <c r="N49" s="40"/>
      <c r="O49" s="43"/>
    </row>
    <row r="50" spans="1:15">
      <c r="A50" s="4" t="s">
        <v>77</v>
      </c>
      <c r="B50" s="11">
        <v>42795</v>
      </c>
      <c r="C50" s="23" t="s">
        <v>199</v>
      </c>
      <c r="D50" s="44" t="s">
        <v>89</v>
      </c>
      <c r="E50" s="52"/>
      <c r="F50" s="52"/>
      <c r="G50" s="52"/>
      <c r="H50" s="44"/>
      <c r="I50" s="44"/>
      <c r="J50" s="44"/>
      <c r="K50" s="44"/>
      <c r="L50" s="44"/>
      <c r="M50" s="44"/>
      <c r="N50" s="44"/>
      <c r="O50" s="43"/>
    </row>
    <row r="51" spans="1:15">
      <c r="B51" s="11"/>
      <c r="C51" s="10"/>
      <c r="D51" s="44"/>
      <c r="E51" s="52"/>
      <c r="F51" s="52"/>
      <c r="G51" s="52"/>
      <c r="H51" s="44"/>
      <c r="I51" s="44"/>
      <c r="J51" s="44"/>
      <c r="K51" s="44"/>
      <c r="L51" s="44"/>
      <c r="M51" s="44"/>
      <c r="N51" s="44"/>
      <c r="O51" s="62"/>
    </row>
    <row r="52" spans="1:15">
      <c r="B52" s="11"/>
      <c r="C52" s="10"/>
      <c r="D52" s="44"/>
      <c r="E52" s="52"/>
      <c r="F52" s="52"/>
      <c r="G52" s="52"/>
      <c r="H52" s="44"/>
      <c r="I52" s="44"/>
      <c r="J52" s="44"/>
      <c r="K52" s="44"/>
      <c r="L52" s="44"/>
      <c r="M52" s="44"/>
      <c r="N52" s="44"/>
      <c r="O52" s="62"/>
    </row>
    <row r="53" spans="1:15">
      <c r="A53" s="37"/>
      <c r="B53" s="39"/>
      <c r="C53" s="38"/>
      <c r="D53" s="40"/>
      <c r="E53" s="53"/>
      <c r="F53" s="53"/>
      <c r="G53" s="53"/>
      <c r="H53" s="40"/>
      <c r="I53" s="40"/>
      <c r="J53" s="40"/>
      <c r="K53" s="40"/>
      <c r="L53" s="40"/>
      <c r="M53" s="40"/>
      <c r="N53" s="40"/>
      <c r="O53" s="43"/>
    </row>
    <row r="54" spans="1:15">
      <c r="A54" s="4" t="s">
        <v>91</v>
      </c>
      <c r="B54" s="11">
        <v>40128</v>
      </c>
      <c r="C54" s="35" t="s">
        <v>90</v>
      </c>
      <c r="D54" s="44" t="s">
        <v>248</v>
      </c>
      <c r="E54" s="55">
        <v>10000</v>
      </c>
      <c r="F54" s="55"/>
      <c r="G54" s="55"/>
      <c r="H54" s="44" t="s">
        <v>163</v>
      </c>
      <c r="I54" s="49" t="s">
        <v>164</v>
      </c>
      <c r="J54" s="49" t="s">
        <v>165</v>
      </c>
      <c r="K54" s="44"/>
      <c r="L54" s="44"/>
      <c r="M54" s="44"/>
      <c r="N54" s="44"/>
      <c r="O54" s="4" t="s">
        <v>166</v>
      </c>
    </row>
    <row r="55" spans="1:15">
      <c r="A55" s="4" t="s">
        <v>241</v>
      </c>
      <c r="B55" s="11" t="s">
        <v>238</v>
      </c>
      <c r="C55" s="23" t="s">
        <v>179</v>
      </c>
      <c r="D55" s="44" t="s">
        <v>244</v>
      </c>
      <c r="E55" s="55"/>
      <c r="F55" s="55"/>
      <c r="G55" s="55"/>
      <c r="H55" s="44"/>
      <c r="I55" s="49"/>
      <c r="J55" s="49"/>
      <c r="K55" s="44"/>
      <c r="L55" s="44"/>
      <c r="M55" s="44"/>
      <c r="N55" s="44"/>
    </row>
    <row r="56" spans="1:15">
      <c r="A56" s="74" t="s">
        <v>246</v>
      </c>
      <c r="C56" s="11"/>
      <c r="D56" s="46"/>
      <c r="E56" s="55"/>
      <c r="F56" s="55"/>
      <c r="G56" s="55"/>
      <c r="H56" s="44"/>
      <c r="I56" s="49"/>
      <c r="J56" s="49"/>
      <c r="K56" s="44"/>
      <c r="L56" s="44"/>
      <c r="M56" s="44"/>
      <c r="N56" s="44"/>
    </row>
    <row r="57" spans="1:15">
      <c r="A57" s="74" t="s">
        <v>242</v>
      </c>
      <c r="B57" s="11"/>
      <c r="C57" s="35"/>
      <c r="D57" s="46"/>
      <c r="E57" s="55"/>
      <c r="F57" s="55"/>
      <c r="G57" s="55"/>
      <c r="H57" s="44"/>
      <c r="I57" s="49"/>
      <c r="J57" s="49"/>
      <c r="K57" s="44"/>
      <c r="L57" s="44"/>
      <c r="M57" s="44"/>
      <c r="N57" s="44"/>
    </row>
    <row r="58" spans="1:15">
      <c r="A58" s="4" t="s">
        <v>234</v>
      </c>
      <c r="B58" s="11">
        <v>43521</v>
      </c>
      <c r="C58" s="34">
        <v>14945</v>
      </c>
      <c r="D58" s="70" t="s">
        <v>245</v>
      </c>
      <c r="E58" s="55"/>
      <c r="F58" s="55"/>
      <c r="G58" s="55"/>
      <c r="H58" s="44"/>
      <c r="I58" s="49"/>
      <c r="J58" s="49"/>
      <c r="K58" s="44"/>
      <c r="L58" s="44"/>
      <c r="M58" s="44"/>
      <c r="N58" s="44"/>
    </row>
    <row r="59" spans="1:15">
      <c r="A59" s="4" t="s">
        <v>234</v>
      </c>
      <c r="B59" s="11">
        <v>43521</v>
      </c>
      <c r="C59" s="34">
        <v>14945</v>
      </c>
      <c r="D59" s="50" t="s">
        <v>173</v>
      </c>
      <c r="E59" s="55"/>
      <c r="F59" s="55"/>
      <c r="G59" s="55"/>
      <c r="H59" s="44" t="s">
        <v>171</v>
      </c>
      <c r="I59" s="49" t="s">
        <v>174</v>
      </c>
      <c r="J59" s="49" t="s">
        <v>165</v>
      </c>
      <c r="K59" s="44"/>
      <c r="L59" s="44"/>
      <c r="M59" s="44"/>
      <c r="N59" s="44"/>
      <c r="O59" s="4" t="s">
        <v>172</v>
      </c>
    </row>
    <row r="60" spans="1:15">
      <c r="G60" s="23"/>
      <c r="H60" s="70"/>
    </row>
    <row r="61" spans="1:15">
      <c r="G61" s="23"/>
      <c r="H61" s="70"/>
    </row>
    <row r="62" spans="1:15">
      <c r="G62" s="23"/>
      <c r="H62" s="70"/>
    </row>
    <row r="63" spans="1:15">
      <c r="G63" s="23"/>
      <c r="H63" s="70"/>
    </row>
    <row r="64" spans="1:15">
      <c r="G64" s="23"/>
      <c r="H64" s="70"/>
    </row>
    <row r="65" spans="1:15">
      <c r="A65" s="37"/>
      <c r="B65" s="39"/>
      <c r="C65" s="38"/>
      <c r="D65" s="40"/>
      <c r="E65" s="53"/>
      <c r="F65" s="53"/>
      <c r="G65" s="53"/>
      <c r="H65" s="40"/>
      <c r="I65" s="40"/>
      <c r="J65" s="40"/>
      <c r="K65" s="40"/>
      <c r="L65" s="40"/>
      <c r="M65" s="40"/>
      <c r="N65" s="40"/>
      <c r="O65" s="57"/>
    </row>
    <row r="66" spans="1:15">
      <c r="A66" s="4" t="s">
        <v>77</v>
      </c>
      <c r="B66" s="72"/>
      <c r="C66" s="73" t="s">
        <v>179</v>
      </c>
      <c r="D66" s="4" t="s">
        <v>198</v>
      </c>
      <c r="G66" s="23"/>
    </row>
    <row r="67" spans="1:15">
      <c r="A67" s="4" t="s">
        <v>241</v>
      </c>
      <c r="B67" s="11" t="s">
        <v>238</v>
      </c>
      <c r="C67" s="73" t="s">
        <v>179</v>
      </c>
      <c r="D67" s="4" t="s">
        <v>250</v>
      </c>
      <c r="G67" s="23"/>
    </row>
    <row r="68" spans="1:15">
      <c r="G68" s="23"/>
    </row>
    <row r="69" spans="1:15">
      <c r="G69" s="23"/>
    </row>
    <row r="70" spans="1:15">
      <c r="G70" s="23"/>
    </row>
    <row r="71" spans="1:15">
      <c r="G71" s="23"/>
    </row>
    <row r="73" spans="1:15">
      <c r="A73" s="37"/>
      <c r="B73" s="39"/>
      <c r="C73" s="38"/>
      <c r="D73" s="40"/>
      <c r="E73" s="53"/>
      <c r="F73" s="53"/>
      <c r="G73" s="53"/>
      <c r="H73" s="40"/>
      <c r="I73" s="40"/>
      <c r="J73" s="40"/>
      <c r="K73" s="40"/>
      <c r="L73" s="40"/>
      <c r="M73" s="40"/>
      <c r="N73" s="40"/>
      <c r="O73" s="59"/>
    </row>
    <row r="74" spans="1:15">
      <c r="D74" s="47" t="s">
        <v>187</v>
      </c>
      <c r="E74" s="46"/>
      <c r="F74" s="46"/>
      <c r="G74" s="46"/>
      <c r="H74" s="44" t="s">
        <v>185</v>
      </c>
      <c r="I74" s="44" t="s">
        <v>186</v>
      </c>
    </row>
    <row r="78" spans="1:15">
      <c r="A78" s="4" t="s">
        <v>246</v>
      </c>
    </row>
    <row r="79" spans="1:15">
      <c r="A79" s="4" t="s">
        <v>242</v>
      </c>
    </row>
    <row r="80" spans="1:15">
      <c r="A80" s="4" t="s">
        <v>240</v>
      </c>
    </row>
    <row r="81" spans="1:1">
      <c r="A81" s="4" t="s">
        <v>239</v>
      </c>
    </row>
    <row r="82" spans="1:1">
      <c r="A82" s="71" t="s">
        <v>196</v>
      </c>
    </row>
  </sheetData>
  <mergeCells count="4">
    <mergeCell ref="D1:D2"/>
    <mergeCell ref="C1:C2"/>
    <mergeCell ref="B1:B2"/>
    <mergeCell ref="E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219-16</vt:lpstr>
      <vt:lpstr>νταμαρια</vt:lpstr>
      <vt:lpstr>εταιριες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2025-05-27T04:30:08Z</dcterms:created>
  <dcterms:modified xsi:type="dcterms:W3CDTF">2026-05-28T05:48:26Z</dcterms:modified>
</cp:coreProperties>
</file>