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λαθη" sheetId="28" r:id="rId1"/>
  </sheets>
  <definedNames>
    <definedName name="_xlnm._FilterDatabase" localSheetId="0" hidden="1">λαθη!$O$1:$P$59</definedName>
  </definedNames>
  <calcPr calcId="125725"/>
</workbook>
</file>

<file path=xl/calcChain.xml><?xml version="1.0" encoding="utf-8"?>
<calcChain xmlns="http://schemas.openxmlformats.org/spreadsheetml/2006/main">
  <c r="P17" i="28"/>
  <c r="I17"/>
  <c r="E17"/>
  <c r="E5" l="1"/>
  <c r="E32" l="1"/>
  <c r="I27"/>
  <c r="E27"/>
  <c r="L30"/>
  <c r="F30"/>
  <c r="E30"/>
  <c r="E28"/>
  <c r="P36" l="1"/>
  <c r="L7" l="1"/>
  <c r="G7"/>
  <c r="E7"/>
  <c r="I4"/>
  <c r="L6" l="1"/>
  <c r="F6"/>
  <c r="E6"/>
  <c r="L14" l="1"/>
  <c r="F14"/>
  <c r="E14"/>
  <c r="L8" l="1"/>
  <c r="L9"/>
  <c r="L10"/>
  <c r="F8"/>
  <c r="F9"/>
  <c r="F10"/>
  <c r="E8"/>
  <c r="E9"/>
  <c r="E10"/>
  <c r="E11"/>
  <c r="I13"/>
  <c r="E13"/>
  <c r="L12"/>
  <c r="F12"/>
  <c r="E12"/>
  <c r="L18"/>
  <c r="F18"/>
  <c r="E18"/>
  <c r="L15" l="1"/>
  <c r="F15"/>
  <c r="F16"/>
  <c r="E15"/>
  <c r="L21" l="1"/>
  <c r="F21"/>
  <c r="E21"/>
  <c r="E16"/>
  <c r="L16"/>
  <c r="I3" l="1"/>
  <c r="E23"/>
  <c r="L25"/>
  <c r="F25"/>
  <c r="E25"/>
  <c r="F26"/>
  <c r="E26"/>
  <c r="F34" l="1"/>
  <c r="O36" l="1"/>
</calcChain>
</file>

<file path=xl/sharedStrings.xml><?xml version="1.0" encoding="utf-8"?>
<sst xmlns="http://schemas.openxmlformats.org/spreadsheetml/2006/main" count="93" uniqueCount="55">
  <si>
    <t>ΕΙΔΟΣ</t>
  </si>
  <si>
    <t>ΑΞΙΑ ΠΡΑΞΗΣ</t>
  </si>
  <si>
    <t>ημερ</t>
  </si>
  <si>
    <t>δωρεά</t>
  </si>
  <si>
    <t>αρ</t>
  </si>
  <si>
    <t>ελεγχος</t>
  </si>
  <si>
    <t>ΤΑΝ-0,65% =κ15</t>
  </si>
  <si>
    <t>ΤΑΝ-1,3% =κ15</t>
  </si>
  <si>
    <t>ΤΑΝ-0,125% =κ17</t>
  </si>
  <si>
    <t>ραλλου</t>
  </si>
  <si>
    <t xml:space="preserve">σύνολο </t>
  </si>
  <si>
    <t>12ος</t>
  </si>
  <si>
    <t>5ος</t>
  </si>
  <si>
    <t>γονική</t>
  </si>
  <si>
    <t>10ος</t>
  </si>
  <si>
    <t>6ος</t>
  </si>
  <si>
    <t>μίσθωση</t>
  </si>
  <si>
    <t>12+D*1,2%</t>
  </si>
  <si>
    <t>3/4/2007 [[[ ?? = 23/06/2007 = ????]]] = οι πολίτες στην τράπεζα ΚΑΙ συννημμένο προς υποθυκοφυλακείο</t>
  </si>
  <si>
    <t>προσύμφΠοσοστών &amp; εργολαβικό</t>
  </si>
  <si>
    <t>2,93 + 3%χ + D*1,2%</t>
  </si>
  <si>
    <t>αγοραπωλησία</t>
  </si>
  <si>
    <t>αποδοχή πρότασης γονικής =1.735.000</t>
  </si>
  <si>
    <t>γονική =783.960</t>
  </si>
  <si>
    <t>πρόταση γονικης =600.000</t>
  </si>
  <si>
    <t>προσύμφωνο αγοραπωλησίας</t>
  </si>
  <si>
    <t>9 = λάθη ελέγχου</t>
  </si>
  <si>
    <t>κ15-17</t>
  </si>
  <si>
    <t>101-</t>
  </si>
  <si>
    <t>219 = είναι 1.000 ΑΡΑ κ18 =2,7 &amp; κ15 =1,3% = 13</t>
  </si>
  <si>
    <t>100-</t>
  </si>
  <si>
    <t>231 = στο σύνολο μηνός αντι 4.563,51 βάζει 5.853,58</t>
  </si>
  <si>
    <t>100 + 231</t>
  </si>
  <si>
    <t>232 = υπολογίζει αξίας πράξης στα 32.685,84 ( σωστό = 16.923,07)</t>
  </si>
  <si>
    <t>100 + 232</t>
  </si>
  <si>
    <t>234 = υπολογίζει με αξία πράξης 1.500 ( σωστό = 1.356)</t>
  </si>
  <si>
    <t>100 + 234</t>
  </si>
  <si>
    <t>206 = λάθος 300.000 =880,41€ μεΔικαιωμ =19,83 [να αφαιρεθουν κ18=1,78 &amp; κ15=5,74 &amp;κ17=1,1</t>
  </si>
  <si>
    <t>207 = λάθος καταχώρηση πράξη σε 6.980.000 =20484,23€ [να αφαιρεθουν κ18 -17,06 &amp; κ15-102,63 &amp; κ17-19,74</t>
  </si>
  <si>
    <t>236 = λάθος κατά 80.000 =234,78€ μεΔικαιωμ =12,08 [να αφαιρεθουν κ18 -1,09 &amp; κ15-1,53 &amp; κ17-0,29</t>
  </si>
  <si>
    <t>101 + 236</t>
  </si>
  <si>
    <t>100 +206</t>
  </si>
  <si>
    <t>101 + 207</t>
  </si>
  <si>
    <t>100 +239</t>
  </si>
  <si>
    <t>239 =  έπρεπε 5.791,7 αξία πράξης αντι 5.971,7 =[να αφαιρεθούν κ18=0,18 &amp;κ15=2,34</t>
  </si>
  <si>
    <t>241 = λάθος καταχώρηση πράξη σε 9.682,24 (σωστό =3.283,74) [να αφαιρεθουν κ18 -2,9 &amp; κ15-41,59 &amp; κ17-8</t>
  </si>
  <si>
    <t>100 + 241</t>
  </si>
  <si>
    <t>242 = σωστό ποσό πράξης είναι 7.043,29 ΑΡΑ =[αφαίρεση κ18=0,64 &amp; κ15=7,8</t>
  </si>
  <si>
    <t>100 + 243</t>
  </si>
  <si>
    <t>245 = η πράξη είναι 1.500,22 [να αφαιρεθούν κ18=5,02 ,κ15=23,72 ,κ17=5,81</t>
  </si>
  <si>
    <t>100 + 245</t>
  </si>
  <si>
    <t>247 = υπολογίζει αξία πράξης 10.954,42 ΑΛΛΑ το σωστό είναι 10.054,42 [να αφαιρεθούν κ18=0,97 ,κ15=5,85 ,κ17=1,12</t>
  </si>
  <si>
    <t>100 + 247</t>
  </si>
  <si>
    <t>εξάλειψη υποθήκης -13,63εκ =40.097,77</t>
  </si>
  <si>
    <t>100-101 = λάθη ελέγχου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</si>
</sst>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43" fontId="12" fillId="0" borderId="1" xfId="1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164" fontId="13" fillId="0" borderId="1" xfId="1" applyNumberFormat="1" applyFont="1" applyBorder="1"/>
    <xf numFmtId="0" fontId="14" fillId="5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0" xfId="0" applyFont="1"/>
    <xf numFmtId="43" fontId="12" fillId="0" borderId="1" xfId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43" fontId="12" fillId="9" borderId="1" xfId="1" applyFont="1" applyFill="1" applyBorder="1" applyAlignment="1">
      <alignment horizontal="right" vertical="center"/>
    </xf>
    <xf numFmtId="43" fontId="12" fillId="9" borderId="1" xfId="1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5" fillId="0" borderId="0" xfId="0" applyFont="1"/>
    <xf numFmtId="43" fontId="12" fillId="9" borderId="1" xfId="1" applyFont="1" applyFill="1" applyBorder="1" applyAlignment="1">
      <alignment horizontal="left"/>
    </xf>
    <xf numFmtId="43" fontId="12" fillId="4" borderId="1" xfId="1" applyFont="1" applyFill="1" applyBorder="1" applyAlignment="1">
      <alignment horizontal="right" vertical="center"/>
    </xf>
    <xf numFmtId="14" fontId="12" fillId="4" borderId="5" xfId="0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64" fontId="12" fillId="9" borderId="2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64" fontId="12" fillId="0" borderId="2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 applyFill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 applyAlignment="1"/>
    <xf numFmtId="164" fontId="15" fillId="0" borderId="0" xfId="1" applyNumberFormat="1" applyFont="1" applyAlignment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9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right" vertical="center"/>
    </xf>
    <xf numFmtId="43" fontId="12" fillId="9" borderId="1" xfId="1" applyFont="1" applyFill="1" applyBorder="1" applyAlignment="1">
      <alignment horizontal="right" vertical="center"/>
    </xf>
    <xf numFmtId="43" fontId="15" fillId="0" borderId="1" xfId="1" applyFont="1" applyBorder="1"/>
    <xf numFmtId="43" fontId="15" fillId="0" borderId="1" xfId="1" applyFont="1" applyFill="1" applyBorder="1"/>
    <xf numFmtId="43" fontId="18" fillId="2" borderId="1" xfId="1" applyFont="1" applyFill="1" applyBorder="1"/>
    <xf numFmtId="0" fontId="15" fillId="0" borderId="0" xfId="0" applyFont="1" applyFill="1" applyAlignment="1"/>
    <xf numFmtId="43" fontId="15" fillId="0" borderId="0" xfId="0" applyNumberFormat="1" applyFont="1" applyAlignment="1"/>
    <xf numFmtId="0" fontId="15" fillId="0" borderId="0" xfId="0" applyFont="1"/>
    <xf numFmtId="0" fontId="12" fillId="0" borderId="1" xfId="0" applyFont="1" applyFill="1" applyBorder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14" fontId="12" fillId="4" borderId="5" xfId="0" applyNumberFormat="1" applyFont="1" applyFill="1" applyBorder="1" applyAlignment="1">
      <alignment horizontal="center" vertical="center"/>
    </xf>
    <xf numFmtId="43" fontId="15" fillId="9" borderId="1" xfId="1" applyFont="1" applyFill="1" applyBorder="1"/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43" fontId="12" fillId="5" borderId="1" xfId="1" applyFont="1" applyFill="1" applyBorder="1" applyAlignment="1">
      <alignment horizontal="right" vertical="center"/>
    </xf>
    <xf numFmtId="43" fontId="15" fillId="0" borderId="0" xfId="0" applyNumberFormat="1" applyFont="1" applyFill="1"/>
    <xf numFmtId="43" fontId="12" fillId="4" borderId="3" xfId="1" applyFont="1" applyFill="1" applyBorder="1" applyAlignment="1">
      <alignment horizontal="center" vertical="center"/>
    </xf>
    <xf numFmtId="43" fontId="12" fillId="4" borderId="6" xfId="1" applyFont="1" applyFill="1" applyBorder="1" applyAlignment="1">
      <alignment horizontal="center" vertical="center"/>
    </xf>
    <xf numFmtId="43" fontId="12" fillId="4" borderId="5" xfId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left"/>
    </xf>
    <xf numFmtId="0" fontId="13" fillId="3" borderId="3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workbookViewId="0">
      <pane ySplit="2" topLeftCell="A3" activePane="bottomLeft" state="frozen"/>
      <selection pane="bottomLeft" activeCell="O46" sqref="O46"/>
    </sheetView>
  </sheetViews>
  <sheetFormatPr defaultRowHeight="11.25"/>
  <cols>
    <col min="1" max="1" width="8.140625" style="6" bestFit="1" customWidth="1"/>
    <col min="2" max="2" width="8.7109375" style="6" bestFit="1" customWidth="1"/>
    <col min="3" max="3" width="29.7109375" style="6" customWidth="1"/>
    <col min="4" max="4" width="11.140625" style="6" bestFit="1" customWidth="1"/>
    <col min="5" max="5" width="12.85546875" style="6" customWidth="1"/>
    <col min="6" max="6" width="9.42578125" style="6" bestFit="1" customWidth="1"/>
    <col min="7" max="7" width="8.28515625" style="6" bestFit="1" customWidth="1"/>
    <col min="8" max="8" width="9.42578125" style="6" bestFit="1" customWidth="1"/>
    <col min="9" max="9" width="9.140625" style="6" bestFit="1" customWidth="1"/>
    <col min="10" max="10" width="9.42578125" style="6" bestFit="1" customWidth="1"/>
    <col min="11" max="11" width="8.140625" style="6" bestFit="1" customWidth="1"/>
    <col min="12" max="12" width="9.42578125" style="6" bestFit="1" customWidth="1"/>
    <col min="13" max="13" width="8.140625" style="6" bestFit="1" customWidth="1"/>
    <col min="14" max="14" width="9.42578125" style="6" bestFit="1" customWidth="1"/>
    <col min="15" max="15" width="41" style="6" customWidth="1"/>
    <col min="16" max="16" width="9.42578125" style="6" bestFit="1" customWidth="1"/>
    <col min="17" max="17" width="9.42578125" style="49" bestFit="1" customWidth="1"/>
    <col min="18" max="194" width="9.140625" style="6"/>
    <col min="195" max="195" width="9" style="6" bestFit="1" customWidth="1"/>
    <col min="196" max="196" width="9.85546875" style="6" bestFit="1" customWidth="1"/>
    <col min="197" max="197" width="9.140625" style="6" bestFit="1" customWidth="1"/>
    <col min="198" max="198" width="16" style="6" bestFit="1" customWidth="1"/>
    <col min="199" max="199" width="9" style="6" bestFit="1" customWidth="1"/>
    <col min="200" max="200" width="7.85546875" style="6" bestFit="1" customWidth="1"/>
    <col min="201" max="201" width="11.7109375" style="6" bestFit="1" customWidth="1"/>
    <col min="202" max="202" width="14.28515625" style="6" customWidth="1"/>
    <col min="203" max="203" width="11.7109375" style="6" bestFit="1" customWidth="1"/>
    <col min="204" max="204" width="14.140625" style="6" bestFit="1" customWidth="1"/>
    <col min="205" max="205" width="16.7109375" style="6" customWidth="1"/>
    <col min="206" max="206" width="16.5703125" style="6" customWidth="1"/>
    <col min="207" max="208" width="7.85546875" style="6" bestFit="1" customWidth="1"/>
    <col min="209" max="209" width="8" style="6" bestFit="1" customWidth="1"/>
    <col min="210" max="211" width="7.85546875" style="6" bestFit="1" customWidth="1"/>
    <col min="212" max="212" width="9.7109375" style="6" customWidth="1"/>
    <col min="213" max="213" width="12.85546875" style="6" customWidth="1"/>
    <col min="214" max="450" width="9.140625" style="6"/>
    <col min="451" max="451" width="9" style="6" bestFit="1" customWidth="1"/>
    <col min="452" max="452" width="9.85546875" style="6" bestFit="1" customWidth="1"/>
    <col min="453" max="453" width="9.140625" style="6" bestFit="1" customWidth="1"/>
    <col min="454" max="454" width="16" style="6" bestFit="1" customWidth="1"/>
    <col min="455" max="455" width="9" style="6" bestFit="1" customWidth="1"/>
    <col min="456" max="456" width="7.85546875" style="6" bestFit="1" customWidth="1"/>
    <col min="457" max="457" width="11.7109375" style="6" bestFit="1" customWidth="1"/>
    <col min="458" max="458" width="14.28515625" style="6" customWidth="1"/>
    <col min="459" max="459" width="11.7109375" style="6" bestFit="1" customWidth="1"/>
    <col min="460" max="460" width="14.140625" style="6" bestFit="1" customWidth="1"/>
    <col min="461" max="461" width="16.7109375" style="6" customWidth="1"/>
    <col min="462" max="462" width="16.5703125" style="6" customWidth="1"/>
    <col min="463" max="464" width="7.85546875" style="6" bestFit="1" customWidth="1"/>
    <col min="465" max="465" width="8" style="6" bestFit="1" customWidth="1"/>
    <col min="466" max="467" width="7.85546875" style="6" bestFit="1" customWidth="1"/>
    <col min="468" max="468" width="9.7109375" style="6" customWidth="1"/>
    <col min="469" max="469" width="12.85546875" style="6" customWidth="1"/>
    <col min="470" max="706" width="9.140625" style="6"/>
    <col min="707" max="707" width="9" style="6" bestFit="1" customWidth="1"/>
    <col min="708" max="708" width="9.85546875" style="6" bestFit="1" customWidth="1"/>
    <col min="709" max="709" width="9.140625" style="6" bestFit="1" customWidth="1"/>
    <col min="710" max="710" width="16" style="6" bestFit="1" customWidth="1"/>
    <col min="711" max="711" width="9" style="6" bestFit="1" customWidth="1"/>
    <col min="712" max="712" width="7.85546875" style="6" bestFit="1" customWidth="1"/>
    <col min="713" max="713" width="11.7109375" style="6" bestFit="1" customWidth="1"/>
    <col min="714" max="714" width="14.28515625" style="6" customWidth="1"/>
    <col min="715" max="715" width="11.7109375" style="6" bestFit="1" customWidth="1"/>
    <col min="716" max="716" width="14.140625" style="6" bestFit="1" customWidth="1"/>
    <col min="717" max="717" width="16.7109375" style="6" customWidth="1"/>
    <col min="718" max="718" width="16.5703125" style="6" customWidth="1"/>
    <col min="719" max="720" width="7.85546875" style="6" bestFit="1" customWidth="1"/>
    <col min="721" max="721" width="8" style="6" bestFit="1" customWidth="1"/>
    <col min="722" max="723" width="7.85546875" style="6" bestFit="1" customWidth="1"/>
    <col min="724" max="724" width="9.7109375" style="6" customWidth="1"/>
    <col min="725" max="725" width="12.85546875" style="6" customWidth="1"/>
    <col min="726" max="962" width="9.140625" style="6"/>
    <col min="963" max="963" width="9" style="6" bestFit="1" customWidth="1"/>
    <col min="964" max="964" width="9.85546875" style="6" bestFit="1" customWidth="1"/>
    <col min="965" max="965" width="9.140625" style="6" bestFit="1" customWidth="1"/>
    <col min="966" max="966" width="16" style="6" bestFit="1" customWidth="1"/>
    <col min="967" max="967" width="9" style="6" bestFit="1" customWidth="1"/>
    <col min="968" max="968" width="7.85546875" style="6" bestFit="1" customWidth="1"/>
    <col min="969" max="969" width="11.7109375" style="6" bestFit="1" customWidth="1"/>
    <col min="970" max="970" width="14.28515625" style="6" customWidth="1"/>
    <col min="971" max="971" width="11.7109375" style="6" bestFit="1" customWidth="1"/>
    <col min="972" max="972" width="14.140625" style="6" bestFit="1" customWidth="1"/>
    <col min="973" max="973" width="16.7109375" style="6" customWidth="1"/>
    <col min="974" max="974" width="16.5703125" style="6" customWidth="1"/>
    <col min="975" max="976" width="7.85546875" style="6" bestFit="1" customWidth="1"/>
    <col min="977" max="977" width="8" style="6" bestFit="1" customWidth="1"/>
    <col min="978" max="979" width="7.85546875" style="6" bestFit="1" customWidth="1"/>
    <col min="980" max="980" width="9.7109375" style="6" customWidth="1"/>
    <col min="981" max="981" width="12.85546875" style="6" customWidth="1"/>
    <col min="982" max="1218" width="9.140625" style="6"/>
    <col min="1219" max="1219" width="9" style="6" bestFit="1" customWidth="1"/>
    <col min="1220" max="1220" width="9.85546875" style="6" bestFit="1" customWidth="1"/>
    <col min="1221" max="1221" width="9.140625" style="6" bestFit="1" customWidth="1"/>
    <col min="1222" max="1222" width="16" style="6" bestFit="1" customWidth="1"/>
    <col min="1223" max="1223" width="9" style="6" bestFit="1" customWidth="1"/>
    <col min="1224" max="1224" width="7.85546875" style="6" bestFit="1" customWidth="1"/>
    <col min="1225" max="1225" width="11.7109375" style="6" bestFit="1" customWidth="1"/>
    <col min="1226" max="1226" width="14.28515625" style="6" customWidth="1"/>
    <col min="1227" max="1227" width="11.7109375" style="6" bestFit="1" customWidth="1"/>
    <col min="1228" max="1228" width="14.140625" style="6" bestFit="1" customWidth="1"/>
    <col min="1229" max="1229" width="16.7109375" style="6" customWidth="1"/>
    <col min="1230" max="1230" width="16.5703125" style="6" customWidth="1"/>
    <col min="1231" max="1232" width="7.85546875" style="6" bestFit="1" customWidth="1"/>
    <col min="1233" max="1233" width="8" style="6" bestFit="1" customWidth="1"/>
    <col min="1234" max="1235" width="7.85546875" style="6" bestFit="1" customWidth="1"/>
    <col min="1236" max="1236" width="9.7109375" style="6" customWidth="1"/>
    <col min="1237" max="1237" width="12.85546875" style="6" customWidth="1"/>
    <col min="1238" max="1474" width="9.140625" style="6"/>
    <col min="1475" max="1475" width="9" style="6" bestFit="1" customWidth="1"/>
    <col min="1476" max="1476" width="9.85546875" style="6" bestFit="1" customWidth="1"/>
    <col min="1477" max="1477" width="9.140625" style="6" bestFit="1" customWidth="1"/>
    <col min="1478" max="1478" width="16" style="6" bestFit="1" customWidth="1"/>
    <col min="1479" max="1479" width="9" style="6" bestFit="1" customWidth="1"/>
    <col min="1480" max="1480" width="7.85546875" style="6" bestFit="1" customWidth="1"/>
    <col min="1481" max="1481" width="11.7109375" style="6" bestFit="1" customWidth="1"/>
    <col min="1482" max="1482" width="14.28515625" style="6" customWidth="1"/>
    <col min="1483" max="1483" width="11.7109375" style="6" bestFit="1" customWidth="1"/>
    <col min="1484" max="1484" width="14.140625" style="6" bestFit="1" customWidth="1"/>
    <col min="1485" max="1485" width="16.7109375" style="6" customWidth="1"/>
    <col min="1486" max="1486" width="16.5703125" style="6" customWidth="1"/>
    <col min="1487" max="1488" width="7.85546875" style="6" bestFit="1" customWidth="1"/>
    <col min="1489" max="1489" width="8" style="6" bestFit="1" customWidth="1"/>
    <col min="1490" max="1491" width="7.85546875" style="6" bestFit="1" customWidth="1"/>
    <col min="1492" max="1492" width="9.7109375" style="6" customWidth="1"/>
    <col min="1493" max="1493" width="12.85546875" style="6" customWidth="1"/>
    <col min="1494" max="1730" width="9.140625" style="6"/>
    <col min="1731" max="1731" width="9" style="6" bestFit="1" customWidth="1"/>
    <col min="1732" max="1732" width="9.85546875" style="6" bestFit="1" customWidth="1"/>
    <col min="1733" max="1733" width="9.140625" style="6" bestFit="1" customWidth="1"/>
    <col min="1734" max="1734" width="16" style="6" bestFit="1" customWidth="1"/>
    <col min="1735" max="1735" width="9" style="6" bestFit="1" customWidth="1"/>
    <col min="1736" max="1736" width="7.85546875" style="6" bestFit="1" customWidth="1"/>
    <col min="1737" max="1737" width="11.7109375" style="6" bestFit="1" customWidth="1"/>
    <col min="1738" max="1738" width="14.28515625" style="6" customWidth="1"/>
    <col min="1739" max="1739" width="11.7109375" style="6" bestFit="1" customWidth="1"/>
    <col min="1740" max="1740" width="14.140625" style="6" bestFit="1" customWidth="1"/>
    <col min="1741" max="1741" width="16.7109375" style="6" customWidth="1"/>
    <col min="1742" max="1742" width="16.5703125" style="6" customWidth="1"/>
    <col min="1743" max="1744" width="7.85546875" style="6" bestFit="1" customWidth="1"/>
    <col min="1745" max="1745" width="8" style="6" bestFit="1" customWidth="1"/>
    <col min="1746" max="1747" width="7.85546875" style="6" bestFit="1" customWidth="1"/>
    <col min="1748" max="1748" width="9.7109375" style="6" customWidth="1"/>
    <col min="1749" max="1749" width="12.85546875" style="6" customWidth="1"/>
    <col min="1750" max="1986" width="9.140625" style="6"/>
    <col min="1987" max="1987" width="9" style="6" bestFit="1" customWidth="1"/>
    <col min="1988" max="1988" width="9.85546875" style="6" bestFit="1" customWidth="1"/>
    <col min="1989" max="1989" width="9.140625" style="6" bestFit="1" customWidth="1"/>
    <col min="1990" max="1990" width="16" style="6" bestFit="1" customWidth="1"/>
    <col min="1991" max="1991" width="9" style="6" bestFit="1" customWidth="1"/>
    <col min="1992" max="1992" width="7.85546875" style="6" bestFit="1" customWidth="1"/>
    <col min="1993" max="1993" width="11.7109375" style="6" bestFit="1" customWidth="1"/>
    <col min="1994" max="1994" width="14.28515625" style="6" customWidth="1"/>
    <col min="1995" max="1995" width="11.7109375" style="6" bestFit="1" customWidth="1"/>
    <col min="1996" max="1996" width="14.140625" style="6" bestFit="1" customWidth="1"/>
    <col min="1997" max="1997" width="16.7109375" style="6" customWidth="1"/>
    <col min="1998" max="1998" width="16.5703125" style="6" customWidth="1"/>
    <col min="1999" max="2000" width="7.85546875" style="6" bestFit="1" customWidth="1"/>
    <col min="2001" max="2001" width="8" style="6" bestFit="1" customWidth="1"/>
    <col min="2002" max="2003" width="7.85546875" style="6" bestFit="1" customWidth="1"/>
    <col min="2004" max="2004" width="9.7109375" style="6" customWidth="1"/>
    <col min="2005" max="2005" width="12.85546875" style="6" customWidth="1"/>
    <col min="2006" max="2242" width="9.140625" style="6"/>
    <col min="2243" max="2243" width="9" style="6" bestFit="1" customWidth="1"/>
    <col min="2244" max="2244" width="9.85546875" style="6" bestFit="1" customWidth="1"/>
    <col min="2245" max="2245" width="9.140625" style="6" bestFit="1" customWidth="1"/>
    <col min="2246" max="2246" width="16" style="6" bestFit="1" customWidth="1"/>
    <col min="2247" max="2247" width="9" style="6" bestFit="1" customWidth="1"/>
    <col min="2248" max="2248" width="7.85546875" style="6" bestFit="1" customWidth="1"/>
    <col min="2249" max="2249" width="11.7109375" style="6" bestFit="1" customWidth="1"/>
    <col min="2250" max="2250" width="14.28515625" style="6" customWidth="1"/>
    <col min="2251" max="2251" width="11.7109375" style="6" bestFit="1" customWidth="1"/>
    <col min="2252" max="2252" width="14.140625" style="6" bestFit="1" customWidth="1"/>
    <col min="2253" max="2253" width="16.7109375" style="6" customWidth="1"/>
    <col min="2254" max="2254" width="16.5703125" style="6" customWidth="1"/>
    <col min="2255" max="2256" width="7.85546875" style="6" bestFit="1" customWidth="1"/>
    <col min="2257" max="2257" width="8" style="6" bestFit="1" customWidth="1"/>
    <col min="2258" max="2259" width="7.85546875" style="6" bestFit="1" customWidth="1"/>
    <col min="2260" max="2260" width="9.7109375" style="6" customWidth="1"/>
    <col min="2261" max="2261" width="12.85546875" style="6" customWidth="1"/>
    <col min="2262" max="2498" width="9.140625" style="6"/>
    <col min="2499" max="2499" width="9" style="6" bestFit="1" customWidth="1"/>
    <col min="2500" max="2500" width="9.85546875" style="6" bestFit="1" customWidth="1"/>
    <col min="2501" max="2501" width="9.140625" style="6" bestFit="1" customWidth="1"/>
    <col min="2502" max="2502" width="16" style="6" bestFit="1" customWidth="1"/>
    <col min="2503" max="2503" width="9" style="6" bestFit="1" customWidth="1"/>
    <col min="2504" max="2504" width="7.85546875" style="6" bestFit="1" customWidth="1"/>
    <col min="2505" max="2505" width="11.7109375" style="6" bestFit="1" customWidth="1"/>
    <col min="2506" max="2506" width="14.28515625" style="6" customWidth="1"/>
    <col min="2507" max="2507" width="11.7109375" style="6" bestFit="1" customWidth="1"/>
    <col min="2508" max="2508" width="14.140625" style="6" bestFit="1" customWidth="1"/>
    <col min="2509" max="2509" width="16.7109375" style="6" customWidth="1"/>
    <col min="2510" max="2510" width="16.5703125" style="6" customWidth="1"/>
    <col min="2511" max="2512" width="7.85546875" style="6" bestFit="1" customWidth="1"/>
    <col min="2513" max="2513" width="8" style="6" bestFit="1" customWidth="1"/>
    <col min="2514" max="2515" width="7.85546875" style="6" bestFit="1" customWidth="1"/>
    <col min="2516" max="2516" width="9.7109375" style="6" customWidth="1"/>
    <col min="2517" max="2517" width="12.85546875" style="6" customWidth="1"/>
    <col min="2518" max="2754" width="9.140625" style="6"/>
    <col min="2755" max="2755" width="9" style="6" bestFit="1" customWidth="1"/>
    <col min="2756" max="2756" width="9.85546875" style="6" bestFit="1" customWidth="1"/>
    <col min="2757" max="2757" width="9.140625" style="6" bestFit="1" customWidth="1"/>
    <col min="2758" max="2758" width="16" style="6" bestFit="1" customWidth="1"/>
    <col min="2759" max="2759" width="9" style="6" bestFit="1" customWidth="1"/>
    <col min="2760" max="2760" width="7.85546875" style="6" bestFit="1" customWidth="1"/>
    <col min="2761" max="2761" width="11.7109375" style="6" bestFit="1" customWidth="1"/>
    <col min="2762" max="2762" width="14.28515625" style="6" customWidth="1"/>
    <col min="2763" max="2763" width="11.7109375" style="6" bestFit="1" customWidth="1"/>
    <col min="2764" max="2764" width="14.140625" style="6" bestFit="1" customWidth="1"/>
    <col min="2765" max="2765" width="16.7109375" style="6" customWidth="1"/>
    <col min="2766" max="2766" width="16.5703125" style="6" customWidth="1"/>
    <col min="2767" max="2768" width="7.85546875" style="6" bestFit="1" customWidth="1"/>
    <col min="2769" max="2769" width="8" style="6" bestFit="1" customWidth="1"/>
    <col min="2770" max="2771" width="7.85546875" style="6" bestFit="1" customWidth="1"/>
    <col min="2772" max="2772" width="9.7109375" style="6" customWidth="1"/>
    <col min="2773" max="2773" width="12.85546875" style="6" customWidth="1"/>
    <col min="2774" max="3010" width="9.140625" style="6"/>
    <col min="3011" max="3011" width="9" style="6" bestFit="1" customWidth="1"/>
    <col min="3012" max="3012" width="9.85546875" style="6" bestFit="1" customWidth="1"/>
    <col min="3013" max="3013" width="9.140625" style="6" bestFit="1" customWidth="1"/>
    <col min="3014" max="3014" width="16" style="6" bestFit="1" customWidth="1"/>
    <col min="3015" max="3015" width="9" style="6" bestFit="1" customWidth="1"/>
    <col min="3016" max="3016" width="7.85546875" style="6" bestFit="1" customWidth="1"/>
    <col min="3017" max="3017" width="11.7109375" style="6" bestFit="1" customWidth="1"/>
    <col min="3018" max="3018" width="14.28515625" style="6" customWidth="1"/>
    <col min="3019" max="3019" width="11.7109375" style="6" bestFit="1" customWidth="1"/>
    <col min="3020" max="3020" width="14.140625" style="6" bestFit="1" customWidth="1"/>
    <col min="3021" max="3021" width="16.7109375" style="6" customWidth="1"/>
    <col min="3022" max="3022" width="16.5703125" style="6" customWidth="1"/>
    <col min="3023" max="3024" width="7.85546875" style="6" bestFit="1" customWidth="1"/>
    <col min="3025" max="3025" width="8" style="6" bestFit="1" customWidth="1"/>
    <col min="3026" max="3027" width="7.85546875" style="6" bestFit="1" customWidth="1"/>
    <col min="3028" max="3028" width="9.7109375" style="6" customWidth="1"/>
    <col min="3029" max="3029" width="12.85546875" style="6" customWidth="1"/>
    <col min="3030" max="3266" width="9.140625" style="6"/>
    <col min="3267" max="3267" width="9" style="6" bestFit="1" customWidth="1"/>
    <col min="3268" max="3268" width="9.85546875" style="6" bestFit="1" customWidth="1"/>
    <col min="3269" max="3269" width="9.140625" style="6" bestFit="1" customWidth="1"/>
    <col min="3270" max="3270" width="16" style="6" bestFit="1" customWidth="1"/>
    <col min="3271" max="3271" width="9" style="6" bestFit="1" customWidth="1"/>
    <col min="3272" max="3272" width="7.85546875" style="6" bestFit="1" customWidth="1"/>
    <col min="3273" max="3273" width="11.7109375" style="6" bestFit="1" customWidth="1"/>
    <col min="3274" max="3274" width="14.28515625" style="6" customWidth="1"/>
    <col min="3275" max="3275" width="11.7109375" style="6" bestFit="1" customWidth="1"/>
    <col min="3276" max="3276" width="14.140625" style="6" bestFit="1" customWidth="1"/>
    <col min="3277" max="3277" width="16.7109375" style="6" customWidth="1"/>
    <col min="3278" max="3278" width="16.5703125" style="6" customWidth="1"/>
    <col min="3279" max="3280" width="7.85546875" style="6" bestFit="1" customWidth="1"/>
    <col min="3281" max="3281" width="8" style="6" bestFit="1" customWidth="1"/>
    <col min="3282" max="3283" width="7.85546875" style="6" bestFit="1" customWidth="1"/>
    <col min="3284" max="3284" width="9.7109375" style="6" customWidth="1"/>
    <col min="3285" max="3285" width="12.85546875" style="6" customWidth="1"/>
    <col min="3286" max="3522" width="9.140625" style="6"/>
    <col min="3523" max="3523" width="9" style="6" bestFit="1" customWidth="1"/>
    <col min="3524" max="3524" width="9.85546875" style="6" bestFit="1" customWidth="1"/>
    <col min="3525" max="3525" width="9.140625" style="6" bestFit="1" customWidth="1"/>
    <col min="3526" max="3526" width="16" style="6" bestFit="1" customWidth="1"/>
    <col min="3527" max="3527" width="9" style="6" bestFit="1" customWidth="1"/>
    <col min="3528" max="3528" width="7.85546875" style="6" bestFit="1" customWidth="1"/>
    <col min="3529" max="3529" width="11.7109375" style="6" bestFit="1" customWidth="1"/>
    <col min="3530" max="3530" width="14.28515625" style="6" customWidth="1"/>
    <col min="3531" max="3531" width="11.7109375" style="6" bestFit="1" customWidth="1"/>
    <col min="3532" max="3532" width="14.140625" style="6" bestFit="1" customWidth="1"/>
    <col min="3533" max="3533" width="16.7109375" style="6" customWidth="1"/>
    <col min="3534" max="3534" width="16.5703125" style="6" customWidth="1"/>
    <col min="3535" max="3536" width="7.85546875" style="6" bestFit="1" customWidth="1"/>
    <col min="3537" max="3537" width="8" style="6" bestFit="1" customWidth="1"/>
    <col min="3538" max="3539" width="7.85546875" style="6" bestFit="1" customWidth="1"/>
    <col min="3540" max="3540" width="9.7109375" style="6" customWidth="1"/>
    <col min="3541" max="3541" width="12.85546875" style="6" customWidth="1"/>
    <col min="3542" max="3778" width="9.140625" style="6"/>
    <col min="3779" max="3779" width="9" style="6" bestFit="1" customWidth="1"/>
    <col min="3780" max="3780" width="9.85546875" style="6" bestFit="1" customWidth="1"/>
    <col min="3781" max="3781" width="9.140625" style="6" bestFit="1" customWidth="1"/>
    <col min="3782" max="3782" width="16" style="6" bestFit="1" customWidth="1"/>
    <col min="3783" max="3783" width="9" style="6" bestFit="1" customWidth="1"/>
    <col min="3784" max="3784" width="7.85546875" style="6" bestFit="1" customWidth="1"/>
    <col min="3785" max="3785" width="11.7109375" style="6" bestFit="1" customWidth="1"/>
    <col min="3786" max="3786" width="14.28515625" style="6" customWidth="1"/>
    <col min="3787" max="3787" width="11.7109375" style="6" bestFit="1" customWidth="1"/>
    <col min="3788" max="3788" width="14.140625" style="6" bestFit="1" customWidth="1"/>
    <col min="3789" max="3789" width="16.7109375" style="6" customWidth="1"/>
    <col min="3790" max="3790" width="16.5703125" style="6" customWidth="1"/>
    <col min="3791" max="3792" width="7.85546875" style="6" bestFit="1" customWidth="1"/>
    <col min="3793" max="3793" width="8" style="6" bestFit="1" customWidth="1"/>
    <col min="3794" max="3795" width="7.85546875" style="6" bestFit="1" customWidth="1"/>
    <col min="3796" max="3796" width="9.7109375" style="6" customWidth="1"/>
    <col min="3797" max="3797" width="12.85546875" style="6" customWidth="1"/>
    <col min="3798" max="4034" width="9.140625" style="6"/>
    <col min="4035" max="4035" width="9" style="6" bestFit="1" customWidth="1"/>
    <col min="4036" max="4036" width="9.85546875" style="6" bestFit="1" customWidth="1"/>
    <col min="4037" max="4037" width="9.140625" style="6" bestFit="1" customWidth="1"/>
    <col min="4038" max="4038" width="16" style="6" bestFit="1" customWidth="1"/>
    <col min="4039" max="4039" width="9" style="6" bestFit="1" customWidth="1"/>
    <col min="4040" max="4040" width="7.85546875" style="6" bestFit="1" customWidth="1"/>
    <col min="4041" max="4041" width="11.7109375" style="6" bestFit="1" customWidth="1"/>
    <col min="4042" max="4042" width="14.28515625" style="6" customWidth="1"/>
    <col min="4043" max="4043" width="11.7109375" style="6" bestFit="1" customWidth="1"/>
    <col min="4044" max="4044" width="14.140625" style="6" bestFit="1" customWidth="1"/>
    <col min="4045" max="4045" width="16.7109375" style="6" customWidth="1"/>
    <col min="4046" max="4046" width="16.5703125" style="6" customWidth="1"/>
    <col min="4047" max="4048" width="7.85546875" style="6" bestFit="1" customWidth="1"/>
    <col min="4049" max="4049" width="8" style="6" bestFit="1" customWidth="1"/>
    <col min="4050" max="4051" width="7.85546875" style="6" bestFit="1" customWidth="1"/>
    <col min="4052" max="4052" width="9.7109375" style="6" customWidth="1"/>
    <col min="4053" max="4053" width="12.85546875" style="6" customWidth="1"/>
    <col min="4054" max="4290" width="9.140625" style="6"/>
    <col min="4291" max="4291" width="9" style="6" bestFit="1" customWidth="1"/>
    <col min="4292" max="4292" width="9.85546875" style="6" bestFit="1" customWidth="1"/>
    <col min="4293" max="4293" width="9.140625" style="6" bestFit="1" customWidth="1"/>
    <col min="4294" max="4294" width="16" style="6" bestFit="1" customWidth="1"/>
    <col min="4295" max="4295" width="9" style="6" bestFit="1" customWidth="1"/>
    <col min="4296" max="4296" width="7.85546875" style="6" bestFit="1" customWidth="1"/>
    <col min="4297" max="4297" width="11.7109375" style="6" bestFit="1" customWidth="1"/>
    <col min="4298" max="4298" width="14.28515625" style="6" customWidth="1"/>
    <col min="4299" max="4299" width="11.7109375" style="6" bestFit="1" customWidth="1"/>
    <col min="4300" max="4300" width="14.140625" style="6" bestFit="1" customWidth="1"/>
    <col min="4301" max="4301" width="16.7109375" style="6" customWidth="1"/>
    <col min="4302" max="4302" width="16.5703125" style="6" customWidth="1"/>
    <col min="4303" max="4304" width="7.85546875" style="6" bestFit="1" customWidth="1"/>
    <col min="4305" max="4305" width="8" style="6" bestFit="1" customWidth="1"/>
    <col min="4306" max="4307" width="7.85546875" style="6" bestFit="1" customWidth="1"/>
    <col min="4308" max="4308" width="9.7109375" style="6" customWidth="1"/>
    <col min="4309" max="4309" width="12.85546875" style="6" customWidth="1"/>
    <col min="4310" max="4546" width="9.140625" style="6"/>
    <col min="4547" max="4547" width="9" style="6" bestFit="1" customWidth="1"/>
    <col min="4548" max="4548" width="9.85546875" style="6" bestFit="1" customWidth="1"/>
    <col min="4549" max="4549" width="9.140625" style="6" bestFit="1" customWidth="1"/>
    <col min="4550" max="4550" width="16" style="6" bestFit="1" customWidth="1"/>
    <col min="4551" max="4551" width="9" style="6" bestFit="1" customWidth="1"/>
    <col min="4552" max="4552" width="7.85546875" style="6" bestFit="1" customWidth="1"/>
    <col min="4553" max="4553" width="11.7109375" style="6" bestFit="1" customWidth="1"/>
    <col min="4554" max="4554" width="14.28515625" style="6" customWidth="1"/>
    <col min="4555" max="4555" width="11.7109375" style="6" bestFit="1" customWidth="1"/>
    <col min="4556" max="4556" width="14.140625" style="6" bestFit="1" customWidth="1"/>
    <col min="4557" max="4557" width="16.7109375" style="6" customWidth="1"/>
    <col min="4558" max="4558" width="16.5703125" style="6" customWidth="1"/>
    <col min="4559" max="4560" width="7.85546875" style="6" bestFit="1" customWidth="1"/>
    <col min="4561" max="4561" width="8" style="6" bestFit="1" customWidth="1"/>
    <col min="4562" max="4563" width="7.85546875" style="6" bestFit="1" customWidth="1"/>
    <col min="4564" max="4564" width="9.7109375" style="6" customWidth="1"/>
    <col min="4565" max="4565" width="12.85546875" style="6" customWidth="1"/>
    <col min="4566" max="4802" width="9.140625" style="6"/>
    <col min="4803" max="4803" width="9" style="6" bestFit="1" customWidth="1"/>
    <col min="4804" max="4804" width="9.85546875" style="6" bestFit="1" customWidth="1"/>
    <col min="4805" max="4805" width="9.140625" style="6" bestFit="1" customWidth="1"/>
    <col min="4806" max="4806" width="16" style="6" bestFit="1" customWidth="1"/>
    <col min="4807" max="4807" width="9" style="6" bestFit="1" customWidth="1"/>
    <col min="4808" max="4808" width="7.85546875" style="6" bestFit="1" customWidth="1"/>
    <col min="4809" max="4809" width="11.7109375" style="6" bestFit="1" customWidth="1"/>
    <col min="4810" max="4810" width="14.28515625" style="6" customWidth="1"/>
    <col min="4811" max="4811" width="11.7109375" style="6" bestFit="1" customWidth="1"/>
    <col min="4812" max="4812" width="14.140625" style="6" bestFit="1" customWidth="1"/>
    <col min="4813" max="4813" width="16.7109375" style="6" customWidth="1"/>
    <col min="4814" max="4814" width="16.5703125" style="6" customWidth="1"/>
    <col min="4815" max="4816" width="7.85546875" style="6" bestFit="1" customWidth="1"/>
    <col min="4817" max="4817" width="8" style="6" bestFit="1" customWidth="1"/>
    <col min="4818" max="4819" width="7.85546875" style="6" bestFit="1" customWidth="1"/>
    <col min="4820" max="4820" width="9.7109375" style="6" customWidth="1"/>
    <col min="4821" max="4821" width="12.85546875" style="6" customWidth="1"/>
    <col min="4822" max="5058" width="9.140625" style="6"/>
    <col min="5059" max="5059" width="9" style="6" bestFit="1" customWidth="1"/>
    <col min="5060" max="5060" width="9.85546875" style="6" bestFit="1" customWidth="1"/>
    <col min="5061" max="5061" width="9.140625" style="6" bestFit="1" customWidth="1"/>
    <col min="5062" max="5062" width="16" style="6" bestFit="1" customWidth="1"/>
    <col min="5063" max="5063" width="9" style="6" bestFit="1" customWidth="1"/>
    <col min="5064" max="5064" width="7.85546875" style="6" bestFit="1" customWidth="1"/>
    <col min="5065" max="5065" width="11.7109375" style="6" bestFit="1" customWidth="1"/>
    <col min="5066" max="5066" width="14.28515625" style="6" customWidth="1"/>
    <col min="5067" max="5067" width="11.7109375" style="6" bestFit="1" customWidth="1"/>
    <col min="5068" max="5068" width="14.140625" style="6" bestFit="1" customWidth="1"/>
    <col min="5069" max="5069" width="16.7109375" style="6" customWidth="1"/>
    <col min="5070" max="5070" width="16.5703125" style="6" customWidth="1"/>
    <col min="5071" max="5072" width="7.85546875" style="6" bestFit="1" customWidth="1"/>
    <col min="5073" max="5073" width="8" style="6" bestFit="1" customWidth="1"/>
    <col min="5074" max="5075" width="7.85546875" style="6" bestFit="1" customWidth="1"/>
    <col min="5076" max="5076" width="9.7109375" style="6" customWidth="1"/>
    <col min="5077" max="5077" width="12.85546875" style="6" customWidth="1"/>
    <col min="5078" max="5314" width="9.140625" style="6"/>
    <col min="5315" max="5315" width="9" style="6" bestFit="1" customWidth="1"/>
    <col min="5316" max="5316" width="9.85546875" style="6" bestFit="1" customWidth="1"/>
    <col min="5317" max="5317" width="9.140625" style="6" bestFit="1" customWidth="1"/>
    <col min="5318" max="5318" width="16" style="6" bestFit="1" customWidth="1"/>
    <col min="5319" max="5319" width="9" style="6" bestFit="1" customWidth="1"/>
    <col min="5320" max="5320" width="7.85546875" style="6" bestFit="1" customWidth="1"/>
    <col min="5321" max="5321" width="11.7109375" style="6" bestFit="1" customWidth="1"/>
    <col min="5322" max="5322" width="14.28515625" style="6" customWidth="1"/>
    <col min="5323" max="5323" width="11.7109375" style="6" bestFit="1" customWidth="1"/>
    <col min="5324" max="5324" width="14.140625" style="6" bestFit="1" customWidth="1"/>
    <col min="5325" max="5325" width="16.7109375" style="6" customWidth="1"/>
    <col min="5326" max="5326" width="16.5703125" style="6" customWidth="1"/>
    <col min="5327" max="5328" width="7.85546875" style="6" bestFit="1" customWidth="1"/>
    <col min="5329" max="5329" width="8" style="6" bestFit="1" customWidth="1"/>
    <col min="5330" max="5331" width="7.85546875" style="6" bestFit="1" customWidth="1"/>
    <col min="5332" max="5332" width="9.7109375" style="6" customWidth="1"/>
    <col min="5333" max="5333" width="12.85546875" style="6" customWidth="1"/>
    <col min="5334" max="5570" width="9.140625" style="6"/>
    <col min="5571" max="5571" width="9" style="6" bestFit="1" customWidth="1"/>
    <col min="5572" max="5572" width="9.85546875" style="6" bestFit="1" customWidth="1"/>
    <col min="5573" max="5573" width="9.140625" style="6" bestFit="1" customWidth="1"/>
    <col min="5574" max="5574" width="16" style="6" bestFit="1" customWidth="1"/>
    <col min="5575" max="5575" width="9" style="6" bestFit="1" customWidth="1"/>
    <col min="5576" max="5576" width="7.85546875" style="6" bestFit="1" customWidth="1"/>
    <col min="5577" max="5577" width="11.7109375" style="6" bestFit="1" customWidth="1"/>
    <col min="5578" max="5578" width="14.28515625" style="6" customWidth="1"/>
    <col min="5579" max="5579" width="11.7109375" style="6" bestFit="1" customWidth="1"/>
    <col min="5580" max="5580" width="14.140625" style="6" bestFit="1" customWidth="1"/>
    <col min="5581" max="5581" width="16.7109375" style="6" customWidth="1"/>
    <col min="5582" max="5582" width="16.5703125" style="6" customWidth="1"/>
    <col min="5583" max="5584" width="7.85546875" style="6" bestFit="1" customWidth="1"/>
    <col min="5585" max="5585" width="8" style="6" bestFit="1" customWidth="1"/>
    <col min="5586" max="5587" width="7.85546875" style="6" bestFit="1" customWidth="1"/>
    <col min="5588" max="5588" width="9.7109375" style="6" customWidth="1"/>
    <col min="5589" max="5589" width="12.85546875" style="6" customWidth="1"/>
    <col min="5590" max="5826" width="9.140625" style="6"/>
    <col min="5827" max="5827" width="9" style="6" bestFit="1" customWidth="1"/>
    <col min="5828" max="5828" width="9.85546875" style="6" bestFit="1" customWidth="1"/>
    <col min="5829" max="5829" width="9.140625" style="6" bestFit="1" customWidth="1"/>
    <col min="5830" max="5830" width="16" style="6" bestFit="1" customWidth="1"/>
    <col min="5831" max="5831" width="9" style="6" bestFit="1" customWidth="1"/>
    <col min="5832" max="5832" width="7.85546875" style="6" bestFit="1" customWidth="1"/>
    <col min="5833" max="5833" width="11.7109375" style="6" bestFit="1" customWidth="1"/>
    <col min="5834" max="5834" width="14.28515625" style="6" customWidth="1"/>
    <col min="5835" max="5835" width="11.7109375" style="6" bestFit="1" customWidth="1"/>
    <col min="5836" max="5836" width="14.140625" style="6" bestFit="1" customWidth="1"/>
    <col min="5837" max="5837" width="16.7109375" style="6" customWidth="1"/>
    <col min="5838" max="5838" width="16.5703125" style="6" customWidth="1"/>
    <col min="5839" max="5840" width="7.85546875" style="6" bestFit="1" customWidth="1"/>
    <col min="5841" max="5841" width="8" style="6" bestFit="1" customWidth="1"/>
    <col min="5842" max="5843" width="7.85546875" style="6" bestFit="1" customWidth="1"/>
    <col min="5844" max="5844" width="9.7109375" style="6" customWidth="1"/>
    <col min="5845" max="5845" width="12.85546875" style="6" customWidth="1"/>
    <col min="5846" max="6082" width="9.140625" style="6"/>
    <col min="6083" max="6083" width="9" style="6" bestFit="1" customWidth="1"/>
    <col min="6084" max="6084" width="9.85546875" style="6" bestFit="1" customWidth="1"/>
    <col min="6085" max="6085" width="9.140625" style="6" bestFit="1" customWidth="1"/>
    <col min="6086" max="6086" width="16" style="6" bestFit="1" customWidth="1"/>
    <col min="6087" max="6087" width="9" style="6" bestFit="1" customWidth="1"/>
    <col min="6088" max="6088" width="7.85546875" style="6" bestFit="1" customWidth="1"/>
    <col min="6089" max="6089" width="11.7109375" style="6" bestFit="1" customWidth="1"/>
    <col min="6090" max="6090" width="14.28515625" style="6" customWidth="1"/>
    <col min="6091" max="6091" width="11.7109375" style="6" bestFit="1" customWidth="1"/>
    <col min="6092" max="6092" width="14.140625" style="6" bestFit="1" customWidth="1"/>
    <col min="6093" max="6093" width="16.7109375" style="6" customWidth="1"/>
    <col min="6094" max="6094" width="16.5703125" style="6" customWidth="1"/>
    <col min="6095" max="6096" width="7.85546875" style="6" bestFit="1" customWidth="1"/>
    <col min="6097" max="6097" width="8" style="6" bestFit="1" customWidth="1"/>
    <col min="6098" max="6099" width="7.85546875" style="6" bestFit="1" customWidth="1"/>
    <col min="6100" max="6100" width="9.7109375" style="6" customWidth="1"/>
    <col min="6101" max="6101" width="12.85546875" style="6" customWidth="1"/>
    <col min="6102" max="6338" width="9.140625" style="6"/>
    <col min="6339" max="6339" width="9" style="6" bestFit="1" customWidth="1"/>
    <col min="6340" max="6340" width="9.85546875" style="6" bestFit="1" customWidth="1"/>
    <col min="6341" max="6341" width="9.140625" style="6" bestFit="1" customWidth="1"/>
    <col min="6342" max="6342" width="16" style="6" bestFit="1" customWidth="1"/>
    <col min="6343" max="6343" width="9" style="6" bestFit="1" customWidth="1"/>
    <col min="6344" max="6344" width="7.85546875" style="6" bestFit="1" customWidth="1"/>
    <col min="6345" max="6345" width="11.7109375" style="6" bestFit="1" customWidth="1"/>
    <col min="6346" max="6346" width="14.28515625" style="6" customWidth="1"/>
    <col min="6347" max="6347" width="11.7109375" style="6" bestFit="1" customWidth="1"/>
    <col min="6348" max="6348" width="14.140625" style="6" bestFit="1" customWidth="1"/>
    <col min="6349" max="6349" width="16.7109375" style="6" customWidth="1"/>
    <col min="6350" max="6350" width="16.5703125" style="6" customWidth="1"/>
    <col min="6351" max="6352" width="7.85546875" style="6" bestFit="1" customWidth="1"/>
    <col min="6353" max="6353" width="8" style="6" bestFit="1" customWidth="1"/>
    <col min="6354" max="6355" width="7.85546875" style="6" bestFit="1" customWidth="1"/>
    <col min="6356" max="6356" width="9.7109375" style="6" customWidth="1"/>
    <col min="6357" max="6357" width="12.85546875" style="6" customWidth="1"/>
    <col min="6358" max="6594" width="9.140625" style="6"/>
    <col min="6595" max="6595" width="9" style="6" bestFit="1" customWidth="1"/>
    <col min="6596" max="6596" width="9.85546875" style="6" bestFit="1" customWidth="1"/>
    <col min="6597" max="6597" width="9.140625" style="6" bestFit="1" customWidth="1"/>
    <col min="6598" max="6598" width="16" style="6" bestFit="1" customWidth="1"/>
    <col min="6599" max="6599" width="9" style="6" bestFit="1" customWidth="1"/>
    <col min="6600" max="6600" width="7.85546875" style="6" bestFit="1" customWidth="1"/>
    <col min="6601" max="6601" width="11.7109375" style="6" bestFit="1" customWidth="1"/>
    <col min="6602" max="6602" width="14.28515625" style="6" customWidth="1"/>
    <col min="6603" max="6603" width="11.7109375" style="6" bestFit="1" customWidth="1"/>
    <col min="6604" max="6604" width="14.140625" style="6" bestFit="1" customWidth="1"/>
    <col min="6605" max="6605" width="16.7109375" style="6" customWidth="1"/>
    <col min="6606" max="6606" width="16.5703125" style="6" customWidth="1"/>
    <col min="6607" max="6608" width="7.85546875" style="6" bestFit="1" customWidth="1"/>
    <col min="6609" max="6609" width="8" style="6" bestFit="1" customWidth="1"/>
    <col min="6610" max="6611" width="7.85546875" style="6" bestFit="1" customWidth="1"/>
    <col min="6612" max="6612" width="9.7109375" style="6" customWidth="1"/>
    <col min="6613" max="6613" width="12.85546875" style="6" customWidth="1"/>
    <col min="6614" max="6850" width="9.140625" style="6"/>
    <col min="6851" max="6851" width="9" style="6" bestFit="1" customWidth="1"/>
    <col min="6852" max="6852" width="9.85546875" style="6" bestFit="1" customWidth="1"/>
    <col min="6853" max="6853" width="9.140625" style="6" bestFit="1" customWidth="1"/>
    <col min="6854" max="6854" width="16" style="6" bestFit="1" customWidth="1"/>
    <col min="6855" max="6855" width="9" style="6" bestFit="1" customWidth="1"/>
    <col min="6856" max="6856" width="7.85546875" style="6" bestFit="1" customWidth="1"/>
    <col min="6857" max="6857" width="11.7109375" style="6" bestFit="1" customWidth="1"/>
    <col min="6858" max="6858" width="14.28515625" style="6" customWidth="1"/>
    <col min="6859" max="6859" width="11.7109375" style="6" bestFit="1" customWidth="1"/>
    <col min="6860" max="6860" width="14.140625" style="6" bestFit="1" customWidth="1"/>
    <col min="6861" max="6861" width="16.7109375" style="6" customWidth="1"/>
    <col min="6862" max="6862" width="16.5703125" style="6" customWidth="1"/>
    <col min="6863" max="6864" width="7.85546875" style="6" bestFit="1" customWidth="1"/>
    <col min="6865" max="6865" width="8" style="6" bestFit="1" customWidth="1"/>
    <col min="6866" max="6867" width="7.85546875" style="6" bestFit="1" customWidth="1"/>
    <col min="6868" max="6868" width="9.7109375" style="6" customWidth="1"/>
    <col min="6869" max="6869" width="12.85546875" style="6" customWidth="1"/>
    <col min="6870" max="7106" width="9.140625" style="6"/>
    <col min="7107" max="7107" width="9" style="6" bestFit="1" customWidth="1"/>
    <col min="7108" max="7108" width="9.85546875" style="6" bestFit="1" customWidth="1"/>
    <col min="7109" max="7109" width="9.140625" style="6" bestFit="1" customWidth="1"/>
    <col min="7110" max="7110" width="16" style="6" bestFit="1" customWidth="1"/>
    <col min="7111" max="7111" width="9" style="6" bestFit="1" customWidth="1"/>
    <col min="7112" max="7112" width="7.85546875" style="6" bestFit="1" customWidth="1"/>
    <col min="7113" max="7113" width="11.7109375" style="6" bestFit="1" customWidth="1"/>
    <col min="7114" max="7114" width="14.28515625" style="6" customWidth="1"/>
    <col min="7115" max="7115" width="11.7109375" style="6" bestFit="1" customWidth="1"/>
    <col min="7116" max="7116" width="14.140625" style="6" bestFit="1" customWidth="1"/>
    <col min="7117" max="7117" width="16.7109375" style="6" customWidth="1"/>
    <col min="7118" max="7118" width="16.5703125" style="6" customWidth="1"/>
    <col min="7119" max="7120" width="7.85546875" style="6" bestFit="1" customWidth="1"/>
    <col min="7121" max="7121" width="8" style="6" bestFit="1" customWidth="1"/>
    <col min="7122" max="7123" width="7.85546875" style="6" bestFit="1" customWidth="1"/>
    <col min="7124" max="7124" width="9.7109375" style="6" customWidth="1"/>
    <col min="7125" max="7125" width="12.85546875" style="6" customWidth="1"/>
    <col min="7126" max="7362" width="9.140625" style="6"/>
    <col min="7363" max="7363" width="9" style="6" bestFit="1" customWidth="1"/>
    <col min="7364" max="7364" width="9.85546875" style="6" bestFit="1" customWidth="1"/>
    <col min="7365" max="7365" width="9.140625" style="6" bestFit="1" customWidth="1"/>
    <col min="7366" max="7366" width="16" style="6" bestFit="1" customWidth="1"/>
    <col min="7367" max="7367" width="9" style="6" bestFit="1" customWidth="1"/>
    <col min="7368" max="7368" width="7.85546875" style="6" bestFit="1" customWidth="1"/>
    <col min="7369" max="7369" width="11.7109375" style="6" bestFit="1" customWidth="1"/>
    <col min="7370" max="7370" width="14.28515625" style="6" customWidth="1"/>
    <col min="7371" max="7371" width="11.7109375" style="6" bestFit="1" customWidth="1"/>
    <col min="7372" max="7372" width="14.140625" style="6" bestFit="1" customWidth="1"/>
    <col min="7373" max="7373" width="16.7109375" style="6" customWidth="1"/>
    <col min="7374" max="7374" width="16.5703125" style="6" customWidth="1"/>
    <col min="7375" max="7376" width="7.85546875" style="6" bestFit="1" customWidth="1"/>
    <col min="7377" max="7377" width="8" style="6" bestFit="1" customWidth="1"/>
    <col min="7378" max="7379" width="7.85546875" style="6" bestFit="1" customWidth="1"/>
    <col min="7380" max="7380" width="9.7109375" style="6" customWidth="1"/>
    <col min="7381" max="7381" width="12.85546875" style="6" customWidth="1"/>
    <col min="7382" max="7618" width="9.140625" style="6"/>
    <col min="7619" max="7619" width="9" style="6" bestFit="1" customWidth="1"/>
    <col min="7620" max="7620" width="9.85546875" style="6" bestFit="1" customWidth="1"/>
    <col min="7621" max="7621" width="9.140625" style="6" bestFit="1" customWidth="1"/>
    <col min="7622" max="7622" width="16" style="6" bestFit="1" customWidth="1"/>
    <col min="7623" max="7623" width="9" style="6" bestFit="1" customWidth="1"/>
    <col min="7624" max="7624" width="7.85546875" style="6" bestFit="1" customWidth="1"/>
    <col min="7625" max="7625" width="11.7109375" style="6" bestFit="1" customWidth="1"/>
    <col min="7626" max="7626" width="14.28515625" style="6" customWidth="1"/>
    <col min="7627" max="7627" width="11.7109375" style="6" bestFit="1" customWidth="1"/>
    <col min="7628" max="7628" width="14.140625" style="6" bestFit="1" customWidth="1"/>
    <col min="7629" max="7629" width="16.7109375" style="6" customWidth="1"/>
    <col min="7630" max="7630" width="16.5703125" style="6" customWidth="1"/>
    <col min="7631" max="7632" width="7.85546875" style="6" bestFit="1" customWidth="1"/>
    <col min="7633" max="7633" width="8" style="6" bestFit="1" customWidth="1"/>
    <col min="7634" max="7635" width="7.85546875" style="6" bestFit="1" customWidth="1"/>
    <col min="7636" max="7636" width="9.7109375" style="6" customWidth="1"/>
    <col min="7637" max="7637" width="12.85546875" style="6" customWidth="1"/>
    <col min="7638" max="7874" width="9.140625" style="6"/>
    <col min="7875" max="7875" width="9" style="6" bestFit="1" customWidth="1"/>
    <col min="7876" max="7876" width="9.85546875" style="6" bestFit="1" customWidth="1"/>
    <col min="7877" max="7877" width="9.140625" style="6" bestFit="1" customWidth="1"/>
    <col min="7878" max="7878" width="16" style="6" bestFit="1" customWidth="1"/>
    <col min="7879" max="7879" width="9" style="6" bestFit="1" customWidth="1"/>
    <col min="7880" max="7880" width="7.85546875" style="6" bestFit="1" customWidth="1"/>
    <col min="7881" max="7881" width="11.7109375" style="6" bestFit="1" customWidth="1"/>
    <col min="7882" max="7882" width="14.28515625" style="6" customWidth="1"/>
    <col min="7883" max="7883" width="11.7109375" style="6" bestFit="1" customWidth="1"/>
    <col min="7884" max="7884" width="14.140625" style="6" bestFit="1" customWidth="1"/>
    <col min="7885" max="7885" width="16.7109375" style="6" customWidth="1"/>
    <col min="7886" max="7886" width="16.5703125" style="6" customWidth="1"/>
    <col min="7887" max="7888" width="7.85546875" style="6" bestFit="1" customWidth="1"/>
    <col min="7889" max="7889" width="8" style="6" bestFit="1" customWidth="1"/>
    <col min="7890" max="7891" width="7.85546875" style="6" bestFit="1" customWidth="1"/>
    <col min="7892" max="7892" width="9.7109375" style="6" customWidth="1"/>
    <col min="7893" max="7893" width="12.85546875" style="6" customWidth="1"/>
    <col min="7894" max="8130" width="9.140625" style="6"/>
    <col min="8131" max="8131" width="9" style="6" bestFit="1" customWidth="1"/>
    <col min="8132" max="8132" width="9.85546875" style="6" bestFit="1" customWidth="1"/>
    <col min="8133" max="8133" width="9.140625" style="6" bestFit="1" customWidth="1"/>
    <col min="8134" max="8134" width="16" style="6" bestFit="1" customWidth="1"/>
    <col min="8135" max="8135" width="9" style="6" bestFit="1" customWidth="1"/>
    <col min="8136" max="8136" width="7.85546875" style="6" bestFit="1" customWidth="1"/>
    <col min="8137" max="8137" width="11.7109375" style="6" bestFit="1" customWidth="1"/>
    <col min="8138" max="8138" width="14.28515625" style="6" customWidth="1"/>
    <col min="8139" max="8139" width="11.7109375" style="6" bestFit="1" customWidth="1"/>
    <col min="8140" max="8140" width="14.140625" style="6" bestFit="1" customWidth="1"/>
    <col min="8141" max="8141" width="16.7109375" style="6" customWidth="1"/>
    <col min="8142" max="8142" width="16.5703125" style="6" customWidth="1"/>
    <col min="8143" max="8144" width="7.85546875" style="6" bestFit="1" customWidth="1"/>
    <col min="8145" max="8145" width="8" style="6" bestFit="1" customWidth="1"/>
    <col min="8146" max="8147" width="7.85546875" style="6" bestFit="1" customWidth="1"/>
    <col min="8148" max="8148" width="9.7109375" style="6" customWidth="1"/>
    <col min="8149" max="8149" width="12.85546875" style="6" customWidth="1"/>
    <col min="8150" max="8386" width="9.140625" style="6"/>
    <col min="8387" max="8387" width="9" style="6" bestFit="1" customWidth="1"/>
    <col min="8388" max="8388" width="9.85546875" style="6" bestFit="1" customWidth="1"/>
    <col min="8389" max="8389" width="9.140625" style="6" bestFit="1" customWidth="1"/>
    <col min="8390" max="8390" width="16" style="6" bestFit="1" customWidth="1"/>
    <col min="8391" max="8391" width="9" style="6" bestFit="1" customWidth="1"/>
    <col min="8392" max="8392" width="7.85546875" style="6" bestFit="1" customWidth="1"/>
    <col min="8393" max="8393" width="11.7109375" style="6" bestFit="1" customWidth="1"/>
    <col min="8394" max="8394" width="14.28515625" style="6" customWidth="1"/>
    <col min="8395" max="8395" width="11.7109375" style="6" bestFit="1" customWidth="1"/>
    <col min="8396" max="8396" width="14.140625" style="6" bestFit="1" customWidth="1"/>
    <col min="8397" max="8397" width="16.7109375" style="6" customWidth="1"/>
    <col min="8398" max="8398" width="16.5703125" style="6" customWidth="1"/>
    <col min="8399" max="8400" width="7.85546875" style="6" bestFit="1" customWidth="1"/>
    <col min="8401" max="8401" width="8" style="6" bestFit="1" customWidth="1"/>
    <col min="8402" max="8403" width="7.85546875" style="6" bestFit="1" customWidth="1"/>
    <col min="8404" max="8404" width="9.7109375" style="6" customWidth="1"/>
    <col min="8405" max="8405" width="12.85546875" style="6" customWidth="1"/>
    <col min="8406" max="8642" width="9.140625" style="6"/>
    <col min="8643" max="8643" width="9" style="6" bestFit="1" customWidth="1"/>
    <col min="8644" max="8644" width="9.85546875" style="6" bestFit="1" customWidth="1"/>
    <col min="8645" max="8645" width="9.140625" style="6" bestFit="1" customWidth="1"/>
    <col min="8646" max="8646" width="16" style="6" bestFit="1" customWidth="1"/>
    <col min="8647" max="8647" width="9" style="6" bestFit="1" customWidth="1"/>
    <col min="8648" max="8648" width="7.85546875" style="6" bestFit="1" customWidth="1"/>
    <col min="8649" max="8649" width="11.7109375" style="6" bestFit="1" customWidth="1"/>
    <col min="8650" max="8650" width="14.28515625" style="6" customWidth="1"/>
    <col min="8651" max="8651" width="11.7109375" style="6" bestFit="1" customWidth="1"/>
    <col min="8652" max="8652" width="14.140625" style="6" bestFit="1" customWidth="1"/>
    <col min="8653" max="8653" width="16.7109375" style="6" customWidth="1"/>
    <col min="8654" max="8654" width="16.5703125" style="6" customWidth="1"/>
    <col min="8655" max="8656" width="7.85546875" style="6" bestFit="1" customWidth="1"/>
    <col min="8657" max="8657" width="8" style="6" bestFit="1" customWidth="1"/>
    <col min="8658" max="8659" width="7.85546875" style="6" bestFit="1" customWidth="1"/>
    <col min="8660" max="8660" width="9.7109375" style="6" customWidth="1"/>
    <col min="8661" max="8661" width="12.85546875" style="6" customWidth="1"/>
    <col min="8662" max="8898" width="9.140625" style="6"/>
    <col min="8899" max="8899" width="9" style="6" bestFit="1" customWidth="1"/>
    <col min="8900" max="8900" width="9.85546875" style="6" bestFit="1" customWidth="1"/>
    <col min="8901" max="8901" width="9.140625" style="6" bestFit="1" customWidth="1"/>
    <col min="8902" max="8902" width="16" style="6" bestFit="1" customWidth="1"/>
    <col min="8903" max="8903" width="9" style="6" bestFit="1" customWidth="1"/>
    <col min="8904" max="8904" width="7.85546875" style="6" bestFit="1" customWidth="1"/>
    <col min="8905" max="8905" width="11.7109375" style="6" bestFit="1" customWidth="1"/>
    <col min="8906" max="8906" width="14.28515625" style="6" customWidth="1"/>
    <col min="8907" max="8907" width="11.7109375" style="6" bestFit="1" customWidth="1"/>
    <col min="8908" max="8908" width="14.140625" style="6" bestFit="1" customWidth="1"/>
    <col min="8909" max="8909" width="16.7109375" style="6" customWidth="1"/>
    <col min="8910" max="8910" width="16.5703125" style="6" customWidth="1"/>
    <col min="8911" max="8912" width="7.85546875" style="6" bestFit="1" customWidth="1"/>
    <col min="8913" max="8913" width="8" style="6" bestFit="1" customWidth="1"/>
    <col min="8914" max="8915" width="7.85546875" style="6" bestFit="1" customWidth="1"/>
    <col min="8916" max="8916" width="9.7109375" style="6" customWidth="1"/>
    <col min="8917" max="8917" width="12.85546875" style="6" customWidth="1"/>
    <col min="8918" max="9154" width="9.140625" style="6"/>
    <col min="9155" max="9155" width="9" style="6" bestFit="1" customWidth="1"/>
    <col min="9156" max="9156" width="9.85546875" style="6" bestFit="1" customWidth="1"/>
    <col min="9157" max="9157" width="9.140625" style="6" bestFit="1" customWidth="1"/>
    <col min="9158" max="9158" width="16" style="6" bestFit="1" customWidth="1"/>
    <col min="9159" max="9159" width="9" style="6" bestFit="1" customWidth="1"/>
    <col min="9160" max="9160" width="7.85546875" style="6" bestFit="1" customWidth="1"/>
    <col min="9161" max="9161" width="11.7109375" style="6" bestFit="1" customWidth="1"/>
    <col min="9162" max="9162" width="14.28515625" style="6" customWidth="1"/>
    <col min="9163" max="9163" width="11.7109375" style="6" bestFit="1" customWidth="1"/>
    <col min="9164" max="9164" width="14.140625" style="6" bestFit="1" customWidth="1"/>
    <col min="9165" max="9165" width="16.7109375" style="6" customWidth="1"/>
    <col min="9166" max="9166" width="16.5703125" style="6" customWidth="1"/>
    <col min="9167" max="9168" width="7.85546875" style="6" bestFit="1" customWidth="1"/>
    <col min="9169" max="9169" width="8" style="6" bestFit="1" customWidth="1"/>
    <col min="9170" max="9171" width="7.85546875" style="6" bestFit="1" customWidth="1"/>
    <col min="9172" max="9172" width="9.7109375" style="6" customWidth="1"/>
    <col min="9173" max="9173" width="12.85546875" style="6" customWidth="1"/>
    <col min="9174" max="9410" width="9.140625" style="6"/>
    <col min="9411" max="9411" width="9" style="6" bestFit="1" customWidth="1"/>
    <col min="9412" max="9412" width="9.85546875" style="6" bestFit="1" customWidth="1"/>
    <col min="9413" max="9413" width="9.140625" style="6" bestFit="1" customWidth="1"/>
    <col min="9414" max="9414" width="16" style="6" bestFit="1" customWidth="1"/>
    <col min="9415" max="9415" width="9" style="6" bestFit="1" customWidth="1"/>
    <col min="9416" max="9416" width="7.85546875" style="6" bestFit="1" customWidth="1"/>
    <col min="9417" max="9417" width="11.7109375" style="6" bestFit="1" customWidth="1"/>
    <col min="9418" max="9418" width="14.28515625" style="6" customWidth="1"/>
    <col min="9419" max="9419" width="11.7109375" style="6" bestFit="1" customWidth="1"/>
    <col min="9420" max="9420" width="14.140625" style="6" bestFit="1" customWidth="1"/>
    <col min="9421" max="9421" width="16.7109375" style="6" customWidth="1"/>
    <col min="9422" max="9422" width="16.5703125" style="6" customWidth="1"/>
    <col min="9423" max="9424" width="7.85546875" style="6" bestFit="1" customWidth="1"/>
    <col min="9425" max="9425" width="8" style="6" bestFit="1" customWidth="1"/>
    <col min="9426" max="9427" width="7.85546875" style="6" bestFit="1" customWidth="1"/>
    <col min="9428" max="9428" width="9.7109375" style="6" customWidth="1"/>
    <col min="9429" max="9429" width="12.85546875" style="6" customWidth="1"/>
    <col min="9430" max="9666" width="9.140625" style="6"/>
    <col min="9667" max="9667" width="9" style="6" bestFit="1" customWidth="1"/>
    <col min="9668" max="9668" width="9.85546875" style="6" bestFit="1" customWidth="1"/>
    <col min="9669" max="9669" width="9.140625" style="6" bestFit="1" customWidth="1"/>
    <col min="9670" max="9670" width="16" style="6" bestFit="1" customWidth="1"/>
    <col min="9671" max="9671" width="9" style="6" bestFit="1" customWidth="1"/>
    <col min="9672" max="9672" width="7.85546875" style="6" bestFit="1" customWidth="1"/>
    <col min="9673" max="9673" width="11.7109375" style="6" bestFit="1" customWidth="1"/>
    <col min="9674" max="9674" width="14.28515625" style="6" customWidth="1"/>
    <col min="9675" max="9675" width="11.7109375" style="6" bestFit="1" customWidth="1"/>
    <col min="9676" max="9676" width="14.140625" style="6" bestFit="1" customWidth="1"/>
    <col min="9677" max="9677" width="16.7109375" style="6" customWidth="1"/>
    <col min="9678" max="9678" width="16.5703125" style="6" customWidth="1"/>
    <col min="9679" max="9680" width="7.85546875" style="6" bestFit="1" customWidth="1"/>
    <col min="9681" max="9681" width="8" style="6" bestFit="1" customWidth="1"/>
    <col min="9682" max="9683" width="7.85546875" style="6" bestFit="1" customWidth="1"/>
    <col min="9684" max="9684" width="9.7109375" style="6" customWidth="1"/>
    <col min="9685" max="9685" width="12.85546875" style="6" customWidth="1"/>
    <col min="9686" max="9922" width="9.140625" style="6"/>
    <col min="9923" max="9923" width="9" style="6" bestFit="1" customWidth="1"/>
    <col min="9924" max="9924" width="9.85546875" style="6" bestFit="1" customWidth="1"/>
    <col min="9925" max="9925" width="9.140625" style="6" bestFit="1" customWidth="1"/>
    <col min="9926" max="9926" width="16" style="6" bestFit="1" customWidth="1"/>
    <col min="9927" max="9927" width="9" style="6" bestFit="1" customWidth="1"/>
    <col min="9928" max="9928" width="7.85546875" style="6" bestFit="1" customWidth="1"/>
    <col min="9929" max="9929" width="11.7109375" style="6" bestFit="1" customWidth="1"/>
    <col min="9930" max="9930" width="14.28515625" style="6" customWidth="1"/>
    <col min="9931" max="9931" width="11.7109375" style="6" bestFit="1" customWidth="1"/>
    <col min="9932" max="9932" width="14.140625" style="6" bestFit="1" customWidth="1"/>
    <col min="9933" max="9933" width="16.7109375" style="6" customWidth="1"/>
    <col min="9934" max="9934" width="16.5703125" style="6" customWidth="1"/>
    <col min="9935" max="9936" width="7.85546875" style="6" bestFit="1" customWidth="1"/>
    <col min="9937" max="9937" width="8" style="6" bestFit="1" customWidth="1"/>
    <col min="9938" max="9939" width="7.85546875" style="6" bestFit="1" customWidth="1"/>
    <col min="9940" max="9940" width="9.7109375" style="6" customWidth="1"/>
    <col min="9941" max="9941" width="12.85546875" style="6" customWidth="1"/>
    <col min="9942" max="10178" width="9.140625" style="6"/>
    <col min="10179" max="10179" width="9" style="6" bestFit="1" customWidth="1"/>
    <col min="10180" max="10180" width="9.85546875" style="6" bestFit="1" customWidth="1"/>
    <col min="10181" max="10181" width="9.140625" style="6" bestFit="1" customWidth="1"/>
    <col min="10182" max="10182" width="16" style="6" bestFit="1" customWidth="1"/>
    <col min="10183" max="10183" width="9" style="6" bestFit="1" customWidth="1"/>
    <col min="10184" max="10184" width="7.85546875" style="6" bestFit="1" customWidth="1"/>
    <col min="10185" max="10185" width="11.7109375" style="6" bestFit="1" customWidth="1"/>
    <col min="10186" max="10186" width="14.28515625" style="6" customWidth="1"/>
    <col min="10187" max="10187" width="11.7109375" style="6" bestFit="1" customWidth="1"/>
    <col min="10188" max="10188" width="14.140625" style="6" bestFit="1" customWidth="1"/>
    <col min="10189" max="10189" width="16.7109375" style="6" customWidth="1"/>
    <col min="10190" max="10190" width="16.5703125" style="6" customWidth="1"/>
    <col min="10191" max="10192" width="7.85546875" style="6" bestFit="1" customWidth="1"/>
    <col min="10193" max="10193" width="8" style="6" bestFit="1" customWidth="1"/>
    <col min="10194" max="10195" width="7.85546875" style="6" bestFit="1" customWidth="1"/>
    <col min="10196" max="10196" width="9.7109375" style="6" customWidth="1"/>
    <col min="10197" max="10197" width="12.85546875" style="6" customWidth="1"/>
    <col min="10198" max="10434" width="9.140625" style="6"/>
    <col min="10435" max="10435" width="9" style="6" bestFit="1" customWidth="1"/>
    <col min="10436" max="10436" width="9.85546875" style="6" bestFit="1" customWidth="1"/>
    <col min="10437" max="10437" width="9.140625" style="6" bestFit="1" customWidth="1"/>
    <col min="10438" max="10438" width="16" style="6" bestFit="1" customWidth="1"/>
    <col min="10439" max="10439" width="9" style="6" bestFit="1" customWidth="1"/>
    <col min="10440" max="10440" width="7.85546875" style="6" bestFit="1" customWidth="1"/>
    <col min="10441" max="10441" width="11.7109375" style="6" bestFit="1" customWidth="1"/>
    <col min="10442" max="10442" width="14.28515625" style="6" customWidth="1"/>
    <col min="10443" max="10443" width="11.7109375" style="6" bestFit="1" customWidth="1"/>
    <col min="10444" max="10444" width="14.140625" style="6" bestFit="1" customWidth="1"/>
    <col min="10445" max="10445" width="16.7109375" style="6" customWidth="1"/>
    <col min="10446" max="10446" width="16.5703125" style="6" customWidth="1"/>
    <col min="10447" max="10448" width="7.85546875" style="6" bestFit="1" customWidth="1"/>
    <col min="10449" max="10449" width="8" style="6" bestFit="1" customWidth="1"/>
    <col min="10450" max="10451" width="7.85546875" style="6" bestFit="1" customWidth="1"/>
    <col min="10452" max="10452" width="9.7109375" style="6" customWidth="1"/>
    <col min="10453" max="10453" width="12.85546875" style="6" customWidth="1"/>
    <col min="10454" max="10690" width="9.140625" style="6"/>
    <col min="10691" max="10691" width="9" style="6" bestFit="1" customWidth="1"/>
    <col min="10692" max="10692" width="9.85546875" style="6" bestFit="1" customWidth="1"/>
    <col min="10693" max="10693" width="9.140625" style="6" bestFit="1" customWidth="1"/>
    <col min="10694" max="10694" width="16" style="6" bestFit="1" customWidth="1"/>
    <col min="10695" max="10695" width="9" style="6" bestFit="1" customWidth="1"/>
    <col min="10696" max="10696" width="7.85546875" style="6" bestFit="1" customWidth="1"/>
    <col min="10697" max="10697" width="11.7109375" style="6" bestFit="1" customWidth="1"/>
    <col min="10698" max="10698" width="14.28515625" style="6" customWidth="1"/>
    <col min="10699" max="10699" width="11.7109375" style="6" bestFit="1" customWidth="1"/>
    <col min="10700" max="10700" width="14.140625" style="6" bestFit="1" customWidth="1"/>
    <col min="10701" max="10701" width="16.7109375" style="6" customWidth="1"/>
    <col min="10702" max="10702" width="16.5703125" style="6" customWidth="1"/>
    <col min="10703" max="10704" width="7.85546875" style="6" bestFit="1" customWidth="1"/>
    <col min="10705" max="10705" width="8" style="6" bestFit="1" customWidth="1"/>
    <col min="10706" max="10707" width="7.85546875" style="6" bestFit="1" customWidth="1"/>
    <col min="10708" max="10708" width="9.7109375" style="6" customWidth="1"/>
    <col min="10709" max="10709" width="12.85546875" style="6" customWidth="1"/>
    <col min="10710" max="10946" width="9.140625" style="6"/>
    <col min="10947" max="10947" width="9" style="6" bestFit="1" customWidth="1"/>
    <col min="10948" max="10948" width="9.85546875" style="6" bestFit="1" customWidth="1"/>
    <col min="10949" max="10949" width="9.140625" style="6" bestFit="1" customWidth="1"/>
    <col min="10950" max="10950" width="16" style="6" bestFit="1" customWidth="1"/>
    <col min="10951" max="10951" width="9" style="6" bestFit="1" customWidth="1"/>
    <col min="10952" max="10952" width="7.85546875" style="6" bestFit="1" customWidth="1"/>
    <col min="10953" max="10953" width="11.7109375" style="6" bestFit="1" customWidth="1"/>
    <col min="10954" max="10954" width="14.28515625" style="6" customWidth="1"/>
    <col min="10955" max="10955" width="11.7109375" style="6" bestFit="1" customWidth="1"/>
    <col min="10956" max="10956" width="14.140625" style="6" bestFit="1" customWidth="1"/>
    <col min="10957" max="10957" width="16.7109375" style="6" customWidth="1"/>
    <col min="10958" max="10958" width="16.5703125" style="6" customWidth="1"/>
    <col min="10959" max="10960" width="7.85546875" style="6" bestFit="1" customWidth="1"/>
    <col min="10961" max="10961" width="8" style="6" bestFit="1" customWidth="1"/>
    <col min="10962" max="10963" width="7.85546875" style="6" bestFit="1" customWidth="1"/>
    <col min="10964" max="10964" width="9.7109375" style="6" customWidth="1"/>
    <col min="10965" max="10965" width="12.85546875" style="6" customWidth="1"/>
    <col min="10966" max="11202" width="9.140625" style="6"/>
    <col min="11203" max="11203" width="9" style="6" bestFit="1" customWidth="1"/>
    <col min="11204" max="11204" width="9.85546875" style="6" bestFit="1" customWidth="1"/>
    <col min="11205" max="11205" width="9.140625" style="6" bestFit="1" customWidth="1"/>
    <col min="11206" max="11206" width="16" style="6" bestFit="1" customWidth="1"/>
    <col min="11207" max="11207" width="9" style="6" bestFit="1" customWidth="1"/>
    <col min="11208" max="11208" width="7.85546875" style="6" bestFit="1" customWidth="1"/>
    <col min="11209" max="11209" width="11.7109375" style="6" bestFit="1" customWidth="1"/>
    <col min="11210" max="11210" width="14.28515625" style="6" customWidth="1"/>
    <col min="11211" max="11211" width="11.7109375" style="6" bestFit="1" customWidth="1"/>
    <col min="11212" max="11212" width="14.140625" style="6" bestFit="1" customWidth="1"/>
    <col min="11213" max="11213" width="16.7109375" style="6" customWidth="1"/>
    <col min="11214" max="11214" width="16.5703125" style="6" customWidth="1"/>
    <col min="11215" max="11216" width="7.85546875" style="6" bestFit="1" customWidth="1"/>
    <col min="11217" max="11217" width="8" style="6" bestFit="1" customWidth="1"/>
    <col min="11218" max="11219" width="7.85546875" style="6" bestFit="1" customWidth="1"/>
    <col min="11220" max="11220" width="9.7109375" style="6" customWidth="1"/>
    <col min="11221" max="11221" width="12.85546875" style="6" customWidth="1"/>
    <col min="11222" max="11458" width="9.140625" style="6"/>
    <col min="11459" max="11459" width="9" style="6" bestFit="1" customWidth="1"/>
    <col min="11460" max="11460" width="9.85546875" style="6" bestFit="1" customWidth="1"/>
    <col min="11461" max="11461" width="9.140625" style="6" bestFit="1" customWidth="1"/>
    <col min="11462" max="11462" width="16" style="6" bestFit="1" customWidth="1"/>
    <col min="11463" max="11463" width="9" style="6" bestFit="1" customWidth="1"/>
    <col min="11464" max="11464" width="7.85546875" style="6" bestFit="1" customWidth="1"/>
    <col min="11465" max="11465" width="11.7109375" style="6" bestFit="1" customWidth="1"/>
    <col min="11466" max="11466" width="14.28515625" style="6" customWidth="1"/>
    <col min="11467" max="11467" width="11.7109375" style="6" bestFit="1" customWidth="1"/>
    <col min="11468" max="11468" width="14.140625" style="6" bestFit="1" customWidth="1"/>
    <col min="11469" max="11469" width="16.7109375" style="6" customWidth="1"/>
    <col min="11470" max="11470" width="16.5703125" style="6" customWidth="1"/>
    <col min="11471" max="11472" width="7.85546875" style="6" bestFit="1" customWidth="1"/>
    <col min="11473" max="11473" width="8" style="6" bestFit="1" customWidth="1"/>
    <col min="11474" max="11475" width="7.85546875" style="6" bestFit="1" customWidth="1"/>
    <col min="11476" max="11476" width="9.7109375" style="6" customWidth="1"/>
    <col min="11477" max="11477" width="12.85546875" style="6" customWidth="1"/>
    <col min="11478" max="11714" width="9.140625" style="6"/>
    <col min="11715" max="11715" width="9" style="6" bestFit="1" customWidth="1"/>
    <col min="11716" max="11716" width="9.85546875" style="6" bestFit="1" customWidth="1"/>
    <col min="11717" max="11717" width="9.140625" style="6" bestFit="1" customWidth="1"/>
    <col min="11718" max="11718" width="16" style="6" bestFit="1" customWidth="1"/>
    <col min="11719" max="11719" width="9" style="6" bestFit="1" customWidth="1"/>
    <col min="11720" max="11720" width="7.85546875" style="6" bestFit="1" customWidth="1"/>
    <col min="11721" max="11721" width="11.7109375" style="6" bestFit="1" customWidth="1"/>
    <col min="11722" max="11722" width="14.28515625" style="6" customWidth="1"/>
    <col min="11723" max="11723" width="11.7109375" style="6" bestFit="1" customWidth="1"/>
    <col min="11724" max="11724" width="14.140625" style="6" bestFit="1" customWidth="1"/>
    <col min="11725" max="11725" width="16.7109375" style="6" customWidth="1"/>
    <col min="11726" max="11726" width="16.5703125" style="6" customWidth="1"/>
    <col min="11727" max="11728" width="7.85546875" style="6" bestFit="1" customWidth="1"/>
    <col min="11729" max="11729" width="8" style="6" bestFit="1" customWidth="1"/>
    <col min="11730" max="11731" width="7.85546875" style="6" bestFit="1" customWidth="1"/>
    <col min="11732" max="11732" width="9.7109375" style="6" customWidth="1"/>
    <col min="11733" max="11733" width="12.85546875" style="6" customWidth="1"/>
    <col min="11734" max="11970" width="9.140625" style="6"/>
    <col min="11971" max="11971" width="9" style="6" bestFit="1" customWidth="1"/>
    <col min="11972" max="11972" width="9.85546875" style="6" bestFit="1" customWidth="1"/>
    <col min="11973" max="11973" width="9.140625" style="6" bestFit="1" customWidth="1"/>
    <col min="11974" max="11974" width="16" style="6" bestFit="1" customWidth="1"/>
    <col min="11975" max="11975" width="9" style="6" bestFit="1" customWidth="1"/>
    <col min="11976" max="11976" width="7.85546875" style="6" bestFit="1" customWidth="1"/>
    <col min="11977" max="11977" width="11.7109375" style="6" bestFit="1" customWidth="1"/>
    <col min="11978" max="11978" width="14.28515625" style="6" customWidth="1"/>
    <col min="11979" max="11979" width="11.7109375" style="6" bestFit="1" customWidth="1"/>
    <col min="11980" max="11980" width="14.140625" style="6" bestFit="1" customWidth="1"/>
    <col min="11981" max="11981" width="16.7109375" style="6" customWidth="1"/>
    <col min="11982" max="11982" width="16.5703125" style="6" customWidth="1"/>
    <col min="11983" max="11984" width="7.85546875" style="6" bestFit="1" customWidth="1"/>
    <col min="11985" max="11985" width="8" style="6" bestFit="1" customWidth="1"/>
    <col min="11986" max="11987" width="7.85546875" style="6" bestFit="1" customWidth="1"/>
    <col min="11988" max="11988" width="9.7109375" style="6" customWidth="1"/>
    <col min="11989" max="11989" width="12.85546875" style="6" customWidth="1"/>
    <col min="11990" max="12226" width="9.140625" style="6"/>
    <col min="12227" max="12227" width="9" style="6" bestFit="1" customWidth="1"/>
    <col min="12228" max="12228" width="9.85546875" style="6" bestFit="1" customWidth="1"/>
    <col min="12229" max="12229" width="9.140625" style="6" bestFit="1" customWidth="1"/>
    <col min="12230" max="12230" width="16" style="6" bestFit="1" customWidth="1"/>
    <col min="12231" max="12231" width="9" style="6" bestFit="1" customWidth="1"/>
    <col min="12232" max="12232" width="7.85546875" style="6" bestFit="1" customWidth="1"/>
    <col min="12233" max="12233" width="11.7109375" style="6" bestFit="1" customWidth="1"/>
    <col min="12234" max="12234" width="14.28515625" style="6" customWidth="1"/>
    <col min="12235" max="12235" width="11.7109375" style="6" bestFit="1" customWidth="1"/>
    <col min="12236" max="12236" width="14.140625" style="6" bestFit="1" customWidth="1"/>
    <col min="12237" max="12237" width="16.7109375" style="6" customWidth="1"/>
    <col min="12238" max="12238" width="16.5703125" style="6" customWidth="1"/>
    <col min="12239" max="12240" width="7.85546875" style="6" bestFit="1" customWidth="1"/>
    <col min="12241" max="12241" width="8" style="6" bestFit="1" customWidth="1"/>
    <col min="12242" max="12243" width="7.85546875" style="6" bestFit="1" customWidth="1"/>
    <col min="12244" max="12244" width="9.7109375" style="6" customWidth="1"/>
    <col min="12245" max="12245" width="12.85546875" style="6" customWidth="1"/>
    <col min="12246" max="12482" width="9.140625" style="6"/>
    <col min="12483" max="12483" width="9" style="6" bestFit="1" customWidth="1"/>
    <col min="12484" max="12484" width="9.85546875" style="6" bestFit="1" customWidth="1"/>
    <col min="12485" max="12485" width="9.140625" style="6" bestFit="1" customWidth="1"/>
    <col min="12486" max="12486" width="16" style="6" bestFit="1" customWidth="1"/>
    <col min="12487" max="12487" width="9" style="6" bestFit="1" customWidth="1"/>
    <col min="12488" max="12488" width="7.85546875" style="6" bestFit="1" customWidth="1"/>
    <col min="12489" max="12489" width="11.7109375" style="6" bestFit="1" customWidth="1"/>
    <col min="12490" max="12490" width="14.28515625" style="6" customWidth="1"/>
    <col min="12491" max="12491" width="11.7109375" style="6" bestFit="1" customWidth="1"/>
    <col min="12492" max="12492" width="14.140625" style="6" bestFit="1" customWidth="1"/>
    <col min="12493" max="12493" width="16.7109375" style="6" customWidth="1"/>
    <col min="12494" max="12494" width="16.5703125" style="6" customWidth="1"/>
    <col min="12495" max="12496" width="7.85546875" style="6" bestFit="1" customWidth="1"/>
    <col min="12497" max="12497" width="8" style="6" bestFit="1" customWidth="1"/>
    <col min="12498" max="12499" width="7.85546875" style="6" bestFit="1" customWidth="1"/>
    <col min="12500" max="12500" width="9.7109375" style="6" customWidth="1"/>
    <col min="12501" max="12501" width="12.85546875" style="6" customWidth="1"/>
    <col min="12502" max="12738" width="9.140625" style="6"/>
    <col min="12739" max="12739" width="9" style="6" bestFit="1" customWidth="1"/>
    <col min="12740" max="12740" width="9.85546875" style="6" bestFit="1" customWidth="1"/>
    <col min="12741" max="12741" width="9.140625" style="6" bestFit="1" customWidth="1"/>
    <col min="12742" max="12742" width="16" style="6" bestFit="1" customWidth="1"/>
    <col min="12743" max="12743" width="9" style="6" bestFit="1" customWidth="1"/>
    <col min="12744" max="12744" width="7.85546875" style="6" bestFit="1" customWidth="1"/>
    <col min="12745" max="12745" width="11.7109375" style="6" bestFit="1" customWidth="1"/>
    <col min="12746" max="12746" width="14.28515625" style="6" customWidth="1"/>
    <col min="12747" max="12747" width="11.7109375" style="6" bestFit="1" customWidth="1"/>
    <col min="12748" max="12748" width="14.140625" style="6" bestFit="1" customWidth="1"/>
    <col min="12749" max="12749" width="16.7109375" style="6" customWidth="1"/>
    <col min="12750" max="12750" width="16.5703125" style="6" customWidth="1"/>
    <col min="12751" max="12752" width="7.85546875" style="6" bestFit="1" customWidth="1"/>
    <col min="12753" max="12753" width="8" style="6" bestFit="1" customWidth="1"/>
    <col min="12754" max="12755" width="7.85546875" style="6" bestFit="1" customWidth="1"/>
    <col min="12756" max="12756" width="9.7109375" style="6" customWidth="1"/>
    <col min="12757" max="12757" width="12.85546875" style="6" customWidth="1"/>
    <col min="12758" max="12994" width="9.140625" style="6"/>
    <col min="12995" max="12995" width="9" style="6" bestFit="1" customWidth="1"/>
    <col min="12996" max="12996" width="9.85546875" style="6" bestFit="1" customWidth="1"/>
    <col min="12997" max="12997" width="9.140625" style="6" bestFit="1" customWidth="1"/>
    <col min="12998" max="12998" width="16" style="6" bestFit="1" customWidth="1"/>
    <col min="12999" max="12999" width="9" style="6" bestFit="1" customWidth="1"/>
    <col min="13000" max="13000" width="7.85546875" style="6" bestFit="1" customWidth="1"/>
    <col min="13001" max="13001" width="11.7109375" style="6" bestFit="1" customWidth="1"/>
    <col min="13002" max="13002" width="14.28515625" style="6" customWidth="1"/>
    <col min="13003" max="13003" width="11.7109375" style="6" bestFit="1" customWidth="1"/>
    <col min="13004" max="13004" width="14.140625" style="6" bestFit="1" customWidth="1"/>
    <col min="13005" max="13005" width="16.7109375" style="6" customWidth="1"/>
    <col min="13006" max="13006" width="16.5703125" style="6" customWidth="1"/>
    <col min="13007" max="13008" width="7.85546875" style="6" bestFit="1" customWidth="1"/>
    <col min="13009" max="13009" width="8" style="6" bestFit="1" customWidth="1"/>
    <col min="13010" max="13011" width="7.85546875" style="6" bestFit="1" customWidth="1"/>
    <col min="13012" max="13012" width="9.7109375" style="6" customWidth="1"/>
    <col min="13013" max="13013" width="12.85546875" style="6" customWidth="1"/>
    <col min="13014" max="13250" width="9.140625" style="6"/>
    <col min="13251" max="13251" width="9" style="6" bestFit="1" customWidth="1"/>
    <col min="13252" max="13252" width="9.85546875" style="6" bestFit="1" customWidth="1"/>
    <col min="13253" max="13253" width="9.140625" style="6" bestFit="1" customWidth="1"/>
    <col min="13254" max="13254" width="16" style="6" bestFit="1" customWidth="1"/>
    <col min="13255" max="13255" width="9" style="6" bestFit="1" customWidth="1"/>
    <col min="13256" max="13256" width="7.85546875" style="6" bestFit="1" customWidth="1"/>
    <col min="13257" max="13257" width="11.7109375" style="6" bestFit="1" customWidth="1"/>
    <col min="13258" max="13258" width="14.28515625" style="6" customWidth="1"/>
    <col min="13259" max="13259" width="11.7109375" style="6" bestFit="1" customWidth="1"/>
    <col min="13260" max="13260" width="14.140625" style="6" bestFit="1" customWidth="1"/>
    <col min="13261" max="13261" width="16.7109375" style="6" customWidth="1"/>
    <col min="13262" max="13262" width="16.5703125" style="6" customWidth="1"/>
    <col min="13263" max="13264" width="7.85546875" style="6" bestFit="1" customWidth="1"/>
    <col min="13265" max="13265" width="8" style="6" bestFit="1" customWidth="1"/>
    <col min="13266" max="13267" width="7.85546875" style="6" bestFit="1" customWidth="1"/>
    <col min="13268" max="13268" width="9.7109375" style="6" customWidth="1"/>
    <col min="13269" max="13269" width="12.85546875" style="6" customWidth="1"/>
    <col min="13270" max="13506" width="9.140625" style="6"/>
    <col min="13507" max="13507" width="9" style="6" bestFit="1" customWidth="1"/>
    <col min="13508" max="13508" width="9.85546875" style="6" bestFit="1" customWidth="1"/>
    <col min="13509" max="13509" width="9.140625" style="6" bestFit="1" customWidth="1"/>
    <col min="13510" max="13510" width="16" style="6" bestFit="1" customWidth="1"/>
    <col min="13511" max="13511" width="9" style="6" bestFit="1" customWidth="1"/>
    <col min="13512" max="13512" width="7.85546875" style="6" bestFit="1" customWidth="1"/>
    <col min="13513" max="13513" width="11.7109375" style="6" bestFit="1" customWidth="1"/>
    <col min="13514" max="13514" width="14.28515625" style="6" customWidth="1"/>
    <col min="13515" max="13515" width="11.7109375" style="6" bestFit="1" customWidth="1"/>
    <col min="13516" max="13516" width="14.140625" style="6" bestFit="1" customWidth="1"/>
    <col min="13517" max="13517" width="16.7109375" style="6" customWidth="1"/>
    <col min="13518" max="13518" width="16.5703125" style="6" customWidth="1"/>
    <col min="13519" max="13520" width="7.85546875" style="6" bestFit="1" customWidth="1"/>
    <col min="13521" max="13521" width="8" style="6" bestFit="1" customWidth="1"/>
    <col min="13522" max="13523" width="7.85546875" style="6" bestFit="1" customWidth="1"/>
    <col min="13524" max="13524" width="9.7109375" style="6" customWidth="1"/>
    <col min="13525" max="13525" width="12.85546875" style="6" customWidth="1"/>
    <col min="13526" max="13762" width="9.140625" style="6"/>
    <col min="13763" max="13763" width="9" style="6" bestFit="1" customWidth="1"/>
    <col min="13764" max="13764" width="9.85546875" style="6" bestFit="1" customWidth="1"/>
    <col min="13765" max="13765" width="9.140625" style="6" bestFit="1" customWidth="1"/>
    <col min="13766" max="13766" width="16" style="6" bestFit="1" customWidth="1"/>
    <col min="13767" max="13767" width="9" style="6" bestFit="1" customWidth="1"/>
    <col min="13768" max="13768" width="7.85546875" style="6" bestFit="1" customWidth="1"/>
    <col min="13769" max="13769" width="11.7109375" style="6" bestFit="1" customWidth="1"/>
    <col min="13770" max="13770" width="14.28515625" style="6" customWidth="1"/>
    <col min="13771" max="13771" width="11.7109375" style="6" bestFit="1" customWidth="1"/>
    <col min="13772" max="13772" width="14.140625" style="6" bestFit="1" customWidth="1"/>
    <col min="13773" max="13773" width="16.7109375" style="6" customWidth="1"/>
    <col min="13774" max="13774" width="16.5703125" style="6" customWidth="1"/>
    <col min="13775" max="13776" width="7.85546875" style="6" bestFit="1" customWidth="1"/>
    <col min="13777" max="13777" width="8" style="6" bestFit="1" customWidth="1"/>
    <col min="13778" max="13779" width="7.85546875" style="6" bestFit="1" customWidth="1"/>
    <col min="13780" max="13780" width="9.7109375" style="6" customWidth="1"/>
    <col min="13781" max="13781" width="12.85546875" style="6" customWidth="1"/>
    <col min="13782" max="14018" width="9.140625" style="6"/>
    <col min="14019" max="14019" width="9" style="6" bestFit="1" customWidth="1"/>
    <col min="14020" max="14020" width="9.85546875" style="6" bestFit="1" customWidth="1"/>
    <col min="14021" max="14021" width="9.140625" style="6" bestFit="1" customWidth="1"/>
    <col min="14022" max="14022" width="16" style="6" bestFit="1" customWidth="1"/>
    <col min="14023" max="14023" width="9" style="6" bestFit="1" customWidth="1"/>
    <col min="14024" max="14024" width="7.85546875" style="6" bestFit="1" customWidth="1"/>
    <col min="14025" max="14025" width="11.7109375" style="6" bestFit="1" customWidth="1"/>
    <col min="14026" max="14026" width="14.28515625" style="6" customWidth="1"/>
    <col min="14027" max="14027" width="11.7109375" style="6" bestFit="1" customWidth="1"/>
    <col min="14028" max="14028" width="14.140625" style="6" bestFit="1" customWidth="1"/>
    <col min="14029" max="14029" width="16.7109375" style="6" customWidth="1"/>
    <col min="14030" max="14030" width="16.5703125" style="6" customWidth="1"/>
    <col min="14031" max="14032" width="7.85546875" style="6" bestFit="1" customWidth="1"/>
    <col min="14033" max="14033" width="8" style="6" bestFit="1" customWidth="1"/>
    <col min="14034" max="14035" width="7.85546875" style="6" bestFit="1" customWidth="1"/>
    <col min="14036" max="14036" width="9.7109375" style="6" customWidth="1"/>
    <col min="14037" max="14037" width="12.85546875" style="6" customWidth="1"/>
    <col min="14038" max="14274" width="9.140625" style="6"/>
    <col min="14275" max="14275" width="9" style="6" bestFit="1" customWidth="1"/>
    <col min="14276" max="14276" width="9.85546875" style="6" bestFit="1" customWidth="1"/>
    <col min="14277" max="14277" width="9.140625" style="6" bestFit="1" customWidth="1"/>
    <col min="14278" max="14278" width="16" style="6" bestFit="1" customWidth="1"/>
    <col min="14279" max="14279" width="9" style="6" bestFit="1" customWidth="1"/>
    <col min="14280" max="14280" width="7.85546875" style="6" bestFit="1" customWidth="1"/>
    <col min="14281" max="14281" width="11.7109375" style="6" bestFit="1" customWidth="1"/>
    <col min="14282" max="14282" width="14.28515625" style="6" customWidth="1"/>
    <col min="14283" max="14283" width="11.7109375" style="6" bestFit="1" customWidth="1"/>
    <col min="14284" max="14284" width="14.140625" style="6" bestFit="1" customWidth="1"/>
    <col min="14285" max="14285" width="16.7109375" style="6" customWidth="1"/>
    <col min="14286" max="14286" width="16.5703125" style="6" customWidth="1"/>
    <col min="14287" max="14288" width="7.85546875" style="6" bestFit="1" customWidth="1"/>
    <col min="14289" max="14289" width="8" style="6" bestFit="1" customWidth="1"/>
    <col min="14290" max="14291" width="7.85546875" style="6" bestFit="1" customWidth="1"/>
    <col min="14292" max="14292" width="9.7109375" style="6" customWidth="1"/>
    <col min="14293" max="14293" width="12.85546875" style="6" customWidth="1"/>
    <col min="14294" max="14530" width="9.140625" style="6"/>
    <col min="14531" max="14531" width="9" style="6" bestFit="1" customWidth="1"/>
    <col min="14532" max="14532" width="9.85546875" style="6" bestFit="1" customWidth="1"/>
    <col min="14533" max="14533" width="9.140625" style="6" bestFit="1" customWidth="1"/>
    <col min="14534" max="14534" width="16" style="6" bestFit="1" customWidth="1"/>
    <col min="14535" max="14535" width="9" style="6" bestFit="1" customWidth="1"/>
    <col min="14536" max="14536" width="7.85546875" style="6" bestFit="1" customWidth="1"/>
    <col min="14537" max="14537" width="11.7109375" style="6" bestFit="1" customWidth="1"/>
    <col min="14538" max="14538" width="14.28515625" style="6" customWidth="1"/>
    <col min="14539" max="14539" width="11.7109375" style="6" bestFit="1" customWidth="1"/>
    <col min="14540" max="14540" width="14.140625" style="6" bestFit="1" customWidth="1"/>
    <col min="14541" max="14541" width="16.7109375" style="6" customWidth="1"/>
    <col min="14542" max="14542" width="16.5703125" style="6" customWidth="1"/>
    <col min="14543" max="14544" width="7.85546875" style="6" bestFit="1" customWidth="1"/>
    <col min="14545" max="14545" width="8" style="6" bestFit="1" customWidth="1"/>
    <col min="14546" max="14547" width="7.85546875" style="6" bestFit="1" customWidth="1"/>
    <col min="14548" max="14548" width="9.7109375" style="6" customWidth="1"/>
    <col min="14549" max="14549" width="12.85546875" style="6" customWidth="1"/>
    <col min="14550" max="14786" width="9.140625" style="6"/>
    <col min="14787" max="14787" width="9" style="6" bestFit="1" customWidth="1"/>
    <col min="14788" max="14788" width="9.85546875" style="6" bestFit="1" customWidth="1"/>
    <col min="14789" max="14789" width="9.140625" style="6" bestFit="1" customWidth="1"/>
    <col min="14790" max="14790" width="16" style="6" bestFit="1" customWidth="1"/>
    <col min="14791" max="14791" width="9" style="6" bestFit="1" customWidth="1"/>
    <col min="14792" max="14792" width="7.85546875" style="6" bestFit="1" customWidth="1"/>
    <col min="14793" max="14793" width="11.7109375" style="6" bestFit="1" customWidth="1"/>
    <col min="14794" max="14794" width="14.28515625" style="6" customWidth="1"/>
    <col min="14795" max="14795" width="11.7109375" style="6" bestFit="1" customWidth="1"/>
    <col min="14796" max="14796" width="14.140625" style="6" bestFit="1" customWidth="1"/>
    <col min="14797" max="14797" width="16.7109375" style="6" customWidth="1"/>
    <col min="14798" max="14798" width="16.5703125" style="6" customWidth="1"/>
    <col min="14799" max="14800" width="7.85546875" style="6" bestFit="1" customWidth="1"/>
    <col min="14801" max="14801" width="8" style="6" bestFit="1" customWidth="1"/>
    <col min="14802" max="14803" width="7.85546875" style="6" bestFit="1" customWidth="1"/>
    <col min="14804" max="14804" width="9.7109375" style="6" customWidth="1"/>
    <col min="14805" max="14805" width="12.85546875" style="6" customWidth="1"/>
    <col min="14806" max="15042" width="9.140625" style="6"/>
    <col min="15043" max="15043" width="9" style="6" bestFit="1" customWidth="1"/>
    <col min="15044" max="15044" width="9.85546875" style="6" bestFit="1" customWidth="1"/>
    <col min="15045" max="15045" width="9.140625" style="6" bestFit="1" customWidth="1"/>
    <col min="15046" max="15046" width="16" style="6" bestFit="1" customWidth="1"/>
    <col min="15047" max="15047" width="9" style="6" bestFit="1" customWidth="1"/>
    <col min="15048" max="15048" width="7.85546875" style="6" bestFit="1" customWidth="1"/>
    <col min="15049" max="15049" width="11.7109375" style="6" bestFit="1" customWidth="1"/>
    <col min="15050" max="15050" width="14.28515625" style="6" customWidth="1"/>
    <col min="15051" max="15051" width="11.7109375" style="6" bestFit="1" customWidth="1"/>
    <col min="15052" max="15052" width="14.140625" style="6" bestFit="1" customWidth="1"/>
    <col min="15053" max="15053" width="16.7109375" style="6" customWidth="1"/>
    <col min="15054" max="15054" width="16.5703125" style="6" customWidth="1"/>
    <col min="15055" max="15056" width="7.85546875" style="6" bestFit="1" customWidth="1"/>
    <col min="15057" max="15057" width="8" style="6" bestFit="1" customWidth="1"/>
    <col min="15058" max="15059" width="7.85546875" style="6" bestFit="1" customWidth="1"/>
    <col min="15060" max="15060" width="9.7109375" style="6" customWidth="1"/>
    <col min="15061" max="15061" width="12.85546875" style="6" customWidth="1"/>
    <col min="15062" max="15298" width="9.140625" style="6"/>
    <col min="15299" max="15299" width="9" style="6" bestFit="1" customWidth="1"/>
    <col min="15300" max="15300" width="9.85546875" style="6" bestFit="1" customWidth="1"/>
    <col min="15301" max="15301" width="9.140625" style="6" bestFit="1" customWidth="1"/>
    <col min="15302" max="15302" width="16" style="6" bestFit="1" customWidth="1"/>
    <col min="15303" max="15303" width="9" style="6" bestFit="1" customWidth="1"/>
    <col min="15304" max="15304" width="7.85546875" style="6" bestFit="1" customWidth="1"/>
    <col min="15305" max="15305" width="11.7109375" style="6" bestFit="1" customWidth="1"/>
    <col min="15306" max="15306" width="14.28515625" style="6" customWidth="1"/>
    <col min="15307" max="15307" width="11.7109375" style="6" bestFit="1" customWidth="1"/>
    <col min="15308" max="15308" width="14.140625" style="6" bestFit="1" customWidth="1"/>
    <col min="15309" max="15309" width="16.7109375" style="6" customWidth="1"/>
    <col min="15310" max="15310" width="16.5703125" style="6" customWidth="1"/>
    <col min="15311" max="15312" width="7.85546875" style="6" bestFit="1" customWidth="1"/>
    <col min="15313" max="15313" width="8" style="6" bestFit="1" customWidth="1"/>
    <col min="15314" max="15315" width="7.85546875" style="6" bestFit="1" customWidth="1"/>
    <col min="15316" max="15316" width="9.7109375" style="6" customWidth="1"/>
    <col min="15317" max="15317" width="12.85546875" style="6" customWidth="1"/>
    <col min="15318" max="15554" width="9.140625" style="6"/>
    <col min="15555" max="15555" width="9" style="6" bestFit="1" customWidth="1"/>
    <col min="15556" max="15556" width="9.85546875" style="6" bestFit="1" customWidth="1"/>
    <col min="15557" max="15557" width="9.140625" style="6" bestFit="1" customWidth="1"/>
    <col min="15558" max="15558" width="16" style="6" bestFit="1" customWidth="1"/>
    <col min="15559" max="15559" width="9" style="6" bestFit="1" customWidth="1"/>
    <col min="15560" max="15560" width="7.85546875" style="6" bestFit="1" customWidth="1"/>
    <col min="15561" max="15561" width="11.7109375" style="6" bestFit="1" customWidth="1"/>
    <col min="15562" max="15562" width="14.28515625" style="6" customWidth="1"/>
    <col min="15563" max="15563" width="11.7109375" style="6" bestFit="1" customWidth="1"/>
    <col min="15564" max="15564" width="14.140625" style="6" bestFit="1" customWidth="1"/>
    <col min="15565" max="15565" width="16.7109375" style="6" customWidth="1"/>
    <col min="15566" max="15566" width="16.5703125" style="6" customWidth="1"/>
    <col min="15567" max="15568" width="7.85546875" style="6" bestFit="1" customWidth="1"/>
    <col min="15569" max="15569" width="8" style="6" bestFit="1" customWidth="1"/>
    <col min="15570" max="15571" width="7.85546875" style="6" bestFit="1" customWidth="1"/>
    <col min="15572" max="15572" width="9.7109375" style="6" customWidth="1"/>
    <col min="15573" max="15573" width="12.85546875" style="6" customWidth="1"/>
    <col min="15574" max="15810" width="9.140625" style="6"/>
    <col min="15811" max="15811" width="9" style="6" bestFit="1" customWidth="1"/>
    <col min="15812" max="15812" width="9.85546875" style="6" bestFit="1" customWidth="1"/>
    <col min="15813" max="15813" width="9.140625" style="6" bestFit="1" customWidth="1"/>
    <col min="15814" max="15814" width="16" style="6" bestFit="1" customWidth="1"/>
    <col min="15815" max="15815" width="9" style="6" bestFit="1" customWidth="1"/>
    <col min="15816" max="15816" width="7.85546875" style="6" bestFit="1" customWidth="1"/>
    <col min="15817" max="15817" width="11.7109375" style="6" bestFit="1" customWidth="1"/>
    <col min="15818" max="15818" width="14.28515625" style="6" customWidth="1"/>
    <col min="15819" max="15819" width="11.7109375" style="6" bestFit="1" customWidth="1"/>
    <col min="15820" max="15820" width="14.140625" style="6" bestFit="1" customWidth="1"/>
    <col min="15821" max="15821" width="16.7109375" style="6" customWidth="1"/>
    <col min="15822" max="15822" width="16.5703125" style="6" customWidth="1"/>
    <col min="15823" max="15824" width="7.85546875" style="6" bestFit="1" customWidth="1"/>
    <col min="15825" max="15825" width="8" style="6" bestFit="1" customWidth="1"/>
    <col min="15826" max="15827" width="7.85546875" style="6" bestFit="1" customWidth="1"/>
    <col min="15828" max="15828" width="9.7109375" style="6" customWidth="1"/>
    <col min="15829" max="15829" width="12.85546875" style="6" customWidth="1"/>
    <col min="15830" max="16066" width="9.140625" style="6"/>
    <col min="16067" max="16067" width="9" style="6" bestFit="1" customWidth="1"/>
    <col min="16068" max="16068" width="9.85546875" style="6" bestFit="1" customWidth="1"/>
    <col min="16069" max="16069" width="9.140625" style="6" bestFit="1" customWidth="1"/>
    <col min="16070" max="16070" width="16" style="6" bestFit="1" customWidth="1"/>
    <col min="16071" max="16071" width="9" style="6" bestFit="1" customWidth="1"/>
    <col min="16072" max="16072" width="7.85546875" style="6" bestFit="1" customWidth="1"/>
    <col min="16073" max="16073" width="11.7109375" style="6" bestFit="1" customWidth="1"/>
    <col min="16074" max="16074" width="14.28515625" style="6" customWidth="1"/>
    <col min="16075" max="16075" width="11.7109375" style="6" bestFit="1" customWidth="1"/>
    <col min="16076" max="16076" width="14.140625" style="6" bestFit="1" customWidth="1"/>
    <col min="16077" max="16077" width="16.7109375" style="6" customWidth="1"/>
    <col min="16078" max="16078" width="16.5703125" style="6" customWidth="1"/>
    <col min="16079" max="16080" width="7.85546875" style="6" bestFit="1" customWidth="1"/>
    <col min="16081" max="16081" width="8" style="6" bestFit="1" customWidth="1"/>
    <col min="16082" max="16083" width="7.85546875" style="6" bestFit="1" customWidth="1"/>
    <col min="16084" max="16084" width="9.7109375" style="6" customWidth="1"/>
    <col min="16085" max="16085" width="12.85546875" style="6" customWidth="1"/>
    <col min="16086" max="16384" width="9.140625" style="6"/>
  </cols>
  <sheetData>
    <row r="1" spans="1:17" ht="11.25" customHeight="1">
      <c r="A1" s="94" t="s">
        <v>4</v>
      </c>
      <c r="B1" s="85" t="s">
        <v>2</v>
      </c>
      <c r="C1" s="85" t="s">
        <v>0</v>
      </c>
      <c r="D1" s="86" t="s">
        <v>1</v>
      </c>
      <c r="E1" s="87" t="s">
        <v>20</v>
      </c>
      <c r="F1" s="80" t="s">
        <v>6</v>
      </c>
      <c r="G1" s="81"/>
      <c r="H1" s="81"/>
      <c r="I1" s="80" t="s">
        <v>7</v>
      </c>
      <c r="J1" s="81"/>
      <c r="K1" s="81"/>
      <c r="L1" s="82" t="s">
        <v>8</v>
      </c>
      <c r="M1" s="83"/>
      <c r="N1" s="83"/>
      <c r="O1" s="84" t="s">
        <v>26</v>
      </c>
      <c r="P1" s="85" t="s">
        <v>27</v>
      </c>
    </row>
    <row r="2" spans="1:17">
      <c r="A2" s="95"/>
      <c r="B2" s="85"/>
      <c r="C2" s="85"/>
      <c r="D2" s="86"/>
      <c r="E2" s="88"/>
      <c r="F2" s="2"/>
      <c r="G2" s="4" t="s">
        <v>9</v>
      </c>
      <c r="H2" s="5" t="s">
        <v>5</v>
      </c>
      <c r="I2" s="2"/>
      <c r="J2" s="4" t="s">
        <v>9</v>
      </c>
      <c r="K2" s="5" t="s">
        <v>5</v>
      </c>
      <c r="L2" s="2"/>
      <c r="M2" s="4" t="s">
        <v>9</v>
      </c>
      <c r="N2" s="5" t="s">
        <v>5</v>
      </c>
      <c r="O2" s="84"/>
      <c r="P2" s="85"/>
    </row>
    <row r="3" spans="1:17">
      <c r="A3" s="36">
        <v>1998</v>
      </c>
      <c r="B3" s="9"/>
      <c r="C3" s="35" t="s">
        <v>14</v>
      </c>
      <c r="D3" s="1"/>
      <c r="E3" s="39"/>
      <c r="F3" s="40">
        <v>2127.5700000000002</v>
      </c>
      <c r="G3" s="40"/>
      <c r="H3" s="40">
        <v>2129.0300000000002</v>
      </c>
      <c r="I3" s="39">
        <f>D3*1.3%</f>
        <v>0</v>
      </c>
      <c r="J3" s="39"/>
      <c r="K3" s="39"/>
      <c r="L3" s="40">
        <v>409.15</v>
      </c>
      <c r="M3" s="7"/>
      <c r="N3" s="7">
        <v>413.68</v>
      </c>
      <c r="O3" s="57" t="s">
        <v>30</v>
      </c>
      <c r="P3" s="61">
        <v>5.99</v>
      </c>
    </row>
    <row r="4" spans="1:17" s="12" customFormat="1">
      <c r="A4" s="36">
        <v>1998</v>
      </c>
      <c r="B4" s="9"/>
      <c r="C4" s="35" t="s">
        <v>11</v>
      </c>
      <c r="D4" s="13"/>
      <c r="E4" s="39"/>
      <c r="F4" s="40">
        <v>1789.32</v>
      </c>
      <c r="G4" s="14"/>
      <c r="H4" s="14">
        <v>1866.37</v>
      </c>
      <c r="I4" s="39">
        <f t="shared" ref="I4:I13" si="0">D4*1.3%</f>
        <v>0</v>
      </c>
      <c r="J4" s="13"/>
      <c r="K4" s="13"/>
      <c r="L4" s="40">
        <v>344.1</v>
      </c>
      <c r="M4" s="14"/>
      <c r="N4" s="14">
        <v>502.45</v>
      </c>
      <c r="O4" s="57" t="s">
        <v>30</v>
      </c>
      <c r="P4" s="61">
        <v>235.4</v>
      </c>
      <c r="Q4" s="49"/>
    </row>
    <row r="5" spans="1:17" s="66" customFormat="1">
      <c r="A5" s="58">
        <v>223</v>
      </c>
      <c r="B5" s="54">
        <v>36159</v>
      </c>
      <c r="C5" s="70" t="s">
        <v>25</v>
      </c>
      <c r="D5" s="68">
        <v>880.41</v>
      </c>
      <c r="E5" s="68">
        <f t="shared" ref="E5" si="1">2.93+10.56+(D5-352.16)*1.2%</f>
        <v>19.829000000000001</v>
      </c>
      <c r="F5" s="56"/>
      <c r="G5" s="56">
        <v>5.72</v>
      </c>
      <c r="H5" s="56"/>
      <c r="I5" s="68"/>
      <c r="J5" s="68"/>
      <c r="K5" s="68"/>
      <c r="L5" s="69"/>
      <c r="M5" s="69">
        <v>1.1000000000000001</v>
      </c>
      <c r="N5" s="69"/>
      <c r="O5" s="57" t="s">
        <v>30</v>
      </c>
      <c r="P5" s="61">
        <v>6.83</v>
      </c>
      <c r="Q5" s="49"/>
    </row>
    <row r="6" spans="1:17" s="46" customFormat="1">
      <c r="A6" s="36">
        <v>622</v>
      </c>
      <c r="B6" s="9">
        <v>36406</v>
      </c>
      <c r="C6" s="35" t="s">
        <v>13</v>
      </c>
      <c r="D6" s="50">
        <v>234.78</v>
      </c>
      <c r="E6" s="50">
        <f t="shared" ref="E6" si="2">2.93+10.56+(D6-352.16)*1.2%</f>
        <v>12.081440000000001</v>
      </c>
      <c r="F6" s="51">
        <f t="shared" ref="F6:F21" si="3">D6*0.65%</f>
        <v>1.52607</v>
      </c>
      <c r="G6" s="51"/>
      <c r="H6" s="51">
        <v>15.26</v>
      </c>
      <c r="I6" s="50"/>
      <c r="J6" s="50"/>
      <c r="K6" s="50"/>
      <c r="L6" s="51">
        <f t="shared" ref="L6:L21" si="4">D6*0.125%</f>
        <v>0.29347499999999999</v>
      </c>
      <c r="M6" s="51"/>
      <c r="N6" s="51">
        <v>2.93</v>
      </c>
      <c r="O6" s="57" t="s">
        <v>28</v>
      </c>
      <c r="P6" s="61">
        <v>16.37</v>
      </c>
      <c r="Q6" s="49"/>
    </row>
    <row r="7" spans="1:17" s="49" customFormat="1">
      <c r="A7" s="58">
        <v>990</v>
      </c>
      <c r="B7" s="54">
        <v>36648</v>
      </c>
      <c r="C7" s="35" t="s">
        <v>3</v>
      </c>
      <c r="D7" s="59">
        <v>4240.0600000000004</v>
      </c>
      <c r="E7" s="59">
        <f>2.93+10.56+(3359.65-352.16)*1.2%</f>
        <v>49.579880000000003</v>
      </c>
      <c r="F7" s="59"/>
      <c r="G7" s="59">
        <f>3359*0.65%</f>
        <v>21.833500000000001</v>
      </c>
      <c r="H7" s="59">
        <v>27.56</v>
      </c>
      <c r="I7" s="59"/>
      <c r="J7" s="59"/>
      <c r="K7" s="59"/>
      <c r="L7" s="59">
        <f>3359.65*0.125%</f>
        <v>4.1995624999999999</v>
      </c>
      <c r="M7" s="59"/>
      <c r="N7" s="59">
        <v>5.3</v>
      </c>
      <c r="O7" s="57" t="s">
        <v>41</v>
      </c>
      <c r="P7" s="62">
        <v>6.85</v>
      </c>
    </row>
    <row r="8" spans="1:17" s="46" customFormat="1">
      <c r="A8" s="36">
        <v>1265</v>
      </c>
      <c r="B8" s="9">
        <v>36823</v>
      </c>
      <c r="C8" s="35" t="s">
        <v>24</v>
      </c>
      <c r="D8" s="47">
        <v>1760.82</v>
      </c>
      <c r="E8" s="47">
        <f t="shared" ref="E8:E21" si="5">2.93+10.56+(D8-352.16)*1.2%</f>
        <v>30.393920000000001</v>
      </c>
      <c r="F8" s="48">
        <f t="shared" si="3"/>
        <v>11.44533</v>
      </c>
      <c r="G8" s="48"/>
      <c r="H8" s="48">
        <v>114.45</v>
      </c>
      <c r="I8" s="47"/>
      <c r="J8" s="47"/>
      <c r="K8" s="47"/>
      <c r="L8" s="48">
        <f t="shared" si="4"/>
        <v>2.201025</v>
      </c>
      <c r="M8" s="48"/>
      <c r="N8" s="48">
        <v>22.01</v>
      </c>
      <c r="O8" s="57" t="s">
        <v>28</v>
      </c>
      <c r="P8" s="61">
        <v>122.81</v>
      </c>
      <c r="Q8" s="49"/>
    </row>
    <row r="9" spans="1:17" s="46" customFormat="1">
      <c r="A9" s="58">
        <v>1315</v>
      </c>
      <c r="B9" s="9">
        <v>36852</v>
      </c>
      <c r="C9" s="35" t="s">
        <v>3</v>
      </c>
      <c r="D9" s="47">
        <v>4695.5200000000004</v>
      </c>
      <c r="E9" s="47">
        <f t="shared" si="5"/>
        <v>65.610320000000002</v>
      </c>
      <c r="F9" s="48">
        <f t="shared" si="3"/>
        <v>30.520880000000005</v>
      </c>
      <c r="G9" s="48"/>
      <c r="H9" s="48">
        <v>133.15</v>
      </c>
      <c r="I9" s="47"/>
      <c r="J9" s="47"/>
      <c r="K9" s="47"/>
      <c r="L9" s="48">
        <f t="shared" si="4"/>
        <v>5.8694000000000006</v>
      </c>
      <c r="M9" s="48"/>
      <c r="N9" s="48">
        <v>25.61</v>
      </c>
      <c r="O9" s="57" t="s">
        <v>42</v>
      </c>
      <c r="P9" s="61">
        <v>122.37</v>
      </c>
      <c r="Q9" s="49"/>
    </row>
    <row r="10" spans="1:17" s="46" customFormat="1">
      <c r="A10" s="36">
        <v>1316</v>
      </c>
      <c r="B10" s="9">
        <v>36852</v>
      </c>
      <c r="C10" s="35" t="s">
        <v>3</v>
      </c>
      <c r="D10" s="47">
        <v>4930.3</v>
      </c>
      <c r="E10" s="47">
        <f t="shared" si="5"/>
        <v>68.427680000000009</v>
      </c>
      <c r="F10" s="48">
        <f t="shared" si="3"/>
        <v>32.046950000000002</v>
      </c>
      <c r="G10" s="48"/>
      <c r="H10" s="48">
        <v>32.049999999999997</v>
      </c>
      <c r="I10" s="47"/>
      <c r="J10" s="47"/>
      <c r="K10" s="47"/>
      <c r="L10" s="48">
        <f t="shared" si="4"/>
        <v>6.1628750000000005</v>
      </c>
      <c r="M10" s="48"/>
      <c r="N10" s="48">
        <v>6.16</v>
      </c>
      <c r="O10" s="57" t="s">
        <v>40</v>
      </c>
      <c r="P10" s="61">
        <v>1.82</v>
      </c>
      <c r="Q10" s="49"/>
    </row>
    <row r="11" spans="1:17" s="49" customFormat="1">
      <c r="A11" s="36">
        <v>1614</v>
      </c>
      <c r="B11" s="9">
        <v>37060</v>
      </c>
      <c r="C11" s="35" t="s">
        <v>21</v>
      </c>
      <c r="D11" s="48">
        <v>1907.56</v>
      </c>
      <c r="E11" s="47">
        <f>2.93+10.56+(1037.26-352.16)*1.2%</f>
        <v>21.711199999999998</v>
      </c>
      <c r="F11" s="48">
        <v>12.4</v>
      </c>
      <c r="G11" s="48"/>
      <c r="H11" s="48"/>
      <c r="I11" s="48"/>
      <c r="J11" s="48"/>
      <c r="K11" s="48"/>
      <c r="L11" s="48"/>
      <c r="M11" s="48"/>
      <c r="N11" s="48">
        <v>2.38</v>
      </c>
      <c r="O11" s="57" t="s">
        <v>30</v>
      </c>
      <c r="P11" s="62">
        <v>2.38</v>
      </c>
    </row>
    <row r="12" spans="1:17" s="46" customFormat="1">
      <c r="A12" s="36">
        <v>1672</v>
      </c>
      <c r="B12" s="9">
        <v>37102</v>
      </c>
      <c r="C12" s="35" t="s">
        <v>23</v>
      </c>
      <c r="D12" s="47">
        <v>2300.69</v>
      </c>
      <c r="E12" s="47">
        <f t="shared" si="5"/>
        <v>36.87236</v>
      </c>
      <c r="F12" s="48">
        <f t="shared" si="3"/>
        <v>14.954485000000002</v>
      </c>
      <c r="G12" s="48"/>
      <c r="H12" s="48">
        <v>149.82</v>
      </c>
      <c r="I12" s="47"/>
      <c r="J12" s="47"/>
      <c r="K12" s="47"/>
      <c r="L12" s="48">
        <f t="shared" si="4"/>
        <v>2.8758625000000002</v>
      </c>
      <c r="M12" s="48"/>
      <c r="N12" s="48">
        <v>28.81</v>
      </c>
      <c r="O12" s="57" t="s">
        <v>28</v>
      </c>
      <c r="P12" s="61">
        <v>160.80000000000001</v>
      </c>
      <c r="Q12" s="49"/>
    </row>
    <row r="13" spans="1:17" s="46" customFormat="1" ht="12" customHeight="1">
      <c r="A13" s="36">
        <v>2208</v>
      </c>
      <c r="B13" s="15">
        <v>37434</v>
      </c>
      <c r="C13" s="21" t="s">
        <v>16</v>
      </c>
      <c r="D13" s="47">
        <v>5791.7</v>
      </c>
      <c r="E13" s="47">
        <f>2.93+10.56+(5791.7-352.16)*1.2%</f>
        <v>78.764479999999992</v>
      </c>
      <c r="F13" s="48"/>
      <c r="G13" s="48"/>
      <c r="H13" s="48"/>
      <c r="I13" s="47">
        <f t="shared" si="0"/>
        <v>75.292100000000005</v>
      </c>
      <c r="J13" s="47"/>
      <c r="K13" s="47">
        <v>77.63</v>
      </c>
      <c r="L13" s="48"/>
      <c r="M13" s="48"/>
      <c r="N13" s="48"/>
      <c r="O13" s="57" t="s">
        <v>43</v>
      </c>
      <c r="P13" s="61">
        <v>2.34</v>
      </c>
      <c r="Q13" s="49"/>
    </row>
    <row r="14" spans="1:17" s="46" customFormat="1">
      <c r="A14" s="36">
        <v>2519</v>
      </c>
      <c r="B14" s="9">
        <v>37573</v>
      </c>
      <c r="C14" s="35" t="s">
        <v>3</v>
      </c>
      <c r="D14" s="47">
        <v>9682.24</v>
      </c>
      <c r="E14" s="47">
        <f>2.93+10.56+(3283.74-352.16)*1.2%</f>
        <v>48.668959999999998</v>
      </c>
      <c r="F14" s="48">
        <f>3283.74*0.65%</f>
        <v>21.34431</v>
      </c>
      <c r="G14" s="48"/>
      <c r="H14" s="48">
        <v>62.93</v>
      </c>
      <c r="I14" s="47"/>
      <c r="J14" s="47"/>
      <c r="K14" s="47"/>
      <c r="L14" s="48">
        <f>3283.74*0.125%</f>
        <v>4.1046749999999994</v>
      </c>
      <c r="M14" s="48"/>
      <c r="N14" s="48">
        <v>12.1</v>
      </c>
      <c r="O14" s="57" t="s">
        <v>46</v>
      </c>
      <c r="P14" s="61">
        <v>49.59</v>
      </c>
      <c r="Q14" s="49"/>
    </row>
    <row r="15" spans="1:17" s="41" customFormat="1">
      <c r="A15" s="36">
        <v>2936</v>
      </c>
      <c r="B15" s="9">
        <v>37792</v>
      </c>
      <c r="C15" s="35" t="s">
        <v>3</v>
      </c>
      <c r="D15" s="42">
        <v>14423.38</v>
      </c>
      <c r="E15" s="42">
        <f t="shared" si="5"/>
        <v>182.34464</v>
      </c>
      <c r="F15" s="44">
        <f t="shared" si="3"/>
        <v>93.75197</v>
      </c>
      <c r="G15" s="44"/>
      <c r="H15" s="44">
        <v>143.99</v>
      </c>
      <c r="I15" s="42"/>
      <c r="J15" s="42"/>
      <c r="K15" s="42"/>
      <c r="L15" s="44">
        <f t="shared" si="4"/>
        <v>18.029225</v>
      </c>
      <c r="M15" s="44"/>
      <c r="N15" s="44">
        <v>27.69</v>
      </c>
      <c r="O15" s="57" t="s">
        <v>28</v>
      </c>
      <c r="P15" s="61">
        <v>59.9</v>
      </c>
      <c r="Q15" s="49"/>
    </row>
    <row r="16" spans="1:17" s="38" customFormat="1">
      <c r="A16" s="36">
        <v>2942</v>
      </c>
      <c r="B16" s="9">
        <v>37796</v>
      </c>
      <c r="C16" s="35" t="s">
        <v>13</v>
      </c>
      <c r="D16" s="39">
        <v>12507.4</v>
      </c>
      <c r="E16" s="39">
        <f t="shared" si="5"/>
        <v>159.35288</v>
      </c>
      <c r="F16" s="44">
        <f t="shared" si="3"/>
        <v>81.298100000000005</v>
      </c>
      <c r="G16" s="40"/>
      <c r="H16" s="40">
        <v>105.6</v>
      </c>
      <c r="I16" s="39"/>
      <c r="J16" s="39"/>
      <c r="K16" s="39"/>
      <c r="L16" s="40">
        <f t="shared" si="4"/>
        <v>15.63425</v>
      </c>
      <c r="M16" s="40"/>
      <c r="N16" s="40">
        <v>20.3</v>
      </c>
      <c r="O16" s="57" t="s">
        <v>28</v>
      </c>
      <c r="P16" s="61">
        <v>28.97</v>
      </c>
      <c r="Q16" s="49"/>
    </row>
    <row r="17" spans="1:17" s="66" customFormat="1">
      <c r="A17" s="58">
        <v>3149</v>
      </c>
      <c r="B17" s="15">
        <v>37860</v>
      </c>
      <c r="C17" s="67" t="s">
        <v>53</v>
      </c>
      <c r="D17" s="75">
        <v>8000</v>
      </c>
      <c r="E17" s="68">
        <f t="shared" ref="E17" si="6">2.93+10.56+(D17-352.16)*1.2%</f>
        <v>105.26407999999999</v>
      </c>
      <c r="F17" s="69"/>
      <c r="G17" s="69"/>
      <c r="H17" s="69"/>
      <c r="I17" s="68">
        <f t="shared" ref="I17" si="7">D17*1.3%</f>
        <v>104.00000000000001</v>
      </c>
      <c r="J17" s="68"/>
      <c r="K17" s="68">
        <v>520.13</v>
      </c>
      <c r="L17" s="69"/>
      <c r="M17" s="69"/>
      <c r="N17" s="69"/>
      <c r="O17" s="57" t="s">
        <v>30</v>
      </c>
      <c r="P17" s="61">
        <f>K17-I17</f>
        <v>416.13</v>
      </c>
      <c r="Q17" s="49"/>
    </row>
    <row r="18" spans="1:17" s="46" customFormat="1">
      <c r="A18" s="36">
        <v>3463</v>
      </c>
      <c r="B18" s="15">
        <v>37940</v>
      </c>
      <c r="C18" s="21" t="s">
        <v>13</v>
      </c>
      <c r="D18" s="47">
        <v>8282.39</v>
      </c>
      <c r="E18" s="47">
        <f t="shared" ref="E18" si="8">2.93+10.56+(D18-352.16)*1.2%</f>
        <v>108.65275999999999</v>
      </c>
      <c r="F18" s="48">
        <f t="shared" si="3"/>
        <v>53.835535</v>
      </c>
      <c r="G18" s="48"/>
      <c r="H18" s="48">
        <v>57.38</v>
      </c>
      <c r="I18" s="47"/>
      <c r="J18" s="47"/>
      <c r="K18" s="47"/>
      <c r="L18" s="48">
        <f t="shared" si="4"/>
        <v>10.352987499999999</v>
      </c>
      <c r="M18" s="48"/>
      <c r="N18" s="48">
        <v>11.03</v>
      </c>
      <c r="O18" s="57" t="s">
        <v>28</v>
      </c>
      <c r="P18" s="62">
        <v>4.22</v>
      </c>
      <c r="Q18" s="49"/>
    </row>
    <row r="19" spans="1:17" s="38" customFormat="1">
      <c r="A19" s="36">
        <v>3650</v>
      </c>
      <c r="B19" s="15">
        <v>38028</v>
      </c>
      <c r="C19" s="43" t="s">
        <v>22</v>
      </c>
      <c r="D19" s="42">
        <v>5091.71</v>
      </c>
      <c r="E19" s="42">
        <v>8.8000000000000007</v>
      </c>
      <c r="F19" s="40"/>
      <c r="G19" s="40"/>
      <c r="H19" s="44">
        <v>33.090000000000003</v>
      </c>
      <c r="I19" s="42"/>
      <c r="J19" s="42"/>
      <c r="K19" s="42"/>
      <c r="L19" s="44"/>
      <c r="M19" s="44"/>
      <c r="N19" s="44">
        <v>6.36</v>
      </c>
      <c r="O19" s="57" t="s">
        <v>48</v>
      </c>
      <c r="P19" s="61">
        <v>39.450000000000003</v>
      </c>
      <c r="Q19" s="49"/>
    </row>
    <row r="20" spans="1:17" s="38" customFormat="1">
      <c r="A20" s="36">
        <v>3651</v>
      </c>
      <c r="B20" s="15">
        <v>38028</v>
      </c>
      <c r="C20" s="43" t="s">
        <v>22</v>
      </c>
      <c r="D20" s="42">
        <v>5091.71</v>
      </c>
      <c r="E20" s="42">
        <v>8.8000000000000007</v>
      </c>
      <c r="F20" s="40"/>
      <c r="G20" s="40"/>
      <c r="H20" s="44">
        <v>33.090000000000003</v>
      </c>
      <c r="I20" s="42"/>
      <c r="J20" s="42"/>
      <c r="K20" s="42"/>
      <c r="L20" s="44"/>
      <c r="M20" s="44"/>
      <c r="N20" s="44">
        <v>6.36</v>
      </c>
      <c r="O20" s="57" t="s">
        <v>48</v>
      </c>
      <c r="P20" s="61">
        <v>39.450000000000003</v>
      </c>
      <c r="Q20" s="49"/>
    </row>
    <row r="21" spans="1:17" s="38" customFormat="1">
      <c r="A21" s="36">
        <v>4483</v>
      </c>
      <c r="B21" s="9">
        <v>38322</v>
      </c>
      <c r="C21" s="35" t="s">
        <v>13</v>
      </c>
      <c r="D21" s="39">
        <v>3629.25</v>
      </c>
      <c r="E21" s="39">
        <f t="shared" si="5"/>
        <v>52.815080000000002</v>
      </c>
      <c r="F21" s="40">
        <f t="shared" si="3"/>
        <v>23.590125</v>
      </c>
      <c r="G21" s="40"/>
      <c r="H21" s="40">
        <v>62.9</v>
      </c>
      <c r="I21" s="39"/>
      <c r="J21" s="39"/>
      <c r="K21" s="39"/>
      <c r="L21" s="40">
        <f t="shared" si="4"/>
        <v>4.5365625000000005</v>
      </c>
      <c r="M21" s="40"/>
      <c r="N21" s="40">
        <v>12.09</v>
      </c>
      <c r="O21" s="57" t="s">
        <v>30</v>
      </c>
      <c r="P21" s="61">
        <v>36.86</v>
      </c>
      <c r="Q21" s="49"/>
    </row>
    <row r="22" spans="1:17" s="28" customFormat="1">
      <c r="A22" s="16"/>
      <c r="B22" s="31">
        <v>38482</v>
      </c>
      <c r="C22" s="17"/>
      <c r="D22" s="18"/>
      <c r="E22" s="30" t="s">
        <v>17</v>
      </c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61"/>
      <c r="Q22" s="49"/>
    </row>
    <row r="23" spans="1:17" s="12" customFormat="1">
      <c r="A23" s="36">
        <v>4918</v>
      </c>
      <c r="B23" s="9">
        <v>38545</v>
      </c>
      <c r="C23" s="10" t="s">
        <v>3</v>
      </c>
      <c r="D23" s="32">
        <v>1500.22</v>
      </c>
      <c r="E23" s="32">
        <f>12+1000.15*1.2%</f>
        <v>24.001799999999999</v>
      </c>
      <c r="F23" s="33"/>
      <c r="G23" s="32"/>
      <c r="H23" s="32"/>
      <c r="I23" s="33">
        <v>36.72</v>
      </c>
      <c r="J23" s="8"/>
      <c r="K23" s="33">
        <v>7.06</v>
      </c>
      <c r="L23" s="14">
        <v>1.25</v>
      </c>
      <c r="M23" s="14"/>
      <c r="N23" s="14">
        <v>7.06</v>
      </c>
      <c r="O23" s="57" t="s">
        <v>50</v>
      </c>
      <c r="P23" s="61">
        <v>29.53</v>
      </c>
      <c r="Q23" s="49"/>
    </row>
    <row r="24" spans="1:17" s="66" customFormat="1">
      <c r="A24" s="58">
        <v>2006</v>
      </c>
      <c r="B24" s="54"/>
      <c r="C24" s="55" t="s">
        <v>12</v>
      </c>
      <c r="D24" s="68"/>
      <c r="E24" s="68"/>
      <c r="F24" s="69"/>
      <c r="G24" s="69"/>
      <c r="H24" s="69"/>
      <c r="I24" s="68"/>
      <c r="J24" s="68"/>
      <c r="K24" s="68"/>
      <c r="L24" s="69"/>
      <c r="M24" s="69"/>
      <c r="N24" s="69"/>
      <c r="O24" s="57" t="s">
        <v>28</v>
      </c>
      <c r="P24" s="61">
        <v>1681.71</v>
      </c>
      <c r="Q24" s="76"/>
    </row>
    <row r="25" spans="1:17" s="22" customFormat="1">
      <c r="A25" s="36">
        <v>6084</v>
      </c>
      <c r="B25" s="9">
        <v>38882</v>
      </c>
      <c r="C25" s="10" t="s">
        <v>13</v>
      </c>
      <c r="D25" s="23">
        <v>32957.300000000003</v>
      </c>
      <c r="E25" s="23">
        <f>12+D25*1.2%</f>
        <v>407.48760000000004</v>
      </c>
      <c r="F25" s="25">
        <f>D25*0.65%</f>
        <v>214.22245000000004</v>
      </c>
      <c r="G25" s="25"/>
      <c r="H25" s="25">
        <v>255.17</v>
      </c>
      <c r="I25" s="23"/>
      <c r="J25" s="23"/>
      <c r="K25" s="23"/>
      <c r="L25" s="25">
        <f>D25*0.125%</f>
        <v>41.196625000000004</v>
      </c>
      <c r="M25" s="25"/>
      <c r="N25" s="25">
        <v>49.07</v>
      </c>
      <c r="O25" s="57" t="s">
        <v>30</v>
      </c>
      <c r="P25" s="61">
        <v>48.82</v>
      </c>
      <c r="Q25" s="49"/>
    </row>
    <row r="26" spans="1:17" s="22" customFormat="1">
      <c r="A26" s="36">
        <v>6332</v>
      </c>
      <c r="B26" s="9">
        <v>38985</v>
      </c>
      <c r="C26" s="10" t="s">
        <v>3</v>
      </c>
      <c r="D26" s="23">
        <v>1954.42</v>
      </c>
      <c r="E26" s="23">
        <f>12+10054.42*1.2%</f>
        <v>132.65304</v>
      </c>
      <c r="F26" s="25">
        <f>10054.42*0.65%</f>
        <v>65.353730000000013</v>
      </c>
      <c r="G26" s="25"/>
      <c r="H26" s="25">
        <v>71.2</v>
      </c>
      <c r="I26" s="23"/>
      <c r="J26" s="23"/>
      <c r="K26" s="23"/>
      <c r="L26" s="25">
        <v>11.83</v>
      </c>
      <c r="M26" s="25"/>
      <c r="N26" s="25">
        <v>13.69</v>
      </c>
      <c r="O26" s="57" t="s">
        <v>52</v>
      </c>
      <c r="P26" s="61">
        <v>5.97</v>
      </c>
      <c r="Q26" s="49"/>
    </row>
    <row r="27" spans="1:17" s="49" customFormat="1">
      <c r="A27" s="58">
        <v>6755</v>
      </c>
      <c r="B27" s="54">
        <v>39149</v>
      </c>
      <c r="C27" s="70" t="s">
        <v>19</v>
      </c>
      <c r="D27" s="68">
        <v>1356</v>
      </c>
      <c r="E27" s="68">
        <f>12+D27*1.2%</f>
        <v>28.272000000000002</v>
      </c>
      <c r="F27" s="8"/>
      <c r="G27" s="8"/>
      <c r="H27" s="69"/>
      <c r="I27" s="69">
        <f>D27*1.3%</f>
        <v>17.628</v>
      </c>
      <c r="J27" s="68"/>
      <c r="K27" s="68">
        <v>19.5</v>
      </c>
      <c r="L27" s="69"/>
      <c r="M27" s="8"/>
      <c r="N27" s="69"/>
      <c r="O27" s="57" t="s">
        <v>36</v>
      </c>
      <c r="P27" s="62">
        <v>1.87</v>
      </c>
    </row>
    <row r="28" spans="1:17" s="66" customFormat="1">
      <c r="A28" s="8">
        <v>6811</v>
      </c>
      <c r="B28" s="26">
        <v>39174</v>
      </c>
      <c r="C28" s="27" t="s">
        <v>13</v>
      </c>
      <c r="D28" s="45">
        <v>16923.07</v>
      </c>
      <c r="E28" s="68">
        <f t="shared" ref="E28" si="9">12+D28*1.2%</f>
        <v>215.07684</v>
      </c>
      <c r="F28" s="69">
        <v>109.99995500000001</v>
      </c>
      <c r="G28" s="69"/>
      <c r="H28" s="69">
        <v>212.45</v>
      </c>
      <c r="I28" s="68"/>
      <c r="J28" s="68"/>
      <c r="K28" s="68"/>
      <c r="L28" s="69">
        <v>21.153837500000002</v>
      </c>
      <c r="M28" s="69"/>
      <c r="N28" s="69">
        <v>40.85</v>
      </c>
      <c r="O28" s="57" t="s">
        <v>34</v>
      </c>
      <c r="P28" s="61">
        <v>122.15</v>
      </c>
      <c r="Q28" s="49"/>
    </row>
    <row r="29" spans="1:17" s="66" customFormat="1">
      <c r="A29" s="34"/>
      <c r="B29" s="71">
        <v>39175</v>
      </c>
      <c r="C29" s="17"/>
      <c r="D29" s="60"/>
      <c r="E29" s="60"/>
      <c r="F29" s="77" t="s">
        <v>18</v>
      </c>
      <c r="G29" s="78"/>
      <c r="H29" s="78"/>
      <c r="I29" s="78"/>
      <c r="J29" s="78"/>
      <c r="K29" s="78"/>
      <c r="L29" s="78"/>
      <c r="M29" s="78"/>
      <c r="N29" s="79"/>
      <c r="O29" s="19"/>
      <c r="P29" s="72"/>
      <c r="Q29" s="49"/>
    </row>
    <row r="30" spans="1:17" s="66" customFormat="1">
      <c r="A30" s="8">
        <v>6870</v>
      </c>
      <c r="B30" s="26">
        <v>39197</v>
      </c>
      <c r="C30" s="27" t="s">
        <v>3</v>
      </c>
      <c r="D30" s="45">
        <v>10483.299999999999</v>
      </c>
      <c r="E30" s="68">
        <f t="shared" ref="E30" si="10">12+D30*1.2%</f>
        <v>137.7996</v>
      </c>
      <c r="F30" s="68">
        <f t="shared" ref="F30" si="11">D30*0.65%</f>
        <v>68.141450000000006</v>
      </c>
      <c r="G30" s="69"/>
      <c r="H30" s="69">
        <v>70.48</v>
      </c>
      <c r="I30" s="68"/>
      <c r="J30" s="69"/>
      <c r="K30" s="69"/>
      <c r="L30" s="69">
        <f>D30*0.125%</f>
        <v>13.104125</v>
      </c>
      <c r="M30" s="69"/>
      <c r="N30" s="69">
        <v>13.55</v>
      </c>
      <c r="O30" s="57" t="s">
        <v>30</v>
      </c>
      <c r="P30" s="61">
        <v>2.79</v>
      </c>
      <c r="Q30" s="49"/>
    </row>
    <row r="31" spans="1:17" s="66" customFormat="1">
      <c r="A31" s="37">
        <v>6884</v>
      </c>
      <c r="B31" s="54">
        <v>39198</v>
      </c>
      <c r="C31" s="27" t="s">
        <v>3</v>
      </c>
      <c r="D31" s="45">
        <v>2884.95</v>
      </c>
      <c r="E31" s="68">
        <v>39.409999999999997</v>
      </c>
      <c r="F31" s="68">
        <v>14.85</v>
      </c>
      <c r="G31" s="69"/>
      <c r="H31" s="69">
        <v>18.75</v>
      </c>
      <c r="I31" s="68"/>
      <c r="J31" s="69"/>
      <c r="K31" s="69"/>
      <c r="L31" s="69">
        <v>2.86</v>
      </c>
      <c r="M31" s="69"/>
      <c r="N31" s="69">
        <v>3.6</v>
      </c>
      <c r="O31" s="57" t="s">
        <v>30</v>
      </c>
      <c r="P31" s="61">
        <v>4.6399999999999997</v>
      </c>
      <c r="Q31" s="49"/>
    </row>
    <row r="32" spans="1:17" s="66" customFormat="1">
      <c r="A32" s="37">
        <v>6933</v>
      </c>
      <c r="B32" s="54">
        <v>39202</v>
      </c>
      <c r="C32" s="27" t="s">
        <v>3</v>
      </c>
      <c r="D32" s="45">
        <v>1402.37</v>
      </c>
      <c r="E32" s="68">
        <f>12+1322.37*1.2%</f>
        <v>27.86844</v>
      </c>
      <c r="F32" s="68">
        <v>8.6</v>
      </c>
      <c r="G32" s="69"/>
      <c r="H32" s="69">
        <v>9.11</v>
      </c>
      <c r="I32" s="68"/>
      <c r="J32" s="69"/>
      <c r="K32" s="69"/>
      <c r="L32" s="69">
        <v>1.65</v>
      </c>
      <c r="M32" s="69"/>
      <c r="N32" s="69">
        <v>1.75</v>
      </c>
      <c r="O32" s="57" t="s">
        <v>30</v>
      </c>
      <c r="P32" s="61">
        <v>0.71</v>
      </c>
      <c r="Q32" s="49"/>
    </row>
    <row r="33" spans="1:17" s="22" customFormat="1">
      <c r="A33" s="36">
        <v>2007</v>
      </c>
      <c r="B33" s="9"/>
      <c r="C33" s="11" t="s">
        <v>15</v>
      </c>
      <c r="D33" s="23"/>
      <c r="E33" s="23"/>
      <c r="F33" s="23">
        <v>2965.82</v>
      </c>
      <c r="G33" s="25"/>
      <c r="H33" s="25">
        <v>3111.15</v>
      </c>
      <c r="I33" s="23"/>
      <c r="J33" s="23"/>
      <c r="K33" s="23"/>
      <c r="L33" s="25">
        <v>570.35</v>
      </c>
      <c r="M33" s="25"/>
      <c r="N33" s="25">
        <v>598.17999999999995</v>
      </c>
      <c r="O33" s="57" t="s">
        <v>32</v>
      </c>
      <c r="P33" s="61">
        <v>1463.24</v>
      </c>
      <c r="Q33" s="49"/>
    </row>
    <row r="34" spans="1:17" s="20" customFormat="1">
      <c r="A34" s="36">
        <v>7054</v>
      </c>
      <c r="B34" s="9">
        <v>39248</v>
      </c>
      <c r="C34" s="24" t="s">
        <v>13</v>
      </c>
      <c r="D34" s="23">
        <v>16913.93</v>
      </c>
      <c r="E34" s="23"/>
      <c r="F34" s="23">
        <f>D34*0.65%</f>
        <v>109.94054500000001</v>
      </c>
      <c r="G34" s="25"/>
      <c r="H34" s="25">
        <v>255.45</v>
      </c>
      <c r="I34" s="25"/>
      <c r="J34" s="25"/>
      <c r="K34" s="25"/>
      <c r="L34" s="25">
        <v>21.14</v>
      </c>
      <c r="M34" s="25"/>
      <c r="N34" s="25">
        <v>49.12</v>
      </c>
      <c r="O34" s="57" t="s">
        <v>30</v>
      </c>
      <c r="P34" s="61">
        <v>173.49</v>
      </c>
      <c r="Q34" s="49"/>
    </row>
    <row r="35" spans="1:17" s="22" customFormat="1">
      <c r="A35" s="34"/>
      <c r="B35" s="31">
        <v>39256</v>
      </c>
      <c r="C35" s="17"/>
      <c r="D35" s="18"/>
      <c r="E35" s="18"/>
      <c r="F35" s="77" t="s">
        <v>18</v>
      </c>
      <c r="G35" s="78"/>
      <c r="H35" s="78"/>
      <c r="I35" s="78"/>
      <c r="J35" s="78"/>
      <c r="K35" s="78"/>
      <c r="L35" s="78"/>
      <c r="M35" s="78"/>
      <c r="N35" s="79"/>
      <c r="O35" s="29"/>
      <c r="P35" s="61"/>
      <c r="Q35" s="49"/>
    </row>
    <row r="36" spans="1:17">
      <c r="A36" s="90" t="s">
        <v>10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">
        <f>SUM(O3:O35)</f>
        <v>0</v>
      </c>
      <c r="P36" s="63">
        <f>SUM(P3:P35)</f>
        <v>4893.45</v>
      </c>
    </row>
    <row r="38" spans="1:17">
      <c r="A38" s="53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73"/>
    </row>
    <row r="39" spans="1:17">
      <c r="A39" s="5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64"/>
      <c r="Q39" s="73"/>
    </row>
    <row r="40" spans="1:17">
      <c r="A40" s="89" t="s">
        <v>54</v>
      </c>
      <c r="B40" s="89"/>
      <c r="C40" s="89"/>
      <c r="D40" s="52"/>
      <c r="E40" s="52"/>
      <c r="F40" s="52"/>
      <c r="G40" s="52"/>
      <c r="H40" s="52"/>
      <c r="I40" s="52"/>
      <c r="J40" s="65"/>
      <c r="K40" s="65"/>
      <c r="L40" s="52"/>
      <c r="M40" s="52"/>
      <c r="N40" s="52"/>
      <c r="O40" s="52"/>
      <c r="P40" s="52"/>
      <c r="Q40" s="73"/>
    </row>
    <row r="42" spans="1:17" s="66" customFormat="1">
      <c r="A42" s="96" t="s">
        <v>37</v>
      </c>
      <c r="B42" s="96"/>
      <c r="C42" s="96"/>
      <c r="D42" s="96"/>
      <c r="E42" s="96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49"/>
    </row>
    <row r="43" spans="1:17" s="66" customFormat="1">
      <c r="A43" s="96" t="s">
        <v>38</v>
      </c>
      <c r="B43" s="96"/>
      <c r="C43" s="96"/>
      <c r="D43" s="96"/>
      <c r="E43" s="96"/>
      <c r="F43" s="74"/>
      <c r="G43" s="74"/>
      <c r="H43" s="74"/>
      <c r="I43" s="74"/>
      <c r="J43" s="74"/>
      <c r="K43" s="74"/>
      <c r="L43" s="74"/>
      <c r="M43" s="74"/>
      <c r="N43" s="74"/>
      <c r="O43" s="74"/>
      <c r="Q43" s="49"/>
    </row>
    <row r="44" spans="1:17">
      <c r="A44" s="93" t="s">
        <v>29</v>
      </c>
      <c r="B44" s="93"/>
      <c r="C44" s="93"/>
    </row>
    <row r="45" spans="1:17">
      <c r="A45" s="96" t="s">
        <v>31</v>
      </c>
      <c r="B45" s="96"/>
      <c r="C45" s="96"/>
      <c r="D45" s="96"/>
    </row>
    <row r="46" spans="1:17">
      <c r="A46" s="96" t="s">
        <v>33</v>
      </c>
      <c r="B46" s="96"/>
      <c r="C46" s="96"/>
      <c r="D46" s="96"/>
    </row>
    <row r="47" spans="1:17">
      <c r="A47" s="96" t="s">
        <v>35</v>
      </c>
      <c r="B47" s="96"/>
      <c r="C47" s="96"/>
      <c r="D47" s="96"/>
    </row>
    <row r="48" spans="1:17">
      <c r="A48" s="96" t="s">
        <v>39</v>
      </c>
      <c r="B48" s="96"/>
      <c r="C48" s="96"/>
      <c r="D48" s="96"/>
      <c r="E48" s="96"/>
    </row>
    <row r="49" spans="1:5">
      <c r="A49" s="96" t="s">
        <v>44</v>
      </c>
      <c r="B49" s="96"/>
      <c r="C49" s="96"/>
      <c r="D49" s="96"/>
      <c r="E49" s="96"/>
    </row>
    <row r="50" spans="1:5">
      <c r="A50" s="96" t="s">
        <v>45</v>
      </c>
      <c r="B50" s="96"/>
      <c r="C50" s="96"/>
      <c r="D50" s="96"/>
      <c r="E50" s="96"/>
    </row>
    <row r="51" spans="1:5">
      <c r="A51" s="96" t="s">
        <v>47</v>
      </c>
      <c r="B51" s="96"/>
      <c r="C51" s="96"/>
      <c r="D51" s="96"/>
      <c r="E51" s="96"/>
    </row>
    <row r="52" spans="1:5">
      <c r="A52" s="96" t="s">
        <v>49</v>
      </c>
      <c r="B52" s="96"/>
      <c r="C52" s="96"/>
      <c r="D52" s="96"/>
      <c r="E52" s="96"/>
    </row>
    <row r="53" spans="1:5">
      <c r="A53" s="96" t="s">
        <v>51</v>
      </c>
      <c r="B53" s="96"/>
      <c r="C53" s="96"/>
      <c r="D53" s="96"/>
      <c r="E53" s="96"/>
    </row>
    <row r="56" spans="1:5">
      <c r="A56" s="66"/>
      <c r="B56" s="66"/>
      <c r="C56" s="66"/>
      <c r="D56" s="66"/>
    </row>
    <row r="57" spans="1:5">
      <c r="A57" s="66"/>
      <c r="B57" s="66"/>
      <c r="C57" s="66"/>
      <c r="D57" s="66"/>
    </row>
    <row r="58" spans="1:5">
      <c r="A58" s="66"/>
      <c r="B58" s="66"/>
      <c r="C58" s="66"/>
      <c r="D58" s="66"/>
    </row>
    <row r="59" spans="1:5">
      <c r="A59" s="66"/>
      <c r="B59" s="66"/>
      <c r="C59" s="66"/>
      <c r="D59" s="66"/>
    </row>
  </sheetData>
  <autoFilter ref="O1:P59"/>
  <mergeCells count="26">
    <mergeCell ref="A45:D45"/>
    <mergeCell ref="A44:C44"/>
    <mergeCell ref="A46:D46"/>
    <mergeCell ref="A42:E42"/>
    <mergeCell ref="A43:E43"/>
    <mergeCell ref="A47:D47"/>
    <mergeCell ref="F35:N35"/>
    <mergeCell ref="O1:O2"/>
    <mergeCell ref="F1:H1"/>
    <mergeCell ref="I1:K1"/>
    <mergeCell ref="L1:N1"/>
    <mergeCell ref="A36:N36"/>
    <mergeCell ref="A40:C40"/>
    <mergeCell ref="P1:P2"/>
    <mergeCell ref="F29:N29"/>
    <mergeCell ref="A1:A2"/>
    <mergeCell ref="B1:B2"/>
    <mergeCell ref="C1:C2"/>
    <mergeCell ref="D1:D2"/>
    <mergeCell ref="E1:E2"/>
    <mergeCell ref="A48:E48"/>
    <mergeCell ref="A49:E49"/>
    <mergeCell ref="A53:E53"/>
    <mergeCell ref="A50:E50"/>
    <mergeCell ref="A51:E51"/>
    <mergeCell ref="A52:E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λαθη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2019-07-25T08:48:01Z</dcterms:modified>
</cp:coreProperties>
</file>