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λαθη" sheetId="28" r:id="rId1"/>
  </sheets>
  <definedNames>
    <definedName name="_xlnm._FilterDatabase" localSheetId="0" hidden="1">λαθη!$I$1:$J$101</definedName>
  </definedNames>
  <calcPr calcId="125725"/>
</workbook>
</file>

<file path=xl/calcChain.xml><?xml version="1.0" encoding="utf-8"?>
<calcChain xmlns="http://schemas.openxmlformats.org/spreadsheetml/2006/main">
  <c r="E11" i="28"/>
  <c r="F11" s="1"/>
  <c r="E9" l="1"/>
  <c r="F9" s="1"/>
  <c r="J9" s="1"/>
  <c r="J26" l="1"/>
  <c r="J18" l="1"/>
  <c r="E15" l="1"/>
  <c r="F15" s="1"/>
  <c r="E16"/>
  <c r="F16" s="1"/>
  <c r="J19"/>
  <c r="J34" l="1"/>
  <c r="E42" l="1"/>
  <c r="F42" s="1"/>
  <c r="E44"/>
  <c r="F44" s="1"/>
  <c r="E45"/>
  <c r="F45" s="1"/>
  <c r="E46"/>
  <c r="F46" s="1"/>
  <c r="J47" l="1"/>
  <c r="E3" l="1"/>
  <c r="F3" s="1"/>
  <c r="E8" l="1"/>
  <c r="F8" s="1"/>
  <c r="E4" l="1"/>
  <c r="F4" s="1"/>
  <c r="E5"/>
  <c r="F5" s="1"/>
  <c r="E6"/>
  <c r="E7"/>
  <c r="F7" s="1"/>
  <c r="E12" l="1"/>
  <c r="F12" s="1"/>
  <c r="E13"/>
  <c r="F13" s="1"/>
  <c r="I47" l="1"/>
</calcChain>
</file>

<file path=xl/sharedStrings.xml><?xml version="1.0" encoding="utf-8"?>
<sst xmlns="http://schemas.openxmlformats.org/spreadsheetml/2006/main" count="112" uniqueCount="77">
  <si>
    <t>ΕΙΔΟΣ</t>
  </si>
  <si>
    <t>ΑΞΙΑ ΠΡΑΞΗΣ</t>
  </si>
  <si>
    <t>ημερ</t>
  </si>
  <si>
    <t>δωρεά</t>
  </si>
  <si>
    <t>αρ</t>
  </si>
  <si>
    <t>ελεγχος</t>
  </si>
  <si>
    <t>ραλλου</t>
  </si>
  <si>
    <t xml:space="preserve">σύνολο </t>
  </si>
  <si>
    <t>κ18</t>
  </si>
  <si>
    <t>4ος</t>
  </si>
  <si>
    <t>11ος</t>
  </si>
  <si>
    <t>12ος</t>
  </si>
  <si>
    <t>7ος</t>
  </si>
  <si>
    <t>γονική παροχή</t>
  </si>
  <si>
    <t>5ος</t>
  </si>
  <si>
    <t>ΤΑΝ-9% ή 5%</t>
  </si>
  <si>
    <t>3ος</t>
  </si>
  <si>
    <t>2ος</t>
  </si>
  <si>
    <t>1ος</t>
  </si>
  <si>
    <t>γονική</t>
  </si>
  <si>
    <t>10ος</t>
  </si>
  <si>
    <t>9ος</t>
  </si>
  <si>
    <t>8ος</t>
  </si>
  <si>
    <t>6ος</t>
  </si>
  <si>
    <t>μίσθωση</t>
  </si>
  <si>
    <t>20+D*1</t>
  </si>
  <si>
    <t>12+D*1,2%</t>
  </si>
  <si>
    <t>προσύμφΠοσοστών &amp; εργολαβικό</t>
  </si>
  <si>
    <t>προσύμφωνο αγοραπ</t>
  </si>
  <si>
    <t>2,93 + 3%χ + D*1,2%</t>
  </si>
  <si>
    <t>διανομή =14εκ</t>
  </si>
  <si>
    <t>9 = λάθη ελέγχου</t>
  </si>
  <si>
    <t>101-</t>
  </si>
  <si>
    <t>αγοραπωλησια</t>
  </si>
  <si>
    <t>100 + 218 =[μείον =8,75</t>
  </si>
  <si>
    <t>218 = είναι 60.278,57 ( και όχι 70.000 )</t>
  </si>
  <si>
    <t>219 = είναι 1.000 ΑΡΑ κ18 =2,7 &amp; κ15 =1,3% = 13</t>
  </si>
  <si>
    <t>σύσταση οπριζοντίου</t>
  </si>
  <si>
    <t>100-</t>
  </si>
  <si>
    <t>222 = είναι 15.204,88 ΚΑΙ ΌΧΙ 15.904,86</t>
  </si>
  <si>
    <t>100 +222 =[μείον κ18=0,63</t>
  </si>
  <si>
    <t>100 + 1 + 4 + 14</t>
  </si>
  <si>
    <t>100 + 1 + 225</t>
  </si>
  <si>
    <t xml:space="preserve">100 + 1 </t>
  </si>
  <si>
    <t>100 + 1</t>
  </si>
  <si>
    <t>232 = υπολογίζει αξίας πράξης στα 32.685,84 ( σωστό = 16.923,07)</t>
  </si>
  <si>
    <t>100 + 232</t>
  </si>
  <si>
    <t>234 = υπολογίζει με αξία πράξης 1.500 ( σωστό = 1.356)</t>
  </si>
  <si>
    <t>100 + 234</t>
  </si>
  <si>
    <t>100 + οι πάγιες πράξεις = 21,6</t>
  </si>
  <si>
    <t>206 = λάθος 300.000 =880,41€ μεΔικαιωμ =19,83 [να αφαιρεθουν κ18=1,78 &amp; κ15=5,74 &amp;κ17=1,1</t>
  </si>
  <si>
    <t>207 = λάθος καταχώρηση πράξη σε 6.980.000 =20484,23€ [να αφαιρεθουν κ18 -17,06 &amp; κ15-102,63 &amp; κ17-19,74</t>
  </si>
  <si>
    <t>236 = λάθος κατά 80.000 =234,78€ μεΔικαιωμ =12,08 [να αφαιρεθουν κ18 -1,09 &amp; κ15-1,53 &amp; κ17-0,29</t>
  </si>
  <si>
    <t>237 = λάθος 50.000 =146,74€ μεΔικαιωμ =11,02 [να αφαιρεθουν κ18 -0,99</t>
  </si>
  <si>
    <t>100 + 237</t>
  </si>
  <si>
    <t>101 + 236</t>
  </si>
  <si>
    <t>100 +206</t>
  </si>
  <si>
    <t>101 + 207</t>
  </si>
  <si>
    <t>100 +239</t>
  </si>
  <si>
    <t>239 =  έπρεπε 5.791,7 αξία πράξης αντι 5.971,7 =[να αφαιρεθούν κ18=0,18 &amp;κ15=2,34</t>
  </si>
  <si>
    <t>241 = λάθος καταχώρηση πράξη σε 9.682,24 (σωστό =3.283,74) [να αφαιρεθουν κ18 -2,9 &amp; κ15-41,59 &amp; κ17-8</t>
  </si>
  <si>
    <t>100 + 241</t>
  </si>
  <si>
    <t>242 = σωστό ποσό πράξης είναι 7.043,29 ΑΡΑ =[αφαίρεση κ18=0,64 &amp; κ15=7,8</t>
  </si>
  <si>
    <t>245 = η πράξη είναι 1.500,22 [να αφαιρεθούν κ18=5,02 ,κ15=23,72 ,κ17=5,81</t>
  </si>
  <si>
    <t>100 + 245</t>
  </si>
  <si>
    <t>246 = καταχωρεί την πράξη 60.000 [να αφαιρεθούν κ18=21,6</t>
  </si>
  <si>
    <t>100 + 246</t>
  </si>
  <si>
    <t>247 = υπολογίζει αξία πράξης 10.954,42 ΑΛΛΑ το σωστό είναι 10.054,42 [να αφαιρεθούν κ18=0,97 ,κ15=5,85 ,κ17=1,12</t>
  </si>
  <si>
    <t>100 + 247</t>
  </si>
  <si>
    <t>παραταση μισθώσεως = 1.138,2</t>
  </si>
  <si>
    <t xml:space="preserve">100 + 103 + 225 </t>
  </si>
  <si>
    <t>έγκριση παρατ μισθ -5435 =178,55€ [εως 2016]</t>
  </si>
  <si>
    <t>γονική =δωρεά =4.236,1</t>
  </si>
  <si>
    <t>εξάλειψη υποθήκης -13,63εκ =40.097,77</t>
  </si>
  <si>
    <t>505 =κακώς καταχώρηση ως 1.600</t>
  </si>
  <si>
    <t>100+217</t>
  </si>
  <si>
    <t>100-101 = λάθη ελέγχου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</si>
</sst>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  <font>
      <b/>
      <sz val="8"/>
      <color rgb="FF0070C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14" fillId="0" borderId="1" xfId="0" applyFont="1" applyFill="1" applyBorder="1" applyAlignment="1">
      <alignment vertical="center" wrapText="1"/>
    </xf>
    <xf numFmtId="164" fontId="13" fillId="0" borderId="1" xfId="1" applyNumberFormat="1" applyFont="1" applyBorder="1"/>
    <xf numFmtId="0" fontId="14" fillId="5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0" xfId="0" applyFont="1"/>
    <xf numFmtId="14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14" fontId="12" fillId="0" borderId="5" xfId="1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vertical="center"/>
    </xf>
    <xf numFmtId="43" fontId="12" fillId="8" borderId="1" xfId="1" applyFont="1" applyFill="1" applyBorder="1" applyAlignment="1">
      <alignment horizontal="right" vertical="center"/>
    </xf>
    <xf numFmtId="43" fontId="12" fillId="8" borderId="1" xfId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43" fontId="12" fillId="7" borderId="1" xfId="1" applyFont="1" applyFill="1" applyBorder="1" applyAlignment="1">
      <alignment horizontal="right" vertical="center"/>
    </xf>
    <xf numFmtId="43" fontId="12" fillId="7" borderId="1" xfId="1" applyFont="1" applyFill="1" applyBorder="1" applyAlignment="1">
      <alignment horizontal="center"/>
    </xf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 vertical="center"/>
    </xf>
    <xf numFmtId="43" fontId="12" fillId="0" borderId="1" xfId="1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7" borderId="1" xfId="1" applyFont="1" applyFill="1" applyBorder="1" applyAlignment="1">
      <alignment horizontal="left"/>
    </xf>
    <xf numFmtId="43" fontId="12" fillId="4" borderId="1" xfId="1" applyFont="1" applyFill="1" applyBorder="1" applyAlignment="1">
      <alignment horizontal="right" vertical="center"/>
    </xf>
    <xf numFmtId="14" fontId="12" fillId="4" borderId="5" xfId="0" applyNumberFormat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 vertical="center"/>
    </xf>
    <xf numFmtId="164" fontId="12" fillId="7" borderId="2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64" fontId="12" fillId="0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right" vertical="center"/>
    </xf>
    <xf numFmtId="164" fontId="12" fillId="8" borderId="2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5" fillId="0" borderId="0" xfId="0" applyFont="1" applyFill="1"/>
    <xf numFmtId="0" fontId="15" fillId="0" borderId="0" xfId="0" applyFont="1" applyAlignment="1"/>
    <xf numFmtId="164" fontId="15" fillId="0" borderId="0" xfId="1" applyNumberFormat="1" applyFont="1" applyAlignment="1"/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12" fillId="0" borderId="1" xfId="1" applyFont="1" applyFill="1" applyBorder="1" applyAlignment="1">
      <alignment horizontal="left"/>
    </xf>
    <xf numFmtId="164" fontId="12" fillId="0" borderId="2" xfId="1" applyNumberFormat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Fill="1" applyBorder="1" applyAlignment="1">
      <alignment horizontal="right" vertical="center"/>
    </xf>
    <xf numFmtId="43" fontId="12" fillId="7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43" fontId="15" fillId="0" borderId="1" xfId="1" applyFont="1" applyBorder="1"/>
    <xf numFmtId="43" fontId="15" fillId="0" borderId="1" xfId="1" applyFont="1" applyFill="1" applyBorder="1"/>
    <xf numFmtId="43" fontId="18" fillId="0" borderId="1" xfId="1" applyFont="1" applyBorder="1"/>
    <xf numFmtId="0" fontId="15" fillId="0" borderId="0" xfId="0" applyFont="1" applyFill="1" applyAlignment="1"/>
    <xf numFmtId="0" fontId="15" fillId="0" borderId="0" xfId="0" applyFont="1"/>
    <xf numFmtId="0" fontId="12" fillId="0" borderId="1" xfId="0" applyFont="1" applyFill="1" applyBorder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164" fontId="12" fillId="0" borderId="1" xfId="1" applyNumberFormat="1" applyFont="1" applyFill="1" applyBorder="1" applyAlignment="1">
      <alignment horizontal="center"/>
    </xf>
    <xf numFmtId="43" fontId="15" fillId="8" borderId="1" xfId="1" applyFont="1" applyFill="1" applyBorder="1"/>
    <xf numFmtId="0" fontId="15" fillId="0" borderId="0" xfId="0" applyFont="1" applyFill="1" applyAlignment="1"/>
    <xf numFmtId="0" fontId="15" fillId="0" borderId="0" xfId="0" applyFont="1" applyAlignment="1">
      <alignment horizontal="left"/>
    </xf>
    <xf numFmtId="164" fontId="12" fillId="0" borderId="5" xfId="1" applyNumberFormat="1" applyFont="1" applyFill="1" applyBorder="1" applyAlignment="1">
      <alignment horizontal="center"/>
    </xf>
    <xf numFmtId="43" fontId="12" fillId="5" borderId="1" xfId="1" applyFont="1" applyFill="1" applyBorder="1" applyAlignment="1">
      <alignment horizontal="right" vertical="center"/>
    </xf>
    <xf numFmtId="43" fontId="12" fillId="4" borderId="6" xfId="1" applyFont="1" applyFill="1" applyBorder="1" applyAlignment="1">
      <alignment horizontal="center" vertical="center"/>
    </xf>
    <xf numFmtId="43" fontId="12" fillId="4" borderId="5" xfId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164" fontId="15" fillId="0" borderId="0" xfId="1" applyNumberFormat="1" applyFont="1" applyFill="1" applyAlignment="1">
      <alignment horizontal="left"/>
    </xf>
    <xf numFmtId="0" fontId="13" fillId="3" borderId="3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/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FF00"/>
      <color rgb="FFFF00FF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>
      <pane ySplit="2" topLeftCell="A36" activePane="bottomLeft" state="frozen"/>
      <selection pane="bottomLeft" activeCell="I69" sqref="I69"/>
    </sheetView>
  </sheetViews>
  <sheetFormatPr defaultRowHeight="11.25"/>
  <cols>
    <col min="1" max="1" width="8.140625" style="5" bestFit="1" customWidth="1"/>
    <col min="2" max="2" width="8.7109375" style="5" bestFit="1" customWidth="1"/>
    <col min="3" max="3" width="29.7109375" style="5" customWidth="1"/>
    <col min="4" max="4" width="11.140625" style="5" bestFit="1" customWidth="1"/>
    <col min="5" max="5" width="12.85546875" style="5" customWidth="1"/>
    <col min="6" max="8" width="10.28515625" style="5" bestFit="1" customWidth="1"/>
    <col min="9" max="9" width="41" style="5" customWidth="1"/>
    <col min="10" max="10" width="9.42578125" style="5" bestFit="1" customWidth="1"/>
    <col min="11" max="11" width="9.42578125" style="45" bestFit="1" customWidth="1"/>
    <col min="12" max="188" width="9.140625" style="5"/>
    <col min="189" max="189" width="9" style="5" bestFit="1" customWidth="1"/>
    <col min="190" max="190" width="9.85546875" style="5" bestFit="1" customWidth="1"/>
    <col min="191" max="191" width="9.140625" style="5" bestFit="1" customWidth="1"/>
    <col min="192" max="192" width="16" style="5" bestFit="1" customWidth="1"/>
    <col min="193" max="193" width="9" style="5" bestFit="1" customWidth="1"/>
    <col min="194" max="194" width="7.85546875" style="5" bestFit="1" customWidth="1"/>
    <col min="195" max="195" width="11.7109375" style="5" bestFit="1" customWidth="1"/>
    <col min="196" max="196" width="14.28515625" style="5" customWidth="1"/>
    <col min="197" max="197" width="11.7109375" style="5" bestFit="1" customWidth="1"/>
    <col min="198" max="198" width="14.140625" style="5" bestFit="1" customWidth="1"/>
    <col min="199" max="199" width="16.7109375" style="5" customWidth="1"/>
    <col min="200" max="200" width="16.5703125" style="5" customWidth="1"/>
    <col min="201" max="202" width="7.85546875" style="5" bestFit="1" customWidth="1"/>
    <col min="203" max="203" width="8" style="5" bestFit="1" customWidth="1"/>
    <col min="204" max="205" width="7.85546875" style="5" bestFit="1" customWidth="1"/>
    <col min="206" max="206" width="9.7109375" style="5" customWidth="1"/>
    <col min="207" max="207" width="12.85546875" style="5" customWidth="1"/>
    <col min="208" max="444" width="9.140625" style="5"/>
    <col min="445" max="445" width="9" style="5" bestFit="1" customWidth="1"/>
    <col min="446" max="446" width="9.85546875" style="5" bestFit="1" customWidth="1"/>
    <col min="447" max="447" width="9.140625" style="5" bestFit="1" customWidth="1"/>
    <col min="448" max="448" width="16" style="5" bestFit="1" customWidth="1"/>
    <col min="449" max="449" width="9" style="5" bestFit="1" customWidth="1"/>
    <col min="450" max="450" width="7.85546875" style="5" bestFit="1" customWidth="1"/>
    <col min="451" max="451" width="11.7109375" style="5" bestFit="1" customWidth="1"/>
    <col min="452" max="452" width="14.28515625" style="5" customWidth="1"/>
    <col min="453" max="453" width="11.7109375" style="5" bestFit="1" customWidth="1"/>
    <col min="454" max="454" width="14.140625" style="5" bestFit="1" customWidth="1"/>
    <col min="455" max="455" width="16.7109375" style="5" customWidth="1"/>
    <col min="456" max="456" width="16.5703125" style="5" customWidth="1"/>
    <col min="457" max="458" width="7.85546875" style="5" bestFit="1" customWidth="1"/>
    <col min="459" max="459" width="8" style="5" bestFit="1" customWidth="1"/>
    <col min="460" max="461" width="7.85546875" style="5" bestFit="1" customWidth="1"/>
    <col min="462" max="462" width="9.7109375" style="5" customWidth="1"/>
    <col min="463" max="463" width="12.85546875" style="5" customWidth="1"/>
    <col min="464" max="700" width="9.140625" style="5"/>
    <col min="701" max="701" width="9" style="5" bestFit="1" customWidth="1"/>
    <col min="702" max="702" width="9.85546875" style="5" bestFit="1" customWidth="1"/>
    <col min="703" max="703" width="9.140625" style="5" bestFit="1" customWidth="1"/>
    <col min="704" max="704" width="16" style="5" bestFit="1" customWidth="1"/>
    <col min="705" max="705" width="9" style="5" bestFit="1" customWidth="1"/>
    <col min="706" max="706" width="7.85546875" style="5" bestFit="1" customWidth="1"/>
    <col min="707" max="707" width="11.7109375" style="5" bestFit="1" customWidth="1"/>
    <col min="708" max="708" width="14.28515625" style="5" customWidth="1"/>
    <col min="709" max="709" width="11.7109375" style="5" bestFit="1" customWidth="1"/>
    <col min="710" max="710" width="14.140625" style="5" bestFit="1" customWidth="1"/>
    <col min="711" max="711" width="16.7109375" style="5" customWidth="1"/>
    <col min="712" max="712" width="16.5703125" style="5" customWidth="1"/>
    <col min="713" max="714" width="7.85546875" style="5" bestFit="1" customWidth="1"/>
    <col min="715" max="715" width="8" style="5" bestFit="1" customWidth="1"/>
    <col min="716" max="717" width="7.85546875" style="5" bestFit="1" customWidth="1"/>
    <col min="718" max="718" width="9.7109375" style="5" customWidth="1"/>
    <col min="719" max="719" width="12.85546875" style="5" customWidth="1"/>
    <col min="720" max="956" width="9.140625" style="5"/>
    <col min="957" max="957" width="9" style="5" bestFit="1" customWidth="1"/>
    <col min="958" max="958" width="9.85546875" style="5" bestFit="1" customWidth="1"/>
    <col min="959" max="959" width="9.140625" style="5" bestFit="1" customWidth="1"/>
    <col min="960" max="960" width="16" style="5" bestFit="1" customWidth="1"/>
    <col min="961" max="961" width="9" style="5" bestFit="1" customWidth="1"/>
    <col min="962" max="962" width="7.85546875" style="5" bestFit="1" customWidth="1"/>
    <col min="963" max="963" width="11.7109375" style="5" bestFit="1" customWidth="1"/>
    <col min="964" max="964" width="14.28515625" style="5" customWidth="1"/>
    <col min="965" max="965" width="11.7109375" style="5" bestFit="1" customWidth="1"/>
    <col min="966" max="966" width="14.140625" style="5" bestFit="1" customWidth="1"/>
    <col min="967" max="967" width="16.7109375" style="5" customWidth="1"/>
    <col min="968" max="968" width="16.5703125" style="5" customWidth="1"/>
    <col min="969" max="970" width="7.85546875" style="5" bestFit="1" customWidth="1"/>
    <col min="971" max="971" width="8" style="5" bestFit="1" customWidth="1"/>
    <col min="972" max="973" width="7.85546875" style="5" bestFit="1" customWidth="1"/>
    <col min="974" max="974" width="9.7109375" style="5" customWidth="1"/>
    <col min="975" max="975" width="12.85546875" style="5" customWidth="1"/>
    <col min="976" max="1212" width="9.140625" style="5"/>
    <col min="1213" max="1213" width="9" style="5" bestFit="1" customWidth="1"/>
    <col min="1214" max="1214" width="9.85546875" style="5" bestFit="1" customWidth="1"/>
    <col min="1215" max="1215" width="9.140625" style="5" bestFit="1" customWidth="1"/>
    <col min="1216" max="1216" width="16" style="5" bestFit="1" customWidth="1"/>
    <col min="1217" max="1217" width="9" style="5" bestFit="1" customWidth="1"/>
    <col min="1218" max="1218" width="7.85546875" style="5" bestFit="1" customWidth="1"/>
    <col min="1219" max="1219" width="11.7109375" style="5" bestFit="1" customWidth="1"/>
    <col min="1220" max="1220" width="14.28515625" style="5" customWidth="1"/>
    <col min="1221" max="1221" width="11.7109375" style="5" bestFit="1" customWidth="1"/>
    <col min="1222" max="1222" width="14.140625" style="5" bestFit="1" customWidth="1"/>
    <col min="1223" max="1223" width="16.7109375" style="5" customWidth="1"/>
    <col min="1224" max="1224" width="16.5703125" style="5" customWidth="1"/>
    <col min="1225" max="1226" width="7.85546875" style="5" bestFit="1" customWidth="1"/>
    <col min="1227" max="1227" width="8" style="5" bestFit="1" customWidth="1"/>
    <col min="1228" max="1229" width="7.85546875" style="5" bestFit="1" customWidth="1"/>
    <col min="1230" max="1230" width="9.7109375" style="5" customWidth="1"/>
    <col min="1231" max="1231" width="12.85546875" style="5" customWidth="1"/>
    <col min="1232" max="1468" width="9.140625" style="5"/>
    <col min="1469" max="1469" width="9" style="5" bestFit="1" customWidth="1"/>
    <col min="1470" max="1470" width="9.85546875" style="5" bestFit="1" customWidth="1"/>
    <col min="1471" max="1471" width="9.140625" style="5" bestFit="1" customWidth="1"/>
    <col min="1472" max="1472" width="16" style="5" bestFit="1" customWidth="1"/>
    <col min="1473" max="1473" width="9" style="5" bestFit="1" customWidth="1"/>
    <col min="1474" max="1474" width="7.85546875" style="5" bestFit="1" customWidth="1"/>
    <col min="1475" max="1475" width="11.7109375" style="5" bestFit="1" customWidth="1"/>
    <col min="1476" max="1476" width="14.28515625" style="5" customWidth="1"/>
    <col min="1477" max="1477" width="11.7109375" style="5" bestFit="1" customWidth="1"/>
    <col min="1478" max="1478" width="14.140625" style="5" bestFit="1" customWidth="1"/>
    <col min="1479" max="1479" width="16.7109375" style="5" customWidth="1"/>
    <col min="1480" max="1480" width="16.5703125" style="5" customWidth="1"/>
    <col min="1481" max="1482" width="7.85546875" style="5" bestFit="1" customWidth="1"/>
    <col min="1483" max="1483" width="8" style="5" bestFit="1" customWidth="1"/>
    <col min="1484" max="1485" width="7.85546875" style="5" bestFit="1" customWidth="1"/>
    <col min="1486" max="1486" width="9.7109375" style="5" customWidth="1"/>
    <col min="1487" max="1487" width="12.85546875" style="5" customWidth="1"/>
    <col min="1488" max="1724" width="9.140625" style="5"/>
    <col min="1725" max="1725" width="9" style="5" bestFit="1" customWidth="1"/>
    <col min="1726" max="1726" width="9.85546875" style="5" bestFit="1" customWidth="1"/>
    <col min="1727" max="1727" width="9.140625" style="5" bestFit="1" customWidth="1"/>
    <col min="1728" max="1728" width="16" style="5" bestFit="1" customWidth="1"/>
    <col min="1729" max="1729" width="9" style="5" bestFit="1" customWidth="1"/>
    <col min="1730" max="1730" width="7.85546875" style="5" bestFit="1" customWidth="1"/>
    <col min="1731" max="1731" width="11.7109375" style="5" bestFit="1" customWidth="1"/>
    <col min="1732" max="1732" width="14.28515625" style="5" customWidth="1"/>
    <col min="1733" max="1733" width="11.7109375" style="5" bestFit="1" customWidth="1"/>
    <col min="1734" max="1734" width="14.140625" style="5" bestFit="1" customWidth="1"/>
    <col min="1735" max="1735" width="16.7109375" style="5" customWidth="1"/>
    <col min="1736" max="1736" width="16.5703125" style="5" customWidth="1"/>
    <col min="1737" max="1738" width="7.85546875" style="5" bestFit="1" customWidth="1"/>
    <col min="1739" max="1739" width="8" style="5" bestFit="1" customWidth="1"/>
    <col min="1740" max="1741" width="7.85546875" style="5" bestFit="1" customWidth="1"/>
    <col min="1742" max="1742" width="9.7109375" style="5" customWidth="1"/>
    <col min="1743" max="1743" width="12.85546875" style="5" customWidth="1"/>
    <col min="1744" max="1980" width="9.140625" style="5"/>
    <col min="1981" max="1981" width="9" style="5" bestFit="1" customWidth="1"/>
    <col min="1982" max="1982" width="9.85546875" style="5" bestFit="1" customWidth="1"/>
    <col min="1983" max="1983" width="9.140625" style="5" bestFit="1" customWidth="1"/>
    <col min="1984" max="1984" width="16" style="5" bestFit="1" customWidth="1"/>
    <col min="1985" max="1985" width="9" style="5" bestFit="1" customWidth="1"/>
    <col min="1986" max="1986" width="7.85546875" style="5" bestFit="1" customWidth="1"/>
    <col min="1987" max="1987" width="11.7109375" style="5" bestFit="1" customWidth="1"/>
    <col min="1988" max="1988" width="14.28515625" style="5" customWidth="1"/>
    <col min="1989" max="1989" width="11.7109375" style="5" bestFit="1" customWidth="1"/>
    <col min="1990" max="1990" width="14.140625" style="5" bestFit="1" customWidth="1"/>
    <col min="1991" max="1991" width="16.7109375" style="5" customWidth="1"/>
    <col min="1992" max="1992" width="16.5703125" style="5" customWidth="1"/>
    <col min="1993" max="1994" width="7.85546875" style="5" bestFit="1" customWidth="1"/>
    <col min="1995" max="1995" width="8" style="5" bestFit="1" customWidth="1"/>
    <col min="1996" max="1997" width="7.85546875" style="5" bestFit="1" customWidth="1"/>
    <col min="1998" max="1998" width="9.7109375" style="5" customWidth="1"/>
    <col min="1999" max="1999" width="12.85546875" style="5" customWidth="1"/>
    <col min="2000" max="2236" width="9.140625" style="5"/>
    <col min="2237" max="2237" width="9" style="5" bestFit="1" customWidth="1"/>
    <col min="2238" max="2238" width="9.85546875" style="5" bestFit="1" customWidth="1"/>
    <col min="2239" max="2239" width="9.140625" style="5" bestFit="1" customWidth="1"/>
    <col min="2240" max="2240" width="16" style="5" bestFit="1" customWidth="1"/>
    <col min="2241" max="2241" width="9" style="5" bestFit="1" customWidth="1"/>
    <col min="2242" max="2242" width="7.85546875" style="5" bestFit="1" customWidth="1"/>
    <col min="2243" max="2243" width="11.7109375" style="5" bestFit="1" customWidth="1"/>
    <col min="2244" max="2244" width="14.28515625" style="5" customWidth="1"/>
    <col min="2245" max="2245" width="11.7109375" style="5" bestFit="1" customWidth="1"/>
    <col min="2246" max="2246" width="14.140625" style="5" bestFit="1" customWidth="1"/>
    <col min="2247" max="2247" width="16.7109375" style="5" customWidth="1"/>
    <col min="2248" max="2248" width="16.5703125" style="5" customWidth="1"/>
    <col min="2249" max="2250" width="7.85546875" style="5" bestFit="1" customWidth="1"/>
    <col min="2251" max="2251" width="8" style="5" bestFit="1" customWidth="1"/>
    <col min="2252" max="2253" width="7.85546875" style="5" bestFit="1" customWidth="1"/>
    <col min="2254" max="2254" width="9.7109375" style="5" customWidth="1"/>
    <col min="2255" max="2255" width="12.85546875" style="5" customWidth="1"/>
    <col min="2256" max="2492" width="9.140625" style="5"/>
    <col min="2493" max="2493" width="9" style="5" bestFit="1" customWidth="1"/>
    <col min="2494" max="2494" width="9.85546875" style="5" bestFit="1" customWidth="1"/>
    <col min="2495" max="2495" width="9.140625" style="5" bestFit="1" customWidth="1"/>
    <col min="2496" max="2496" width="16" style="5" bestFit="1" customWidth="1"/>
    <col min="2497" max="2497" width="9" style="5" bestFit="1" customWidth="1"/>
    <col min="2498" max="2498" width="7.85546875" style="5" bestFit="1" customWidth="1"/>
    <col min="2499" max="2499" width="11.7109375" style="5" bestFit="1" customWidth="1"/>
    <col min="2500" max="2500" width="14.28515625" style="5" customWidth="1"/>
    <col min="2501" max="2501" width="11.7109375" style="5" bestFit="1" customWidth="1"/>
    <col min="2502" max="2502" width="14.140625" style="5" bestFit="1" customWidth="1"/>
    <col min="2503" max="2503" width="16.7109375" style="5" customWidth="1"/>
    <col min="2504" max="2504" width="16.5703125" style="5" customWidth="1"/>
    <col min="2505" max="2506" width="7.85546875" style="5" bestFit="1" customWidth="1"/>
    <col min="2507" max="2507" width="8" style="5" bestFit="1" customWidth="1"/>
    <col min="2508" max="2509" width="7.85546875" style="5" bestFit="1" customWidth="1"/>
    <col min="2510" max="2510" width="9.7109375" style="5" customWidth="1"/>
    <col min="2511" max="2511" width="12.85546875" style="5" customWidth="1"/>
    <col min="2512" max="2748" width="9.140625" style="5"/>
    <col min="2749" max="2749" width="9" style="5" bestFit="1" customWidth="1"/>
    <col min="2750" max="2750" width="9.85546875" style="5" bestFit="1" customWidth="1"/>
    <col min="2751" max="2751" width="9.140625" style="5" bestFit="1" customWidth="1"/>
    <col min="2752" max="2752" width="16" style="5" bestFit="1" customWidth="1"/>
    <col min="2753" max="2753" width="9" style="5" bestFit="1" customWidth="1"/>
    <col min="2754" max="2754" width="7.85546875" style="5" bestFit="1" customWidth="1"/>
    <col min="2755" max="2755" width="11.7109375" style="5" bestFit="1" customWidth="1"/>
    <col min="2756" max="2756" width="14.28515625" style="5" customWidth="1"/>
    <col min="2757" max="2757" width="11.7109375" style="5" bestFit="1" customWidth="1"/>
    <col min="2758" max="2758" width="14.140625" style="5" bestFit="1" customWidth="1"/>
    <col min="2759" max="2759" width="16.7109375" style="5" customWidth="1"/>
    <col min="2760" max="2760" width="16.5703125" style="5" customWidth="1"/>
    <col min="2761" max="2762" width="7.85546875" style="5" bestFit="1" customWidth="1"/>
    <col min="2763" max="2763" width="8" style="5" bestFit="1" customWidth="1"/>
    <col min="2764" max="2765" width="7.85546875" style="5" bestFit="1" customWidth="1"/>
    <col min="2766" max="2766" width="9.7109375" style="5" customWidth="1"/>
    <col min="2767" max="2767" width="12.85546875" style="5" customWidth="1"/>
    <col min="2768" max="3004" width="9.140625" style="5"/>
    <col min="3005" max="3005" width="9" style="5" bestFit="1" customWidth="1"/>
    <col min="3006" max="3006" width="9.85546875" style="5" bestFit="1" customWidth="1"/>
    <col min="3007" max="3007" width="9.140625" style="5" bestFit="1" customWidth="1"/>
    <col min="3008" max="3008" width="16" style="5" bestFit="1" customWidth="1"/>
    <col min="3009" max="3009" width="9" style="5" bestFit="1" customWidth="1"/>
    <col min="3010" max="3010" width="7.85546875" style="5" bestFit="1" customWidth="1"/>
    <col min="3011" max="3011" width="11.7109375" style="5" bestFit="1" customWidth="1"/>
    <col min="3012" max="3012" width="14.28515625" style="5" customWidth="1"/>
    <col min="3013" max="3013" width="11.7109375" style="5" bestFit="1" customWidth="1"/>
    <col min="3014" max="3014" width="14.140625" style="5" bestFit="1" customWidth="1"/>
    <col min="3015" max="3015" width="16.7109375" style="5" customWidth="1"/>
    <col min="3016" max="3016" width="16.5703125" style="5" customWidth="1"/>
    <col min="3017" max="3018" width="7.85546875" style="5" bestFit="1" customWidth="1"/>
    <col min="3019" max="3019" width="8" style="5" bestFit="1" customWidth="1"/>
    <col min="3020" max="3021" width="7.85546875" style="5" bestFit="1" customWidth="1"/>
    <col min="3022" max="3022" width="9.7109375" style="5" customWidth="1"/>
    <col min="3023" max="3023" width="12.85546875" style="5" customWidth="1"/>
    <col min="3024" max="3260" width="9.140625" style="5"/>
    <col min="3261" max="3261" width="9" style="5" bestFit="1" customWidth="1"/>
    <col min="3262" max="3262" width="9.85546875" style="5" bestFit="1" customWidth="1"/>
    <col min="3263" max="3263" width="9.140625" style="5" bestFit="1" customWidth="1"/>
    <col min="3264" max="3264" width="16" style="5" bestFit="1" customWidth="1"/>
    <col min="3265" max="3265" width="9" style="5" bestFit="1" customWidth="1"/>
    <col min="3266" max="3266" width="7.85546875" style="5" bestFit="1" customWidth="1"/>
    <col min="3267" max="3267" width="11.7109375" style="5" bestFit="1" customWidth="1"/>
    <col min="3268" max="3268" width="14.28515625" style="5" customWidth="1"/>
    <col min="3269" max="3269" width="11.7109375" style="5" bestFit="1" customWidth="1"/>
    <col min="3270" max="3270" width="14.140625" style="5" bestFit="1" customWidth="1"/>
    <col min="3271" max="3271" width="16.7109375" style="5" customWidth="1"/>
    <col min="3272" max="3272" width="16.5703125" style="5" customWidth="1"/>
    <col min="3273" max="3274" width="7.85546875" style="5" bestFit="1" customWidth="1"/>
    <col min="3275" max="3275" width="8" style="5" bestFit="1" customWidth="1"/>
    <col min="3276" max="3277" width="7.85546875" style="5" bestFit="1" customWidth="1"/>
    <col min="3278" max="3278" width="9.7109375" style="5" customWidth="1"/>
    <col min="3279" max="3279" width="12.85546875" style="5" customWidth="1"/>
    <col min="3280" max="3516" width="9.140625" style="5"/>
    <col min="3517" max="3517" width="9" style="5" bestFit="1" customWidth="1"/>
    <col min="3518" max="3518" width="9.85546875" style="5" bestFit="1" customWidth="1"/>
    <col min="3519" max="3519" width="9.140625" style="5" bestFit="1" customWidth="1"/>
    <col min="3520" max="3520" width="16" style="5" bestFit="1" customWidth="1"/>
    <col min="3521" max="3521" width="9" style="5" bestFit="1" customWidth="1"/>
    <col min="3522" max="3522" width="7.85546875" style="5" bestFit="1" customWidth="1"/>
    <col min="3523" max="3523" width="11.7109375" style="5" bestFit="1" customWidth="1"/>
    <col min="3524" max="3524" width="14.28515625" style="5" customWidth="1"/>
    <col min="3525" max="3525" width="11.7109375" style="5" bestFit="1" customWidth="1"/>
    <col min="3526" max="3526" width="14.140625" style="5" bestFit="1" customWidth="1"/>
    <col min="3527" max="3527" width="16.7109375" style="5" customWidth="1"/>
    <col min="3528" max="3528" width="16.5703125" style="5" customWidth="1"/>
    <col min="3529" max="3530" width="7.85546875" style="5" bestFit="1" customWidth="1"/>
    <col min="3531" max="3531" width="8" style="5" bestFit="1" customWidth="1"/>
    <col min="3532" max="3533" width="7.85546875" style="5" bestFit="1" customWidth="1"/>
    <col min="3534" max="3534" width="9.7109375" style="5" customWidth="1"/>
    <col min="3535" max="3535" width="12.85546875" style="5" customWidth="1"/>
    <col min="3536" max="3772" width="9.140625" style="5"/>
    <col min="3773" max="3773" width="9" style="5" bestFit="1" customWidth="1"/>
    <col min="3774" max="3774" width="9.85546875" style="5" bestFit="1" customWidth="1"/>
    <col min="3775" max="3775" width="9.140625" style="5" bestFit="1" customWidth="1"/>
    <col min="3776" max="3776" width="16" style="5" bestFit="1" customWidth="1"/>
    <col min="3777" max="3777" width="9" style="5" bestFit="1" customWidth="1"/>
    <col min="3778" max="3778" width="7.85546875" style="5" bestFit="1" customWidth="1"/>
    <col min="3779" max="3779" width="11.7109375" style="5" bestFit="1" customWidth="1"/>
    <col min="3780" max="3780" width="14.28515625" style="5" customWidth="1"/>
    <col min="3781" max="3781" width="11.7109375" style="5" bestFit="1" customWidth="1"/>
    <col min="3782" max="3782" width="14.140625" style="5" bestFit="1" customWidth="1"/>
    <col min="3783" max="3783" width="16.7109375" style="5" customWidth="1"/>
    <col min="3784" max="3784" width="16.5703125" style="5" customWidth="1"/>
    <col min="3785" max="3786" width="7.85546875" style="5" bestFit="1" customWidth="1"/>
    <col min="3787" max="3787" width="8" style="5" bestFit="1" customWidth="1"/>
    <col min="3788" max="3789" width="7.85546875" style="5" bestFit="1" customWidth="1"/>
    <col min="3790" max="3790" width="9.7109375" style="5" customWidth="1"/>
    <col min="3791" max="3791" width="12.85546875" style="5" customWidth="1"/>
    <col min="3792" max="4028" width="9.140625" style="5"/>
    <col min="4029" max="4029" width="9" style="5" bestFit="1" customWidth="1"/>
    <col min="4030" max="4030" width="9.85546875" style="5" bestFit="1" customWidth="1"/>
    <col min="4031" max="4031" width="9.140625" style="5" bestFit="1" customWidth="1"/>
    <col min="4032" max="4032" width="16" style="5" bestFit="1" customWidth="1"/>
    <col min="4033" max="4033" width="9" style="5" bestFit="1" customWidth="1"/>
    <col min="4034" max="4034" width="7.85546875" style="5" bestFit="1" customWidth="1"/>
    <col min="4035" max="4035" width="11.7109375" style="5" bestFit="1" customWidth="1"/>
    <col min="4036" max="4036" width="14.28515625" style="5" customWidth="1"/>
    <col min="4037" max="4037" width="11.7109375" style="5" bestFit="1" customWidth="1"/>
    <col min="4038" max="4038" width="14.140625" style="5" bestFit="1" customWidth="1"/>
    <col min="4039" max="4039" width="16.7109375" style="5" customWidth="1"/>
    <col min="4040" max="4040" width="16.5703125" style="5" customWidth="1"/>
    <col min="4041" max="4042" width="7.85546875" style="5" bestFit="1" customWidth="1"/>
    <col min="4043" max="4043" width="8" style="5" bestFit="1" customWidth="1"/>
    <col min="4044" max="4045" width="7.85546875" style="5" bestFit="1" customWidth="1"/>
    <col min="4046" max="4046" width="9.7109375" style="5" customWidth="1"/>
    <col min="4047" max="4047" width="12.85546875" style="5" customWidth="1"/>
    <col min="4048" max="4284" width="9.140625" style="5"/>
    <col min="4285" max="4285" width="9" style="5" bestFit="1" customWidth="1"/>
    <col min="4286" max="4286" width="9.85546875" style="5" bestFit="1" customWidth="1"/>
    <col min="4287" max="4287" width="9.140625" style="5" bestFit="1" customWidth="1"/>
    <col min="4288" max="4288" width="16" style="5" bestFit="1" customWidth="1"/>
    <col min="4289" max="4289" width="9" style="5" bestFit="1" customWidth="1"/>
    <col min="4290" max="4290" width="7.85546875" style="5" bestFit="1" customWidth="1"/>
    <col min="4291" max="4291" width="11.7109375" style="5" bestFit="1" customWidth="1"/>
    <col min="4292" max="4292" width="14.28515625" style="5" customWidth="1"/>
    <col min="4293" max="4293" width="11.7109375" style="5" bestFit="1" customWidth="1"/>
    <col min="4294" max="4294" width="14.140625" style="5" bestFit="1" customWidth="1"/>
    <col min="4295" max="4295" width="16.7109375" style="5" customWidth="1"/>
    <col min="4296" max="4296" width="16.5703125" style="5" customWidth="1"/>
    <col min="4297" max="4298" width="7.85546875" style="5" bestFit="1" customWidth="1"/>
    <col min="4299" max="4299" width="8" style="5" bestFit="1" customWidth="1"/>
    <col min="4300" max="4301" width="7.85546875" style="5" bestFit="1" customWidth="1"/>
    <col min="4302" max="4302" width="9.7109375" style="5" customWidth="1"/>
    <col min="4303" max="4303" width="12.85546875" style="5" customWidth="1"/>
    <col min="4304" max="4540" width="9.140625" style="5"/>
    <col min="4541" max="4541" width="9" style="5" bestFit="1" customWidth="1"/>
    <col min="4542" max="4542" width="9.85546875" style="5" bestFit="1" customWidth="1"/>
    <col min="4543" max="4543" width="9.140625" style="5" bestFit="1" customWidth="1"/>
    <col min="4544" max="4544" width="16" style="5" bestFit="1" customWidth="1"/>
    <col min="4545" max="4545" width="9" style="5" bestFit="1" customWidth="1"/>
    <col min="4546" max="4546" width="7.85546875" style="5" bestFit="1" customWidth="1"/>
    <col min="4547" max="4547" width="11.7109375" style="5" bestFit="1" customWidth="1"/>
    <col min="4548" max="4548" width="14.28515625" style="5" customWidth="1"/>
    <col min="4549" max="4549" width="11.7109375" style="5" bestFit="1" customWidth="1"/>
    <col min="4550" max="4550" width="14.140625" style="5" bestFit="1" customWidth="1"/>
    <col min="4551" max="4551" width="16.7109375" style="5" customWidth="1"/>
    <col min="4552" max="4552" width="16.5703125" style="5" customWidth="1"/>
    <col min="4553" max="4554" width="7.85546875" style="5" bestFit="1" customWidth="1"/>
    <col min="4555" max="4555" width="8" style="5" bestFit="1" customWidth="1"/>
    <col min="4556" max="4557" width="7.85546875" style="5" bestFit="1" customWidth="1"/>
    <col min="4558" max="4558" width="9.7109375" style="5" customWidth="1"/>
    <col min="4559" max="4559" width="12.85546875" style="5" customWidth="1"/>
    <col min="4560" max="4796" width="9.140625" style="5"/>
    <col min="4797" max="4797" width="9" style="5" bestFit="1" customWidth="1"/>
    <col min="4798" max="4798" width="9.85546875" style="5" bestFit="1" customWidth="1"/>
    <col min="4799" max="4799" width="9.140625" style="5" bestFit="1" customWidth="1"/>
    <col min="4800" max="4800" width="16" style="5" bestFit="1" customWidth="1"/>
    <col min="4801" max="4801" width="9" style="5" bestFit="1" customWidth="1"/>
    <col min="4802" max="4802" width="7.85546875" style="5" bestFit="1" customWidth="1"/>
    <col min="4803" max="4803" width="11.7109375" style="5" bestFit="1" customWidth="1"/>
    <col min="4804" max="4804" width="14.28515625" style="5" customWidth="1"/>
    <col min="4805" max="4805" width="11.7109375" style="5" bestFit="1" customWidth="1"/>
    <col min="4806" max="4806" width="14.140625" style="5" bestFit="1" customWidth="1"/>
    <col min="4807" max="4807" width="16.7109375" style="5" customWidth="1"/>
    <col min="4808" max="4808" width="16.5703125" style="5" customWidth="1"/>
    <col min="4809" max="4810" width="7.85546875" style="5" bestFit="1" customWidth="1"/>
    <col min="4811" max="4811" width="8" style="5" bestFit="1" customWidth="1"/>
    <col min="4812" max="4813" width="7.85546875" style="5" bestFit="1" customWidth="1"/>
    <col min="4814" max="4814" width="9.7109375" style="5" customWidth="1"/>
    <col min="4815" max="4815" width="12.85546875" style="5" customWidth="1"/>
    <col min="4816" max="5052" width="9.140625" style="5"/>
    <col min="5053" max="5053" width="9" style="5" bestFit="1" customWidth="1"/>
    <col min="5054" max="5054" width="9.85546875" style="5" bestFit="1" customWidth="1"/>
    <col min="5055" max="5055" width="9.140625" style="5" bestFit="1" customWidth="1"/>
    <col min="5056" max="5056" width="16" style="5" bestFit="1" customWidth="1"/>
    <col min="5057" max="5057" width="9" style="5" bestFit="1" customWidth="1"/>
    <col min="5058" max="5058" width="7.85546875" style="5" bestFit="1" customWidth="1"/>
    <col min="5059" max="5059" width="11.7109375" style="5" bestFit="1" customWidth="1"/>
    <col min="5060" max="5060" width="14.28515625" style="5" customWidth="1"/>
    <col min="5061" max="5061" width="11.7109375" style="5" bestFit="1" customWidth="1"/>
    <col min="5062" max="5062" width="14.140625" style="5" bestFit="1" customWidth="1"/>
    <col min="5063" max="5063" width="16.7109375" style="5" customWidth="1"/>
    <col min="5064" max="5064" width="16.5703125" style="5" customWidth="1"/>
    <col min="5065" max="5066" width="7.85546875" style="5" bestFit="1" customWidth="1"/>
    <col min="5067" max="5067" width="8" style="5" bestFit="1" customWidth="1"/>
    <col min="5068" max="5069" width="7.85546875" style="5" bestFit="1" customWidth="1"/>
    <col min="5070" max="5070" width="9.7109375" style="5" customWidth="1"/>
    <col min="5071" max="5071" width="12.85546875" style="5" customWidth="1"/>
    <col min="5072" max="5308" width="9.140625" style="5"/>
    <col min="5309" max="5309" width="9" style="5" bestFit="1" customWidth="1"/>
    <col min="5310" max="5310" width="9.85546875" style="5" bestFit="1" customWidth="1"/>
    <col min="5311" max="5311" width="9.140625" style="5" bestFit="1" customWidth="1"/>
    <col min="5312" max="5312" width="16" style="5" bestFit="1" customWidth="1"/>
    <col min="5313" max="5313" width="9" style="5" bestFit="1" customWidth="1"/>
    <col min="5314" max="5314" width="7.85546875" style="5" bestFit="1" customWidth="1"/>
    <col min="5315" max="5315" width="11.7109375" style="5" bestFit="1" customWidth="1"/>
    <col min="5316" max="5316" width="14.28515625" style="5" customWidth="1"/>
    <col min="5317" max="5317" width="11.7109375" style="5" bestFit="1" customWidth="1"/>
    <col min="5318" max="5318" width="14.140625" style="5" bestFit="1" customWidth="1"/>
    <col min="5319" max="5319" width="16.7109375" style="5" customWidth="1"/>
    <col min="5320" max="5320" width="16.5703125" style="5" customWidth="1"/>
    <col min="5321" max="5322" width="7.85546875" style="5" bestFit="1" customWidth="1"/>
    <col min="5323" max="5323" width="8" style="5" bestFit="1" customWidth="1"/>
    <col min="5324" max="5325" width="7.85546875" style="5" bestFit="1" customWidth="1"/>
    <col min="5326" max="5326" width="9.7109375" style="5" customWidth="1"/>
    <col min="5327" max="5327" width="12.85546875" style="5" customWidth="1"/>
    <col min="5328" max="5564" width="9.140625" style="5"/>
    <col min="5565" max="5565" width="9" style="5" bestFit="1" customWidth="1"/>
    <col min="5566" max="5566" width="9.85546875" style="5" bestFit="1" customWidth="1"/>
    <col min="5567" max="5567" width="9.140625" style="5" bestFit="1" customWidth="1"/>
    <col min="5568" max="5568" width="16" style="5" bestFit="1" customWidth="1"/>
    <col min="5569" max="5569" width="9" style="5" bestFit="1" customWidth="1"/>
    <col min="5570" max="5570" width="7.85546875" style="5" bestFit="1" customWidth="1"/>
    <col min="5571" max="5571" width="11.7109375" style="5" bestFit="1" customWidth="1"/>
    <col min="5572" max="5572" width="14.28515625" style="5" customWidth="1"/>
    <col min="5573" max="5573" width="11.7109375" style="5" bestFit="1" customWidth="1"/>
    <col min="5574" max="5574" width="14.140625" style="5" bestFit="1" customWidth="1"/>
    <col min="5575" max="5575" width="16.7109375" style="5" customWidth="1"/>
    <col min="5576" max="5576" width="16.5703125" style="5" customWidth="1"/>
    <col min="5577" max="5578" width="7.85546875" style="5" bestFit="1" customWidth="1"/>
    <col min="5579" max="5579" width="8" style="5" bestFit="1" customWidth="1"/>
    <col min="5580" max="5581" width="7.85546875" style="5" bestFit="1" customWidth="1"/>
    <col min="5582" max="5582" width="9.7109375" style="5" customWidth="1"/>
    <col min="5583" max="5583" width="12.85546875" style="5" customWidth="1"/>
    <col min="5584" max="5820" width="9.140625" style="5"/>
    <col min="5821" max="5821" width="9" style="5" bestFit="1" customWidth="1"/>
    <col min="5822" max="5822" width="9.85546875" style="5" bestFit="1" customWidth="1"/>
    <col min="5823" max="5823" width="9.140625" style="5" bestFit="1" customWidth="1"/>
    <col min="5824" max="5824" width="16" style="5" bestFit="1" customWidth="1"/>
    <col min="5825" max="5825" width="9" style="5" bestFit="1" customWidth="1"/>
    <col min="5826" max="5826" width="7.85546875" style="5" bestFit="1" customWidth="1"/>
    <col min="5827" max="5827" width="11.7109375" style="5" bestFit="1" customWidth="1"/>
    <col min="5828" max="5828" width="14.28515625" style="5" customWidth="1"/>
    <col min="5829" max="5829" width="11.7109375" style="5" bestFit="1" customWidth="1"/>
    <col min="5830" max="5830" width="14.140625" style="5" bestFit="1" customWidth="1"/>
    <col min="5831" max="5831" width="16.7109375" style="5" customWidth="1"/>
    <col min="5832" max="5832" width="16.5703125" style="5" customWidth="1"/>
    <col min="5833" max="5834" width="7.85546875" style="5" bestFit="1" customWidth="1"/>
    <col min="5835" max="5835" width="8" style="5" bestFit="1" customWidth="1"/>
    <col min="5836" max="5837" width="7.85546875" style="5" bestFit="1" customWidth="1"/>
    <col min="5838" max="5838" width="9.7109375" style="5" customWidth="1"/>
    <col min="5839" max="5839" width="12.85546875" style="5" customWidth="1"/>
    <col min="5840" max="6076" width="9.140625" style="5"/>
    <col min="6077" max="6077" width="9" style="5" bestFit="1" customWidth="1"/>
    <col min="6078" max="6078" width="9.85546875" style="5" bestFit="1" customWidth="1"/>
    <col min="6079" max="6079" width="9.140625" style="5" bestFit="1" customWidth="1"/>
    <col min="6080" max="6080" width="16" style="5" bestFit="1" customWidth="1"/>
    <col min="6081" max="6081" width="9" style="5" bestFit="1" customWidth="1"/>
    <col min="6082" max="6082" width="7.85546875" style="5" bestFit="1" customWidth="1"/>
    <col min="6083" max="6083" width="11.7109375" style="5" bestFit="1" customWidth="1"/>
    <col min="6084" max="6084" width="14.28515625" style="5" customWidth="1"/>
    <col min="6085" max="6085" width="11.7109375" style="5" bestFit="1" customWidth="1"/>
    <col min="6086" max="6086" width="14.140625" style="5" bestFit="1" customWidth="1"/>
    <col min="6087" max="6087" width="16.7109375" style="5" customWidth="1"/>
    <col min="6088" max="6088" width="16.5703125" style="5" customWidth="1"/>
    <col min="6089" max="6090" width="7.85546875" style="5" bestFit="1" customWidth="1"/>
    <col min="6091" max="6091" width="8" style="5" bestFit="1" customWidth="1"/>
    <col min="6092" max="6093" width="7.85546875" style="5" bestFit="1" customWidth="1"/>
    <col min="6094" max="6094" width="9.7109375" style="5" customWidth="1"/>
    <col min="6095" max="6095" width="12.85546875" style="5" customWidth="1"/>
    <col min="6096" max="6332" width="9.140625" style="5"/>
    <col min="6333" max="6333" width="9" style="5" bestFit="1" customWidth="1"/>
    <col min="6334" max="6334" width="9.85546875" style="5" bestFit="1" customWidth="1"/>
    <col min="6335" max="6335" width="9.140625" style="5" bestFit="1" customWidth="1"/>
    <col min="6336" max="6336" width="16" style="5" bestFit="1" customWidth="1"/>
    <col min="6337" max="6337" width="9" style="5" bestFit="1" customWidth="1"/>
    <col min="6338" max="6338" width="7.85546875" style="5" bestFit="1" customWidth="1"/>
    <col min="6339" max="6339" width="11.7109375" style="5" bestFit="1" customWidth="1"/>
    <col min="6340" max="6340" width="14.28515625" style="5" customWidth="1"/>
    <col min="6341" max="6341" width="11.7109375" style="5" bestFit="1" customWidth="1"/>
    <col min="6342" max="6342" width="14.140625" style="5" bestFit="1" customWidth="1"/>
    <col min="6343" max="6343" width="16.7109375" style="5" customWidth="1"/>
    <col min="6344" max="6344" width="16.5703125" style="5" customWidth="1"/>
    <col min="6345" max="6346" width="7.85546875" style="5" bestFit="1" customWidth="1"/>
    <col min="6347" max="6347" width="8" style="5" bestFit="1" customWidth="1"/>
    <col min="6348" max="6349" width="7.85546875" style="5" bestFit="1" customWidth="1"/>
    <col min="6350" max="6350" width="9.7109375" style="5" customWidth="1"/>
    <col min="6351" max="6351" width="12.85546875" style="5" customWidth="1"/>
    <col min="6352" max="6588" width="9.140625" style="5"/>
    <col min="6589" max="6589" width="9" style="5" bestFit="1" customWidth="1"/>
    <col min="6590" max="6590" width="9.85546875" style="5" bestFit="1" customWidth="1"/>
    <col min="6591" max="6591" width="9.140625" style="5" bestFit="1" customWidth="1"/>
    <col min="6592" max="6592" width="16" style="5" bestFit="1" customWidth="1"/>
    <col min="6593" max="6593" width="9" style="5" bestFit="1" customWidth="1"/>
    <col min="6594" max="6594" width="7.85546875" style="5" bestFit="1" customWidth="1"/>
    <col min="6595" max="6595" width="11.7109375" style="5" bestFit="1" customWidth="1"/>
    <col min="6596" max="6596" width="14.28515625" style="5" customWidth="1"/>
    <col min="6597" max="6597" width="11.7109375" style="5" bestFit="1" customWidth="1"/>
    <col min="6598" max="6598" width="14.140625" style="5" bestFit="1" customWidth="1"/>
    <col min="6599" max="6599" width="16.7109375" style="5" customWidth="1"/>
    <col min="6600" max="6600" width="16.5703125" style="5" customWidth="1"/>
    <col min="6601" max="6602" width="7.85546875" style="5" bestFit="1" customWidth="1"/>
    <col min="6603" max="6603" width="8" style="5" bestFit="1" customWidth="1"/>
    <col min="6604" max="6605" width="7.85546875" style="5" bestFit="1" customWidth="1"/>
    <col min="6606" max="6606" width="9.7109375" style="5" customWidth="1"/>
    <col min="6607" max="6607" width="12.85546875" style="5" customWidth="1"/>
    <col min="6608" max="6844" width="9.140625" style="5"/>
    <col min="6845" max="6845" width="9" style="5" bestFit="1" customWidth="1"/>
    <col min="6846" max="6846" width="9.85546875" style="5" bestFit="1" customWidth="1"/>
    <col min="6847" max="6847" width="9.140625" style="5" bestFit="1" customWidth="1"/>
    <col min="6848" max="6848" width="16" style="5" bestFit="1" customWidth="1"/>
    <col min="6849" max="6849" width="9" style="5" bestFit="1" customWidth="1"/>
    <col min="6850" max="6850" width="7.85546875" style="5" bestFit="1" customWidth="1"/>
    <col min="6851" max="6851" width="11.7109375" style="5" bestFit="1" customWidth="1"/>
    <col min="6852" max="6852" width="14.28515625" style="5" customWidth="1"/>
    <col min="6853" max="6853" width="11.7109375" style="5" bestFit="1" customWidth="1"/>
    <col min="6854" max="6854" width="14.140625" style="5" bestFit="1" customWidth="1"/>
    <col min="6855" max="6855" width="16.7109375" style="5" customWidth="1"/>
    <col min="6856" max="6856" width="16.5703125" style="5" customWidth="1"/>
    <col min="6857" max="6858" width="7.85546875" style="5" bestFit="1" customWidth="1"/>
    <col min="6859" max="6859" width="8" style="5" bestFit="1" customWidth="1"/>
    <col min="6860" max="6861" width="7.85546875" style="5" bestFit="1" customWidth="1"/>
    <col min="6862" max="6862" width="9.7109375" style="5" customWidth="1"/>
    <col min="6863" max="6863" width="12.85546875" style="5" customWidth="1"/>
    <col min="6864" max="7100" width="9.140625" style="5"/>
    <col min="7101" max="7101" width="9" style="5" bestFit="1" customWidth="1"/>
    <col min="7102" max="7102" width="9.85546875" style="5" bestFit="1" customWidth="1"/>
    <col min="7103" max="7103" width="9.140625" style="5" bestFit="1" customWidth="1"/>
    <col min="7104" max="7104" width="16" style="5" bestFit="1" customWidth="1"/>
    <col min="7105" max="7105" width="9" style="5" bestFit="1" customWidth="1"/>
    <col min="7106" max="7106" width="7.85546875" style="5" bestFit="1" customWidth="1"/>
    <col min="7107" max="7107" width="11.7109375" style="5" bestFit="1" customWidth="1"/>
    <col min="7108" max="7108" width="14.28515625" style="5" customWidth="1"/>
    <col min="7109" max="7109" width="11.7109375" style="5" bestFit="1" customWidth="1"/>
    <col min="7110" max="7110" width="14.140625" style="5" bestFit="1" customWidth="1"/>
    <col min="7111" max="7111" width="16.7109375" style="5" customWidth="1"/>
    <col min="7112" max="7112" width="16.5703125" style="5" customWidth="1"/>
    <col min="7113" max="7114" width="7.85546875" style="5" bestFit="1" customWidth="1"/>
    <col min="7115" max="7115" width="8" style="5" bestFit="1" customWidth="1"/>
    <col min="7116" max="7117" width="7.85546875" style="5" bestFit="1" customWidth="1"/>
    <col min="7118" max="7118" width="9.7109375" style="5" customWidth="1"/>
    <col min="7119" max="7119" width="12.85546875" style="5" customWidth="1"/>
    <col min="7120" max="7356" width="9.140625" style="5"/>
    <col min="7357" max="7357" width="9" style="5" bestFit="1" customWidth="1"/>
    <col min="7358" max="7358" width="9.85546875" style="5" bestFit="1" customWidth="1"/>
    <col min="7359" max="7359" width="9.140625" style="5" bestFit="1" customWidth="1"/>
    <col min="7360" max="7360" width="16" style="5" bestFit="1" customWidth="1"/>
    <col min="7361" max="7361" width="9" style="5" bestFit="1" customWidth="1"/>
    <col min="7362" max="7362" width="7.85546875" style="5" bestFit="1" customWidth="1"/>
    <col min="7363" max="7363" width="11.7109375" style="5" bestFit="1" customWidth="1"/>
    <col min="7364" max="7364" width="14.28515625" style="5" customWidth="1"/>
    <col min="7365" max="7365" width="11.7109375" style="5" bestFit="1" customWidth="1"/>
    <col min="7366" max="7366" width="14.140625" style="5" bestFit="1" customWidth="1"/>
    <col min="7367" max="7367" width="16.7109375" style="5" customWidth="1"/>
    <col min="7368" max="7368" width="16.5703125" style="5" customWidth="1"/>
    <col min="7369" max="7370" width="7.85546875" style="5" bestFit="1" customWidth="1"/>
    <col min="7371" max="7371" width="8" style="5" bestFit="1" customWidth="1"/>
    <col min="7372" max="7373" width="7.85546875" style="5" bestFit="1" customWidth="1"/>
    <col min="7374" max="7374" width="9.7109375" style="5" customWidth="1"/>
    <col min="7375" max="7375" width="12.85546875" style="5" customWidth="1"/>
    <col min="7376" max="7612" width="9.140625" style="5"/>
    <col min="7613" max="7613" width="9" style="5" bestFit="1" customWidth="1"/>
    <col min="7614" max="7614" width="9.85546875" style="5" bestFit="1" customWidth="1"/>
    <col min="7615" max="7615" width="9.140625" style="5" bestFit="1" customWidth="1"/>
    <col min="7616" max="7616" width="16" style="5" bestFit="1" customWidth="1"/>
    <col min="7617" max="7617" width="9" style="5" bestFit="1" customWidth="1"/>
    <col min="7618" max="7618" width="7.85546875" style="5" bestFit="1" customWidth="1"/>
    <col min="7619" max="7619" width="11.7109375" style="5" bestFit="1" customWidth="1"/>
    <col min="7620" max="7620" width="14.28515625" style="5" customWidth="1"/>
    <col min="7621" max="7621" width="11.7109375" style="5" bestFit="1" customWidth="1"/>
    <col min="7622" max="7622" width="14.140625" style="5" bestFit="1" customWidth="1"/>
    <col min="7623" max="7623" width="16.7109375" style="5" customWidth="1"/>
    <col min="7624" max="7624" width="16.5703125" style="5" customWidth="1"/>
    <col min="7625" max="7626" width="7.85546875" style="5" bestFit="1" customWidth="1"/>
    <col min="7627" max="7627" width="8" style="5" bestFit="1" customWidth="1"/>
    <col min="7628" max="7629" width="7.85546875" style="5" bestFit="1" customWidth="1"/>
    <col min="7630" max="7630" width="9.7109375" style="5" customWidth="1"/>
    <col min="7631" max="7631" width="12.85546875" style="5" customWidth="1"/>
    <col min="7632" max="7868" width="9.140625" style="5"/>
    <col min="7869" max="7869" width="9" style="5" bestFit="1" customWidth="1"/>
    <col min="7870" max="7870" width="9.85546875" style="5" bestFit="1" customWidth="1"/>
    <col min="7871" max="7871" width="9.140625" style="5" bestFit="1" customWidth="1"/>
    <col min="7872" max="7872" width="16" style="5" bestFit="1" customWidth="1"/>
    <col min="7873" max="7873" width="9" style="5" bestFit="1" customWidth="1"/>
    <col min="7874" max="7874" width="7.85546875" style="5" bestFit="1" customWidth="1"/>
    <col min="7875" max="7875" width="11.7109375" style="5" bestFit="1" customWidth="1"/>
    <col min="7876" max="7876" width="14.28515625" style="5" customWidth="1"/>
    <col min="7877" max="7877" width="11.7109375" style="5" bestFit="1" customWidth="1"/>
    <col min="7878" max="7878" width="14.140625" style="5" bestFit="1" customWidth="1"/>
    <col min="7879" max="7879" width="16.7109375" style="5" customWidth="1"/>
    <col min="7880" max="7880" width="16.5703125" style="5" customWidth="1"/>
    <col min="7881" max="7882" width="7.85546875" style="5" bestFit="1" customWidth="1"/>
    <col min="7883" max="7883" width="8" style="5" bestFit="1" customWidth="1"/>
    <col min="7884" max="7885" width="7.85546875" style="5" bestFit="1" customWidth="1"/>
    <col min="7886" max="7886" width="9.7109375" style="5" customWidth="1"/>
    <col min="7887" max="7887" width="12.85546875" style="5" customWidth="1"/>
    <col min="7888" max="8124" width="9.140625" style="5"/>
    <col min="8125" max="8125" width="9" style="5" bestFit="1" customWidth="1"/>
    <col min="8126" max="8126" width="9.85546875" style="5" bestFit="1" customWidth="1"/>
    <col min="8127" max="8127" width="9.140625" style="5" bestFit="1" customWidth="1"/>
    <col min="8128" max="8128" width="16" style="5" bestFit="1" customWidth="1"/>
    <col min="8129" max="8129" width="9" style="5" bestFit="1" customWidth="1"/>
    <col min="8130" max="8130" width="7.85546875" style="5" bestFit="1" customWidth="1"/>
    <col min="8131" max="8131" width="11.7109375" style="5" bestFit="1" customWidth="1"/>
    <col min="8132" max="8132" width="14.28515625" style="5" customWidth="1"/>
    <col min="8133" max="8133" width="11.7109375" style="5" bestFit="1" customWidth="1"/>
    <col min="8134" max="8134" width="14.140625" style="5" bestFit="1" customWidth="1"/>
    <col min="8135" max="8135" width="16.7109375" style="5" customWidth="1"/>
    <col min="8136" max="8136" width="16.5703125" style="5" customWidth="1"/>
    <col min="8137" max="8138" width="7.85546875" style="5" bestFit="1" customWidth="1"/>
    <col min="8139" max="8139" width="8" style="5" bestFit="1" customWidth="1"/>
    <col min="8140" max="8141" width="7.85546875" style="5" bestFit="1" customWidth="1"/>
    <col min="8142" max="8142" width="9.7109375" style="5" customWidth="1"/>
    <col min="8143" max="8143" width="12.85546875" style="5" customWidth="1"/>
    <col min="8144" max="8380" width="9.140625" style="5"/>
    <col min="8381" max="8381" width="9" style="5" bestFit="1" customWidth="1"/>
    <col min="8382" max="8382" width="9.85546875" style="5" bestFit="1" customWidth="1"/>
    <col min="8383" max="8383" width="9.140625" style="5" bestFit="1" customWidth="1"/>
    <col min="8384" max="8384" width="16" style="5" bestFit="1" customWidth="1"/>
    <col min="8385" max="8385" width="9" style="5" bestFit="1" customWidth="1"/>
    <col min="8386" max="8386" width="7.85546875" style="5" bestFit="1" customWidth="1"/>
    <col min="8387" max="8387" width="11.7109375" style="5" bestFit="1" customWidth="1"/>
    <col min="8388" max="8388" width="14.28515625" style="5" customWidth="1"/>
    <col min="8389" max="8389" width="11.7109375" style="5" bestFit="1" customWidth="1"/>
    <col min="8390" max="8390" width="14.140625" style="5" bestFit="1" customWidth="1"/>
    <col min="8391" max="8391" width="16.7109375" style="5" customWidth="1"/>
    <col min="8392" max="8392" width="16.5703125" style="5" customWidth="1"/>
    <col min="8393" max="8394" width="7.85546875" style="5" bestFit="1" customWidth="1"/>
    <col min="8395" max="8395" width="8" style="5" bestFit="1" customWidth="1"/>
    <col min="8396" max="8397" width="7.85546875" style="5" bestFit="1" customWidth="1"/>
    <col min="8398" max="8398" width="9.7109375" style="5" customWidth="1"/>
    <col min="8399" max="8399" width="12.85546875" style="5" customWidth="1"/>
    <col min="8400" max="8636" width="9.140625" style="5"/>
    <col min="8637" max="8637" width="9" style="5" bestFit="1" customWidth="1"/>
    <col min="8638" max="8638" width="9.85546875" style="5" bestFit="1" customWidth="1"/>
    <col min="8639" max="8639" width="9.140625" style="5" bestFit="1" customWidth="1"/>
    <col min="8640" max="8640" width="16" style="5" bestFit="1" customWidth="1"/>
    <col min="8641" max="8641" width="9" style="5" bestFit="1" customWidth="1"/>
    <col min="8642" max="8642" width="7.85546875" style="5" bestFit="1" customWidth="1"/>
    <col min="8643" max="8643" width="11.7109375" style="5" bestFit="1" customWidth="1"/>
    <col min="8644" max="8644" width="14.28515625" style="5" customWidth="1"/>
    <col min="8645" max="8645" width="11.7109375" style="5" bestFit="1" customWidth="1"/>
    <col min="8646" max="8646" width="14.140625" style="5" bestFit="1" customWidth="1"/>
    <col min="8647" max="8647" width="16.7109375" style="5" customWidth="1"/>
    <col min="8648" max="8648" width="16.5703125" style="5" customWidth="1"/>
    <col min="8649" max="8650" width="7.85546875" style="5" bestFit="1" customWidth="1"/>
    <col min="8651" max="8651" width="8" style="5" bestFit="1" customWidth="1"/>
    <col min="8652" max="8653" width="7.85546875" style="5" bestFit="1" customWidth="1"/>
    <col min="8654" max="8654" width="9.7109375" style="5" customWidth="1"/>
    <col min="8655" max="8655" width="12.85546875" style="5" customWidth="1"/>
    <col min="8656" max="8892" width="9.140625" style="5"/>
    <col min="8893" max="8893" width="9" style="5" bestFit="1" customWidth="1"/>
    <col min="8894" max="8894" width="9.85546875" style="5" bestFit="1" customWidth="1"/>
    <col min="8895" max="8895" width="9.140625" style="5" bestFit="1" customWidth="1"/>
    <col min="8896" max="8896" width="16" style="5" bestFit="1" customWidth="1"/>
    <col min="8897" max="8897" width="9" style="5" bestFit="1" customWidth="1"/>
    <col min="8898" max="8898" width="7.85546875" style="5" bestFit="1" customWidth="1"/>
    <col min="8899" max="8899" width="11.7109375" style="5" bestFit="1" customWidth="1"/>
    <col min="8900" max="8900" width="14.28515625" style="5" customWidth="1"/>
    <col min="8901" max="8901" width="11.7109375" style="5" bestFit="1" customWidth="1"/>
    <col min="8902" max="8902" width="14.140625" style="5" bestFit="1" customWidth="1"/>
    <col min="8903" max="8903" width="16.7109375" style="5" customWidth="1"/>
    <col min="8904" max="8904" width="16.5703125" style="5" customWidth="1"/>
    <col min="8905" max="8906" width="7.85546875" style="5" bestFit="1" customWidth="1"/>
    <col min="8907" max="8907" width="8" style="5" bestFit="1" customWidth="1"/>
    <col min="8908" max="8909" width="7.85546875" style="5" bestFit="1" customWidth="1"/>
    <col min="8910" max="8910" width="9.7109375" style="5" customWidth="1"/>
    <col min="8911" max="8911" width="12.85546875" style="5" customWidth="1"/>
    <col min="8912" max="9148" width="9.140625" style="5"/>
    <col min="9149" max="9149" width="9" style="5" bestFit="1" customWidth="1"/>
    <col min="9150" max="9150" width="9.85546875" style="5" bestFit="1" customWidth="1"/>
    <col min="9151" max="9151" width="9.140625" style="5" bestFit="1" customWidth="1"/>
    <col min="9152" max="9152" width="16" style="5" bestFit="1" customWidth="1"/>
    <col min="9153" max="9153" width="9" style="5" bestFit="1" customWidth="1"/>
    <col min="9154" max="9154" width="7.85546875" style="5" bestFit="1" customWidth="1"/>
    <col min="9155" max="9155" width="11.7109375" style="5" bestFit="1" customWidth="1"/>
    <col min="9156" max="9156" width="14.28515625" style="5" customWidth="1"/>
    <col min="9157" max="9157" width="11.7109375" style="5" bestFit="1" customWidth="1"/>
    <col min="9158" max="9158" width="14.140625" style="5" bestFit="1" customWidth="1"/>
    <col min="9159" max="9159" width="16.7109375" style="5" customWidth="1"/>
    <col min="9160" max="9160" width="16.5703125" style="5" customWidth="1"/>
    <col min="9161" max="9162" width="7.85546875" style="5" bestFit="1" customWidth="1"/>
    <col min="9163" max="9163" width="8" style="5" bestFit="1" customWidth="1"/>
    <col min="9164" max="9165" width="7.85546875" style="5" bestFit="1" customWidth="1"/>
    <col min="9166" max="9166" width="9.7109375" style="5" customWidth="1"/>
    <col min="9167" max="9167" width="12.85546875" style="5" customWidth="1"/>
    <col min="9168" max="9404" width="9.140625" style="5"/>
    <col min="9405" max="9405" width="9" style="5" bestFit="1" customWidth="1"/>
    <col min="9406" max="9406" width="9.85546875" style="5" bestFit="1" customWidth="1"/>
    <col min="9407" max="9407" width="9.140625" style="5" bestFit="1" customWidth="1"/>
    <col min="9408" max="9408" width="16" style="5" bestFit="1" customWidth="1"/>
    <col min="9409" max="9409" width="9" style="5" bestFit="1" customWidth="1"/>
    <col min="9410" max="9410" width="7.85546875" style="5" bestFit="1" customWidth="1"/>
    <col min="9411" max="9411" width="11.7109375" style="5" bestFit="1" customWidth="1"/>
    <col min="9412" max="9412" width="14.28515625" style="5" customWidth="1"/>
    <col min="9413" max="9413" width="11.7109375" style="5" bestFit="1" customWidth="1"/>
    <col min="9414" max="9414" width="14.140625" style="5" bestFit="1" customWidth="1"/>
    <col min="9415" max="9415" width="16.7109375" style="5" customWidth="1"/>
    <col min="9416" max="9416" width="16.5703125" style="5" customWidth="1"/>
    <col min="9417" max="9418" width="7.85546875" style="5" bestFit="1" customWidth="1"/>
    <col min="9419" max="9419" width="8" style="5" bestFit="1" customWidth="1"/>
    <col min="9420" max="9421" width="7.85546875" style="5" bestFit="1" customWidth="1"/>
    <col min="9422" max="9422" width="9.7109375" style="5" customWidth="1"/>
    <col min="9423" max="9423" width="12.85546875" style="5" customWidth="1"/>
    <col min="9424" max="9660" width="9.140625" style="5"/>
    <col min="9661" max="9661" width="9" style="5" bestFit="1" customWidth="1"/>
    <col min="9662" max="9662" width="9.85546875" style="5" bestFit="1" customWidth="1"/>
    <col min="9663" max="9663" width="9.140625" style="5" bestFit="1" customWidth="1"/>
    <col min="9664" max="9664" width="16" style="5" bestFit="1" customWidth="1"/>
    <col min="9665" max="9665" width="9" style="5" bestFit="1" customWidth="1"/>
    <col min="9666" max="9666" width="7.85546875" style="5" bestFit="1" customWidth="1"/>
    <col min="9667" max="9667" width="11.7109375" style="5" bestFit="1" customWidth="1"/>
    <col min="9668" max="9668" width="14.28515625" style="5" customWidth="1"/>
    <col min="9669" max="9669" width="11.7109375" style="5" bestFit="1" customWidth="1"/>
    <col min="9670" max="9670" width="14.140625" style="5" bestFit="1" customWidth="1"/>
    <col min="9671" max="9671" width="16.7109375" style="5" customWidth="1"/>
    <col min="9672" max="9672" width="16.5703125" style="5" customWidth="1"/>
    <col min="9673" max="9674" width="7.85546875" style="5" bestFit="1" customWidth="1"/>
    <col min="9675" max="9675" width="8" style="5" bestFit="1" customWidth="1"/>
    <col min="9676" max="9677" width="7.85546875" style="5" bestFit="1" customWidth="1"/>
    <col min="9678" max="9678" width="9.7109375" style="5" customWidth="1"/>
    <col min="9679" max="9679" width="12.85546875" style="5" customWidth="1"/>
    <col min="9680" max="9916" width="9.140625" style="5"/>
    <col min="9917" max="9917" width="9" style="5" bestFit="1" customWidth="1"/>
    <col min="9918" max="9918" width="9.85546875" style="5" bestFit="1" customWidth="1"/>
    <col min="9919" max="9919" width="9.140625" style="5" bestFit="1" customWidth="1"/>
    <col min="9920" max="9920" width="16" style="5" bestFit="1" customWidth="1"/>
    <col min="9921" max="9921" width="9" style="5" bestFit="1" customWidth="1"/>
    <col min="9922" max="9922" width="7.85546875" style="5" bestFit="1" customWidth="1"/>
    <col min="9923" max="9923" width="11.7109375" style="5" bestFit="1" customWidth="1"/>
    <col min="9924" max="9924" width="14.28515625" style="5" customWidth="1"/>
    <col min="9925" max="9925" width="11.7109375" style="5" bestFit="1" customWidth="1"/>
    <col min="9926" max="9926" width="14.140625" style="5" bestFit="1" customWidth="1"/>
    <col min="9927" max="9927" width="16.7109375" style="5" customWidth="1"/>
    <col min="9928" max="9928" width="16.5703125" style="5" customWidth="1"/>
    <col min="9929" max="9930" width="7.85546875" style="5" bestFit="1" customWidth="1"/>
    <col min="9931" max="9931" width="8" style="5" bestFit="1" customWidth="1"/>
    <col min="9932" max="9933" width="7.85546875" style="5" bestFit="1" customWidth="1"/>
    <col min="9934" max="9934" width="9.7109375" style="5" customWidth="1"/>
    <col min="9935" max="9935" width="12.85546875" style="5" customWidth="1"/>
    <col min="9936" max="10172" width="9.140625" style="5"/>
    <col min="10173" max="10173" width="9" style="5" bestFit="1" customWidth="1"/>
    <col min="10174" max="10174" width="9.85546875" style="5" bestFit="1" customWidth="1"/>
    <col min="10175" max="10175" width="9.140625" style="5" bestFit="1" customWidth="1"/>
    <col min="10176" max="10176" width="16" style="5" bestFit="1" customWidth="1"/>
    <col min="10177" max="10177" width="9" style="5" bestFit="1" customWidth="1"/>
    <col min="10178" max="10178" width="7.85546875" style="5" bestFit="1" customWidth="1"/>
    <col min="10179" max="10179" width="11.7109375" style="5" bestFit="1" customWidth="1"/>
    <col min="10180" max="10180" width="14.28515625" style="5" customWidth="1"/>
    <col min="10181" max="10181" width="11.7109375" style="5" bestFit="1" customWidth="1"/>
    <col min="10182" max="10182" width="14.140625" style="5" bestFit="1" customWidth="1"/>
    <col min="10183" max="10183" width="16.7109375" style="5" customWidth="1"/>
    <col min="10184" max="10184" width="16.5703125" style="5" customWidth="1"/>
    <col min="10185" max="10186" width="7.85546875" style="5" bestFit="1" customWidth="1"/>
    <col min="10187" max="10187" width="8" style="5" bestFit="1" customWidth="1"/>
    <col min="10188" max="10189" width="7.85546875" style="5" bestFit="1" customWidth="1"/>
    <col min="10190" max="10190" width="9.7109375" style="5" customWidth="1"/>
    <col min="10191" max="10191" width="12.85546875" style="5" customWidth="1"/>
    <col min="10192" max="10428" width="9.140625" style="5"/>
    <col min="10429" max="10429" width="9" style="5" bestFit="1" customWidth="1"/>
    <col min="10430" max="10430" width="9.85546875" style="5" bestFit="1" customWidth="1"/>
    <col min="10431" max="10431" width="9.140625" style="5" bestFit="1" customWidth="1"/>
    <col min="10432" max="10432" width="16" style="5" bestFit="1" customWidth="1"/>
    <col min="10433" max="10433" width="9" style="5" bestFit="1" customWidth="1"/>
    <col min="10434" max="10434" width="7.85546875" style="5" bestFit="1" customWidth="1"/>
    <col min="10435" max="10435" width="11.7109375" style="5" bestFit="1" customWidth="1"/>
    <col min="10436" max="10436" width="14.28515625" style="5" customWidth="1"/>
    <col min="10437" max="10437" width="11.7109375" style="5" bestFit="1" customWidth="1"/>
    <col min="10438" max="10438" width="14.140625" style="5" bestFit="1" customWidth="1"/>
    <col min="10439" max="10439" width="16.7109375" style="5" customWidth="1"/>
    <col min="10440" max="10440" width="16.5703125" style="5" customWidth="1"/>
    <col min="10441" max="10442" width="7.85546875" style="5" bestFit="1" customWidth="1"/>
    <col min="10443" max="10443" width="8" style="5" bestFit="1" customWidth="1"/>
    <col min="10444" max="10445" width="7.85546875" style="5" bestFit="1" customWidth="1"/>
    <col min="10446" max="10446" width="9.7109375" style="5" customWidth="1"/>
    <col min="10447" max="10447" width="12.85546875" style="5" customWidth="1"/>
    <col min="10448" max="10684" width="9.140625" style="5"/>
    <col min="10685" max="10685" width="9" style="5" bestFit="1" customWidth="1"/>
    <col min="10686" max="10686" width="9.85546875" style="5" bestFit="1" customWidth="1"/>
    <col min="10687" max="10687" width="9.140625" style="5" bestFit="1" customWidth="1"/>
    <col min="10688" max="10688" width="16" style="5" bestFit="1" customWidth="1"/>
    <col min="10689" max="10689" width="9" style="5" bestFit="1" customWidth="1"/>
    <col min="10690" max="10690" width="7.85546875" style="5" bestFit="1" customWidth="1"/>
    <col min="10691" max="10691" width="11.7109375" style="5" bestFit="1" customWidth="1"/>
    <col min="10692" max="10692" width="14.28515625" style="5" customWidth="1"/>
    <col min="10693" max="10693" width="11.7109375" style="5" bestFit="1" customWidth="1"/>
    <col min="10694" max="10694" width="14.140625" style="5" bestFit="1" customWidth="1"/>
    <col min="10695" max="10695" width="16.7109375" style="5" customWidth="1"/>
    <col min="10696" max="10696" width="16.5703125" style="5" customWidth="1"/>
    <col min="10697" max="10698" width="7.85546875" style="5" bestFit="1" customWidth="1"/>
    <col min="10699" max="10699" width="8" style="5" bestFit="1" customWidth="1"/>
    <col min="10700" max="10701" width="7.85546875" style="5" bestFit="1" customWidth="1"/>
    <col min="10702" max="10702" width="9.7109375" style="5" customWidth="1"/>
    <col min="10703" max="10703" width="12.85546875" style="5" customWidth="1"/>
    <col min="10704" max="10940" width="9.140625" style="5"/>
    <col min="10941" max="10941" width="9" style="5" bestFit="1" customWidth="1"/>
    <col min="10942" max="10942" width="9.85546875" style="5" bestFit="1" customWidth="1"/>
    <col min="10943" max="10943" width="9.140625" style="5" bestFit="1" customWidth="1"/>
    <col min="10944" max="10944" width="16" style="5" bestFit="1" customWidth="1"/>
    <col min="10945" max="10945" width="9" style="5" bestFit="1" customWidth="1"/>
    <col min="10946" max="10946" width="7.85546875" style="5" bestFit="1" customWidth="1"/>
    <col min="10947" max="10947" width="11.7109375" style="5" bestFit="1" customWidth="1"/>
    <col min="10948" max="10948" width="14.28515625" style="5" customWidth="1"/>
    <col min="10949" max="10949" width="11.7109375" style="5" bestFit="1" customWidth="1"/>
    <col min="10950" max="10950" width="14.140625" style="5" bestFit="1" customWidth="1"/>
    <col min="10951" max="10951" width="16.7109375" style="5" customWidth="1"/>
    <col min="10952" max="10952" width="16.5703125" style="5" customWidth="1"/>
    <col min="10953" max="10954" width="7.85546875" style="5" bestFit="1" customWidth="1"/>
    <col min="10955" max="10955" width="8" style="5" bestFit="1" customWidth="1"/>
    <col min="10956" max="10957" width="7.85546875" style="5" bestFit="1" customWidth="1"/>
    <col min="10958" max="10958" width="9.7109375" style="5" customWidth="1"/>
    <col min="10959" max="10959" width="12.85546875" style="5" customWidth="1"/>
    <col min="10960" max="11196" width="9.140625" style="5"/>
    <col min="11197" max="11197" width="9" style="5" bestFit="1" customWidth="1"/>
    <col min="11198" max="11198" width="9.85546875" style="5" bestFit="1" customWidth="1"/>
    <col min="11199" max="11199" width="9.140625" style="5" bestFit="1" customWidth="1"/>
    <col min="11200" max="11200" width="16" style="5" bestFit="1" customWidth="1"/>
    <col min="11201" max="11201" width="9" style="5" bestFit="1" customWidth="1"/>
    <col min="11202" max="11202" width="7.85546875" style="5" bestFit="1" customWidth="1"/>
    <col min="11203" max="11203" width="11.7109375" style="5" bestFit="1" customWidth="1"/>
    <col min="11204" max="11204" width="14.28515625" style="5" customWidth="1"/>
    <col min="11205" max="11205" width="11.7109375" style="5" bestFit="1" customWidth="1"/>
    <col min="11206" max="11206" width="14.140625" style="5" bestFit="1" customWidth="1"/>
    <col min="11207" max="11207" width="16.7109375" style="5" customWidth="1"/>
    <col min="11208" max="11208" width="16.5703125" style="5" customWidth="1"/>
    <col min="11209" max="11210" width="7.85546875" style="5" bestFit="1" customWidth="1"/>
    <col min="11211" max="11211" width="8" style="5" bestFit="1" customWidth="1"/>
    <col min="11212" max="11213" width="7.85546875" style="5" bestFit="1" customWidth="1"/>
    <col min="11214" max="11214" width="9.7109375" style="5" customWidth="1"/>
    <col min="11215" max="11215" width="12.85546875" style="5" customWidth="1"/>
    <col min="11216" max="11452" width="9.140625" style="5"/>
    <col min="11453" max="11453" width="9" style="5" bestFit="1" customWidth="1"/>
    <col min="11454" max="11454" width="9.85546875" style="5" bestFit="1" customWidth="1"/>
    <col min="11455" max="11455" width="9.140625" style="5" bestFit="1" customWidth="1"/>
    <col min="11456" max="11456" width="16" style="5" bestFit="1" customWidth="1"/>
    <col min="11457" max="11457" width="9" style="5" bestFit="1" customWidth="1"/>
    <col min="11458" max="11458" width="7.85546875" style="5" bestFit="1" customWidth="1"/>
    <col min="11459" max="11459" width="11.7109375" style="5" bestFit="1" customWidth="1"/>
    <col min="11460" max="11460" width="14.28515625" style="5" customWidth="1"/>
    <col min="11461" max="11461" width="11.7109375" style="5" bestFit="1" customWidth="1"/>
    <col min="11462" max="11462" width="14.140625" style="5" bestFit="1" customWidth="1"/>
    <col min="11463" max="11463" width="16.7109375" style="5" customWidth="1"/>
    <col min="11464" max="11464" width="16.5703125" style="5" customWidth="1"/>
    <col min="11465" max="11466" width="7.85546875" style="5" bestFit="1" customWidth="1"/>
    <col min="11467" max="11467" width="8" style="5" bestFit="1" customWidth="1"/>
    <col min="11468" max="11469" width="7.85546875" style="5" bestFit="1" customWidth="1"/>
    <col min="11470" max="11470" width="9.7109375" style="5" customWidth="1"/>
    <col min="11471" max="11471" width="12.85546875" style="5" customWidth="1"/>
    <col min="11472" max="11708" width="9.140625" style="5"/>
    <col min="11709" max="11709" width="9" style="5" bestFit="1" customWidth="1"/>
    <col min="11710" max="11710" width="9.85546875" style="5" bestFit="1" customWidth="1"/>
    <col min="11711" max="11711" width="9.140625" style="5" bestFit="1" customWidth="1"/>
    <col min="11712" max="11712" width="16" style="5" bestFit="1" customWidth="1"/>
    <col min="11713" max="11713" width="9" style="5" bestFit="1" customWidth="1"/>
    <col min="11714" max="11714" width="7.85546875" style="5" bestFit="1" customWidth="1"/>
    <col min="11715" max="11715" width="11.7109375" style="5" bestFit="1" customWidth="1"/>
    <col min="11716" max="11716" width="14.28515625" style="5" customWidth="1"/>
    <col min="11717" max="11717" width="11.7109375" style="5" bestFit="1" customWidth="1"/>
    <col min="11718" max="11718" width="14.140625" style="5" bestFit="1" customWidth="1"/>
    <col min="11719" max="11719" width="16.7109375" style="5" customWidth="1"/>
    <col min="11720" max="11720" width="16.5703125" style="5" customWidth="1"/>
    <col min="11721" max="11722" width="7.85546875" style="5" bestFit="1" customWidth="1"/>
    <col min="11723" max="11723" width="8" style="5" bestFit="1" customWidth="1"/>
    <col min="11724" max="11725" width="7.85546875" style="5" bestFit="1" customWidth="1"/>
    <col min="11726" max="11726" width="9.7109375" style="5" customWidth="1"/>
    <col min="11727" max="11727" width="12.85546875" style="5" customWidth="1"/>
    <col min="11728" max="11964" width="9.140625" style="5"/>
    <col min="11965" max="11965" width="9" style="5" bestFit="1" customWidth="1"/>
    <col min="11966" max="11966" width="9.85546875" style="5" bestFit="1" customWidth="1"/>
    <col min="11967" max="11967" width="9.140625" style="5" bestFit="1" customWidth="1"/>
    <col min="11968" max="11968" width="16" style="5" bestFit="1" customWidth="1"/>
    <col min="11969" max="11969" width="9" style="5" bestFit="1" customWidth="1"/>
    <col min="11970" max="11970" width="7.85546875" style="5" bestFit="1" customWidth="1"/>
    <col min="11971" max="11971" width="11.7109375" style="5" bestFit="1" customWidth="1"/>
    <col min="11972" max="11972" width="14.28515625" style="5" customWidth="1"/>
    <col min="11973" max="11973" width="11.7109375" style="5" bestFit="1" customWidth="1"/>
    <col min="11974" max="11974" width="14.140625" style="5" bestFit="1" customWidth="1"/>
    <col min="11975" max="11975" width="16.7109375" style="5" customWidth="1"/>
    <col min="11976" max="11976" width="16.5703125" style="5" customWidth="1"/>
    <col min="11977" max="11978" width="7.85546875" style="5" bestFit="1" customWidth="1"/>
    <col min="11979" max="11979" width="8" style="5" bestFit="1" customWidth="1"/>
    <col min="11980" max="11981" width="7.85546875" style="5" bestFit="1" customWidth="1"/>
    <col min="11982" max="11982" width="9.7109375" style="5" customWidth="1"/>
    <col min="11983" max="11983" width="12.85546875" style="5" customWidth="1"/>
    <col min="11984" max="12220" width="9.140625" style="5"/>
    <col min="12221" max="12221" width="9" style="5" bestFit="1" customWidth="1"/>
    <col min="12222" max="12222" width="9.85546875" style="5" bestFit="1" customWidth="1"/>
    <col min="12223" max="12223" width="9.140625" style="5" bestFit="1" customWidth="1"/>
    <col min="12224" max="12224" width="16" style="5" bestFit="1" customWidth="1"/>
    <col min="12225" max="12225" width="9" style="5" bestFit="1" customWidth="1"/>
    <col min="12226" max="12226" width="7.85546875" style="5" bestFit="1" customWidth="1"/>
    <col min="12227" max="12227" width="11.7109375" style="5" bestFit="1" customWidth="1"/>
    <col min="12228" max="12228" width="14.28515625" style="5" customWidth="1"/>
    <col min="12229" max="12229" width="11.7109375" style="5" bestFit="1" customWidth="1"/>
    <col min="12230" max="12230" width="14.140625" style="5" bestFit="1" customWidth="1"/>
    <col min="12231" max="12231" width="16.7109375" style="5" customWidth="1"/>
    <col min="12232" max="12232" width="16.5703125" style="5" customWidth="1"/>
    <col min="12233" max="12234" width="7.85546875" style="5" bestFit="1" customWidth="1"/>
    <col min="12235" max="12235" width="8" style="5" bestFit="1" customWidth="1"/>
    <col min="12236" max="12237" width="7.85546875" style="5" bestFit="1" customWidth="1"/>
    <col min="12238" max="12238" width="9.7109375" style="5" customWidth="1"/>
    <col min="12239" max="12239" width="12.85546875" style="5" customWidth="1"/>
    <col min="12240" max="12476" width="9.140625" style="5"/>
    <col min="12477" max="12477" width="9" style="5" bestFit="1" customWidth="1"/>
    <col min="12478" max="12478" width="9.85546875" style="5" bestFit="1" customWidth="1"/>
    <col min="12479" max="12479" width="9.140625" style="5" bestFit="1" customWidth="1"/>
    <col min="12480" max="12480" width="16" style="5" bestFit="1" customWidth="1"/>
    <col min="12481" max="12481" width="9" style="5" bestFit="1" customWidth="1"/>
    <col min="12482" max="12482" width="7.85546875" style="5" bestFit="1" customWidth="1"/>
    <col min="12483" max="12483" width="11.7109375" style="5" bestFit="1" customWidth="1"/>
    <col min="12484" max="12484" width="14.28515625" style="5" customWidth="1"/>
    <col min="12485" max="12485" width="11.7109375" style="5" bestFit="1" customWidth="1"/>
    <col min="12486" max="12486" width="14.140625" style="5" bestFit="1" customWidth="1"/>
    <col min="12487" max="12487" width="16.7109375" style="5" customWidth="1"/>
    <col min="12488" max="12488" width="16.5703125" style="5" customWidth="1"/>
    <col min="12489" max="12490" width="7.85546875" style="5" bestFit="1" customWidth="1"/>
    <col min="12491" max="12491" width="8" style="5" bestFit="1" customWidth="1"/>
    <col min="12492" max="12493" width="7.85546875" style="5" bestFit="1" customWidth="1"/>
    <col min="12494" max="12494" width="9.7109375" style="5" customWidth="1"/>
    <col min="12495" max="12495" width="12.85546875" style="5" customWidth="1"/>
    <col min="12496" max="12732" width="9.140625" style="5"/>
    <col min="12733" max="12733" width="9" style="5" bestFit="1" customWidth="1"/>
    <col min="12734" max="12734" width="9.85546875" style="5" bestFit="1" customWidth="1"/>
    <col min="12735" max="12735" width="9.140625" style="5" bestFit="1" customWidth="1"/>
    <col min="12736" max="12736" width="16" style="5" bestFit="1" customWidth="1"/>
    <col min="12737" max="12737" width="9" style="5" bestFit="1" customWidth="1"/>
    <col min="12738" max="12738" width="7.85546875" style="5" bestFit="1" customWidth="1"/>
    <col min="12739" max="12739" width="11.7109375" style="5" bestFit="1" customWidth="1"/>
    <col min="12740" max="12740" width="14.28515625" style="5" customWidth="1"/>
    <col min="12741" max="12741" width="11.7109375" style="5" bestFit="1" customWidth="1"/>
    <col min="12742" max="12742" width="14.140625" style="5" bestFit="1" customWidth="1"/>
    <col min="12743" max="12743" width="16.7109375" style="5" customWidth="1"/>
    <col min="12744" max="12744" width="16.5703125" style="5" customWidth="1"/>
    <col min="12745" max="12746" width="7.85546875" style="5" bestFit="1" customWidth="1"/>
    <col min="12747" max="12747" width="8" style="5" bestFit="1" customWidth="1"/>
    <col min="12748" max="12749" width="7.85546875" style="5" bestFit="1" customWidth="1"/>
    <col min="12750" max="12750" width="9.7109375" style="5" customWidth="1"/>
    <col min="12751" max="12751" width="12.85546875" style="5" customWidth="1"/>
    <col min="12752" max="12988" width="9.140625" style="5"/>
    <col min="12989" max="12989" width="9" style="5" bestFit="1" customWidth="1"/>
    <col min="12990" max="12990" width="9.85546875" style="5" bestFit="1" customWidth="1"/>
    <col min="12991" max="12991" width="9.140625" style="5" bestFit="1" customWidth="1"/>
    <col min="12992" max="12992" width="16" style="5" bestFit="1" customWidth="1"/>
    <col min="12993" max="12993" width="9" style="5" bestFit="1" customWidth="1"/>
    <col min="12994" max="12994" width="7.85546875" style="5" bestFit="1" customWidth="1"/>
    <col min="12995" max="12995" width="11.7109375" style="5" bestFit="1" customWidth="1"/>
    <col min="12996" max="12996" width="14.28515625" style="5" customWidth="1"/>
    <col min="12997" max="12997" width="11.7109375" style="5" bestFit="1" customWidth="1"/>
    <col min="12998" max="12998" width="14.140625" style="5" bestFit="1" customWidth="1"/>
    <col min="12999" max="12999" width="16.7109375" style="5" customWidth="1"/>
    <col min="13000" max="13000" width="16.5703125" style="5" customWidth="1"/>
    <col min="13001" max="13002" width="7.85546875" style="5" bestFit="1" customWidth="1"/>
    <col min="13003" max="13003" width="8" style="5" bestFit="1" customWidth="1"/>
    <col min="13004" max="13005" width="7.85546875" style="5" bestFit="1" customWidth="1"/>
    <col min="13006" max="13006" width="9.7109375" style="5" customWidth="1"/>
    <col min="13007" max="13007" width="12.85546875" style="5" customWidth="1"/>
    <col min="13008" max="13244" width="9.140625" style="5"/>
    <col min="13245" max="13245" width="9" style="5" bestFit="1" customWidth="1"/>
    <col min="13246" max="13246" width="9.85546875" style="5" bestFit="1" customWidth="1"/>
    <col min="13247" max="13247" width="9.140625" style="5" bestFit="1" customWidth="1"/>
    <col min="13248" max="13248" width="16" style="5" bestFit="1" customWidth="1"/>
    <col min="13249" max="13249" width="9" style="5" bestFit="1" customWidth="1"/>
    <col min="13250" max="13250" width="7.85546875" style="5" bestFit="1" customWidth="1"/>
    <col min="13251" max="13251" width="11.7109375" style="5" bestFit="1" customWidth="1"/>
    <col min="13252" max="13252" width="14.28515625" style="5" customWidth="1"/>
    <col min="13253" max="13253" width="11.7109375" style="5" bestFit="1" customWidth="1"/>
    <col min="13254" max="13254" width="14.140625" style="5" bestFit="1" customWidth="1"/>
    <col min="13255" max="13255" width="16.7109375" style="5" customWidth="1"/>
    <col min="13256" max="13256" width="16.5703125" style="5" customWidth="1"/>
    <col min="13257" max="13258" width="7.85546875" style="5" bestFit="1" customWidth="1"/>
    <col min="13259" max="13259" width="8" style="5" bestFit="1" customWidth="1"/>
    <col min="13260" max="13261" width="7.85546875" style="5" bestFit="1" customWidth="1"/>
    <col min="13262" max="13262" width="9.7109375" style="5" customWidth="1"/>
    <col min="13263" max="13263" width="12.85546875" style="5" customWidth="1"/>
    <col min="13264" max="13500" width="9.140625" style="5"/>
    <col min="13501" max="13501" width="9" style="5" bestFit="1" customWidth="1"/>
    <col min="13502" max="13502" width="9.85546875" style="5" bestFit="1" customWidth="1"/>
    <col min="13503" max="13503" width="9.140625" style="5" bestFit="1" customWidth="1"/>
    <col min="13504" max="13504" width="16" style="5" bestFit="1" customWidth="1"/>
    <col min="13505" max="13505" width="9" style="5" bestFit="1" customWidth="1"/>
    <col min="13506" max="13506" width="7.85546875" style="5" bestFit="1" customWidth="1"/>
    <col min="13507" max="13507" width="11.7109375" style="5" bestFit="1" customWidth="1"/>
    <col min="13508" max="13508" width="14.28515625" style="5" customWidth="1"/>
    <col min="13509" max="13509" width="11.7109375" style="5" bestFit="1" customWidth="1"/>
    <col min="13510" max="13510" width="14.140625" style="5" bestFit="1" customWidth="1"/>
    <col min="13511" max="13511" width="16.7109375" style="5" customWidth="1"/>
    <col min="13512" max="13512" width="16.5703125" style="5" customWidth="1"/>
    <col min="13513" max="13514" width="7.85546875" style="5" bestFit="1" customWidth="1"/>
    <col min="13515" max="13515" width="8" style="5" bestFit="1" customWidth="1"/>
    <col min="13516" max="13517" width="7.85546875" style="5" bestFit="1" customWidth="1"/>
    <col min="13518" max="13518" width="9.7109375" style="5" customWidth="1"/>
    <col min="13519" max="13519" width="12.85546875" style="5" customWidth="1"/>
    <col min="13520" max="13756" width="9.140625" style="5"/>
    <col min="13757" max="13757" width="9" style="5" bestFit="1" customWidth="1"/>
    <col min="13758" max="13758" width="9.85546875" style="5" bestFit="1" customWidth="1"/>
    <col min="13759" max="13759" width="9.140625" style="5" bestFit="1" customWidth="1"/>
    <col min="13760" max="13760" width="16" style="5" bestFit="1" customWidth="1"/>
    <col min="13761" max="13761" width="9" style="5" bestFit="1" customWidth="1"/>
    <col min="13762" max="13762" width="7.85546875" style="5" bestFit="1" customWidth="1"/>
    <col min="13763" max="13763" width="11.7109375" style="5" bestFit="1" customWidth="1"/>
    <col min="13764" max="13764" width="14.28515625" style="5" customWidth="1"/>
    <col min="13765" max="13765" width="11.7109375" style="5" bestFit="1" customWidth="1"/>
    <col min="13766" max="13766" width="14.140625" style="5" bestFit="1" customWidth="1"/>
    <col min="13767" max="13767" width="16.7109375" style="5" customWidth="1"/>
    <col min="13768" max="13768" width="16.5703125" style="5" customWidth="1"/>
    <col min="13769" max="13770" width="7.85546875" style="5" bestFit="1" customWidth="1"/>
    <col min="13771" max="13771" width="8" style="5" bestFit="1" customWidth="1"/>
    <col min="13772" max="13773" width="7.85546875" style="5" bestFit="1" customWidth="1"/>
    <col min="13774" max="13774" width="9.7109375" style="5" customWidth="1"/>
    <col min="13775" max="13775" width="12.85546875" style="5" customWidth="1"/>
    <col min="13776" max="14012" width="9.140625" style="5"/>
    <col min="14013" max="14013" width="9" style="5" bestFit="1" customWidth="1"/>
    <col min="14014" max="14014" width="9.85546875" style="5" bestFit="1" customWidth="1"/>
    <col min="14015" max="14015" width="9.140625" style="5" bestFit="1" customWidth="1"/>
    <col min="14016" max="14016" width="16" style="5" bestFit="1" customWidth="1"/>
    <col min="14017" max="14017" width="9" style="5" bestFit="1" customWidth="1"/>
    <col min="14018" max="14018" width="7.85546875" style="5" bestFit="1" customWidth="1"/>
    <col min="14019" max="14019" width="11.7109375" style="5" bestFit="1" customWidth="1"/>
    <col min="14020" max="14020" width="14.28515625" style="5" customWidth="1"/>
    <col min="14021" max="14021" width="11.7109375" style="5" bestFit="1" customWidth="1"/>
    <col min="14022" max="14022" width="14.140625" style="5" bestFit="1" customWidth="1"/>
    <col min="14023" max="14023" width="16.7109375" style="5" customWidth="1"/>
    <col min="14024" max="14024" width="16.5703125" style="5" customWidth="1"/>
    <col min="14025" max="14026" width="7.85546875" style="5" bestFit="1" customWidth="1"/>
    <col min="14027" max="14027" width="8" style="5" bestFit="1" customWidth="1"/>
    <col min="14028" max="14029" width="7.85546875" style="5" bestFit="1" customWidth="1"/>
    <col min="14030" max="14030" width="9.7109375" style="5" customWidth="1"/>
    <col min="14031" max="14031" width="12.85546875" style="5" customWidth="1"/>
    <col min="14032" max="14268" width="9.140625" style="5"/>
    <col min="14269" max="14269" width="9" style="5" bestFit="1" customWidth="1"/>
    <col min="14270" max="14270" width="9.85546875" style="5" bestFit="1" customWidth="1"/>
    <col min="14271" max="14271" width="9.140625" style="5" bestFit="1" customWidth="1"/>
    <col min="14272" max="14272" width="16" style="5" bestFit="1" customWidth="1"/>
    <col min="14273" max="14273" width="9" style="5" bestFit="1" customWidth="1"/>
    <col min="14274" max="14274" width="7.85546875" style="5" bestFit="1" customWidth="1"/>
    <col min="14275" max="14275" width="11.7109375" style="5" bestFit="1" customWidth="1"/>
    <col min="14276" max="14276" width="14.28515625" style="5" customWidth="1"/>
    <col min="14277" max="14277" width="11.7109375" style="5" bestFit="1" customWidth="1"/>
    <col min="14278" max="14278" width="14.140625" style="5" bestFit="1" customWidth="1"/>
    <col min="14279" max="14279" width="16.7109375" style="5" customWidth="1"/>
    <col min="14280" max="14280" width="16.5703125" style="5" customWidth="1"/>
    <col min="14281" max="14282" width="7.85546875" style="5" bestFit="1" customWidth="1"/>
    <col min="14283" max="14283" width="8" style="5" bestFit="1" customWidth="1"/>
    <col min="14284" max="14285" width="7.85546875" style="5" bestFit="1" customWidth="1"/>
    <col min="14286" max="14286" width="9.7109375" style="5" customWidth="1"/>
    <col min="14287" max="14287" width="12.85546875" style="5" customWidth="1"/>
    <col min="14288" max="14524" width="9.140625" style="5"/>
    <col min="14525" max="14525" width="9" style="5" bestFit="1" customWidth="1"/>
    <col min="14526" max="14526" width="9.85546875" style="5" bestFit="1" customWidth="1"/>
    <col min="14527" max="14527" width="9.140625" style="5" bestFit="1" customWidth="1"/>
    <col min="14528" max="14528" width="16" style="5" bestFit="1" customWidth="1"/>
    <col min="14529" max="14529" width="9" style="5" bestFit="1" customWidth="1"/>
    <col min="14530" max="14530" width="7.85546875" style="5" bestFit="1" customWidth="1"/>
    <col min="14531" max="14531" width="11.7109375" style="5" bestFit="1" customWidth="1"/>
    <col min="14532" max="14532" width="14.28515625" style="5" customWidth="1"/>
    <col min="14533" max="14533" width="11.7109375" style="5" bestFit="1" customWidth="1"/>
    <col min="14534" max="14534" width="14.140625" style="5" bestFit="1" customWidth="1"/>
    <col min="14535" max="14535" width="16.7109375" style="5" customWidth="1"/>
    <col min="14536" max="14536" width="16.5703125" style="5" customWidth="1"/>
    <col min="14537" max="14538" width="7.85546875" style="5" bestFit="1" customWidth="1"/>
    <col min="14539" max="14539" width="8" style="5" bestFit="1" customWidth="1"/>
    <col min="14540" max="14541" width="7.85546875" style="5" bestFit="1" customWidth="1"/>
    <col min="14542" max="14542" width="9.7109375" style="5" customWidth="1"/>
    <col min="14543" max="14543" width="12.85546875" style="5" customWidth="1"/>
    <col min="14544" max="14780" width="9.140625" style="5"/>
    <col min="14781" max="14781" width="9" style="5" bestFit="1" customWidth="1"/>
    <col min="14782" max="14782" width="9.85546875" style="5" bestFit="1" customWidth="1"/>
    <col min="14783" max="14783" width="9.140625" style="5" bestFit="1" customWidth="1"/>
    <col min="14784" max="14784" width="16" style="5" bestFit="1" customWidth="1"/>
    <col min="14785" max="14785" width="9" style="5" bestFit="1" customWidth="1"/>
    <col min="14786" max="14786" width="7.85546875" style="5" bestFit="1" customWidth="1"/>
    <col min="14787" max="14787" width="11.7109375" style="5" bestFit="1" customWidth="1"/>
    <col min="14788" max="14788" width="14.28515625" style="5" customWidth="1"/>
    <col min="14789" max="14789" width="11.7109375" style="5" bestFit="1" customWidth="1"/>
    <col min="14790" max="14790" width="14.140625" style="5" bestFit="1" customWidth="1"/>
    <col min="14791" max="14791" width="16.7109375" style="5" customWidth="1"/>
    <col min="14792" max="14792" width="16.5703125" style="5" customWidth="1"/>
    <col min="14793" max="14794" width="7.85546875" style="5" bestFit="1" customWidth="1"/>
    <col min="14795" max="14795" width="8" style="5" bestFit="1" customWidth="1"/>
    <col min="14796" max="14797" width="7.85546875" style="5" bestFit="1" customWidth="1"/>
    <col min="14798" max="14798" width="9.7109375" style="5" customWidth="1"/>
    <col min="14799" max="14799" width="12.85546875" style="5" customWidth="1"/>
    <col min="14800" max="15036" width="9.140625" style="5"/>
    <col min="15037" max="15037" width="9" style="5" bestFit="1" customWidth="1"/>
    <col min="15038" max="15038" width="9.85546875" style="5" bestFit="1" customWidth="1"/>
    <col min="15039" max="15039" width="9.140625" style="5" bestFit="1" customWidth="1"/>
    <col min="15040" max="15040" width="16" style="5" bestFit="1" customWidth="1"/>
    <col min="15041" max="15041" width="9" style="5" bestFit="1" customWidth="1"/>
    <col min="15042" max="15042" width="7.85546875" style="5" bestFit="1" customWidth="1"/>
    <col min="15043" max="15043" width="11.7109375" style="5" bestFit="1" customWidth="1"/>
    <col min="15044" max="15044" width="14.28515625" style="5" customWidth="1"/>
    <col min="15045" max="15045" width="11.7109375" style="5" bestFit="1" customWidth="1"/>
    <col min="15046" max="15046" width="14.140625" style="5" bestFit="1" customWidth="1"/>
    <col min="15047" max="15047" width="16.7109375" style="5" customWidth="1"/>
    <col min="15048" max="15048" width="16.5703125" style="5" customWidth="1"/>
    <col min="15049" max="15050" width="7.85546875" style="5" bestFit="1" customWidth="1"/>
    <col min="15051" max="15051" width="8" style="5" bestFit="1" customWidth="1"/>
    <col min="15052" max="15053" width="7.85546875" style="5" bestFit="1" customWidth="1"/>
    <col min="15054" max="15054" width="9.7109375" style="5" customWidth="1"/>
    <col min="15055" max="15055" width="12.85546875" style="5" customWidth="1"/>
    <col min="15056" max="15292" width="9.140625" style="5"/>
    <col min="15293" max="15293" width="9" style="5" bestFit="1" customWidth="1"/>
    <col min="15294" max="15294" width="9.85546875" style="5" bestFit="1" customWidth="1"/>
    <col min="15295" max="15295" width="9.140625" style="5" bestFit="1" customWidth="1"/>
    <col min="15296" max="15296" width="16" style="5" bestFit="1" customWidth="1"/>
    <col min="15297" max="15297" width="9" style="5" bestFit="1" customWidth="1"/>
    <col min="15298" max="15298" width="7.85546875" style="5" bestFit="1" customWidth="1"/>
    <col min="15299" max="15299" width="11.7109375" style="5" bestFit="1" customWidth="1"/>
    <col min="15300" max="15300" width="14.28515625" style="5" customWidth="1"/>
    <col min="15301" max="15301" width="11.7109375" style="5" bestFit="1" customWidth="1"/>
    <col min="15302" max="15302" width="14.140625" style="5" bestFit="1" customWidth="1"/>
    <col min="15303" max="15303" width="16.7109375" style="5" customWidth="1"/>
    <col min="15304" max="15304" width="16.5703125" style="5" customWidth="1"/>
    <col min="15305" max="15306" width="7.85546875" style="5" bestFit="1" customWidth="1"/>
    <col min="15307" max="15307" width="8" style="5" bestFit="1" customWidth="1"/>
    <col min="15308" max="15309" width="7.85546875" style="5" bestFit="1" customWidth="1"/>
    <col min="15310" max="15310" width="9.7109375" style="5" customWidth="1"/>
    <col min="15311" max="15311" width="12.85546875" style="5" customWidth="1"/>
    <col min="15312" max="15548" width="9.140625" style="5"/>
    <col min="15549" max="15549" width="9" style="5" bestFit="1" customWidth="1"/>
    <col min="15550" max="15550" width="9.85546875" style="5" bestFit="1" customWidth="1"/>
    <col min="15551" max="15551" width="9.140625" style="5" bestFit="1" customWidth="1"/>
    <col min="15552" max="15552" width="16" style="5" bestFit="1" customWidth="1"/>
    <col min="15553" max="15553" width="9" style="5" bestFit="1" customWidth="1"/>
    <col min="15554" max="15554" width="7.85546875" style="5" bestFit="1" customWidth="1"/>
    <col min="15555" max="15555" width="11.7109375" style="5" bestFit="1" customWidth="1"/>
    <col min="15556" max="15556" width="14.28515625" style="5" customWidth="1"/>
    <col min="15557" max="15557" width="11.7109375" style="5" bestFit="1" customWidth="1"/>
    <col min="15558" max="15558" width="14.140625" style="5" bestFit="1" customWidth="1"/>
    <col min="15559" max="15559" width="16.7109375" style="5" customWidth="1"/>
    <col min="15560" max="15560" width="16.5703125" style="5" customWidth="1"/>
    <col min="15561" max="15562" width="7.85546875" style="5" bestFit="1" customWidth="1"/>
    <col min="15563" max="15563" width="8" style="5" bestFit="1" customWidth="1"/>
    <col min="15564" max="15565" width="7.85546875" style="5" bestFit="1" customWidth="1"/>
    <col min="15566" max="15566" width="9.7109375" style="5" customWidth="1"/>
    <col min="15567" max="15567" width="12.85546875" style="5" customWidth="1"/>
    <col min="15568" max="15804" width="9.140625" style="5"/>
    <col min="15805" max="15805" width="9" style="5" bestFit="1" customWidth="1"/>
    <col min="15806" max="15806" width="9.85546875" style="5" bestFit="1" customWidth="1"/>
    <col min="15807" max="15807" width="9.140625" style="5" bestFit="1" customWidth="1"/>
    <col min="15808" max="15808" width="16" style="5" bestFit="1" customWidth="1"/>
    <col min="15809" max="15809" width="9" style="5" bestFit="1" customWidth="1"/>
    <col min="15810" max="15810" width="7.85546875" style="5" bestFit="1" customWidth="1"/>
    <col min="15811" max="15811" width="11.7109375" style="5" bestFit="1" customWidth="1"/>
    <col min="15812" max="15812" width="14.28515625" style="5" customWidth="1"/>
    <col min="15813" max="15813" width="11.7109375" style="5" bestFit="1" customWidth="1"/>
    <col min="15814" max="15814" width="14.140625" style="5" bestFit="1" customWidth="1"/>
    <col min="15815" max="15815" width="16.7109375" style="5" customWidth="1"/>
    <col min="15816" max="15816" width="16.5703125" style="5" customWidth="1"/>
    <col min="15817" max="15818" width="7.85546875" style="5" bestFit="1" customWidth="1"/>
    <col min="15819" max="15819" width="8" style="5" bestFit="1" customWidth="1"/>
    <col min="15820" max="15821" width="7.85546875" style="5" bestFit="1" customWidth="1"/>
    <col min="15822" max="15822" width="9.7109375" style="5" customWidth="1"/>
    <col min="15823" max="15823" width="12.85546875" style="5" customWidth="1"/>
    <col min="15824" max="16060" width="9.140625" style="5"/>
    <col min="16061" max="16061" width="9" style="5" bestFit="1" customWidth="1"/>
    <col min="16062" max="16062" width="9.85546875" style="5" bestFit="1" customWidth="1"/>
    <col min="16063" max="16063" width="9.140625" style="5" bestFit="1" customWidth="1"/>
    <col min="16064" max="16064" width="16" style="5" bestFit="1" customWidth="1"/>
    <col min="16065" max="16065" width="9" style="5" bestFit="1" customWidth="1"/>
    <col min="16066" max="16066" width="7.85546875" style="5" bestFit="1" customWidth="1"/>
    <col min="16067" max="16067" width="11.7109375" style="5" bestFit="1" customWidth="1"/>
    <col min="16068" max="16068" width="14.28515625" style="5" customWidth="1"/>
    <col min="16069" max="16069" width="11.7109375" style="5" bestFit="1" customWidth="1"/>
    <col min="16070" max="16070" width="14.140625" style="5" bestFit="1" customWidth="1"/>
    <col min="16071" max="16071" width="16.7109375" style="5" customWidth="1"/>
    <col min="16072" max="16072" width="16.5703125" style="5" customWidth="1"/>
    <col min="16073" max="16074" width="7.85546875" style="5" bestFit="1" customWidth="1"/>
    <col min="16075" max="16075" width="8" style="5" bestFit="1" customWidth="1"/>
    <col min="16076" max="16077" width="7.85546875" style="5" bestFit="1" customWidth="1"/>
    <col min="16078" max="16078" width="9.7109375" style="5" customWidth="1"/>
    <col min="16079" max="16079" width="12.85546875" style="5" customWidth="1"/>
    <col min="16080" max="16384" width="9.140625" style="5"/>
  </cols>
  <sheetData>
    <row r="1" spans="1:11" ht="11.25" customHeight="1">
      <c r="A1" s="84" t="s">
        <v>4</v>
      </c>
      <c r="B1" s="75" t="s">
        <v>2</v>
      </c>
      <c r="C1" s="75" t="s">
        <v>0</v>
      </c>
      <c r="D1" s="76" t="s">
        <v>1</v>
      </c>
      <c r="E1" s="77" t="s">
        <v>29</v>
      </c>
      <c r="F1" s="73" t="s">
        <v>15</v>
      </c>
      <c r="G1" s="73"/>
      <c r="H1" s="73"/>
      <c r="I1" s="74" t="s">
        <v>31</v>
      </c>
      <c r="J1" s="75" t="s">
        <v>8</v>
      </c>
    </row>
    <row r="2" spans="1:11">
      <c r="A2" s="85"/>
      <c r="B2" s="75"/>
      <c r="C2" s="75"/>
      <c r="D2" s="76"/>
      <c r="E2" s="78"/>
      <c r="F2" s="1"/>
      <c r="G2" s="3" t="s">
        <v>6</v>
      </c>
      <c r="H2" s="4" t="s">
        <v>5</v>
      </c>
      <c r="I2" s="74"/>
      <c r="J2" s="75"/>
    </row>
    <row r="3" spans="1:11" s="45" customFormat="1">
      <c r="A3" s="51">
        <v>990</v>
      </c>
      <c r="B3" s="48">
        <v>36648</v>
      </c>
      <c r="C3" s="38" t="s">
        <v>3</v>
      </c>
      <c r="D3" s="53">
        <v>4240.0600000000004</v>
      </c>
      <c r="E3" s="53">
        <f>2.93+10.56+(3359.65-352.16)*1.2%</f>
        <v>49.579880000000003</v>
      </c>
      <c r="F3" s="53">
        <f t="shared" ref="F3:F8" si="0">E3*9%</f>
        <v>4.4621892000000001</v>
      </c>
      <c r="G3" s="53"/>
      <c r="H3" s="53">
        <v>5.41</v>
      </c>
      <c r="I3" s="50" t="s">
        <v>56</v>
      </c>
      <c r="J3" s="57">
        <v>1.78</v>
      </c>
    </row>
    <row r="4" spans="1:11" s="43" customFormat="1">
      <c r="A4" s="51">
        <v>1315</v>
      </c>
      <c r="B4" s="8">
        <v>36852</v>
      </c>
      <c r="C4" s="38" t="s">
        <v>3</v>
      </c>
      <c r="D4" s="44">
        <v>4695.5200000000004</v>
      </c>
      <c r="E4" s="44">
        <f t="shared" ref="E4:E6" si="1">2.93+10.56+(D4-352.16)*1.2%</f>
        <v>65.610320000000002</v>
      </c>
      <c r="F4" s="44">
        <f t="shared" si="0"/>
        <v>5.9049287999999995</v>
      </c>
      <c r="G4" s="44"/>
      <c r="H4" s="44">
        <v>22.96</v>
      </c>
      <c r="I4" s="50" t="s">
        <v>57</v>
      </c>
      <c r="J4" s="56">
        <v>17.059999999999999</v>
      </c>
      <c r="K4" s="45"/>
    </row>
    <row r="5" spans="1:11" s="43" customFormat="1">
      <c r="A5" s="39">
        <v>1316</v>
      </c>
      <c r="B5" s="8">
        <v>36852</v>
      </c>
      <c r="C5" s="38" t="s">
        <v>3</v>
      </c>
      <c r="D5" s="44">
        <v>4930.3</v>
      </c>
      <c r="E5" s="44">
        <f t="shared" si="1"/>
        <v>68.427680000000009</v>
      </c>
      <c r="F5" s="44">
        <f t="shared" si="0"/>
        <v>6.1584912000000003</v>
      </c>
      <c r="G5" s="44"/>
      <c r="H5" s="44">
        <v>6.16</v>
      </c>
      <c r="I5" s="50" t="s">
        <v>55</v>
      </c>
      <c r="J5" s="56">
        <v>1.0900000000000001</v>
      </c>
      <c r="K5" s="45"/>
    </row>
    <row r="6" spans="1:11" s="43" customFormat="1">
      <c r="A6" s="39">
        <v>1530</v>
      </c>
      <c r="B6" s="8">
        <v>36993</v>
      </c>
      <c r="C6" s="38" t="s">
        <v>30</v>
      </c>
      <c r="D6" s="44"/>
      <c r="E6" s="44">
        <f t="shared" si="1"/>
        <v>9.2640799999999999</v>
      </c>
      <c r="F6" s="44"/>
      <c r="G6" s="44"/>
      <c r="H6" s="44"/>
      <c r="I6" s="50" t="s">
        <v>54</v>
      </c>
      <c r="J6" s="56">
        <v>0.99</v>
      </c>
      <c r="K6" s="45"/>
    </row>
    <row r="7" spans="1:11" s="43" customFormat="1" ht="12" customHeight="1">
      <c r="A7" s="39">
        <v>2208</v>
      </c>
      <c r="B7" s="13">
        <v>37434</v>
      </c>
      <c r="C7" s="25" t="s">
        <v>24</v>
      </c>
      <c r="D7" s="44">
        <v>5791.7</v>
      </c>
      <c r="E7" s="44">
        <f>2.93+10.56+(5791.7-352.16)*1.2%</f>
        <v>78.764479999999992</v>
      </c>
      <c r="F7" s="44">
        <f t="shared" si="0"/>
        <v>7.0888031999999992</v>
      </c>
      <c r="G7" s="44">
        <v>5.87</v>
      </c>
      <c r="H7" s="44">
        <v>7.27</v>
      </c>
      <c r="I7" s="50" t="s">
        <v>58</v>
      </c>
      <c r="J7" s="56">
        <v>0.18</v>
      </c>
      <c r="K7" s="45"/>
    </row>
    <row r="8" spans="1:11" s="43" customFormat="1">
      <c r="A8" s="39">
        <v>2519</v>
      </c>
      <c r="B8" s="8">
        <v>37573</v>
      </c>
      <c r="C8" s="38" t="s">
        <v>3</v>
      </c>
      <c r="D8" s="44">
        <v>9682.24</v>
      </c>
      <c r="E8" s="44">
        <f>2.93+10.56+(3283.74-352.16)*1.2%</f>
        <v>48.668959999999998</v>
      </c>
      <c r="F8" s="44">
        <f t="shared" si="0"/>
        <v>4.3802063999999996</v>
      </c>
      <c r="G8" s="15"/>
      <c r="H8" s="44">
        <v>11.28</v>
      </c>
      <c r="I8" s="50" t="s">
        <v>61</v>
      </c>
      <c r="J8" s="56">
        <v>2.9</v>
      </c>
      <c r="K8" s="45"/>
    </row>
    <row r="9" spans="1:11" s="60" customFormat="1">
      <c r="A9" s="51">
        <v>3149</v>
      </c>
      <c r="B9" s="13">
        <v>37860</v>
      </c>
      <c r="C9" s="61" t="s">
        <v>73</v>
      </c>
      <c r="D9" s="70">
        <v>8000</v>
      </c>
      <c r="E9" s="62">
        <f t="shared" ref="E9" si="2">2.93+10.56+(D9-352.16)*1.2%</f>
        <v>105.26407999999999</v>
      </c>
      <c r="F9" s="62">
        <f t="shared" ref="F9" si="3">E9*9%</f>
        <v>9.4737671999999993</v>
      </c>
      <c r="G9" s="54">
        <v>0.59</v>
      </c>
      <c r="H9" s="62">
        <v>44.04</v>
      </c>
      <c r="I9" s="50" t="s">
        <v>38</v>
      </c>
      <c r="J9" s="56">
        <f>H9-F9</f>
        <v>34.566232800000002</v>
      </c>
      <c r="K9" s="45"/>
    </row>
    <row r="10" spans="1:11" s="31" customFormat="1">
      <c r="A10" s="18"/>
      <c r="B10" s="35">
        <v>38482</v>
      </c>
      <c r="C10" s="19"/>
      <c r="D10" s="20"/>
      <c r="E10" s="34" t="s">
        <v>26</v>
      </c>
      <c r="F10" s="71"/>
      <c r="G10" s="71"/>
      <c r="H10" s="72"/>
      <c r="I10" s="21"/>
      <c r="J10" s="56"/>
      <c r="K10" s="45"/>
    </row>
    <row r="11" spans="1:11" s="10" customFormat="1">
      <c r="A11" s="39">
        <v>4918</v>
      </c>
      <c r="B11" s="8">
        <v>38545</v>
      </c>
      <c r="C11" s="9" t="s">
        <v>3</v>
      </c>
      <c r="D11" s="36">
        <v>1500.22</v>
      </c>
      <c r="E11" s="36">
        <f>12+1000.15*1.2%</f>
        <v>24.001799999999999</v>
      </c>
      <c r="F11" s="36">
        <f t="shared" ref="F11" si="4">E11*9%</f>
        <v>2.1601619999999997</v>
      </c>
      <c r="G11" s="63">
        <v>1.08</v>
      </c>
      <c r="H11" s="36">
        <v>7.18</v>
      </c>
      <c r="I11" s="50" t="s">
        <v>64</v>
      </c>
      <c r="J11" s="56">
        <v>5.0199999999999996</v>
      </c>
      <c r="K11" s="45"/>
    </row>
    <row r="12" spans="1:11" s="26" customFormat="1">
      <c r="A12" s="39">
        <v>5844</v>
      </c>
      <c r="B12" s="8">
        <v>38805</v>
      </c>
      <c r="C12" s="9" t="s">
        <v>28</v>
      </c>
      <c r="D12" s="27">
        <v>40000</v>
      </c>
      <c r="E12" s="32">
        <f>12+D12*1.2%</f>
        <v>492</v>
      </c>
      <c r="F12" s="32">
        <f t="shared" ref="F12:F13" si="5">E12*9%</f>
        <v>44.28</v>
      </c>
      <c r="G12" s="63"/>
      <c r="H12" s="27">
        <v>65.88</v>
      </c>
      <c r="I12" s="50" t="s">
        <v>66</v>
      </c>
      <c r="J12" s="56">
        <v>21.6</v>
      </c>
      <c r="K12" s="45"/>
    </row>
    <row r="13" spans="1:11" s="26" customFormat="1">
      <c r="A13" s="39">
        <v>6332</v>
      </c>
      <c r="B13" s="8">
        <v>38985</v>
      </c>
      <c r="C13" s="9" t="s">
        <v>3</v>
      </c>
      <c r="D13" s="27">
        <v>1954.42</v>
      </c>
      <c r="E13" s="27">
        <f>12+10054.42*1.2%</f>
        <v>132.65304</v>
      </c>
      <c r="F13" s="27">
        <f t="shared" si="5"/>
        <v>11.938773599999999</v>
      </c>
      <c r="G13" s="63"/>
      <c r="H13" s="27">
        <v>12.91</v>
      </c>
      <c r="I13" s="50" t="s">
        <v>68</v>
      </c>
      <c r="J13" s="56">
        <v>0.97</v>
      </c>
      <c r="K13" s="45"/>
    </row>
    <row r="14" spans="1:11" s="60" customFormat="1">
      <c r="A14" s="40">
        <v>2007</v>
      </c>
      <c r="B14" s="48"/>
      <c r="C14" s="49" t="s">
        <v>18</v>
      </c>
      <c r="D14" s="62"/>
      <c r="E14" s="62"/>
      <c r="F14" s="62"/>
      <c r="G14" s="63"/>
      <c r="H14" s="62"/>
      <c r="I14" s="50" t="s">
        <v>49</v>
      </c>
      <c r="J14" s="56">
        <v>14.33</v>
      </c>
      <c r="K14" s="45"/>
    </row>
    <row r="15" spans="1:11" s="45" customFormat="1">
      <c r="A15" s="51">
        <v>6755</v>
      </c>
      <c r="B15" s="48">
        <v>39149</v>
      </c>
      <c r="C15" s="64" t="s">
        <v>27</v>
      </c>
      <c r="D15" s="62">
        <v>1356</v>
      </c>
      <c r="E15" s="62">
        <f>12+D15*1.2%</f>
        <v>28.272000000000002</v>
      </c>
      <c r="F15" s="62">
        <f>E15*9%</f>
        <v>2.5444800000000001</v>
      </c>
      <c r="G15" s="63"/>
      <c r="H15" s="62">
        <v>2.7</v>
      </c>
      <c r="I15" s="50" t="s">
        <v>48</v>
      </c>
      <c r="J15" s="57">
        <v>0.16</v>
      </c>
    </row>
    <row r="16" spans="1:11" s="60" customFormat="1">
      <c r="A16" s="7">
        <v>6811</v>
      </c>
      <c r="B16" s="28">
        <v>39174</v>
      </c>
      <c r="C16" s="29" t="s">
        <v>19</v>
      </c>
      <c r="D16" s="42">
        <v>16923.07</v>
      </c>
      <c r="E16" s="62">
        <f t="shared" ref="E16" si="6">12+D16*1.2%</f>
        <v>215.07684</v>
      </c>
      <c r="F16" s="62">
        <f t="shared" ref="F16" si="7">E16*9%</f>
        <v>19.356915600000001</v>
      </c>
      <c r="G16" s="63"/>
      <c r="H16" s="62">
        <v>36.380000000000003</v>
      </c>
      <c r="I16" s="50" t="s">
        <v>46</v>
      </c>
      <c r="J16" s="56">
        <v>17.02</v>
      </c>
      <c r="K16" s="45"/>
    </row>
    <row r="17" spans="1:11" s="26" customFormat="1">
      <c r="A17" s="37"/>
      <c r="B17" s="35">
        <v>39256</v>
      </c>
      <c r="C17" s="19"/>
      <c r="D17" s="20"/>
      <c r="E17" s="20"/>
      <c r="F17" s="20"/>
      <c r="G17" s="20"/>
      <c r="H17" s="20"/>
      <c r="I17" s="33"/>
      <c r="J17" s="56"/>
      <c r="K17" s="45"/>
    </row>
    <row r="18" spans="1:11" s="45" customFormat="1">
      <c r="A18" s="51">
        <v>2007</v>
      </c>
      <c r="B18" s="48"/>
      <c r="C18" s="49" t="s">
        <v>12</v>
      </c>
      <c r="D18" s="62"/>
      <c r="E18" s="62"/>
      <c r="F18" s="63">
        <v>1352.66</v>
      </c>
      <c r="G18" s="62"/>
      <c r="H18" s="62">
        <v>1365.1</v>
      </c>
      <c r="I18" s="50" t="s">
        <v>38</v>
      </c>
      <c r="J18" s="57">
        <f>H18-F18</f>
        <v>12.439999999999827</v>
      </c>
    </row>
    <row r="19" spans="1:11" s="10" customFormat="1">
      <c r="A19" s="39">
        <v>2007</v>
      </c>
      <c r="B19" s="8"/>
      <c r="C19" s="49" t="s">
        <v>21</v>
      </c>
      <c r="D19" s="22"/>
      <c r="E19" s="22"/>
      <c r="F19" s="23">
        <v>455.78</v>
      </c>
      <c r="G19" s="22"/>
      <c r="H19" s="22">
        <v>486.14</v>
      </c>
      <c r="I19" s="50" t="s">
        <v>38</v>
      </c>
      <c r="J19" s="56">
        <f>H19-F19</f>
        <v>30.360000000000014</v>
      </c>
      <c r="K19" s="45"/>
    </row>
    <row r="20" spans="1:11" s="60" customFormat="1">
      <c r="A20" s="51">
        <v>2007</v>
      </c>
      <c r="B20" s="48"/>
      <c r="C20" s="49" t="s">
        <v>20</v>
      </c>
      <c r="D20" s="62"/>
      <c r="E20" s="62"/>
      <c r="F20" s="62">
        <v>788.33</v>
      </c>
      <c r="G20" s="62"/>
      <c r="H20" s="63">
        <v>793.08</v>
      </c>
      <c r="I20" s="50" t="s">
        <v>38</v>
      </c>
      <c r="J20" s="56">
        <v>16.32</v>
      </c>
      <c r="K20" s="45"/>
    </row>
    <row r="21" spans="1:11" s="60" customFormat="1">
      <c r="A21" s="51">
        <v>2008</v>
      </c>
      <c r="B21" s="48"/>
      <c r="C21" s="49" t="s">
        <v>17</v>
      </c>
      <c r="D21" s="62"/>
      <c r="E21" s="62"/>
      <c r="F21" s="62">
        <v>1342.76</v>
      </c>
      <c r="G21" s="62">
        <v>1060.24</v>
      </c>
      <c r="H21" s="62">
        <v>1323.31</v>
      </c>
      <c r="I21" s="50" t="s">
        <v>38</v>
      </c>
      <c r="J21" s="56">
        <v>30.43</v>
      </c>
      <c r="K21" s="45"/>
    </row>
    <row r="22" spans="1:11" s="60" customFormat="1">
      <c r="A22" s="51">
        <v>2008</v>
      </c>
      <c r="B22" s="48"/>
      <c r="C22" s="49" t="s">
        <v>9</v>
      </c>
      <c r="D22" s="62"/>
      <c r="E22" s="62"/>
      <c r="F22" s="62">
        <v>464.78</v>
      </c>
      <c r="G22" s="62">
        <v>381.6</v>
      </c>
      <c r="H22" s="62">
        <v>467.39</v>
      </c>
      <c r="I22" s="50" t="s">
        <v>38</v>
      </c>
      <c r="J22" s="56">
        <v>2.61</v>
      </c>
      <c r="K22" s="45"/>
    </row>
    <row r="23" spans="1:11" s="60" customFormat="1">
      <c r="A23" s="51">
        <v>2008</v>
      </c>
      <c r="B23" s="48"/>
      <c r="C23" s="49" t="s">
        <v>23</v>
      </c>
      <c r="D23" s="62"/>
      <c r="E23" s="62"/>
      <c r="F23" s="63">
        <v>516.08000000000004</v>
      </c>
      <c r="G23" s="62">
        <v>426.49</v>
      </c>
      <c r="H23" s="62">
        <v>572.41999999999996</v>
      </c>
      <c r="I23" s="50" t="s">
        <v>38</v>
      </c>
      <c r="J23" s="56">
        <v>56.34</v>
      </c>
      <c r="K23" s="45"/>
    </row>
    <row r="24" spans="1:11" s="60" customFormat="1">
      <c r="A24" s="51">
        <v>2008</v>
      </c>
      <c r="B24" s="48"/>
      <c r="C24" s="49" t="s">
        <v>22</v>
      </c>
      <c r="D24" s="62"/>
      <c r="E24" s="62"/>
      <c r="F24" s="63">
        <v>1229.19</v>
      </c>
      <c r="G24" s="62">
        <v>1115.3699999999999</v>
      </c>
      <c r="H24" s="62">
        <v>1235.8800000000001</v>
      </c>
      <c r="I24" s="50" t="s">
        <v>38</v>
      </c>
      <c r="J24" s="56">
        <v>6.69</v>
      </c>
      <c r="K24" s="45"/>
    </row>
    <row r="25" spans="1:11" s="10" customFormat="1">
      <c r="A25" s="51">
        <v>2008</v>
      </c>
      <c r="B25" s="48"/>
      <c r="C25" s="49" t="s">
        <v>20</v>
      </c>
      <c r="D25" s="62"/>
      <c r="E25" s="62"/>
      <c r="F25" s="62">
        <v>631.21</v>
      </c>
      <c r="G25" s="62">
        <v>614.20000000000005</v>
      </c>
      <c r="H25" s="62">
        <v>641.1</v>
      </c>
      <c r="I25" s="50" t="s">
        <v>38</v>
      </c>
      <c r="J25" s="56">
        <v>9.89</v>
      </c>
      <c r="K25" s="45"/>
    </row>
    <row r="26" spans="1:11" s="60" customFormat="1">
      <c r="A26" s="51">
        <v>2008</v>
      </c>
      <c r="B26" s="48"/>
      <c r="C26" s="49" t="s">
        <v>10</v>
      </c>
      <c r="D26" s="62"/>
      <c r="E26" s="62"/>
      <c r="F26" s="62">
        <v>985.59</v>
      </c>
      <c r="G26" s="62">
        <v>899.37</v>
      </c>
      <c r="H26" s="62">
        <v>990.93</v>
      </c>
      <c r="I26" s="50" t="s">
        <v>38</v>
      </c>
      <c r="J26" s="56">
        <f>H26-F26</f>
        <v>5.3399999999999181</v>
      </c>
      <c r="K26" s="45"/>
    </row>
    <row r="27" spans="1:11" s="10" customFormat="1">
      <c r="A27" s="39">
        <v>2008</v>
      </c>
      <c r="B27" s="8"/>
      <c r="C27" s="49" t="s">
        <v>11</v>
      </c>
      <c r="D27" s="12"/>
      <c r="E27" s="11"/>
      <c r="F27" s="11">
        <v>715.85</v>
      </c>
      <c r="G27" s="11">
        <v>631.29</v>
      </c>
      <c r="H27" s="11">
        <v>719.83</v>
      </c>
      <c r="I27" s="50" t="s">
        <v>38</v>
      </c>
      <c r="J27" s="56">
        <v>3.98</v>
      </c>
      <c r="K27" s="45"/>
    </row>
    <row r="28" spans="1:11" s="60" customFormat="1">
      <c r="A28" s="51">
        <v>8389</v>
      </c>
      <c r="B28" s="48">
        <v>39801</v>
      </c>
      <c r="C28" s="49" t="s">
        <v>71</v>
      </c>
      <c r="D28" s="63">
        <v>1300</v>
      </c>
      <c r="E28" s="62"/>
      <c r="F28" s="62">
        <v>0.6</v>
      </c>
      <c r="G28" s="62">
        <v>0.6</v>
      </c>
      <c r="H28" s="62">
        <v>2.48</v>
      </c>
      <c r="I28" s="50" t="s">
        <v>70</v>
      </c>
      <c r="J28" s="56">
        <v>1.88</v>
      </c>
      <c r="K28" s="45"/>
    </row>
    <row r="29" spans="1:11" s="60" customFormat="1">
      <c r="A29" s="51">
        <v>8390</v>
      </c>
      <c r="B29" s="48">
        <v>39802</v>
      </c>
      <c r="C29" s="49" t="s">
        <v>69</v>
      </c>
      <c r="D29" s="63">
        <v>2500</v>
      </c>
      <c r="E29" s="62"/>
      <c r="F29" s="62">
        <v>2.31</v>
      </c>
      <c r="G29" s="62">
        <v>0.6</v>
      </c>
      <c r="H29" s="62">
        <v>3.78</v>
      </c>
      <c r="I29" s="50" t="s">
        <v>70</v>
      </c>
      <c r="J29" s="56">
        <v>1.47</v>
      </c>
      <c r="K29" s="45"/>
    </row>
    <row r="30" spans="1:11" s="60" customFormat="1">
      <c r="A30" s="51">
        <v>2009</v>
      </c>
      <c r="B30" s="48"/>
      <c r="C30" s="55" t="s">
        <v>18</v>
      </c>
      <c r="D30" s="62"/>
      <c r="E30" s="62"/>
      <c r="F30" s="62">
        <v>390.35</v>
      </c>
      <c r="G30" s="62">
        <v>339.94</v>
      </c>
      <c r="H30" s="62">
        <v>391.38</v>
      </c>
      <c r="I30" s="50" t="s">
        <v>38</v>
      </c>
      <c r="J30" s="56">
        <v>1.03</v>
      </c>
      <c r="K30" s="45"/>
    </row>
    <row r="31" spans="1:11" s="60" customFormat="1">
      <c r="A31" s="51">
        <v>2009</v>
      </c>
      <c r="B31" s="48"/>
      <c r="C31" s="49" t="s">
        <v>16</v>
      </c>
      <c r="D31" s="62"/>
      <c r="E31" s="62"/>
      <c r="F31" s="62">
        <v>471.93</v>
      </c>
      <c r="G31" s="62">
        <v>382.88</v>
      </c>
      <c r="H31" s="62">
        <v>498.41</v>
      </c>
      <c r="I31" s="50" t="s">
        <v>38</v>
      </c>
      <c r="J31" s="56">
        <v>26.48</v>
      </c>
      <c r="K31" s="45"/>
    </row>
    <row r="32" spans="1:11" s="60" customFormat="1">
      <c r="A32" s="51">
        <v>2009</v>
      </c>
      <c r="B32" s="48"/>
      <c r="C32" s="49" t="s">
        <v>9</v>
      </c>
      <c r="D32" s="62"/>
      <c r="E32" s="62"/>
      <c r="F32" s="62">
        <v>397.58</v>
      </c>
      <c r="G32" s="62">
        <v>230.3</v>
      </c>
      <c r="H32" s="62">
        <v>400.48</v>
      </c>
      <c r="I32" s="50" t="s">
        <v>38</v>
      </c>
      <c r="J32" s="56">
        <v>2.9</v>
      </c>
      <c r="K32" s="45"/>
    </row>
    <row r="33" spans="1:11" s="60" customFormat="1">
      <c r="A33" s="51">
        <v>2009</v>
      </c>
      <c r="B33" s="48"/>
      <c r="C33" s="55" t="s">
        <v>14</v>
      </c>
      <c r="D33" s="62"/>
      <c r="E33" s="62"/>
      <c r="F33" s="62">
        <v>401.49</v>
      </c>
      <c r="G33" s="62">
        <v>338.36</v>
      </c>
      <c r="H33" s="62">
        <v>406.31</v>
      </c>
      <c r="I33" s="50" t="s">
        <v>38</v>
      </c>
      <c r="J33" s="56">
        <v>4.82</v>
      </c>
      <c r="K33" s="45"/>
    </row>
    <row r="34" spans="1:11" s="10" customFormat="1">
      <c r="A34" s="51">
        <v>2009</v>
      </c>
      <c r="B34" s="48"/>
      <c r="C34" s="55" t="s">
        <v>23</v>
      </c>
      <c r="D34" s="62"/>
      <c r="E34" s="62"/>
      <c r="F34" s="62">
        <v>153.76</v>
      </c>
      <c r="G34" s="62">
        <v>115.64</v>
      </c>
      <c r="H34" s="62">
        <v>156.08000000000001</v>
      </c>
      <c r="I34" s="50" t="s">
        <v>38</v>
      </c>
      <c r="J34" s="56">
        <f>H34-F34</f>
        <v>2.3200000000000216</v>
      </c>
      <c r="K34" s="45"/>
    </row>
    <row r="35" spans="1:11" s="10" customFormat="1">
      <c r="A35" s="41"/>
      <c r="B35" s="35">
        <v>40028</v>
      </c>
      <c r="C35" s="17"/>
      <c r="D35" s="15"/>
      <c r="E35" s="14" t="s">
        <v>25</v>
      </c>
      <c r="F35" s="15"/>
      <c r="G35" s="15"/>
      <c r="H35" s="15"/>
      <c r="I35" s="16"/>
      <c r="J35" s="66"/>
      <c r="K35" s="45"/>
    </row>
    <row r="36" spans="1:11" s="10" customFormat="1">
      <c r="A36" s="51">
        <v>2009</v>
      </c>
      <c r="B36" s="48"/>
      <c r="C36" s="49" t="s">
        <v>22</v>
      </c>
      <c r="D36" s="12"/>
      <c r="E36" s="11"/>
      <c r="F36" s="11">
        <v>630.88</v>
      </c>
      <c r="G36" s="11">
        <v>585.99</v>
      </c>
      <c r="H36" s="11">
        <v>662.64</v>
      </c>
      <c r="I36" s="50" t="s">
        <v>38</v>
      </c>
      <c r="J36" s="56">
        <v>19.86</v>
      </c>
      <c r="K36" s="45"/>
    </row>
    <row r="37" spans="1:11">
      <c r="A37" s="51">
        <v>2009</v>
      </c>
      <c r="B37" s="48"/>
      <c r="C37" s="49" t="s">
        <v>21</v>
      </c>
      <c r="D37" s="63"/>
      <c r="E37" s="62"/>
      <c r="F37" s="62">
        <v>924.9</v>
      </c>
      <c r="G37" s="62">
        <v>537.55999999999995</v>
      </c>
      <c r="H37" s="62">
        <v>1040.44</v>
      </c>
      <c r="I37" s="50" t="s">
        <v>44</v>
      </c>
      <c r="J37" s="56">
        <v>115.54</v>
      </c>
    </row>
    <row r="38" spans="1:11">
      <c r="A38" s="51">
        <v>2009</v>
      </c>
      <c r="B38" s="48"/>
      <c r="C38" s="49" t="s">
        <v>20</v>
      </c>
      <c r="D38" s="63"/>
      <c r="E38" s="62"/>
      <c r="F38" s="62">
        <v>568.97</v>
      </c>
      <c r="G38" s="62">
        <v>431.03</v>
      </c>
      <c r="H38" s="62">
        <v>636.84</v>
      </c>
      <c r="I38" s="50" t="s">
        <v>43</v>
      </c>
      <c r="J38" s="56">
        <v>68.87</v>
      </c>
    </row>
    <row r="39" spans="1:11" s="60" customFormat="1">
      <c r="A39" s="65">
        <v>2009</v>
      </c>
      <c r="B39" s="6"/>
      <c r="C39" s="30" t="s">
        <v>10</v>
      </c>
      <c r="D39" s="62"/>
      <c r="E39" s="62"/>
      <c r="F39" s="62">
        <v>857.88</v>
      </c>
      <c r="G39" s="62">
        <v>761.9</v>
      </c>
      <c r="H39" s="62">
        <v>893.08</v>
      </c>
      <c r="I39" s="50" t="s">
        <v>42</v>
      </c>
      <c r="J39" s="56">
        <v>35.200000000000003</v>
      </c>
      <c r="K39" s="45"/>
    </row>
    <row r="40" spans="1:11">
      <c r="A40" s="65">
        <v>2009</v>
      </c>
      <c r="B40" s="6"/>
      <c r="C40" s="30" t="s">
        <v>11</v>
      </c>
      <c r="D40" s="62"/>
      <c r="E40" s="62"/>
      <c r="F40" s="62">
        <v>545.48</v>
      </c>
      <c r="G40" s="62">
        <v>506.24</v>
      </c>
      <c r="H40" s="62">
        <v>702.58</v>
      </c>
      <c r="I40" s="50" t="s">
        <v>41</v>
      </c>
      <c r="J40" s="56">
        <v>157.1</v>
      </c>
    </row>
    <row r="41" spans="1:11" s="60" customFormat="1">
      <c r="A41" s="69">
        <v>2010</v>
      </c>
      <c r="B41" s="6"/>
      <c r="C41" s="30" t="s">
        <v>16</v>
      </c>
      <c r="D41" s="62"/>
      <c r="E41" s="62"/>
      <c r="F41" s="62">
        <v>759.77</v>
      </c>
      <c r="G41" s="63"/>
      <c r="H41" s="62">
        <v>763.88</v>
      </c>
      <c r="I41" s="50" t="s">
        <v>38</v>
      </c>
      <c r="J41" s="56">
        <v>4.1100000000000003</v>
      </c>
      <c r="K41" s="45"/>
    </row>
    <row r="42" spans="1:11">
      <c r="A42" s="39">
        <v>9346</v>
      </c>
      <c r="B42" s="8">
        <v>40269</v>
      </c>
      <c r="C42" s="64" t="s">
        <v>19</v>
      </c>
      <c r="D42" s="12">
        <v>15904.86</v>
      </c>
      <c r="E42" s="11">
        <f>20+15204.88*1%</f>
        <v>172.0488</v>
      </c>
      <c r="F42" s="11">
        <f>E42*9%</f>
        <v>15.484392</v>
      </c>
      <c r="G42" s="11"/>
      <c r="H42" s="11">
        <v>16.11</v>
      </c>
      <c r="I42" s="50" t="s">
        <v>40</v>
      </c>
      <c r="J42" s="56">
        <v>0.63</v>
      </c>
    </row>
    <row r="43" spans="1:11" s="60" customFormat="1">
      <c r="A43" s="51">
        <v>9555</v>
      </c>
      <c r="B43" s="6">
        <v>40354</v>
      </c>
      <c r="C43" s="64" t="s">
        <v>37</v>
      </c>
      <c r="D43" s="62"/>
      <c r="E43" s="62"/>
      <c r="F43" s="63">
        <v>2</v>
      </c>
      <c r="G43" s="62"/>
      <c r="H43" s="62">
        <v>3.7</v>
      </c>
      <c r="I43" s="50" t="s">
        <v>38</v>
      </c>
      <c r="J43" s="56">
        <v>1.7</v>
      </c>
      <c r="K43" s="45"/>
    </row>
    <row r="44" spans="1:11">
      <c r="A44" s="39">
        <v>9570</v>
      </c>
      <c r="B44" s="6">
        <v>40359</v>
      </c>
      <c r="C44" s="61" t="s">
        <v>33</v>
      </c>
      <c r="D44" s="11">
        <v>70000</v>
      </c>
      <c r="E44" s="11">
        <f>20+60278.57*1%</f>
        <v>622.78570000000002</v>
      </c>
      <c r="F44" s="62">
        <f>E44*9%</f>
        <v>56.050713000000002</v>
      </c>
      <c r="G44" s="11"/>
      <c r="H44" s="11">
        <v>64.8</v>
      </c>
      <c r="I44" s="24" t="s">
        <v>34</v>
      </c>
      <c r="J44" s="56">
        <v>8.75</v>
      </c>
    </row>
    <row r="45" spans="1:11">
      <c r="A45" s="51">
        <v>9579</v>
      </c>
      <c r="B45" s="48">
        <v>40359</v>
      </c>
      <c r="C45" s="50" t="s">
        <v>72</v>
      </c>
      <c r="D45" s="62">
        <v>15000</v>
      </c>
      <c r="E45" s="62">
        <f>20+4236.1*1%</f>
        <v>62.361000000000004</v>
      </c>
      <c r="F45" s="62">
        <f>E45*9%</f>
        <v>5.6124900000000002</v>
      </c>
      <c r="G45" s="62"/>
      <c r="H45" s="62">
        <v>15.3</v>
      </c>
      <c r="I45" s="50" t="s">
        <v>75</v>
      </c>
      <c r="J45" s="56">
        <v>9.69</v>
      </c>
    </row>
    <row r="46" spans="1:11" s="52" customFormat="1">
      <c r="A46" s="51">
        <v>9676</v>
      </c>
      <c r="B46" s="6">
        <v>40421</v>
      </c>
      <c r="C46" s="61" t="s">
        <v>13</v>
      </c>
      <c r="D46" s="42">
        <v>9656.3700000000008</v>
      </c>
      <c r="E46" s="53">
        <f>20+D46*1%</f>
        <v>116.56370000000001</v>
      </c>
      <c r="F46" s="53">
        <f>E46*9%</f>
        <v>10.490733000000001</v>
      </c>
      <c r="G46" s="53">
        <v>86.94</v>
      </c>
      <c r="H46" s="53">
        <v>89.06</v>
      </c>
      <c r="I46" s="50" t="s">
        <v>32</v>
      </c>
      <c r="J46" s="56">
        <v>76.45</v>
      </c>
      <c r="K46" s="45"/>
    </row>
    <row r="47" spans="1:11">
      <c r="A47" s="81" t="s">
        <v>7</v>
      </c>
      <c r="B47" s="82"/>
      <c r="C47" s="82"/>
      <c r="D47" s="82"/>
      <c r="E47" s="82"/>
      <c r="F47" s="82"/>
      <c r="G47" s="82"/>
      <c r="H47" s="82"/>
      <c r="I47" s="2">
        <f>SUM(I3:I46)</f>
        <v>0</v>
      </c>
      <c r="J47" s="58">
        <f>SUM(J3:J46)</f>
        <v>830.86623280000015</v>
      </c>
    </row>
    <row r="49" spans="1:11">
      <c r="A49" s="47"/>
      <c r="B49" s="46"/>
      <c r="C49" s="46"/>
      <c r="D49" s="46"/>
      <c r="E49" s="46"/>
      <c r="F49" s="46"/>
      <c r="G49" s="46"/>
      <c r="H49" s="46"/>
      <c r="I49" s="46"/>
      <c r="J49" s="46"/>
      <c r="K49" s="67"/>
    </row>
    <row r="50" spans="1:11">
      <c r="A50" s="47"/>
      <c r="B50" s="46"/>
      <c r="C50" s="46"/>
      <c r="D50" s="46"/>
      <c r="E50" s="46"/>
      <c r="F50" s="46"/>
      <c r="G50" s="46"/>
      <c r="H50" s="46"/>
      <c r="I50" s="46"/>
      <c r="J50" s="59"/>
      <c r="K50" s="67"/>
    </row>
    <row r="51" spans="1:11">
      <c r="A51" s="80" t="s">
        <v>76</v>
      </c>
      <c r="B51" s="80"/>
      <c r="C51" s="80"/>
      <c r="D51" s="46"/>
      <c r="E51" s="46"/>
      <c r="F51" s="46"/>
      <c r="G51" s="46"/>
      <c r="H51" s="46"/>
      <c r="I51" s="46"/>
      <c r="J51" s="46"/>
      <c r="K51" s="67"/>
    </row>
    <row r="53" spans="1:11" s="60" customFormat="1">
      <c r="A53" s="86" t="s">
        <v>50</v>
      </c>
      <c r="B53" s="86"/>
      <c r="C53" s="86"/>
      <c r="D53" s="86"/>
      <c r="E53" s="86"/>
      <c r="F53" s="86"/>
      <c r="G53" s="68"/>
      <c r="H53" s="68"/>
      <c r="I53" s="68"/>
      <c r="K53" s="45"/>
    </row>
    <row r="54" spans="1:11" s="60" customFormat="1">
      <c r="A54" s="86" t="s">
        <v>51</v>
      </c>
      <c r="B54" s="86"/>
      <c r="C54" s="86"/>
      <c r="D54" s="86"/>
      <c r="E54" s="86"/>
      <c r="F54" s="86"/>
      <c r="G54" s="86"/>
      <c r="H54" s="68"/>
      <c r="I54" s="68"/>
      <c r="K54" s="45"/>
    </row>
    <row r="55" spans="1:11">
      <c r="A55" s="83" t="s">
        <v>35</v>
      </c>
      <c r="B55" s="83"/>
      <c r="C55" s="83"/>
    </row>
    <row r="56" spans="1:11">
      <c r="A56" s="83" t="s">
        <v>36</v>
      </c>
      <c r="B56" s="83"/>
      <c r="C56" s="83"/>
    </row>
    <row r="57" spans="1:11">
      <c r="A57" s="86" t="s">
        <v>39</v>
      </c>
      <c r="B57" s="86"/>
      <c r="C57" s="86"/>
    </row>
    <row r="58" spans="1:11">
      <c r="A58" s="86" t="s">
        <v>45</v>
      </c>
      <c r="B58" s="86"/>
      <c r="C58" s="86"/>
      <c r="D58" s="86"/>
    </row>
    <row r="59" spans="1:11">
      <c r="A59" s="86" t="s">
        <v>47</v>
      </c>
      <c r="B59" s="86"/>
      <c r="C59" s="86"/>
      <c r="D59" s="86"/>
    </row>
    <row r="60" spans="1:11">
      <c r="A60" s="86" t="s">
        <v>52</v>
      </c>
      <c r="B60" s="86"/>
      <c r="C60" s="86"/>
      <c r="D60" s="86"/>
      <c r="E60" s="86"/>
      <c r="F60" s="86"/>
      <c r="G60" s="86"/>
    </row>
    <row r="61" spans="1:11">
      <c r="A61" s="86" t="s">
        <v>53</v>
      </c>
      <c r="B61" s="86"/>
      <c r="C61" s="86"/>
      <c r="D61" s="86"/>
      <c r="E61" s="86"/>
    </row>
    <row r="62" spans="1:11">
      <c r="A62" s="86" t="s">
        <v>59</v>
      </c>
      <c r="B62" s="86"/>
      <c r="C62" s="86"/>
      <c r="D62" s="86"/>
      <c r="E62" s="86"/>
    </row>
    <row r="63" spans="1:11">
      <c r="A63" s="86" t="s">
        <v>60</v>
      </c>
      <c r="B63" s="86"/>
      <c r="C63" s="86"/>
      <c r="D63" s="86"/>
      <c r="E63" s="86"/>
      <c r="F63" s="86"/>
      <c r="G63" s="86"/>
    </row>
    <row r="64" spans="1:11">
      <c r="A64" s="86" t="s">
        <v>62</v>
      </c>
      <c r="B64" s="86"/>
      <c r="C64" s="86"/>
      <c r="D64" s="86"/>
      <c r="E64" s="86"/>
    </row>
    <row r="65" spans="1:8">
      <c r="A65" s="86" t="s">
        <v>63</v>
      </c>
      <c r="B65" s="86"/>
      <c r="C65" s="86"/>
      <c r="D65" s="86"/>
      <c r="E65" s="86"/>
    </row>
    <row r="66" spans="1:8">
      <c r="A66" s="86" t="s">
        <v>65</v>
      </c>
      <c r="B66" s="86"/>
      <c r="C66" s="86"/>
      <c r="D66" s="86"/>
      <c r="E66" s="87"/>
    </row>
    <row r="67" spans="1:8">
      <c r="A67" s="86" t="s">
        <v>67</v>
      </c>
      <c r="B67" s="86"/>
      <c r="C67" s="86"/>
      <c r="D67" s="86"/>
      <c r="E67" s="86"/>
      <c r="F67" s="86"/>
      <c r="G67" s="86"/>
      <c r="H67" s="86"/>
    </row>
    <row r="70" spans="1:8">
      <c r="A70" s="60"/>
      <c r="B70" s="60"/>
      <c r="C70" s="60"/>
      <c r="D70" s="60"/>
    </row>
    <row r="71" spans="1:8">
      <c r="A71" s="79" t="s">
        <v>74</v>
      </c>
      <c r="B71" s="79"/>
      <c r="C71" s="79"/>
      <c r="D71" s="45"/>
    </row>
    <row r="72" spans="1:8">
      <c r="A72" s="60"/>
      <c r="B72" s="60"/>
      <c r="C72" s="60"/>
      <c r="D72" s="60"/>
    </row>
    <row r="73" spans="1:8">
      <c r="A73" s="87">
        <v>508</v>
      </c>
      <c r="B73" s="60"/>
      <c r="C73" s="60"/>
      <c r="D73" s="60"/>
    </row>
    <row r="74" spans="1:8">
      <c r="A74" s="60"/>
      <c r="B74" s="60"/>
      <c r="C74" s="60"/>
      <c r="D74" s="60"/>
    </row>
  </sheetData>
  <autoFilter ref="I1:J101"/>
  <mergeCells count="27">
    <mergeCell ref="A56:C56"/>
    <mergeCell ref="A57:C57"/>
    <mergeCell ref="A55:C55"/>
    <mergeCell ref="A58:D58"/>
    <mergeCell ref="A53:F53"/>
    <mergeCell ref="A54:G54"/>
    <mergeCell ref="A59:D59"/>
    <mergeCell ref="I1:I2"/>
    <mergeCell ref="A47:H47"/>
    <mergeCell ref="A51:C51"/>
    <mergeCell ref="J1:J2"/>
    <mergeCell ref="F1:H1"/>
    <mergeCell ref="F10:H10"/>
    <mergeCell ref="A1:A2"/>
    <mergeCell ref="B1:B2"/>
    <mergeCell ref="C1:C2"/>
    <mergeCell ref="D1:D2"/>
    <mergeCell ref="E1:E2"/>
    <mergeCell ref="A60:G60"/>
    <mergeCell ref="A61:E61"/>
    <mergeCell ref="A62:E62"/>
    <mergeCell ref="A66:D66"/>
    <mergeCell ref="A67:H67"/>
    <mergeCell ref="A63:G63"/>
    <mergeCell ref="A64:E64"/>
    <mergeCell ref="A65:E65"/>
    <mergeCell ref="A71:C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λαθη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2019-07-25T08:27:50Z</dcterms:modified>
</cp:coreProperties>
</file>