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22" sheetId="23" r:id="rId1"/>
  </sheets>
  <calcPr calcId="125725"/>
</workbook>
</file>

<file path=xl/calcChain.xml><?xml version="1.0" encoding="utf-8"?>
<calcChain xmlns="http://schemas.openxmlformats.org/spreadsheetml/2006/main">
  <c r="B143" i="23"/>
  <c r="C119" l="1"/>
  <c r="C113"/>
  <c r="C117"/>
  <c r="B117"/>
  <c r="L98"/>
  <c r="N98" s="1"/>
  <c r="F40"/>
  <c r="C26"/>
  <c r="C40" s="1"/>
  <c r="C133" l="1"/>
  <c r="C141" s="1"/>
  <c r="C143" s="1"/>
  <c r="B13"/>
  <c r="C52"/>
  <c r="C53"/>
  <c r="H46"/>
  <c r="F79" l="1"/>
  <c r="C82"/>
  <c r="C86" l="1"/>
  <c r="B51"/>
  <c r="B79" s="1"/>
  <c r="B93" s="1"/>
  <c r="C84"/>
  <c r="J23"/>
  <c r="I23"/>
  <c r="H23"/>
  <c r="K17"/>
  <c r="J17"/>
  <c r="I17"/>
  <c r="H17"/>
  <c r="K11"/>
  <c r="J11"/>
  <c r="I11"/>
  <c r="H11"/>
  <c r="K5"/>
  <c r="J5"/>
  <c r="I5"/>
  <c r="H5"/>
  <c r="C112" l="1"/>
  <c r="I6"/>
  <c r="I18"/>
  <c r="I24"/>
  <c r="I12"/>
  <c r="I25" l="1"/>
  <c r="C51" l="1"/>
  <c r="C79" s="1"/>
  <c r="C93" s="1"/>
  <c r="C20"/>
  <c r="C19"/>
  <c r="C17"/>
  <c r="C13"/>
  <c r="C9"/>
  <c r="C5"/>
  <c r="B20"/>
  <c r="B19"/>
  <c r="B17"/>
  <c r="B9"/>
  <c r="B5"/>
  <c r="D5" l="1"/>
  <c r="D9"/>
  <c r="D17"/>
  <c r="D13"/>
  <c r="C21"/>
  <c r="B21"/>
  <c r="E143" l="1"/>
</calcChain>
</file>

<file path=xl/sharedStrings.xml><?xml version="1.0" encoding="utf-8"?>
<sst xmlns="http://schemas.openxmlformats.org/spreadsheetml/2006/main" count="179" uniqueCount="141">
  <si>
    <t>1' -εξόδων</t>
  </si>
  <si>
    <t>1' -εσόδων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</si>
  <si>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</si>
  <si>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</si>
  <si>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</si>
  <si>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</si>
  <si>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</si>
  <si>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</si>
  <si>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</si>
  <si>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</si>
  <si>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</si>
  <si>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</si>
  <si>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αποσβέσεις</t>
  </si>
  <si>
    <t>μισθοί</t>
  </si>
  <si>
    <t>κέρδος</t>
  </si>
  <si>
    <t>εσοδα</t>
  </si>
  <si>
    <t>εκαθαριστικη ΦΠΑ</t>
  </si>
  <si>
    <t>έξοδα</t>
  </si>
  <si>
    <t>εσόδων</t>
  </si>
  <si>
    <t>εξόδων</t>
  </si>
  <si>
    <t>πάγια</t>
  </si>
  <si>
    <t>αναμορφωσηΙΚΑ</t>
  </si>
  <si>
    <t>ΦΠΑ = 24%</t>
  </si>
  <si>
    <t>αναμορφωσηΜισθοδοσια</t>
  </si>
  <si>
    <t>ταμεια -τοκοι</t>
  </si>
  <si>
    <t>ταμεια -πρωηνΕτη</t>
  </si>
  <si>
    <t>ιατρικά</t>
  </si>
  <si>
    <t>δαπάνες παροχής υπηρεσιών</t>
  </si>
  <si>
    <t>ενοίκο διαμερίσματος</t>
  </si>
  <si>
    <t>δηλωθεν εισόδημα</t>
  </si>
  <si>
    <t>εισόδημα φορολογητέο</t>
  </si>
  <si>
    <t>ποσό πληρωμής</t>
  </si>
  <si>
    <t>σήμα BMW</t>
  </si>
  <si>
    <t>σήμα Jenifer</t>
  </si>
  <si>
    <t>ΑΠΥ</t>
  </si>
  <si>
    <t>ΦΠΑ</t>
  </si>
  <si>
    <t>παρακρατ</t>
  </si>
  <si>
    <t>χτες</t>
  </si>
  <si>
    <t>zηλ</t>
  </si>
  <si>
    <t>γιαΕκαθαριστικό</t>
  </si>
  <si>
    <t>λάθος</t>
  </si>
  <si>
    <t>λάθος έσοδα</t>
  </si>
  <si>
    <t>λάθος ΛΟΓΩ δαπΜΗεκπιπτ</t>
  </si>
  <si>
    <t>λάθος ΛΟΓΩ δαπΜΗεκπιπτ zηλ</t>
  </si>
  <si>
    <t>δαπάνες παροχής υπηρεσιών zηλ</t>
  </si>
  <si>
    <t>εκκαθαριστικό = 06/10/20</t>
  </si>
  <si>
    <t>αυτοτΦορΠοσα</t>
  </si>
  <si>
    <t>λάθος έσοδα zηλ</t>
  </si>
  <si>
    <t>φόρος κλίμακας</t>
  </si>
  <si>
    <t>φόρος κλίμακας Zηλ</t>
  </si>
  <si>
    <t>μειώσεις φόρου</t>
  </si>
  <si>
    <t>μειώσεις φόρου zηλ</t>
  </si>
  <si>
    <t>φόρος &amp; συμπληρωματικός</t>
  </si>
  <si>
    <t>φόρος κύριος</t>
  </si>
  <si>
    <t>ποσό πληρωμής ΣΥΝΟΛΙΚΟ</t>
  </si>
  <si>
    <t>δαπάνες ΜΗ εκπιπτώμενες</t>
  </si>
  <si>
    <t>επιδότηση</t>
  </si>
  <si>
    <t>πιστωτική</t>
  </si>
  <si>
    <t>επιστρεπτέα</t>
  </si>
  <si>
    <t>ε3 = 16/10/2022</t>
  </si>
  <si>
    <t>φόροι που ΔΕΝ εκπιπτουν</t>
  </si>
  <si>
    <t>διαφορές από ετεροχρονισμό εξόδων</t>
  </si>
  <si>
    <t>ε1 = 16/10/2022</t>
  </si>
  <si>
    <t>ΜΗΔΕΝ</t>
  </si>
  <si>
    <t>ΙΚΑ = από πληρωμές = από 1/1/14</t>
  </si>
  <si>
    <t>4.1] παρακράτηση = 20% . Από 2011 ΠΑΝΩ από 300 €</t>
  </si>
  <si>
    <t>5] αποσβέσεις = σταθερές ΜΕ αναφορά στο ποσοστό</t>
  </si>
  <si>
    <t>ΙΔΕ συνημμένο Νο 1</t>
  </si>
  <si>
    <t>241ι24β = zηλ = επιχειρηματική ζημιά</t>
  </si>
  <si>
    <t>241ι24δ = ιδιόχρηση</t>
  </si>
  <si>
    <t>zηλ = δωρεαν παραχώρηση</t>
  </si>
  <si>
    <t>241ι1=παρακρατήσεις Τ.Π.Υ. 20%</t>
  </si>
  <si>
    <t>zηλ = παρακρατήσεις Τ.Π.Υ. 20%</t>
  </si>
  <si>
    <t>244ζ = δωρεές</t>
  </si>
  <si>
    <t>244δ3 = τοκοι δανείων</t>
  </si>
  <si>
    <t>zηλ = τοκοι δανείων</t>
  </si>
  <si>
    <t>244δ2 = ασφάλιστρα ζωής</t>
  </si>
  <si>
    <t>zηλ = αφσάλιστρα ζωής</t>
  </si>
  <si>
    <t>241ι23λ = ακίνητα</t>
  </si>
  <si>
    <t>241ι22α = λάθος ΛΟΓΩ δαπΜΗεκπιπτ</t>
  </si>
  <si>
    <t>zηλ = λάθος ΛΟΓΩ δαπΜΗεκπιπτ</t>
  </si>
  <si>
    <t>μειώσεις από εισόδημα</t>
  </si>
  <si>
    <t>zηλ = εισόδημα φορολογητέο</t>
  </si>
  <si>
    <t>241ι23μ = αυτοτελή φορολογούμενα ποσά ΚΤΛ</t>
  </si>
  <si>
    <t>zηλ = αυτοτελή φορολογούμενα ποσά ΚΤΛ</t>
  </si>
  <si>
    <t>zηλ = προσαύξηση φόρου αποδείξεων</t>
  </si>
  <si>
    <t>241ι23θ = τέλος χαρτοσήμου</t>
  </si>
  <si>
    <t>zηλ = τέλος χαρτοσήμου</t>
  </si>
  <si>
    <t>241ι23ι = ΟΓΑ στο χαρτόσημο</t>
  </si>
  <si>
    <t>zηλ = ΟΓΑ στο χαρτόσημο</t>
  </si>
  <si>
    <t>zηλ = συμπληρωματικός φόρος</t>
  </si>
  <si>
    <t>zηλ = φορος &amp; συμπληρωματικός</t>
  </si>
  <si>
    <t>zηλ = φόρος κύριος</t>
  </si>
  <si>
    <t>241ι23ν = μερίσματα - τόκοι - δικαιώματα</t>
  </si>
  <si>
    <t>Zηλ = μερίσματα - τόκοι - δικαιώματα</t>
  </si>
  <si>
    <t>241ι23ζ = επιβάρυνση φόρου αποδ</t>
  </si>
  <si>
    <t>zηλ = επιβάρυνση φόρου αποδ</t>
  </si>
  <si>
    <t>241ι23γ = εισφορά αλληλεγγύης</t>
  </si>
  <si>
    <t>zηλ = εισφορά αλληλεγγύης</t>
  </si>
  <si>
    <t>241ι23δ = ποσό έδρας</t>
  </si>
  <si>
    <t>zηλ = ποσό έδρας</t>
  </si>
  <si>
    <t>zηλ = προκαταβολη για επόμενο έτος</t>
  </si>
  <si>
    <t>241ι23α  = φόρος λόγω εκπρόθεσμου Ε3-Ε1</t>
  </si>
  <si>
    <t>zηλ = φόρος λόγω εκπρόθεσμου Ε3-Ε1</t>
  </si>
  <si>
    <t>241ι23κ = χαρτόσημο λόγω εκπρόθεσμου</t>
  </si>
  <si>
    <t>zηλ = χαρτόσημο λόγω εκπρόθεσμου</t>
  </si>
  <si>
    <t>241ι23β = εκπρόθεσμο ΟΓΑ χαρτ/μου</t>
  </si>
  <si>
    <t>zηλ = εκπρόθεσμο ΟΓΑ χαρτ/μου</t>
  </si>
  <si>
    <t>zηλ = ποσό πληρωμής</t>
  </si>
  <si>
    <t>241λ = υποχρεωτική χρήση POS</t>
  </si>
  <si>
    <t>ΤΑΜΕΙΑ-283θ = αιτήσεις προς μεταγραφή στο αρχείο με χαρτόσημα</t>
  </si>
  <si>
    <t>ΥΠΟΥΡΓΕΙΟ-287κ = μεταγραφή εις διπλούν</t>
  </si>
  <si>
    <t>ΥΠΟΥΡΓΕΙΟ-288θ2 = διπλοπληρωμή κ-15-17 για την μεταγραφή (χαμένες παλιές πληρωμές)</t>
  </si>
  <si>
    <t>zηλ = μειώσεις από εισόδημα</t>
  </si>
  <si>
    <t>συμπληρωματικός φόρος</t>
  </si>
  <si>
    <t>εισπραχθεισα προκαταβολη 2021</t>
  </si>
  <si>
    <t>συν+47,13</t>
  </si>
  <si>
    <t>έσοδα λοιπά συνήθη</t>
  </si>
  <si>
    <t>τοκοι &amp; συναφη έξοδα</t>
  </si>
  <si>
    <t>ΕΦΚΑ</t>
  </si>
  <si>
    <t>λοιπές αμοιβές για υπηρεσίες ημεδαπής</t>
  </si>
  <si>
    <t>ως  έσοδο</t>
  </si>
  <si>
    <t>αυτοκίνητο</t>
  </si>
  <si>
    <t>zηλ = εισπραχθεισα προκαταβολη 2021</t>
  </si>
  <si>
    <t>φόρος που αναλογεί</t>
  </si>
  <si>
    <t>zηλ = φόρος που αναλογεί</t>
  </si>
  <si>
    <t>241ι21β = προκαταβολη φόρου για 2022</t>
  </si>
  <si>
    <t>zηλ = τέλος επιτηδεύματος</t>
  </si>
  <si>
    <t>επιστρεπτεα</t>
  </si>
  <si>
    <t>μαφίαΤραπεζων</t>
  </si>
  <si>
    <t>καθαρά κέρδη</t>
  </si>
  <si>
    <t>προκαταβολη 2021</t>
  </si>
  <si>
    <t>zxηλ - προκαταβολη 2021</t>
  </si>
  <si>
    <t>zηλ = ασφάλιστρα ζωής</t>
  </si>
  <si>
    <t>φόρος = έως 10.000 {{9%} , 10.000€ {{22%}} , 10.000 [[28] , 10.000 [36%]] , [[44%]]</t>
  </si>
  <si>
    <t>241ι23 -τέλος επιτηδεύματος</t>
  </si>
  <si>
    <t>241ι23τ = προσαύξηση φόρου αποδείξεων</t>
  </si>
  <si>
    <t>241ι24ζ=πιστωτική [ΔΑΠΑΝΕΣ ΠΕΡ Α ΠΑΡ 7 ΑΡΘ 15 ΚΦΕ</t>
  </si>
  <si>
    <t>πιστωτική zηλ [ΔΑΠΑΝΕΣ ΠΕΡ Α ΠΑΡ 7 ΑΡΘ 15 ΚΦΕ</t>
  </si>
  <si>
    <t>241ι23υ =προστθΔιαφοραΑντικΔαπ</t>
  </si>
  <si>
    <t>241ι23υ=zηλ -προστθΔιαφοραΑντικΔαπ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</si>
</sst>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20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FF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67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43" fontId="3" fillId="0" borderId="1" xfId="1" applyFont="1" applyBorder="1"/>
    <xf numFmtId="0" fontId="8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3" xfId="0" applyFont="1" applyBorder="1" applyAlignment="1"/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43" fontId="9" fillId="0" borderId="1" xfId="1" applyFont="1" applyFill="1" applyBorder="1"/>
    <xf numFmtId="0" fontId="9" fillId="0" borderId="0" xfId="0" applyFont="1"/>
    <xf numFmtId="43" fontId="7" fillId="0" borderId="1" xfId="1" applyFont="1" applyFill="1" applyBorder="1" applyAlignment="1">
      <alignment horizontal="right"/>
    </xf>
    <xf numFmtId="43" fontId="9" fillId="0" borderId="1" xfId="1" applyFont="1" applyBorder="1"/>
    <xf numFmtId="43" fontId="3" fillId="0" borderId="0" xfId="1" applyFont="1" applyAlignment="1">
      <alignment horizontal="center"/>
    </xf>
    <xf numFmtId="43" fontId="7" fillId="0" borderId="0" xfId="1" applyFont="1"/>
    <xf numFmtId="43" fontId="13" fillId="0" borderId="0" xfId="1" applyFont="1"/>
    <xf numFmtId="43" fontId="14" fillId="0" borderId="0" xfId="0" applyNumberFormat="1" applyFont="1"/>
    <xf numFmtId="0" fontId="12" fillId="0" borderId="2" xfId="0" applyFont="1" applyBorder="1" applyAlignment="1">
      <alignment horizontal="center"/>
    </xf>
    <xf numFmtId="43" fontId="3" fillId="0" borderId="0" xfId="1" applyFont="1" applyFill="1" applyBorder="1"/>
    <xf numFmtId="43" fontId="9" fillId="0" borderId="0" xfId="1" applyFont="1"/>
    <xf numFmtId="43" fontId="3" fillId="5" borderId="1" xfId="1" applyFont="1" applyFill="1" applyBorder="1"/>
    <xf numFmtId="43" fontId="9" fillId="5" borderId="1" xfId="1" applyFont="1" applyFill="1" applyBorder="1"/>
    <xf numFmtId="43" fontId="3" fillId="0" borderId="0" xfId="0" applyNumberFormat="1" applyFont="1" applyAlignment="1">
      <alignment horizontal="center"/>
    </xf>
    <xf numFmtId="0" fontId="3" fillId="0" borderId="0" xfId="0" applyFont="1" applyFill="1"/>
    <xf numFmtId="14" fontId="3" fillId="0" borderId="0" xfId="0" applyNumberFormat="1" applyFont="1" applyFill="1"/>
    <xf numFmtId="43" fontId="3" fillId="0" borderId="0" xfId="1" applyFont="1" applyFill="1"/>
    <xf numFmtId="43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/>
    <xf numFmtId="43" fontId="3" fillId="6" borderId="1" xfId="1" applyFont="1" applyFill="1" applyBorder="1"/>
    <xf numFmtId="43" fontId="3" fillId="2" borderId="1" xfId="1" applyFont="1" applyFill="1" applyBorder="1"/>
    <xf numFmtId="43" fontId="3" fillId="2" borderId="0" xfId="1" applyFont="1" applyFill="1"/>
    <xf numFmtId="43" fontId="4" fillId="0" borderId="1" xfId="1" applyFont="1" applyFill="1" applyBorder="1"/>
    <xf numFmtId="43" fontId="9" fillId="2" borderId="1" xfId="1" applyFont="1" applyFill="1" applyBorder="1"/>
    <xf numFmtId="43" fontId="3" fillId="0" borderId="0" xfId="0" applyNumberFormat="1" applyFont="1" applyFill="1"/>
    <xf numFmtId="43" fontId="4" fillId="0" borderId="0" xfId="0" applyNumberFormat="1" applyFont="1" applyFill="1"/>
    <xf numFmtId="0" fontId="3" fillId="0" borderId="0" xfId="0" applyFont="1" applyFill="1" applyAlignment="1">
      <alignment horizontal="center"/>
    </xf>
    <xf numFmtId="43" fontId="4" fillId="0" borderId="0" xfId="1" applyFont="1" applyFill="1"/>
    <xf numFmtId="0" fontId="6" fillId="3" borderId="0" xfId="0" applyFont="1" applyFill="1"/>
    <xf numFmtId="0" fontId="7" fillId="0" borderId="0" xfId="0" applyFont="1" applyFill="1" applyAlignment="1">
      <alignment wrapText="1"/>
    </xf>
    <xf numFmtId="43" fontId="4" fillId="0" borderId="0" xfId="1" applyFont="1"/>
    <xf numFmtId="43" fontId="9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0" xfId="0" applyFont="1"/>
    <xf numFmtId="0" fontId="19" fillId="0" borderId="0" xfId="0" applyFont="1" applyFill="1"/>
    <xf numFmtId="165" fontId="9" fillId="7" borderId="0" xfId="1" applyNumberFormat="1" applyFont="1" applyFill="1"/>
    <xf numFmtId="43" fontId="3" fillId="7" borderId="1" xfId="1" applyFont="1" applyFill="1" applyBorder="1"/>
    <xf numFmtId="43" fontId="3" fillId="4" borderId="1" xfId="1" applyFont="1" applyFill="1" applyBorder="1"/>
    <xf numFmtId="0" fontId="13" fillId="0" borderId="0" xfId="0" applyFont="1"/>
    <xf numFmtId="43" fontId="3" fillId="8" borderId="0" xfId="1" applyFont="1" applyFill="1"/>
    <xf numFmtId="43" fontId="3" fillId="8" borderId="1" xfId="1" applyFont="1" applyFill="1" applyBorder="1"/>
    <xf numFmtId="14" fontId="3" fillId="0" borderId="0" xfId="0" applyNumberFormat="1" applyFont="1"/>
    <xf numFmtId="43" fontId="3" fillId="9" borderId="1" xfId="1" applyFont="1" applyFill="1" applyBorder="1"/>
    <xf numFmtId="43" fontId="4" fillId="9" borderId="1" xfId="1" applyFont="1" applyFill="1" applyBorder="1"/>
    <xf numFmtId="43" fontId="9" fillId="9" borderId="1" xfId="1" applyFont="1" applyFill="1" applyBorder="1"/>
    <xf numFmtId="43" fontId="9" fillId="0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7" fillId="7" borderId="0" xfId="0" applyFont="1" applyFill="1" applyAlignment="1">
      <alignment horizontal="left" wrapText="1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workbookViewId="0">
      <selection activeCell="L10" sqref="L10"/>
    </sheetView>
  </sheetViews>
  <sheetFormatPr defaultRowHeight="12.75"/>
  <cols>
    <col min="1" max="1" width="32.21875" style="2" bestFit="1" customWidth="1"/>
    <col min="2" max="2" width="12.44140625" style="2" bestFit="1" customWidth="1"/>
    <col min="3" max="3" width="11.44140625" style="2" bestFit="1" customWidth="1"/>
    <col min="4" max="4" width="10.33203125" style="2" customWidth="1"/>
    <col min="5" max="5" width="11" style="2" customWidth="1"/>
    <col min="6" max="6" width="9.21875" style="2" bestFit="1" customWidth="1"/>
    <col min="7" max="7" width="8.88671875" style="2"/>
    <col min="8" max="8" width="12.5546875" style="2" customWidth="1"/>
    <col min="9" max="9" width="11.33203125" style="2" customWidth="1"/>
    <col min="10" max="10" width="9.21875" style="2" bestFit="1" customWidth="1"/>
    <col min="11" max="16384" width="8.88671875" style="2"/>
  </cols>
  <sheetData>
    <row r="1" spans="1:11">
      <c r="A1" s="3">
        <v>2022</v>
      </c>
      <c r="B1" s="10" t="s">
        <v>22</v>
      </c>
      <c r="C1" s="4"/>
      <c r="H1" s="18" t="s">
        <v>15</v>
      </c>
      <c r="I1" s="18" t="s">
        <v>34</v>
      </c>
      <c r="J1" s="18" t="s">
        <v>35</v>
      </c>
      <c r="K1" s="18" t="s">
        <v>36</v>
      </c>
    </row>
    <row r="2" spans="1:11">
      <c r="B2" s="5" t="s">
        <v>37</v>
      </c>
      <c r="C2" s="5" t="s">
        <v>2</v>
      </c>
      <c r="G2" s="28"/>
      <c r="H2" s="30">
        <v>9997</v>
      </c>
      <c r="I2" s="30"/>
      <c r="J2" s="30">
        <v>2399.2600000000002</v>
      </c>
      <c r="K2" s="30"/>
    </row>
    <row r="3" spans="1:11">
      <c r="A3" s="1" t="s">
        <v>1</v>
      </c>
      <c r="B3" s="6">
        <v>7572.81</v>
      </c>
      <c r="C3" s="56">
        <v>8750.77</v>
      </c>
      <c r="D3" s="12"/>
      <c r="E3" s="12"/>
      <c r="F3" s="13"/>
      <c r="G3" s="13"/>
      <c r="H3" s="30">
        <v>3860.69</v>
      </c>
      <c r="I3" s="30"/>
      <c r="J3" s="30">
        <v>1084.6600000000001</v>
      </c>
      <c r="K3" s="12"/>
    </row>
    <row r="4" spans="1:11">
      <c r="A4" s="1" t="s">
        <v>0</v>
      </c>
      <c r="B4" s="6">
        <v>709.1</v>
      </c>
      <c r="C4" s="6">
        <v>767.11</v>
      </c>
      <c r="D4" s="12"/>
      <c r="E4" s="12"/>
      <c r="F4" s="13"/>
      <c r="H4" s="55">
        <v>21945.9</v>
      </c>
      <c r="I4" s="30"/>
      <c r="J4" s="55">
        <v>5266.85</v>
      </c>
      <c r="K4" s="12"/>
    </row>
    <row r="5" spans="1:11">
      <c r="A5" s="1" t="s">
        <v>3</v>
      </c>
      <c r="B5" s="6">
        <f>B3-B4</f>
        <v>6863.71</v>
      </c>
      <c r="C5" s="6">
        <f>C3-C4</f>
        <v>7983.6600000000008</v>
      </c>
      <c r="D5" s="30">
        <f>C5-B5</f>
        <v>1119.9500000000007</v>
      </c>
      <c r="E5" s="12"/>
      <c r="F5" s="13"/>
      <c r="H5" s="19">
        <f>SUM(H2:H4)</f>
        <v>35803.590000000004</v>
      </c>
      <c r="I5" s="19">
        <f t="shared" ref="I5:K5" si="0">SUM(I2:I4)</f>
        <v>0</v>
      </c>
      <c r="J5" s="19">
        <f t="shared" si="0"/>
        <v>8750.77</v>
      </c>
      <c r="K5" s="19">
        <f t="shared" si="0"/>
        <v>0</v>
      </c>
    </row>
    <row r="6" spans="1:11">
      <c r="B6" s="12"/>
      <c r="C6" s="12"/>
      <c r="D6" s="12"/>
      <c r="E6" s="12"/>
      <c r="F6" s="13"/>
      <c r="H6" s="12"/>
      <c r="I6" s="20">
        <f>H5+I5</f>
        <v>35803.590000000004</v>
      </c>
      <c r="J6" s="12"/>
      <c r="K6" s="12"/>
    </row>
    <row r="7" spans="1:11">
      <c r="A7" s="1" t="s">
        <v>4</v>
      </c>
      <c r="B7" s="6">
        <v>3939.78</v>
      </c>
      <c r="C7" s="6">
        <v>3939.8</v>
      </c>
      <c r="D7" s="12"/>
      <c r="E7" s="12"/>
      <c r="F7" s="13"/>
      <c r="H7" s="18" t="s">
        <v>15</v>
      </c>
      <c r="I7" s="18" t="s">
        <v>34</v>
      </c>
      <c r="J7" s="18" t="s">
        <v>35</v>
      </c>
      <c r="K7" s="18" t="s">
        <v>36</v>
      </c>
    </row>
    <row r="8" spans="1:11">
      <c r="A8" s="1" t="s">
        <v>5</v>
      </c>
      <c r="B8" s="6">
        <v>359.2</v>
      </c>
      <c r="C8" s="6">
        <v>691.28</v>
      </c>
      <c r="D8" s="12"/>
      <c r="E8" s="12"/>
      <c r="F8" s="13"/>
      <c r="H8" s="30">
        <v>4771.58</v>
      </c>
      <c r="I8" s="30"/>
      <c r="J8" s="30">
        <v>1145.18</v>
      </c>
      <c r="K8" s="12"/>
    </row>
    <row r="9" spans="1:11">
      <c r="A9" s="1" t="s">
        <v>3</v>
      </c>
      <c r="B9" s="6">
        <f>B7-B8</f>
        <v>3580.5800000000004</v>
      </c>
      <c r="C9" s="6">
        <f>C7-C8</f>
        <v>3248.5200000000004</v>
      </c>
      <c r="D9" s="12">
        <f>C9-B9</f>
        <v>-332.05999999999995</v>
      </c>
      <c r="E9" s="12"/>
      <c r="F9" s="13"/>
      <c r="H9" s="30">
        <v>4234.16</v>
      </c>
      <c r="I9" s="30"/>
      <c r="J9" s="30">
        <v>1016.21</v>
      </c>
      <c r="K9" s="12"/>
    </row>
    <row r="10" spans="1:11">
      <c r="B10" s="12"/>
      <c r="C10" s="12"/>
      <c r="D10" s="12"/>
      <c r="E10" s="12"/>
      <c r="F10" s="13"/>
      <c r="H10" s="30">
        <v>7410.03</v>
      </c>
      <c r="I10" s="30"/>
      <c r="J10" s="30">
        <v>1778.41</v>
      </c>
      <c r="K10" s="12"/>
    </row>
    <row r="11" spans="1:11">
      <c r="A11" s="1" t="s">
        <v>6</v>
      </c>
      <c r="B11" s="6">
        <v>8501.43</v>
      </c>
      <c r="C11" s="6">
        <v>8531.91</v>
      </c>
      <c r="D11" s="12"/>
      <c r="E11" s="12"/>
      <c r="F11" s="13"/>
      <c r="H11" s="19">
        <f>SUM(H8:H10)</f>
        <v>16415.77</v>
      </c>
      <c r="I11" s="19">
        <f t="shared" ref="I11:K11" si="1">SUM(I8:I10)</f>
        <v>0</v>
      </c>
      <c r="J11" s="19">
        <f t="shared" si="1"/>
        <v>3939.8</v>
      </c>
      <c r="K11" s="19">
        <f t="shared" si="1"/>
        <v>0</v>
      </c>
    </row>
    <row r="12" spans="1:11">
      <c r="A12" s="1" t="s">
        <v>7</v>
      </c>
      <c r="B12" s="6">
        <v>482.97</v>
      </c>
      <c r="C12" s="6">
        <v>577.48</v>
      </c>
      <c r="D12" s="12"/>
      <c r="E12" s="12"/>
      <c r="F12" s="13"/>
      <c r="H12" s="12"/>
      <c r="I12" s="20">
        <f>H11+I11</f>
        <v>16415.77</v>
      </c>
      <c r="J12" s="12"/>
      <c r="K12" s="12"/>
    </row>
    <row r="13" spans="1:11">
      <c r="A13" s="1" t="s">
        <v>3</v>
      </c>
      <c r="B13" s="6">
        <f>B11-B12+47.13</f>
        <v>8065.59</v>
      </c>
      <c r="C13" s="6">
        <f>C11-C12</f>
        <v>7954.43</v>
      </c>
      <c r="D13" s="12">
        <f>C13-B13</f>
        <v>-111.15999999999985</v>
      </c>
      <c r="E13" s="12" t="s">
        <v>116</v>
      </c>
      <c r="F13" s="13"/>
      <c r="H13" s="18" t="s">
        <v>15</v>
      </c>
      <c r="I13" s="18" t="s">
        <v>34</v>
      </c>
      <c r="J13" s="18" t="s">
        <v>35</v>
      </c>
      <c r="K13" s="18" t="s">
        <v>36</v>
      </c>
    </row>
    <row r="14" spans="1:11">
      <c r="B14" s="12"/>
      <c r="C14" s="12"/>
      <c r="D14" s="12"/>
      <c r="E14" s="12"/>
      <c r="F14" s="13"/>
      <c r="H14" s="30">
        <v>12905.98</v>
      </c>
      <c r="I14" s="30"/>
      <c r="J14" s="30">
        <v>3144.55</v>
      </c>
      <c r="K14" s="12"/>
    </row>
    <row r="15" spans="1:11">
      <c r="A15" s="1" t="s">
        <v>8</v>
      </c>
      <c r="B15" s="6">
        <v>12228.14</v>
      </c>
      <c r="C15" s="6">
        <v>11988.52</v>
      </c>
      <c r="D15" s="12"/>
      <c r="E15" s="12"/>
      <c r="F15" s="13"/>
      <c r="H15" s="30">
        <v>7766.03</v>
      </c>
      <c r="I15" s="30"/>
      <c r="J15" s="30">
        <v>1863.84</v>
      </c>
      <c r="K15" s="12"/>
    </row>
    <row r="16" spans="1:11">
      <c r="A16" s="1" t="s">
        <v>9</v>
      </c>
      <c r="B16" s="6">
        <v>686.92</v>
      </c>
      <c r="C16" s="6">
        <v>714.63</v>
      </c>
      <c r="D16" s="12"/>
      <c r="E16" s="12"/>
      <c r="F16" s="13"/>
      <c r="H16" s="30">
        <v>14681.3</v>
      </c>
      <c r="I16" s="30"/>
      <c r="J16" s="30">
        <v>3523.52</v>
      </c>
      <c r="K16" s="12"/>
    </row>
    <row r="17" spans="1:13">
      <c r="A17" s="1" t="s">
        <v>3</v>
      </c>
      <c r="B17" s="6">
        <f>B15-B16</f>
        <v>11541.22</v>
      </c>
      <c r="C17" s="6">
        <f>C15-C16</f>
        <v>11273.890000000001</v>
      </c>
      <c r="D17" s="12">
        <f>C17-B17</f>
        <v>-267.32999999999811</v>
      </c>
      <c r="E17" s="12"/>
      <c r="F17" s="13"/>
      <c r="H17" s="19">
        <f>SUM(H14:H16)</f>
        <v>35353.31</v>
      </c>
      <c r="I17" s="19">
        <f t="shared" ref="I17:K17" si="2">SUM(I14:I16)</f>
        <v>0</v>
      </c>
      <c r="J17" s="19">
        <f t="shared" si="2"/>
        <v>8531.91</v>
      </c>
      <c r="K17" s="19">
        <f t="shared" si="2"/>
        <v>0</v>
      </c>
    </row>
    <row r="18" spans="1:13">
      <c r="A18" s="65" t="s">
        <v>16</v>
      </c>
      <c r="B18" s="65"/>
      <c r="D18" s="12"/>
      <c r="E18" s="12"/>
      <c r="F18" s="13"/>
      <c r="H18" s="12"/>
      <c r="I18" s="20">
        <f>H17+I17</f>
        <v>35353.31</v>
      </c>
      <c r="J18" s="12"/>
      <c r="K18" s="12"/>
    </row>
    <row r="19" spans="1:13">
      <c r="A19" s="1" t="s">
        <v>18</v>
      </c>
      <c r="B19" s="6">
        <f t="shared" ref="B19:C20" si="3">B3+B7+B11+B15</f>
        <v>32242.16</v>
      </c>
      <c r="C19" s="6">
        <f t="shared" si="3"/>
        <v>33211</v>
      </c>
      <c r="D19" s="12"/>
      <c r="E19" s="12"/>
      <c r="F19" s="13"/>
      <c r="H19" s="18" t="s">
        <v>15</v>
      </c>
      <c r="I19" s="18" t="s">
        <v>34</v>
      </c>
      <c r="J19" s="18" t="s">
        <v>35</v>
      </c>
      <c r="K19" s="18" t="s">
        <v>36</v>
      </c>
    </row>
    <row r="20" spans="1:13">
      <c r="A20" s="1" t="s">
        <v>19</v>
      </c>
      <c r="B20" s="6">
        <f t="shared" si="3"/>
        <v>2238.19</v>
      </c>
      <c r="C20" s="6">
        <f t="shared" si="3"/>
        <v>2750.5</v>
      </c>
      <c r="D20" s="12"/>
      <c r="E20" s="12"/>
      <c r="F20" s="13"/>
      <c r="H20" s="30">
        <v>16163.92</v>
      </c>
      <c r="I20" s="30"/>
      <c r="J20" s="30">
        <v>3879.37</v>
      </c>
      <c r="K20" s="12"/>
    </row>
    <row r="21" spans="1:13">
      <c r="A21" s="1" t="s">
        <v>3</v>
      </c>
      <c r="B21" s="6">
        <f>B19-B20</f>
        <v>30003.97</v>
      </c>
      <c r="C21" s="6">
        <f>C19-C20</f>
        <v>30460.5</v>
      </c>
      <c r="D21" s="12"/>
      <c r="E21" s="12"/>
      <c r="F21" s="13"/>
      <c r="H21" s="30">
        <v>20858.07</v>
      </c>
      <c r="I21" s="30"/>
      <c r="J21" s="30">
        <v>5006.03</v>
      </c>
      <c r="K21" s="12"/>
    </row>
    <row r="22" spans="1:13" ht="15.75">
      <c r="A22" s="64" t="s">
        <v>59</v>
      </c>
      <c r="B22" s="64"/>
      <c r="C22" s="64"/>
      <c r="D22" s="29">
        <v>45168</v>
      </c>
      <c r="E22" s="29">
        <v>45146</v>
      </c>
      <c r="H22" s="30">
        <v>12930.97</v>
      </c>
      <c r="I22" s="30"/>
      <c r="J22" s="30">
        <v>3103.12</v>
      </c>
      <c r="K22" s="12"/>
    </row>
    <row r="23" spans="1:13">
      <c r="B23" s="5" t="s">
        <v>37</v>
      </c>
      <c r="C23" s="5" t="s">
        <v>2</v>
      </c>
      <c r="D23" s="12"/>
      <c r="E23" s="27" t="s">
        <v>38</v>
      </c>
      <c r="F23" s="12"/>
      <c r="H23" s="19">
        <f>SUM(H20:H22)</f>
        <v>49952.959999999999</v>
      </c>
      <c r="I23" s="19">
        <f t="shared" ref="I23:J23" si="4">SUM(I20:I22)</f>
        <v>0</v>
      </c>
      <c r="J23" s="19">
        <f t="shared" si="4"/>
        <v>11988.52</v>
      </c>
      <c r="K23" s="12"/>
    </row>
    <row r="24" spans="1:13">
      <c r="A24" s="7" t="s">
        <v>10</v>
      </c>
      <c r="B24" s="35">
        <v>134342.38</v>
      </c>
      <c r="C24" s="56">
        <v>137525.63</v>
      </c>
      <c r="D24" s="12"/>
      <c r="E24" s="12">
        <v>3142</v>
      </c>
      <c r="F24" s="12">
        <v>2392</v>
      </c>
      <c r="H24" s="12"/>
      <c r="I24" s="20">
        <f>H23+I23</f>
        <v>49952.959999999999</v>
      </c>
      <c r="J24" s="12"/>
      <c r="K24" s="12"/>
    </row>
    <row r="25" spans="1:13">
      <c r="A25" s="7" t="s">
        <v>20</v>
      </c>
      <c r="B25" s="6"/>
      <c r="C25" s="6"/>
      <c r="D25" s="12"/>
      <c r="E25" s="12"/>
      <c r="F25" s="12"/>
      <c r="I25" s="21">
        <f>I6+I12+I18+I24</f>
        <v>137525.63</v>
      </c>
    </row>
    <row r="26" spans="1:13">
      <c r="A26" s="7" t="s">
        <v>11</v>
      </c>
      <c r="B26" s="52">
        <v>73198.02</v>
      </c>
      <c r="C26" s="11">
        <f>SUM(C27:C39)</f>
        <v>78097.400000000009</v>
      </c>
      <c r="D26" s="12"/>
      <c r="E26" s="12">
        <v>2367.25</v>
      </c>
      <c r="F26" s="12"/>
      <c r="G26" s="42"/>
      <c r="H26" s="42"/>
    </row>
    <row r="27" spans="1:13">
      <c r="A27" s="1" t="s">
        <v>12</v>
      </c>
      <c r="B27" s="52">
        <v>961.59</v>
      </c>
      <c r="C27" s="17">
        <v>2558.62</v>
      </c>
      <c r="D27" s="12"/>
      <c r="E27" s="30"/>
      <c r="F27" s="12">
        <v>44.44</v>
      </c>
      <c r="G27" s="2" t="s">
        <v>129</v>
      </c>
    </row>
    <row r="28" spans="1:13">
      <c r="A28" s="47" t="s">
        <v>69</v>
      </c>
      <c r="B28" s="6">
        <v>1120.78</v>
      </c>
      <c r="C28" s="6">
        <v>1120.78</v>
      </c>
      <c r="D28" s="12"/>
      <c r="E28" s="30"/>
      <c r="F28" s="12"/>
    </row>
    <row r="29" spans="1:13">
      <c r="A29" s="1" t="s">
        <v>13</v>
      </c>
      <c r="B29" s="52">
        <v>38533.870000000003</v>
      </c>
      <c r="C29" s="6">
        <v>38533.870000000003</v>
      </c>
      <c r="D29" s="12"/>
      <c r="E29" s="30"/>
      <c r="F29" s="12"/>
    </row>
    <row r="30" spans="1:13">
      <c r="A30" s="47" t="s">
        <v>55</v>
      </c>
      <c r="B30" s="11"/>
      <c r="C30" s="17"/>
      <c r="D30" s="12"/>
      <c r="E30" s="30">
        <v>650</v>
      </c>
      <c r="F30" s="42"/>
      <c r="G30" s="42"/>
    </row>
    <row r="31" spans="1:13">
      <c r="A31" s="47" t="s">
        <v>117</v>
      </c>
      <c r="B31" s="11">
        <v>4084</v>
      </c>
      <c r="C31" s="17"/>
      <c r="D31" s="12"/>
      <c r="E31" s="30">
        <v>750</v>
      </c>
      <c r="F31" s="42"/>
      <c r="G31" s="42"/>
      <c r="K31" s="30"/>
      <c r="L31" s="42"/>
      <c r="M31" s="42"/>
    </row>
    <row r="32" spans="1:13">
      <c r="A32" s="47" t="s">
        <v>58</v>
      </c>
      <c r="B32" s="35">
        <v>4084</v>
      </c>
      <c r="C32" s="25"/>
      <c r="D32" s="54" t="s">
        <v>121</v>
      </c>
      <c r="E32" s="36">
        <v>750</v>
      </c>
      <c r="F32" s="24"/>
      <c r="K32" s="30"/>
    </row>
    <row r="33" spans="1:11">
      <c r="A33" s="47" t="s">
        <v>56</v>
      </c>
      <c r="B33" s="6"/>
      <c r="C33" s="6"/>
      <c r="E33" s="30"/>
      <c r="F33" s="12"/>
      <c r="K33" s="30"/>
    </row>
    <row r="34" spans="1:11">
      <c r="A34" s="47" t="s">
        <v>120</v>
      </c>
      <c r="B34" s="6">
        <v>4745.6099999999997</v>
      </c>
      <c r="C34" s="25"/>
      <c r="E34" s="30"/>
      <c r="F34" s="12">
        <v>131</v>
      </c>
      <c r="G34" s="42" t="s">
        <v>128</v>
      </c>
      <c r="K34" s="30"/>
    </row>
    <row r="35" spans="1:11">
      <c r="A35" s="47" t="s">
        <v>118</v>
      </c>
      <c r="B35" s="52">
        <v>39</v>
      </c>
      <c r="C35" s="6">
        <v>39</v>
      </c>
      <c r="E35" s="30"/>
      <c r="F35" s="12">
        <v>15.55</v>
      </c>
      <c r="G35" s="42" t="s">
        <v>109</v>
      </c>
      <c r="K35" s="30"/>
    </row>
    <row r="36" spans="1:11">
      <c r="A36" s="47" t="s">
        <v>61</v>
      </c>
      <c r="B36" s="6">
        <v>937.77</v>
      </c>
      <c r="C36" s="25"/>
      <c r="E36" s="30">
        <v>2640</v>
      </c>
      <c r="F36" s="30"/>
      <c r="I36" s="15"/>
      <c r="K36" s="30"/>
    </row>
    <row r="37" spans="1:11">
      <c r="A37" s="47" t="s">
        <v>60</v>
      </c>
      <c r="B37" s="6">
        <v>650</v>
      </c>
      <c r="C37" s="25"/>
      <c r="E37" s="30"/>
      <c r="F37" s="30"/>
      <c r="I37" s="13"/>
      <c r="K37" s="30"/>
    </row>
    <row r="38" spans="1:11" s="28" customFormat="1">
      <c r="A38" s="48" t="s">
        <v>119</v>
      </c>
      <c r="B38" s="11">
        <v>5362.23</v>
      </c>
      <c r="C38" s="11">
        <v>6620</v>
      </c>
      <c r="E38" s="30">
        <v>2640</v>
      </c>
      <c r="F38" s="30">
        <v>2640</v>
      </c>
      <c r="I38" s="39"/>
      <c r="J38" s="2"/>
      <c r="K38" s="30"/>
    </row>
    <row r="39" spans="1:11">
      <c r="A39" s="1" t="s">
        <v>17</v>
      </c>
      <c r="B39" s="52">
        <v>33663.56</v>
      </c>
      <c r="C39" s="6">
        <v>29225.13</v>
      </c>
      <c r="E39" s="30">
        <v>4734.5</v>
      </c>
      <c r="F39" s="30">
        <v>4734.5</v>
      </c>
      <c r="K39" s="30"/>
    </row>
    <row r="40" spans="1:11">
      <c r="A40" s="7" t="s">
        <v>14</v>
      </c>
      <c r="B40" s="53">
        <v>62732.13</v>
      </c>
      <c r="C40" s="6">
        <f>C24-C26+C44</f>
        <v>59444.969999999994</v>
      </c>
      <c r="E40" s="46">
        <v>-1592.5</v>
      </c>
      <c r="F40" s="24">
        <f>E40-F27-F34-F35</f>
        <v>-1783.49</v>
      </c>
      <c r="G40" s="28"/>
      <c r="H40" s="13"/>
      <c r="I40" s="13"/>
      <c r="K40" s="30"/>
    </row>
    <row r="41" spans="1:11">
      <c r="A41" s="8" t="s">
        <v>25</v>
      </c>
      <c r="B41" s="11"/>
      <c r="C41" s="11"/>
      <c r="H41" s="13"/>
      <c r="K41" s="30"/>
    </row>
    <row r="42" spans="1:11">
      <c r="A42" s="8" t="s">
        <v>24</v>
      </c>
      <c r="B42" s="11"/>
      <c r="C42" s="11"/>
      <c r="H42" s="13"/>
      <c r="K42" s="30"/>
    </row>
    <row r="43" spans="1:11">
      <c r="A43" s="8"/>
      <c r="B43" s="11"/>
      <c r="C43" s="11"/>
      <c r="D43" s="50" t="s">
        <v>110</v>
      </c>
      <c r="H43" s="13"/>
    </row>
    <row r="44" spans="1:11">
      <c r="A44" s="8"/>
      <c r="B44" s="11"/>
      <c r="C44" s="11">
        <v>16.739999999999998</v>
      </c>
      <c r="D44" s="49" t="s">
        <v>111</v>
      </c>
      <c r="H44" s="15"/>
    </row>
    <row r="45" spans="1:11">
      <c r="A45" s="8"/>
      <c r="B45" s="11"/>
      <c r="C45" s="11"/>
      <c r="D45" s="49" t="s">
        <v>112</v>
      </c>
      <c r="H45" s="15"/>
    </row>
    <row r="46" spans="1:11">
      <c r="A46" s="9" t="s">
        <v>21</v>
      </c>
      <c r="B46" s="17"/>
      <c r="C46" s="17"/>
      <c r="H46" s="13">
        <f>B46-C46+B37</f>
        <v>650</v>
      </c>
      <c r="I46" s="28"/>
    </row>
    <row r="47" spans="1:11">
      <c r="A47" s="9" t="s">
        <v>23</v>
      </c>
      <c r="B47" s="6"/>
      <c r="C47" s="6"/>
    </row>
    <row r="49" spans="1:8" ht="15.75">
      <c r="A49" s="64" t="s">
        <v>62</v>
      </c>
      <c r="B49" s="64"/>
      <c r="C49" s="64"/>
      <c r="D49" s="29">
        <v>45168</v>
      </c>
      <c r="E49" s="18" t="s">
        <v>38</v>
      </c>
      <c r="F49" s="29">
        <v>45146</v>
      </c>
    </row>
    <row r="50" spans="1:8">
      <c r="B50" s="22" t="s">
        <v>37</v>
      </c>
      <c r="C50" s="5" t="s">
        <v>2</v>
      </c>
      <c r="D50" s="23" t="s">
        <v>39</v>
      </c>
    </row>
    <row r="51" spans="1:8">
      <c r="A51" s="47" t="s">
        <v>15</v>
      </c>
      <c r="B51" s="11">
        <f>B40</f>
        <v>62732.13</v>
      </c>
      <c r="C51" s="14">
        <f>C40</f>
        <v>59444.969999999994</v>
      </c>
      <c r="D51" s="12"/>
      <c r="E51" s="61" t="s">
        <v>63</v>
      </c>
      <c r="F51" s="45"/>
      <c r="G51" s="28"/>
      <c r="H51" s="13"/>
    </row>
    <row r="52" spans="1:8">
      <c r="A52" s="47" t="s">
        <v>41</v>
      </c>
      <c r="B52" s="25"/>
      <c r="C52" s="38">
        <f>B37</f>
        <v>650</v>
      </c>
      <c r="D52" s="12"/>
      <c r="E52" s="42">
        <v>947.5</v>
      </c>
      <c r="F52" s="12">
        <v>0</v>
      </c>
      <c r="G52" s="12" t="s">
        <v>130</v>
      </c>
      <c r="H52" s="13"/>
    </row>
    <row r="53" spans="1:8">
      <c r="A53" s="47" t="s">
        <v>42</v>
      </c>
      <c r="B53" s="25"/>
      <c r="C53" s="38">
        <f>B30-C30</f>
        <v>0</v>
      </c>
      <c r="D53" s="12"/>
      <c r="E53" s="42">
        <v>3142</v>
      </c>
      <c r="F53" s="12">
        <v>2392</v>
      </c>
      <c r="G53" s="2" t="s">
        <v>10</v>
      </c>
    </row>
    <row r="54" spans="1:8">
      <c r="A54" s="47" t="s">
        <v>43</v>
      </c>
      <c r="B54" s="25"/>
      <c r="C54" s="38"/>
      <c r="D54" s="12"/>
      <c r="E54" s="32"/>
      <c r="F54" s="12"/>
    </row>
    <row r="55" spans="1:8">
      <c r="A55" s="47" t="s">
        <v>68</v>
      </c>
      <c r="B55" s="25"/>
      <c r="C55" s="14">
        <v>-1783.49</v>
      </c>
      <c r="D55" s="12"/>
      <c r="E55" s="28">
        <v>1783.49</v>
      </c>
    </row>
    <row r="56" spans="1:8">
      <c r="A56" s="47" t="s">
        <v>56</v>
      </c>
      <c r="B56" s="11"/>
      <c r="C56" s="11"/>
      <c r="D56" s="24"/>
      <c r="E56" s="30"/>
    </row>
    <row r="57" spans="1:8">
      <c r="A57" s="47" t="s">
        <v>58</v>
      </c>
      <c r="B57" s="11"/>
      <c r="C57" s="11"/>
      <c r="D57" s="24"/>
      <c r="E57" s="30"/>
    </row>
    <row r="58" spans="1:8">
      <c r="A58" s="47" t="s">
        <v>122</v>
      </c>
      <c r="B58" s="11">
        <v>3200</v>
      </c>
      <c r="C58" s="11"/>
      <c r="D58" s="24"/>
      <c r="E58" s="30"/>
    </row>
    <row r="59" spans="1:8">
      <c r="A59" s="47" t="s">
        <v>137</v>
      </c>
      <c r="B59" s="11">
        <v>6423.03</v>
      </c>
      <c r="C59" s="11"/>
      <c r="D59" s="12"/>
      <c r="E59" s="30"/>
    </row>
    <row r="60" spans="1:8">
      <c r="A60" s="47" t="s">
        <v>138</v>
      </c>
      <c r="B60" s="11"/>
      <c r="C60" s="11">
        <v>27.58</v>
      </c>
      <c r="D60" s="30"/>
      <c r="E60" s="30">
        <v>27.58</v>
      </c>
    </row>
    <row r="61" spans="1:8">
      <c r="A61" s="47" t="s">
        <v>26</v>
      </c>
      <c r="B61" s="25"/>
      <c r="C61" s="25"/>
      <c r="D61" s="12"/>
      <c r="E61" s="28"/>
    </row>
    <row r="62" spans="1:8">
      <c r="A62" s="47" t="s">
        <v>69</v>
      </c>
      <c r="B62" s="6">
        <v>1120.78</v>
      </c>
      <c r="C62" s="11">
        <v>1120.7</v>
      </c>
      <c r="D62" s="12"/>
      <c r="E62" s="28"/>
    </row>
    <row r="63" spans="1:8">
      <c r="A63" s="47" t="s">
        <v>70</v>
      </c>
      <c r="B63" s="6">
        <v>1120.78</v>
      </c>
      <c r="C63" s="11">
        <v>1120.78</v>
      </c>
      <c r="D63" s="12"/>
      <c r="E63" s="28"/>
    </row>
    <row r="64" spans="1:8">
      <c r="A64" s="47" t="s">
        <v>27</v>
      </c>
      <c r="B64" s="25"/>
      <c r="C64" s="25"/>
      <c r="D64" s="12"/>
      <c r="E64" s="28"/>
    </row>
    <row r="65" spans="1:7">
      <c r="A65" s="47" t="s">
        <v>44</v>
      </c>
      <c r="B65" s="25"/>
      <c r="C65" s="25"/>
      <c r="D65" s="12"/>
      <c r="E65" s="28"/>
    </row>
    <row r="66" spans="1:7">
      <c r="A66" s="47" t="s">
        <v>71</v>
      </c>
      <c r="B66" s="11">
        <v>2152.2199999999998</v>
      </c>
      <c r="C66" s="37">
        <v>2152.2199999999998</v>
      </c>
      <c r="D66" s="12"/>
      <c r="E66" s="28"/>
    </row>
    <row r="67" spans="1:7">
      <c r="A67" s="47" t="s">
        <v>72</v>
      </c>
      <c r="B67" s="58"/>
      <c r="C67" s="59"/>
      <c r="D67" s="12"/>
      <c r="E67" s="28"/>
    </row>
    <row r="68" spans="1:7">
      <c r="A68" s="47" t="s">
        <v>131</v>
      </c>
      <c r="B68" s="11">
        <v>8103.07</v>
      </c>
      <c r="C68" s="37">
        <v>6419.06</v>
      </c>
      <c r="D68" s="12"/>
      <c r="E68" s="28"/>
    </row>
    <row r="69" spans="1:7">
      <c r="A69" s="47" t="s">
        <v>132</v>
      </c>
      <c r="B69" s="11">
        <v>383.93</v>
      </c>
      <c r="C69" s="60"/>
      <c r="D69" s="12"/>
      <c r="E69" s="12"/>
      <c r="F69" s="12"/>
    </row>
    <row r="70" spans="1:7">
      <c r="A70" s="47" t="s">
        <v>28</v>
      </c>
      <c r="B70" s="58"/>
      <c r="C70" s="59"/>
      <c r="D70" s="12"/>
      <c r="E70" s="28"/>
    </row>
    <row r="71" spans="1:7">
      <c r="A71" s="47" t="s">
        <v>74</v>
      </c>
      <c r="B71" s="11">
        <v>10175.879999999999</v>
      </c>
      <c r="C71" s="11">
        <v>10175.879999999999</v>
      </c>
      <c r="D71" s="12"/>
      <c r="E71" s="28"/>
      <c r="F71" s="28"/>
    </row>
    <row r="72" spans="1:7">
      <c r="A72" s="47" t="s">
        <v>75</v>
      </c>
      <c r="B72" s="11">
        <v>1031.5</v>
      </c>
      <c r="C72" s="11">
        <v>1031.5</v>
      </c>
      <c r="D72" s="12"/>
      <c r="E72" s="28">
        <v>1031.5</v>
      </c>
    </row>
    <row r="73" spans="1:7" s="28" customFormat="1">
      <c r="A73" s="47" t="s">
        <v>73</v>
      </c>
      <c r="B73" s="25"/>
      <c r="C73" s="25"/>
      <c r="D73" s="30"/>
    </row>
    <row r="74" spans="1:7">
      <c r="A74" s="47" t="s">
        <v>76</v>
      </c>
      <c r="B74" s="25"/>
      <c r="C74" s="26"/>
      <c r="D74" s="12"/>
      <c r="E74" s="28"/>
    </row>
    <row r="75" spans="1:7">
      <c r="A75" s="47" t="s">
        <v>133</v>
      </c>
      <c r="B75" s="25"/>
      <c r="C75" s="26"/>
      <c r="D75" s="12"/>
      <c r="E75" s="28"/>
    </row>
    <row r="76" spans="1:7">
      <c r="E76" s="28"/>
    </row>
    <row r="77" spans="1:7" ht="15.75">
      <c r="A77" s="64" t="s">
        <v>45</v>
      </c>
      <c r="B77" s="64"/>
      <c r="C77" s="64"/>
      <c r="E77" s="29">
        <v>45168</v>
      </c>
      <c r="F77" s="57">
        <v>45146</v>
      </c>
    </row>
    <row r="78" spans="1:7">
      <c r="B78" s="22" t="s">
        <v>37</v>
      </c>
      <c r="C78" s="5" t="s">
        <v>2</v>
      </c>
      <c r="E78" s="41" t="s">
        <v>38</v>
      </c>
    </row>
    <row r="79" spans="1:7">
      <c r="A79" s="48" t="s">
        <v>29</v>
      </c>
      <c r="B79" s="11">
        <f>B51+B80</f>
        <v>64861.61</v>
      </c>
      <c r="C79" s="14">
        <f>C51+C80</f>
        <v>61574.45</v>
      </c>
      <c r="D79" s="28"/>
      <c r="E79" s="40">
        <v>947.5</v>
      </c>
      <c r="F79" s="24">
        <f>F51</f>
        <v>0</v>
      </c>
      <c r="G79" s="33" t="s">
        <v>40</v>
      </c>
    </row>
    <row r="80" spans="1:7">
      <c r="A80" s="47" t="s">
        <v>78</v>
      </c>
      <c r="B80" s="11">
        <v>2129.48</v>
      </c>
      <c r="C80" s="11">
        <v>2129.48</v>
      </c>
      <c r="D80" s="28"/>
      <c r="E80" s="30"/>
      <c r="F80" s="28"/>
      <c r="G80" s="28"/>
    </row>
    <row r="81" spans="1:8">
      <c r="A81" s="48" t="s">
        <v>46</v>
      </c>
      <c r="B81" s="34"/>
      <c r="C81" s="34"/>
      <c r="D81" s="28"/>
      <c r="E81" s="30"/>
      <c r="F81" s="28"/>
      <c r="G81" s="28"/>
    </row>
    <row r="82" spans="1:8">
      <c r="A82" s="48" t="s">
        <v>41</v>
      </c>
      <c r="B82" s="25"/>
      <c r="C82" s="14">
        <f>C52</f>
        <v>650</v>
      </c>
      <c r="D82" s="28"/>
      <c r="E82" s="30"/>
      <c r="F82" s="28"/>
      <c r="G82" s="28"/>
    </row>
    <row r="83" spans="1:8">
      <c r="A83" s="48" t="s">
        <v>47</v>
      </c>
      <c r="B83" s="25"/>
      <c r="C83" s="14"/>
      <c r="D83" s="28"/>
      <c r="E83" s="30"/>
      <c r="F83" s="28"/>
      <c r="G83" s="28"/>
    </row>
    <row r="84" spans="1:8">
      <c r="A84" s="48" t="s">
        <v>79</v>
      </c>
      <c r="B84" s="25"/>
      <c r="C84" s="14">
        <f>C53</f>
        <v>0</v>
      </c>
      <c r="D84" s="28"/>
      <c r="E84" s="30"/>
      <c r="F84" s="28"/>
      <c r="G84" s="28"/>
    </row>
    <row r="85" spans="1:8">
      <c r="A85" s="48" t="s">
        <v>80</v>
      </c>
      <c r="B85" s="25"/>
      <c r="C85" s="14"/>
      <c r="D85" s="28"/>
      <c r="E85" s="30"/>
      <c r="F85" s="28"/>
      <c r="G85" s="28"/>
    </row>
    <row r="86" spans="1:8">
      <c r="A86" s="47" t="s">
        <v>68</v>
      </c>
      <c r="B86" s="25"/>
      <c r="C86" s="14">
        <f>C55</f>
        <v>-1783.49</v>
      </c>
      <c r="D86" s="28"/>
      <c r="E86" s="30"/>
      <c r="F86" s="28"/>
      <c r="G86" s="28"/>
      <c r="H86" s="2" t="s">
        <v>32</v>
      </c>
    </row>
    <row r="87" spans="1:8">
      <c r="A87" s="47" t="s">
        <v>81</v>
      </c>
      <c r="B87" s="11">
        <v>60</v>
      </c>
      <c r="C87" s="11">
        <v>60</v>
      </c>
      <c r="D87" s="50"/>
      <c r="E87" s="30"/>
      <c r="F87" s="50"/>
      <c r="G87" s="28"/>
      <c r="H87" s="50"/>
    </row>
    <row r="88" spans="1:8">
      <c r="A88" s="47" t="s">
        <v>113</v>
      </c>
      <c r="B88" s="11">
        <v>27.58</v>
      </c>
      <c r="C88" s="14"/>
      <c r="D88" s="28"/>
      <c r="E88" s="30"/>
      <c r="F88" s="28"/>
      <c r="G88" s="28"/>
    </row>
    <row r="89" spans="1:8">
      <c r="A89" s="47" t="s">
        <v>74</v>
      </c>
      <c r="B89" s="25"/>
      <c r="C89" s="14"/>
      <c r="D89" s="28"/>
      <c r="E89" s="30"/>
      <c r="F89" s="28"/>
      <c r="G89" s="28"/>
    </row>
    <row r="90" spans="1:8">
      <c r="A90" s="47" t="s">
        <v>75</v>
      </c>
      <c r="B90" s="25"/>
      <c r="C90" s="14"/>
      <c r="D90" s="28"/>
      <c r="E90" s="30"/>
      <c r="F90" s="28"/>
      <c r="G90" s="28"/>
    </row>
    <row r="91" spans="1:8">
      <c r="A91" s="47" t="s">
        <v>76</v>
      </c>
      <c r="B91" s="25"/>
      <c r="C91" s="14"/>
      <c r="D91" s="28"/>
      <c r="E91" s="30"/>
      <c r="F91" s="28"/>
      <c r="G91" s="28"/>
    </row>
    <row r="92" spans="1:8">
      <c r="A92" s="47" t="s">
        <v>77</v>
      </c>
      <c r="B92" s="25"/>
      <c r="C92" s="14"/>
      <c r="D92" s="28"/>
      <c r="E92" s="30"/>
      <c r="F92" s="28"/>
      <c r="G92" s="28"/>
    </row>
    <row r="93" spans="1:8">
      <c r="A93" s="48" t="s">
        <v>30</v>
      </c>
      <c r="B93" s="11">
        <f>B79-B87</f>
        <v>64801.61</v>
      </c>
      <c r="C93" s="14">
        <f>C79-C82-C84+C86-C87</f>
        <v>59080.959999999999</v>
      </c>
      <c r="D93" s="28"/>
      <c r="E93" s="32"/>
      <c r="F93" s="30"/>
      <c r="G93" s="28"/>
      <c r="H93" s="2" t="s">
        <v>33</v>
      </c>
    </row>
    <row r="94" spans="1:8">
      <c r="A94" s="47" t="s">
        <v>82</v>
      </c>
      <c r="B94" s="11">
        <v>4031.5</v>
      </c>
      <c r="C94" s="26"/>
      <c r="D94" s="28"/>
      <c r="E94" s="32"/>
      <c r="F94" s="30"/>
      <c r="G94" s="28"/>
    </row>
    <row r="95" spans="1:8">
      <c r="A95" s="48" t="s">
        <v>48</v>
      </c>
      <c r="B95" s="11">
        <v>19795.73</v>
      </c>
      <c r="C95" s="14">
        <v>17895.2</v>
      </c>
      <c r="D95" s="33"/>
      <c r="E95" s="30"/>
      <c r="F95" s="30"/>
      <c r="G95" s="28"/>
      <c r="H95" s="51" t="s">
        <v>134</v>
      </c>
    </row>
    <row r="96" spans="1:8">
      <c r="A96" s="48" t="s">
        <v>49</v>
      </c>
      <c r="B96" s="11">
        <v>362.84</v>
      </c>
      <c r="C96" s="26"/>
      <c r="D96" s="31"/>
      <c r="E96" s="30">
        <v>362.84</v>
      </c>
      <c r="F96" s="30"/>
      <c r="G96" s="28"/>
    </row>
    <row r="97" spans="1:14">
      <c r="A97" s="47" t="s">
        <v>83</v>
      </c>
      <c r="B97" s="11"/>
      <c r="C97" s="14"/>
      <c r="D97" s="31"/>
      <c r="E97" s="30"/>
      <c r="F97" s="28"/>
      <c r="G97" s="28"/>
    </row>
    <row r="98" spans="1:14">
      <c r="A98" s="47" t="s">
        <v>84</v>
      </c>
      <c r="B98" s="11"/>
      <c r="C98" s="14"/>
      <c r="D98" s="31"/>
      <c r="E98" s="30"/>
      <c r="F98" s="28"/>
      <c r="G98" s="28"/>
      <c r="H98" s="2">
        <v>900</v>
      </c>
      <c r="I98" s="2">
        <v>2200</v>
      </c>
      <c r="J98" s="2">
        <v>2800</v>
      </c>
      <c r="K98" s="2">
        <v>3600</v>
      </c>
      <c r="L98" s="2">
        <f>19080*44%</f>
        <v>8395.2000000000007</v>
      </c>
      <c r="N98" s="2">
        <f>SUM(H98:M98)</f>
        <v>17895.2</v>
      </c>
    </row>
    <row r="99" spans="1:14">
      <c r="A99" s="48" t="s">
        <v>136</v>
      </c>
      <c r="B99" s="11">
        <v>2867.8</v>
      </c>
      <c r="C99" s="26"/>
      <c r="D99" s="31"/>
      <c r="E99" s="30"/>
      <c r="F99" s="28"/>
      <c r="G99" s="28"/>
    </row>
    <row r="100" spans="1:14">
      <c r="A100" s="48" t="s">
        <v>85</v>
      </c>
      <c r="B100" s="11">
        <v>35.619999999999997</v>
      </c>
      <c r="C100" s="26"/>
      <c r="D100" s="31"/>
      <c r="E100" s="30"/>
      <c r="F100" s="28"/>
      <c r="G100" s="28"/>
    </row>
    <row r="101" spans="1:14">
      <c r="A101" s="48" t="s">
        <v>50</v>
      </c>
      <c r="B101" s="11"/>
      <c r="C101" s="14"/>
      <c r="D101" s="31"/>
    </row>
    <row r="102" spans="1:14">
      <c r="A102" s="48" t="s">
        <v>51</v>
      </c>
      <c r="B102" s="11"/>
      <c r="C102" s="14"/>
      <c r="D102" s="31"/>
      <c r="E102" s="30"/>
      <c r="F102" s="28"/>
      <c r="G102" s="28"/>
    </row>
    <row r="103" spans="1:14">
      <c r="A103" s="47" t="s">
        <v>137</v>
      </c>
      <c r="B103" s="11">
        <v>6423.03</v>
      </c>
      <c r="C103" s="26"/>
      <c r="D103" s="31" t="s">
        <v>57</v>
      </c>
      <c r="E103" s="30"/>
      <c r="F103" s="28"/>
      <c r="G103" s="28"/>
    </row>
    <row r="104" spans="1:14">
      <c r="A104" s="47" t="s">
        <v>138</v>
      </c>
      <c r="B104" s="11"/>
      <c r="C104" s="14"/>
      <c r="D104" s="31"/>
      <c r="E104" s="30"/>
      <c r="F104" s="28"/>
      <c r="G104" s="28"/>
    </row>
    <row r="105" spans="1:14">
      <c r="A105" s="48" t="s">
        <v>86</v>
      </c>
      <c r="B105" s="25"/>
      <c r="C105" s="25"/>
      <c r="D105" s="31"/>
      <c r="E105" s="30"/>
      <c r="F105" s="28"/>
      <c r="G105" s="28"/>
    </row>
    <row r="106" spans="1:14">
      <c r="A106" s="48" t="s">
        <v>87</v>
      </c>
      <c r="B106" s="25"/>
      <c r="C106" s="25"/>
      <c r="D106" s="31"/>
      <c r="E106" s="30"/>
      <c r="F106" s="28"/>
      <c r="G106" s="28"/>
    </row>
    <row r="107" spans="1:14">
      <c r="A107" s="48" t="s">
        <v>88</v>
      </c>
      <c r="B107" s="25"/>
      <c r="C107" s="25"/>
      <c r="D107" s="31"/>
      <c r="E107" s="30"/>
      <c r="F107" s="28"/>
      <c r="G107" s="28"/>
    </row>
    <row r="108" spans="1:14">
      <c r="A108" s="48" t="s">
        <v>89</v>
      </c>
      <c r="B108" s="25"/>
      <c r="C108" s="25"/>
      <c r="D108" s="31"/>
      <c r="E108" s="30"/>
      <c r="F108" s="28"/>
      <c r="G108" s="28"/>
    </row>
    <row r="109" spans="1:14">
      <c r="A109" s="48" t="s">
        <v>114</v>
      </c>
      <c r="B109" s="25"/>
      <c r="C109" s="25"/>
      <c r="D109" s="31"/>
      <c r="E109" s="30"/>
      <c r="F109" s="28"/>
      <c r="G109" s="28"/>
    </row>
    <row r="110" spans="1:14">
      <c r="A110" s="48" t="s">
        <v>90</v>
      </c>
      <c r="B110" s="25"/>
      <c r="C110" s="25"/>
      <c r="D110" s="31"/>
      <c r="E110" s="30"/>
      <c r="F110" s="28"/>
      <c r="G110" s="28"/>
    </row>
    <row r="111" spans="1:14">
      <c r="A111" s="48" t="s">
        <v>52</v>
      </c>
      <c r="B111" s="11"/>
      <c r="C111" s="14"/>
      <c r="D111" s="28"/>
      <c r="E111" s="30"/>
      <c r="F111" s="28"/>
      <c r="G111" s="28"/>
    </row>
    <row r="112" spans="1:14">
      <c r="A112" s="47" t="s">
        <v>91</v>
      </c>
      <c r="B112" s="11"/>
      <c r="C112" s="26">
        <f>C96</f>
        <v>0</v>
      </c>
      <c r="D112" s="28"/>
      <c r="E112" s="30"/>
      <c r="F112" s="28"/>
      <c r="G112" s="28"/>
    </row>
    <row r="113" spans="1:7">
      <c r="A113" s="47" t="s">
        <v>124</v>
      </c>
      <c r="B113" s="11">
        <v>22663.53</v>
      </c>
      <c r="C113" s="37">
        <f>C95</f>
        <v>17895.2</v>
      </c>
      <c r="D113" s="28"/>
      <c r="E113" s="30"/>
      <c r="F113" s="28"/>
      <c r="G113" s="28"/>
    </row>
    <row r="114" spans="1:7">
      <c r="A114" s="47" t="s">
        <v>125</v>
      </c>
      <c r="B114" s="11">
        <v>398.49</v>
      </c>
      <c r="C114" s="26"/>
      <c r="D114" s="28"/>
      <c r="E114" s="30"/>
      <c r="F114" s="28"/>
      <c r="G114" s="28"/>
    </row>
    <row r="115" spans="1:7">
      <c r="A115" s="48" t="s">
        <v>115</v>
      </c>
      <c r="B115" s="11">
        <v>8103.07</v>
      </c>
      <c r="C115" s="11">
        <v>8103.07</v>
      </c>
      <c r="D115" s="28"/>
      <c r="E115" s="30"/>
      <c r="F115" s="28"/>
      <c r="G115" s="28"/>
    </row>
    <row r="116" spans="1:7">
      <c r="A116" s="47" t="s">
        <v>123</v>
      </c>
      <c r="B116" s="11">
        <v>383.93</v>
      </c>
      <c r="C116" s="37">
        <v>383.93</v>
      </c>
      <c r="D116" s="28"/>
      <c r="E116" s="30"/>
      <c r="F116" s="28"/>
      <c r="G116" s="39"/>
    </row>
    <row r="117" spans="1:7">
      <c r="A117" s="47" t="s">
        <v>71</v>
      </c>
      <c r="B117" s="11">
        <f>B80</f>
        <v>2129.48</v>
      </c>
      <c r="C117" s="11">
        <f>C80</f>
        <v>2129.48</v>
      </c>
      <c r="D117" s="28"/>
      <c r="E117" s="30"/>
      <c r="F117" s="28"/>
      <c r="G117" s="39"/>
    </row>
    <row r="118" spans="1:7">
      <c r="A118" s="47" t="s">
        <v>72</v>
      </c>
      <c r="B118" s="25">
        <v>0</v>
      </c>
      <c r="C118" s="25">
        <v>0</v>
      </c>
      <c r="D118" s="28"/>
      <c r="E118" s="30"/>
      <c r="F118" s="28"/>
      <c r="G118" s="39"/>
    </row>
    <row r="119" spans="1:7">
      <c r="A119" s="48" t="s">
        <v>53</v>
      </c>
      <c r="B119" s="11">
        <v>12408.24</v>
      </c>
      <c r="C119" s="37">
        <f>C113-C115-C116-C117</f>
        <v>7278.7200000000012</v>
      </c>
      <c r="D119" s="28"/>
      <c r="E119" s="30"/>
      <c r="F119" s="39"/>
      <c r="G119" s="39"/>
    </row>
    <row r="120" spans="1:7">
      <c r="A120" s="48" t="s">
        <v>92</v>
      </c>
      <c r="B120" s="11">
        <v>14.53</v>
      </c>
      <c r="C120" s="59"/>
      <c r="D120" s="28"/>
      <c r="E120" s="30"/>
      <c r="F120" s="28"/>
      <c r="G120" s="28"/>
    </row>
    <row r="121" spans="1:7">
      <c r="A121" s="47" t="s">
        <v>93</v>
      </c>
      <c r="B121" s="11"/>
      <c r="C121" s="14"/>
      <c r="D121" s="28"/>
      <c r="E121" s="30"/>
      <c r="F121" s="28"/>
      <c r="G121" s="28"/>
    </row>
    <row r="122" spans="1:7">
      <c r="A122" s="47" t="s">
        <v>94</v>
      </c>
      <c r="B122" s="11"/>
      <c r="C122" s="14"/>
      <c r="D122" s="28"/>
      <c r="E122" s="30"/>
      <c r="F122" s="28"/>
      <c r="G122" s="28"/>
    </row>
    <row r="123" spans="1:7">
      <c r="A123" s="48" t="s">
        <v>139</v>
      </c>
      <c r="B123" s="11"/>
      <c r="C123" s="14"/>
      <c r="D123" s="28"/>
      <c r="E123" s="30"/>
      <c r="F123" s="28"/>
      <c r="G123" s="28"/>
    </row>
    <row r="124" spans="1:7">
      <c r="A124" s="48" t="s">
        <v>140</v>
      </c>
      <c r="B124" s="11">
        <v>3084</v>
      </c>
      <c r="C124" s="14"/>
      <c r="D124" s="28"/>
      <c r="E124" s="30"/>
      <c r="F124" s="28"/>
      <c r="G124" s="28"/>
    </row>
    <row r="125" spans="1:7">
      <c r="A125" s="47" t="s">
        <v>95</v>
      </c>
      <c r="B125" s="11"/>
      <c r="C125" s="14"/>
      <c r="D125" s="28"/>
      <c r="E125" s="30"/>
      <c r="F125" s="28"/>
      <c r="G125" s="28"/>
    </row>
    <row r="126" spans="1:7">
      <c r="A126" s="47" t="s">
        <v>96</v>
      </c>
      <c r="B126" s="11">
        <v>35.619999999999997</v>
      </c>
      <c r="C126" s="60"/>
      <c r="D126" s="28"/>
      <c r="E126" s="30"/>
      <c r="F126" s="28"/>
      <c r="G126" s="28"/>
    </row>
    <row r="127" spans="1:7">
      <c r="A127" s="48" t="s">
        <v>97</v>
      </c>
      <c r="B127" s="11"/>
      <c r="C127" s="14"/>
      <c r="D127" s="28"/>
      <c r="E127" s="30"/>
      <c r="F127" s="28"/>
      <c r="G127" s="28"/>
    </row>
    <row r="128" spans="1:7">
      <c r="A128" s="48" t="s">
        <v>98</v>
      </c>
      <c r="B128" s="25"/>
      <c r="C128" s="26"/>
      <c r="D128" s="28"/>
      <c r="E128" s="30"/>
      <c r="F128" s="28"/>
      <c r="G128" s="28"/>
    </row>
    <row r="129" spans="1:7">
      <c r="A129" s="48" t="s">
        <v>99</v>
      </c>
      <c r="B129" s="25"/>
      <c r="C129" s="25"/>
      <c r="D129" s="28"/>
      <c r="E129" s="30"/>
      <c r="F129" s="28"/>
      <c r="G129" s="28"/>
    </row>
    <row r="130" spans="1:7">
      <c r="A130" s="48" t="s">
        <v>100</v>
      </c>
      <c r="B130" s="25"/>
      <c r="C130" s="25"/>
      <c r="D130" s="28"/>
      <c r="E130" s="30"/>
      <c r="F130" s="28"/>
      <c r="G130" s="28"/>
    </row>
    <row r="131" spans="1:7">
      <c r="A131" s="48" t="s">
        <v>135</v>
      </c>
      <c r="B131" s="11">
        <v>650</v>
      </c>
      <c r="C131" s="11">
        <v>650</v>
      </c>
      <c r="D131" s="28"/>
      <c r="E131" s="30"/>
      <c r="F131" s="28"/>
      <c r="G131" s="28"/>
    </row>
    <row r="132" spans="1:7">
      <c r="A132" s="48" t="s">
        <v>127</v>
      </c>
      <c r="B132" s="11">
        <v>650</v>
      </c>
      <c r="C132" s="11">
        <v>650</v>
      </c>
      <c r="D132" s="28"/>
      <c r="E132" s="30"/>
      <c r="F132" s="28"/>
      <c r="G132" s="28"/>
    </row>
    <row r="133" spans="1:7">
      <c r="A133" s="47" t="s">
        <v>126</v>
      </c>
      <c r="B133" s="11">
        <v>8559.91</v>
      </c>
      <c r="C133" s="11">
        <f>C119*B133/B119</f>
        <v>5021.2752263979428</v>
      </c>
      <c r="D133" s="28"/>
      <c r="E133" s="30"/>
      <c r="F133" s="28"/>
      <c r="G133" s="28"/>
    </row>
    <row r="134" spans="1:7">
      <c r="A134" s="47" t="s">
        <v>101</v>
      </c>
      <c r="B134" s="11">
        <v>199.56</v>
      </c>
      <c r="C134" s="26"/>
      <c r="D134" s="28"/>
      <c r="E134" s="30"/>
      <c r="F134" s="28"/>
      <c r="G134" s="28"/>
    </row>
    <row r="135" spans="1:7">
      <c r="A135" s="47" t="s">
        <v>102</v>
      </c>
      <c r="B135" s="11"/>
      <c r="C135" s="26"/>
      <c r="D135" s="28"/>
      <c r="E135" s="30"/>
      <c r="F135" s="28"/>
      <c r="G135" s="28"/>
    </row>
    <row r="136" spans="1:7">
      <c r="A136" s="47" t="s">
        <v>103</v>
      </c>
      <c r="B136" s="11"/>
      <c r="C136" s="26"/>
      <c r="D136" s="28"/>
      <c r="E136" s="30"/>
      <c r="F136" s="28"/>
      <c r="G136" s="28"/>
    </row>
    <row r="137" spans="1:7">
      <c r="A137" s="47" t="s">
        <v>104</v>
      </c>
      <c r="B137" s="11"/>
      <c r="C137" s="26"/>
      <c r="D137" s="28"/>
      <c r="E137" s="30"/>
      <c r="F137" s="28"/>
      <c r="G137" s="28"/>
    </row>
    <row r="138" spans="1:7">
      <c r="A138" s="47" t="s">
        <v>105</v>
      </c>
      <c r="B138" s="11"/>
      <c r="C138" s="26"/>
      <c r="D138" s="28"/>
      <c r="E138" s="30"/>
      <c r="F138" s="28"/>
      <c r="G138" s="28"/>
    </row>
    <row r="139" spans="1:7">
      <c r="A139" s="47" t="s">
        <v>106</v>
      </c>
      <c r="B139" s="11"/>
      <c r="C139" s="26"/>
      <c r="D139" s="28"/>
      <c r="E139" s="30"/>
      <c r="F139" s="28"/>
      <c r="G139" s="28"/>
    </row>
    <row r="140" spans="1:7">
      <c r="A140" s="47" t="s">
        <v>107</v>
      </c>
      <c r="B140" s="11"/>
      <c r="C140" s="26"/>
      <c r="D140" s="28"/>
      <c r="E140" s="30"/>
      <c r="F140" s="28"/>
      <c r="G140" s="28"/>
    </row>
    <row r="141" spans="1:7">
      <c r="A141" s="48" t="s">
        <v>31</v>
      </c>
      <c r="B141" s="11">
        <v>21618.15</v>
      </c>
      <c r="C141" s="37">
        <f>C119+C131+C133</f>
        <v>12949.995226397943</v>
      </c>
      <c r="D141" s="28"/>
      <c r="E141" s="30"/>
      <c r="F141" s="28"/>
      <c r="G141" s="28"/>
    </row>
    <row r="142" spans="1:7">
      <c r="A142" s="48" t="s">
        <v>108</v>
      </c>
      <c r="B142" s="11">
        <v>864.09</v>
      </c>
      <c r="C142" s="37">
        <v>650</v>
      </c>
      <c r="D142" s="28"/>
      <c r="E142" s="30"/>
      <c r="F142" s="28"/>
      <c r="G142" s="28"/>
    </row>
    <row r="143" spans="1:7">
      <c r="A143" s="16" t="s">
        <v>54</v>
      </c>
      <c r="B143" s="11">
        <f>B141+B142</f>
        <v>22482.240000000002</v>
      </c>
      <c r="C143" s="37">
        <f>C141+C142</f>
        <v>13599.995226397943</v>
      </c>
      <c r="D143" s="28"/>
      <c r="E143" s="31">
        <f>C143-B143</f>
        <v>-8882.2447736020586</v>
      </c>
      <c r="F143" s="28"/>
      <c r="G143" s="28"/>
    </row>
    <row r="147" spans="1:5">
      <c r="A147" s="43" t="s">
        <v>64</v>
      </c>
      <c r="B147" s="43"/>
    </row>
    <row r="148" spans="1:5">
      <c r="E148" s="12"/>
    </row>
    <row r="149" spans="1:5">
      <c r="A149" s="66" t="s">
        <v>65</v>
      </c>
      <c r="B149" s="66"/>
      <c r="C149" s="66"/>
      <c r="D149" s="44"/>
      <c r="E149" s="44"/>
    </row>
    <row r="150" spans="1:5">
      <c r="A150" s="62" t="s">
        <v>66</v>
      </c>
      <c r="B150" s="62"/>
      <c r="C150" s="62"/>
      <c r="D150" s="63" t="s">
        <v>67</v>
      </c>
      <c r="E150" s="63"/>
    </row>
  </sheetData>
  <mergeCells count="7">
    <mergeCell ref="A150:C150"/>
    <mergeCell ref="D150:E150"/>
    <mergeCell ref="A77:C77"/>
    <mergeCell ref="A49:C49"/>
    <mergeCell ref="A18:B18"/>
    <mergeCell ref="A22:C22"/>
    <mergeCell ref="A149:C1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2021-01-25T08:41:58Z</cp:lastPrinted>
  <dcterms:created xsi:type="dcterms:W3CDTF">2017-11-15T07:39:37Z</dcterms:created>
  <dcterms:modified xsi:type="dcterms:W3CDTF">2023-12-26T06:12:13Z</dcterms:modified>
</cp:coreProperties>
</file>