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21" sheetId="23" r:id="rId1"/>
  </sheets>
  <calcPr calcId="125725"/>
</workbook>
</file>

<file path=xl/calcChain.xml><?xml version="1.0" encoding="utf-8"?>
<calcChain xmlns="http://schemas.openxmlformats.org/spreadsheetml/2006/main">
  <c r="C88" i="23"/>
  <c r="C79"/>
  <c r="C78"/>
  <c r="C76"/>
  <c r="C75"/>
  <c r="C48"/>
  <c r="E44"/>
  <c r="H39"/>
  <c r="B93" l="1"/>
  <c r="B89"/>
  <c r="E70"/>
  <c r="F70"/>
  <c r="C80" s="1"/>
  <c r="C45"/>
  <c r="C73" s="1"/>
  <c r="C26"/>
  <c r="C47" l="1"/>
  <c r="E36"/>
  <c r="B26" l="1"/>
  <c r="B30"/>
  <c r="B101"/>
  <c r="C89" l="1"/>
  <c r="C93" s="1"/>
  <c r="B36"/>
  <c r="B44" s="1"/>
  <c r="C46"/>
  <c r="C74" s="1"/>
  <c r="K23"/>
  <c r="J23"/>
  <c r="I23"/>
  <c r="H23"/>
  <c r="K17"/>
  <c r="J17"/>
  <c r="I17"/>
  <c r="H17"/>
  <c r="K11"/>
  <c r="J11"/>
  <c r="I11"/>
  <c r="H11"/>
  <c r="K5"/>
  <c r="J5"/>
  <c r="I5"/>
  <c r="H5"/>
  <c r="C100" l="1"/>
  <c r="B70"/>
  <c r="B77" s="1"/>
  <c r="I6"/>
  <c r="I18"/>
  <c r="I24"/>
  <c r="I12"/>
  <c r="K24"/>
  <c r="I25" l="1"/>
  <c r="C36"/>
  <c r="C44" s="1"/>
  <c r="C70" s="1"/>
  <c r="C77" s="1"/>
  <c r="C20" l="1"/>
  <c r="C19"/>
  <c r="C17"/>
  <c r="C13"/>
  <c r="C9"/>
  <c r="C5"/>
  <c r="B20"/>
  <c r="B19"/>
  <c r="B17"/>
  <c r="B13"/>
  <c r="B9"/>
  <c r="B5"/>
  <c r="D5" l="1"/>
  <c r="D9"/>
  <c r="D17"/>
  <c r="D13"/>
  <c r="C21"/>
  <c r="B21"/>
  <c r="C92" l="1"/>
  <c r="C97" l="1"/>
  <c r="C99" s="1"/>
  <c r="C101" s="1"/>
  <c r="E101" s="1"/>
</calcChain>
</file>

<file path=xl/sharedStrings.xml><?xml version="1.0" encoding="utf-8"?>
<sst xmlns="http://schemas.openxmlformats.org/spreadsheetml/2006/main" count="135" uniqueCount="105">
  <si>
    <t>1' -εξόδων</t>
  </si>
  <si>
    <t>1' -εσόδων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</si>
  <si>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</si>
  <si>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</si>
  <si>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</si>
  <si>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</si>
  <si>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</si>
  <si>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</si>
  <si>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</si>
  <si>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</si>
  <si>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</si>
  <si>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</si>
  <si>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αποσβέσεις</t>
  </si>
  <si>
    <t>μισθοί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</si>
  <si>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</si>
  <si>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</si>
  <si>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</si>
  <si>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</si>
  <si>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</si>
  <si>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</si>
  <si>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</si>
  <si>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</si>
  <si>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αναμορφωσηΙΚΑ</t>
  </si>
  <si>
    <t>ΦΠΑ = 24%</t>
  </si>
  <si>
    <t>αναμορφωσηΜισθοδοσια</t>
  </si>
  <si>
    <t>ταμεια -τοκοι</t>
  </si>
  <si>
    <t>ταμεια -πρωηνΕτη</t>
  </si>
  <si>
    <t>ιατρικά</t>
  </si>
  <si>
    <t>δωρεαν παραχώρηση σύζηγο</t>
  </si>
  <si>
    <t>δαπάνες παροχής υπηρεσιών</t>
  </si>
  <si>
    <t>δωρεές</t>
  </si>
  <si>
    <t>ενοίκο διαμερίσματος</t>
  </si>
  <si>
    <t>επιχειρηματική ζημιάς του συζύγου</t>
  </si>
  <si>
    <t>τοκοι δανείων</t>
  </si>
  <si>
    <t>ασφάλιστρα ζωής</t>
  </si>
  <si>
    <t>δηλωθεν εισόδημα</t>
  </si>
  <si>
    <t>εισόδημα φορολογητέο</t>
  </si>
  <si>
    <t>τέλος χαρτοσήμου</t>
  </si>
  <si>
    <t>ποσό πληρωμής</t>
  </si>
  <si>
    <t>σήμα BMW</t>
  </si>
  <si>
    <t>σήμα Jenifer</t>
  </si>
  <si>
    <t>ΑΠΥ</t>
  </si>
  <si>
    <t>ΦΠΑ</t>
  </si>
  <si>
    <t>παρακρατ</t>
  </si>
  <si>
    <t>χτες</t>
  </si>
  <si>
    <t>zηλ</t>
  </si>
  <si>
    <t>γιαΕκαθαριστικό</t>
  </si>
  <si>
    <t>λάθος</t>
  </si>
  <si>
    <t>λάθος έσοδα</t>
  </si>
  <si>
    <t>λάθος ΛΟΓΩ δαπΜΗεκπιπτ</t>
  </si>
  <si>
    <t>λάθος ΛΟΓΩ δαπΜΗεκπιπτ zηλ</t>
  </si>
  <si>
    <t>δαπάνες παροχής υπηρεσιών zηλ</t>
  </si>
  <si>
    <t>παρακρατήσεις Τ.Π.Υ. 20%</t>
  </si>
  <si>
    <t>παρακρατήσεις Τ.Π.Υ. 20% zηλ</t>
  </si>
  <si>
    <t>τοκοι δανείων zηλ</t>
  </si>
  <si>
    <t>αφσάλεια ζωής zηλ</t>
  </si>
  <si>
    <t>εκκαθαριστικό = 06/10/20</t>
  </si>
  <si>
    <t>ακίνητα</t>
  </si>
  <si>
    <t>αυτοτΦορΠοσα</t>
  </si>
  <si>
    <t>λάθος έσοδα zηλ</t>
  </si>
  <si>
    <t>επιχειρηματική ζημιά του συζύγου</t>
  </si>
  <si>
    <t>φόρος κλίμακας</t>
  </si>
  <si>
    <t>και πολύ βάζω</t>
  </si>
  <si>
    <t>φόρος κλίμακας Zηλ</t>
  </si>
  <si>
    <t>μειώσεις φόρου</t>
  </si>
  <si>
    <t>μειώσεις φόρου zηλ</t>
  </si>
  <si>
    <t>παρακρατησεις 20%</t>
  </si>
  <si>
    <t>παρακρατησεις 20% zηλ</t>
  </si>
  <si>
    <t>ΟΓΑ στο χαρτόσημο</t>
  </si>
  <si>
    <t>φόρος &amp; συμπληρωματικός</t>
  </si>
  <si>
    <t>φόρος κύριος</t>
  </si>
  <si>
    <t>φόρος κύριος zηλ</t>
  </si>
  <si>
    <t>εισφορά αλληλεγγύης</t>
  </si>
  <si>
    <t>ποσό έδρας</t>
  </si>
  <si>
    <t>ποσό έδρας zηλ</t>
  </si>
  <si>
    <t>ποσό πληρωμής zηλ</t>
  </si>
  <si>
    <t>ποσό πληρωμής ΣΥΝΟΛΙΚΟ</t>
  </si>
  <si>
    <t>δαπάνες ΜΗ εκπιπτώμενες</t>
  </si>
  <si>
    <t>επιδότηση</t>
  </si>
  <si>
    <t>πιστωτική</t>
  </si>
  <si>
    <t>εισόδημα φορολογητέο zηλ</t>
  </si>
  <si>
    <t>φόρος &amp; συμπληρωματικός zηλ</t>
  </si>
  <si>
    <t>έγινε τροποποίηση</t>
  </si>
  <si>
    <t>ενσωματώθηκε στο 2'</t>
  </si>
  <si>
    <t>επιστρεπτέα</t>
  </si>
  <si>
    <t>ε3 = 16/10/2022</t>
  </si>
  <si>
    <t>φόροι που ΔΕΝ εκπιπτουν</t>
  </si>
  <si>
    <t>διαφορές από ετεροχρονισμό εξόδων</t>
  </si>
  <si>
    <t>π4575 = 2000</t>
  </si>
  <si>
    <t>δαπανεςΜΗαναγνωρίσιμες</t>
  </si>
  <si>
    <t>&amp; ΌΧΙ    … 7.756,27</t>
  </si>
  <si>
    <t>ε1 = 16/10/2022</t>
  </si>
  <si>
    <t>προκαταβολη 2020</t>
  </si>
  <si>
    <t>ΜΗΔΕΝ</t>
  </si>
  <si>
    <t>πιστωτική zηλ</t>
  </si>
  <si>
    <t>προκαταβολη  για 2022 zηλ</t>
  </si>
  <si>
    <t>εισπραχθεισα προκαταβολη 2020 zηλ</t>
  </si>
  <si>
    <t>εισπραχθεισα προκαταβολη 2020</t>
  </si>
  <si>
    <t>προκαταβολη  για 2022</t>
  </si>
  <si>
    <t>Ε28+Ε34</t>
  </si>
  <si>
    <t>προσαύξηση φόρου αποδείξεων zηλ</t>
  </si>
  <si>
    <t>ΙΚΑ = από πληρωμές = από 1/1/14</t>
  </si>
  <si>
    <t>4.1] παρακράτηση = 20% . Από 2011 ΠΑΝΩ από 300 €</t>
  </si>
  <si>
    <t>5] αποσβέσεις = σταθερές ΜΕ αναφορά στο ποσοστό</t>
  </si>
  <si>
    <t>ΙΔΕ συνημμένο Νο 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</si>
</sst>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Δ_ρ_χ_-;\-* #,##0.00\ _Δ_ρ_χ_-;_-* &quot;-&quot;??\ _Δ_ρ_χ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00FF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43" fontId="3" fillId="0" borderId="1" xfId="1" applyFont="1" applyBorder="1"/>
    <xf numFmtId="0" fontId="8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6" fillId="0" borderId="3" xfId="0" applyFont="1" applyBorder="1" applyAlignment="1"/>
    <xf numFmtId="43" fontId="3" fillId="0" borderId="1" xfId="1" applyFont="1" applyFill="1" applyBorder="1"/>
    <xf numFmtId="43" fontId="3" fillId="0" borderId="0" xfId="1" applyFont="1"/>
    <xf numFmtId="43" fontId="3" fillId="0" borderId="0" xfId="0" applyNumberFormat="1" applyFont="1"/>
    <xf numFmtId="43" fontId="9" fillId="0" borderId="1" xfId="1" applyFont="1" applyFill="1" applyBorder="1"/>
    <xf numFmtId="0" fontId="9" fillId="0" borderId="0" xfId="0" applyFont="1"/>
    <xf numFmtId="0" fontId="3" fillId="0" borderId="1" xfId="0" applyFont="1" applyFill="1" applyBorder="1"/>
    <xf numFmtId="43" fontId="7" fillId="0" borderId="1" xfId="1" applyFont="1" applyFill="1" applyBorder="1" applyAlignment="1">
      <alignment horizontal="right"/>
    </xf>
    <xf numFmtId="43" fontId="9" fillId="0" borderId="1" xfId="1" applyFont="1" applyBorder="1"/>
    <xf numFmtId="43" fontId="3" fillId="0" borderId="0" xfId="1" applyFont="1" applyAlignment="1">
      <alignment horizontal="center"/>
    </xf>
    <xf numFmtId="43" fontId="7" fillId="0" borderId="0" xfId="1" applyFont="1"/>
    <xf numFmtId="43" fontId="13" fillId="0" borderId="0" xfId="1" applyFont="1"/>
    <xf numFmtId="43" fontId="14" fillId="0" borderId="0" xfId="1" applyFont="1"/>
    <xf numFmtId="43" fontId="14" fillId="0" borderId="0" xfId="0" applyNumberFormat="1" applyFont="1"/>
    <xf numFmtId="0" fontId="12" fillId="0" borderId="2" xfId="0" applyFont="1" applyBorder="1" applyAlignment="1">
      <alignment horizontal="center"/>
    </xf>
    <xf numFmtId="43" fontId="3" fillId="0" borderId="0" xfId="1" applyFont="1" applyFill="1" applyBorder="1"/>
    <xf numFmtId="43" fontId="9" fillId="0" borderId="0" xfId="1" applyFont="1"/>
    <xf numFmtId="43" fontId="3" fillId="5" borderId="1" xfId="1" applyFont="1" applyFill="1" applyBorder="1"/>
    <xf numFmtId="43" fontId="9" fillId="5" borderId="1" xfId="1" applyFont="1" applyFill="1" applyBorder="1"/>
    <xf numFmtId="43" fontId="4" fillId="5" borderId="1" xfId="1" applyFont="1" applyFill="1" applyBorder="1"/>
    <xf numFmtId="43" fontId="3" fillId="0" borderId="0" xfId="0" applyNumberFormat="1" applyFont="1" applyAlignment="1">
      <alignment horizontal="center"/>
    </xf>
    <xf numFmtId="0" fontId="3" fillId="0" borderId="0" xfId="0" applyFont="1" applyFill="1"/>
    <xf numFmtId="14" fontId="3" fillId="0" borderId="0" xfId="0" applyNumberFormat="1" applyFont="1" applyFill="1"/>
    <xf numFmtId="43" fontId="3" fillId="0" borderId="0" xfId="1" applyFont="1" applyFill="1"/>
    <xf numFmtId="43" fontId="9" fillId="0" borderId="0" xfId="0" applyNumberFormat="1" applyFont="1" applyFill="1"/>
    <xf numFmtId="43" fontId="9" fillId="0" borderId="0" xfId="1" applyFont="1" applyFill="1"/>
    <xf numFmtId="0" fontId="9" fillId="0" borderId="0" xfId="0" applyFont="1" applyFill="1"/>
    <xf numFmtId="0" fontId="3" fillId="6" borderId="1" xfId="0" applyFont="1" applyFill="1" applyBorder="1"/>
    <xf numFmtId="43" fontId="3" fillId="6" borderId="1" xfId="1" applyFont="1" applyFill="1" applyBorder="1"/>
    <xf numFmtId="43" fontId="6" fillId="0" borderId="0" xfId="1" applyFont="1"/>
    <xf numFmtId="43" fontId="3" fillId="5" borderId="0" xfId="1" applyFont="1" applyFill="1"/>
    <xf numFmtId="14" fontId="3" fillId="3" borderId="0" xfId="0" applyNumberFormat="1" applyFont="1" applyFill="1"/>
    <xf numFmtId="43" fontId="3" fillId="2" borderId="1" xfId="1" applyFont="1" applyFill="1" applyBorder="1"/>
    <xf numFmtId="43" fontId="3" fillId="2" borderId="0" xfId="1" applyFont="1" applyFill="1"/>
    <xf numFmtId="43" fontId="4" fillId="0" borderId="1" xfId="1" applyFont="1" applyFill="1" applyBorder="1"/>
    <xf numFmtId="43" fontId="9" fillId="2" borderId="1" xfId="1" applyFont="1" applyFill="1" applyBorder="1"/>
    <xf numFmtId="43" fontId="3" fillId="0" borderId="0" xfId="0" applyNumberFormat="1" applyFont="1" applyFill="1"/>
    <xf numFmtId="43" fontId="4" fillId="0" borderId="0" xfId="0" applyNumberFormat="1" applyFont="1" applyFill="1"/>
    <xf numFmtId="0" fontId="3" fillId="0" borderId="0" xfId="0" applyFont="1" applyFill="1" applyAlignment="1">
      <alignment horizontal="center"/>
    </xf>
    <xf numFmtId="43" fontId="9" fillId="6" borderId="1" xfId="1" applyFont="1" applyFill="1" applyBorder="1"/>
    <xf numFmtId="0" fontId="3" fillId="4" borderId="1" xfId="0" applyFont="1" applyFill="1" applyBorder="1"/>
    <xf numFmtId="43" fontId="3" fillId="4" borderId="0" xfId="1" applyFont="1" applyFill="1"/>
    <xf numFmtId="43" fontId="4" fillId="0" borderId="0" xfId="1" applyFont="1" applyFill="1"/>
    <xf numFmtId="0" fontId="6" fillId="3" borderId="0" xfId="0" applyFont="1" applyFill="1"/>
    <xf numFmtId="0" fontId="7" fillId="0" borderId="0" xfId="0" applyFont="1" applyFill="1" applyAlignment="1">
      <alignment wrapText="1"/>
    </xf>
    <xf numFmtId="0" fontId="16" fillId="3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7" fillId="7" borderId="0" xfId="0" applyFont="1" applyFill="1" applyAlignment="1">
      <alignment horizontal="left" wrapText="1"/>
    </xf>
    <xf numFmtId="43" fontId="4" fillId="0" borderId="0" xfId="1" applyFont="1"/>
    <xf numFmtId="43" fontId="9" fillId="0" borderId="0" xfId="0" applyNumberFormat="1" applyFont="1"/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topLeftCell="A79" workbookViewId="0">
      <selection activeCell="C100" sqref="C100"/>
    </sheetView>
  </sheetViews>
  <sheetFormatPr defaultRowHeight="12.75"/>
  <cols>
    <col min="1" max="1" width="25.77734375" style="2" customWidth="1"/>
    <col min="2" max="2" width="12.44140625" style="2" bestFit="1" customWidth="1"/>
    <col min="3" max="3" width="11.44140625" style="2" bestFit="1" customWidth="1"/>
    <col min="4" max="4" width="10.33203125" style="2" customWidth="1"/>
    <col min="5" max="5" width="11" style="2" customWidth="1"/>
    <col min="6" max="6" width="9.21875" style="2" bestFit="1" customWidth="1"/>
    <col min="7" max="7" width="8.88671875" style="2"/>
    <col min="8" max="8" width="12.5546875" style="2" customWidth="1"/>
    <col min="9" max="9" width="11.33203125" style="2" customWidth="1"/>
    <col min="10" max="16384" width="8.88671875" style="2"/>
  </cols>
  <sheetData>
    <row r="1" spans="1:11">
      <c r="A1" s="3">
        <v>2021</v>
      </c>
      <c r="B1" s="10" t="s">
        <v>23</v>
      </c>
      <c r="C1" s="4"/>
      <c r="H1" s="19" t="s">
        <v>15</v>
      </c>
      <c r="I1" s="19" t="s">
        <v>41</v>
      </c>
      <c r="J1" s="19" t="s">
        <v>42</v>
      </c>
      <c r="K1" s="19" t="s">
        <v>43</v>
      </c>
    </row>
    <row r="2" spans="1:11">
      <c r="B2" s="5" t="s">
        <v>44</v>
      </c>
      <c r="C2" s="5" t="s">
        <v>2</v>
      </c>
      <c r="H2" s="12">
        <v>1428.13</v>
      </c>
      <c r="I2" s="12"/>
      <c r="J2" s="12">
        <v>344.99</v>
      </c>
      <c r="K2" s="12"/>
    </row>
    <row r="3" spans="1:11">
      <c r="A3" s="1" t="s">
        <v>1</v>
      </c>
      <c r="B3" s="6">
        <v>2103.2800000000002</v>
      </c>
      <c r="C3" s="6">
        <v>2121.2399999999998</v>
      </c>
      <c r="D3" s="12"/>
      <c r="E3" s="12"/>
      <c r="F3" s="13"/>
      <c r="G3" s="13">
        <v>4967.18</v>
      </c>
      <c r="H3" s="12">
        <v>4519.47</v>
      </c>
      <c r="I3" s="12"/>
      <c r="J3" s="12">
        <v>1084.6600000000001</v>
      </c>
      <c r="K3" s="12"/>
    </row>
    <row r="4" spans="1:11">
      <c r="A4" s="1" t="s">
        <v>0</v>
      </c>
      <c r="B4" s="6">
        <v>317.20999999999998</v>
      </c>
      <c r="C4" s="6">
        <v>317.20999999999998</v>
      </c>
      <c r="D4" s="12"/>
      <c r="E4" s="12"/>
      <c r="F4" s="13"/>
      <c r="H4" s="12">
        <v>2806.06</v>
      </c>
      <c r="I4" s="12"/>
      <c r="J4" s="12">
        <v>691.59</v>
      </c>
      <c r="K4" s="12"/>
    </row>
    <row r="5" spans="1:11">
      <c r="A5" s="1" t="s">
        <v>3</v>
      </c>
      <c r="B5" s="6">
        <f>B3-B4</f>
        <v>1786.0700000000002</v>
      </c>
      <c r="C5" s="6">
        <f>C3-C4</f>
        <v>1804.0299999999997</v>
      </c>
      <c r="D5" s="40">
        <f>C5-B5</f>
        <v>17.959999999999582</v>
      </c>
      <c r="E5" s="12" t="s">
        <v>83</v>
      </c>
      <c r="F5" s="13"/>
      <c r="H5" s="20">
        <f>SUM(H2:H4)</f>
        <v>8753.66</v>
      </c>
      <c r="I5" s="20">
        <f t="shared" ref="I5:K5" si="0">SUM(I2:I4)</f>
        <v>0</v>
      </c>
      <c r="J5" s="20">
        <f t="shared" si="0"/>
        <v>2121.2400000000002</v>
      </c>
      <c r="K5" s="20">
        <f t="shared" si="0"/>
        <v>0</v>
      </c>
    </row>
    <row r="6" spans="1:11">
      <c r="B6" s="12"/>
      <c r="C6" s="12"/>
      <c r="D6" s="12"/>
      <c r="E6" s="12"/>
      <c r="F6" s="13"/>
      <c r="H6" s="12"/>
      <c r="I6" s="21">
        <f>H5+I5</f>
        <v>8753.66</v>
      </c>
      <c r="J6" s="12"/>
      <c r="K6" s="12"/>
    </row>
    <row r="7" spans="1:11">
      <c r="A7" s="1" t="s">
        <v>4</v>
      </c>
      <c r="B7" s="6">
        <v>7716.21</v>
      </c>
      <c r="C7" s="6">
        <v>4915.6000000000004</v>
      </c>
      <c r="D7" s="12"/>
      <c r="E7" s="12"/>
      <c r="F7" s="13"/>
      <c r="H7" s="19" t="s">
        <v>15</v>
      </c>
      <c r="I7" s="19" t="s">
        <v>41</v>
      </c>
      <c r="J7" s="19" t="s">
        <v>42</v>
      </c>
      <c r="K7" s="19" t="s">
        <v>43</v>
      </c>
    </row>
    <row r="8" spans="1:11">
      <c r="A8" s="1" t="s">
        <v>5</v>
      </c>
      <c r="B8" s="6">
        <v>390.5</v>
      </c>
      <c r="C8" s="6">
        <v>392.14</v>
      </c>
      <c r="D8" s="12"/>
      <c r="E8" s="12"/>
      <c r="F8" s="13"/>
      <c r="H8" s="12">
        <v>5158.8599999999997</v>
      </c>
      <c r="I8" s="12"/>
      <c r="J8" s="12">
        <v>1263.27</v>
      </c>
      <c r="K8" s="12"/>
    </row>
    <row r="9" spans="1:11">
      <c r="A9" s="1" t="s">
        <v>3</v>
      </c>
      <c r="B9" s="6">
        <f>B7-B8</f>
        <v>7325.71</v>
      </c>
      <c r="C9" s="6">
        <f>C7-C8</f>
        <v>4523.46</v>
      </c>
      <c r="D9" s="12">
        <f>C9-B9</f>
        <v>-2802.25</v>
      </c>
      <c r="E9" s="39" t="s">
        <v>82</v>
      </c>
      <c r="F9" s="13"/>
      <c r="H9" s="12">
        <v>6825.91</v>
      </c>
      <c r="I9" s="12"/>
      <c r="J9" s="12">
        <v>1638.21</v>
      </c>
      <c r="K9" s="12"/>
    </row>
    <row r="10" spans="1:11">
      <c r="B10" s="12"/>
      <c r="C10" s="12"/>
      <c r="D10" s="12"/>
      <c r="E10" s="12"/>
      <c r="F10" s="13"/>
      <c r="H10" s="12">
        <v>8486.89</v>
      </c>
      <c r="I10" s="12"/>
      <c r="J10" s="12">
        <v>2044.48</v>
      </c>
      <c r="K10" s="12"/>
    </row>
    <row r="11" spans="1:11">
      <c r="A11" s="1" t="s">
        <v>6</v>
      </c>
      <c r="B11" s="6">
        <v>7941.53</v>
      </c>
      <c r="C11" s="6">
        <v>7948.2</v>
      </c>
      <c r="D11" s="12"/>
      <c r="E11" s="12"/>
      <c r="F11" s="13"/>
      <c r="H11" s="20">
        <f>SUM(H8:H10)</f>
        <v>20471.66</v>
      </c>
      <c r="I11" s="20">
        <f t="shared" ref="I11:K11" si="1">SUM(I8:I10)</f>
        <v>0</v>
      </c>
      <c r="J11" s="20">
        <f t="shared" si="1"/>
        <v>4945.96</v>
      </c>
      <c r="K11" s="20">
        <f t="shared" si="1"/>
        <v>0</v>
      </c>
    </row>
    <row r="12" spans="1:11">
      <c r="A12" s="1" t="s">
        <v>7</v>
      </c>
      <c r="B12" s="6">
        <v>334.74</v>
      </c>
      <c r="C12" s="6">
        <v>334.74</v>
      </c>
      <c r="D12" s="12"/>
      <c r="E12" s="12"/>
      <c r="F12" s="13"/>
      <c r="H12" s="12"/>
      <c r="I12" s="21">
        <f>H11+I11</f>
        <v>20471.66</v>
      </c>
      <c r="J12" s="12"/>
      <c r="K12" s="12"/>
    </row>
    <row r="13" spans="1:11">
      <c r="A13" s="1" t="s">
        <v>3</v>
      </c>
      <c r="B13" s="6">
        <f>B11-B12</f>
        <v>7606.79</v>
      </c>
      <c r="C13" s="6">
        <f>C11-C12</f>
        <v>7613.46</v>
      </c>
      <c r="D13" s="12">
        <f>C13-B13</f>
        <v>6.6700000000000728</v>
      </c>
      <c r="E13" s="12"/>
      <c r="F13" s="13"/>
      <c r="H13" s="19" t="s">
        <v>15</v>
      </c>
      <c r="I13" s="19" t="s">
        <v>41</v>
      </c>
      <c r="J13" s="19" t="s">
        <v>42</v>
      </c>
      <c r="K13" s="19" t="s">
        <v>43</v>
      </c>
    </row>
    <row r="14" spans="1:11">
      <c r="B14" s="12"/>
      <c r="C14" s="12"/>
      <c r="D14" s="12"/>
      <c r="E14" s="12"/>
      <c r="F14" s="13"/>
      <c r="H14" s="12">
        <v>12211.05</v>
      </c>
      <c r="I14" s="12"/>
      <c r="J14" s="12">
        <v>2937.18</v>
      </c>
      <c r="K14" s="12"/>
    </row>
    <row r="15" spans="1:11">
      <c r="A15" s="1" t="s">
        <v>8</v>
      </c>
      <c r="B15" s="6">
        <v>9442.41</v>
      </c>
      <c r="C15" s="6">
        <v>9442.4500000000007</v>
      </c>
      <c r="D15" s="12"/>
      <c r="E15" s="12"/>
      <c r="F15" s="13"/>
      <c r="H15" s="12">
        <v>10076.91</v>
      </c>
      <c r="I15" s="12"/>
      <c r="J15" s="12">
        <v>2418.48</v>
      </c>
      <c r="K15" s="12"/>
    </row>
    <row r="16" spans="1:11">
      <c r="A16" s="1" t="s">
        <v>9</v>
      </c>
      <c r="B16" s="6">
        <v>620.83000000000004</v>
      </c>
      <c r="C16" s="6">
        <v>620.83000000000004</v>
      </c>
      <c r="D16" s="12"/>
      <c r="E16" s="12"/>
      <c r="F16" s="13"/>
      <c r="H16" s="12">
        <v>10802.18</v>
      </c>
      <c r="I16" s="12"/>
      <c r="J16" s="12">
        <v>2592.54</v>
      </c>
      <c r="K16" s="12"/>
    </row>
    <row r="17" spans="1:11">
      <c r="A17" s="1" t="s">
        <v>3</v>
      </c>
      <c r="B17" s="6">
        <f>B15-B16</f>
        <v>8821.58</v>
      </c>
      <c r="C17" s="6">
        <f>C15-C16</f>
        <v>8821.6200000000008</v>
      </c>
      <c r="D17" s="12">
        <f>C17-B17</f>
        <v>4.0000000000873115E-2</v>
      </c>
      <c r="E17" s="12"/>
      <c r="F17" s="13"/>
      <c r="H17" s="20">
        <f>SUM(H14:H16)</f>
        <v>33090.14</v>
      </c>
      <c r="I17" s="20">
        <f t="shared" ref="I17:K17" si="2">SUM(I14:I16)</f>
        <v>0</v>
      </c>
      <c r="J17" s="20">
        <f t="shared" si="2"/>
        <v>7948.2</v>
      </c>
      <c r="K17" s="20">
        <f t="shared" si="2"/>
        <v>0</v>
      </c>
    </row>
    <row r="18" spans="1:11">
      <c r="A18" s="58" t="s">
        <v>16</v>
      </c>
      <c r="B18" s="58"/>
      <c r="D18" s="12"/>
      <c r="E18" s="12"/>
      <c r="F18" s="13"/>
      <c r="H18" s="12"/>
      <c r="I18" s="21">
        <f>H17+I17</f>
        <v>33090.14</v>
      </c>
      <c r="J18" s="12"/>
      <c r="K18" s="12"/>
    </row>
    <row r="19" spans="1:11">
      <c r="A19" s="1" t="s">
        <v>19</v>
      </c>
      <c r="B19" s="6">
        <f t="shared" ref="B19:C20" si="3">B3+B7+B11+B15</f>
        <v>27203.43</v>
      </c>
      <c r="C19" s="6">
        <f t="shared" si="3"/>
        <v>24427.49</v>
      </c>
      <c r="D19" s="12"/>
      <c r="E19" s="12"/>
      <c r="F19" s="13"/>
      <c r="H19" s="19" t="s">
        <v>15</v>
      </c>
      <c r="I19" s="19" t="s">
        <v>41</v>
      </c>
      <c r="J19" s="19" t="s">
        <v>42</v>
      </c>
      <c r="K19" s="19" t="s">
        <v>43</v>
      </c>
    </row>
    <row r="20" spans="1:11">
      <c r="A20" s="1" t="s">
        <v>20</v>
      </c>
      <c r="B20" s="6">
        <f t="shared" si="3"/>
        <v>1663.2800000000002</v>
      </c>
      <c r="C20" s="6">
        <f t="shared" si="3"/>
        <v>1664.92</v>
      </c>
      <c r="D20" s="12"/>
      <c r="E20" s="12"/>
      <c r="F20" s="13"/>
      <c r="H20" s="12">
        <v>3451.7</v>
      </c>
      <c r="I20" s="12"/>
      <c r="J20" s="12">
        <v>828.42</v>
      </c>
      <c r="K20" s="12"/>
    </row>
    <row r="21" spans="1:11">
      <c r="A21" s="1" t="s">
        <v>3</v>
      </c>
      <c r="B21" s="6">
        <f>B19-B20</f>
        <v>25540.15</v>
      </c>
      <c r="C21" s="6">
        <f>C19-C20</f>
        <v>22762.57</v>
      </c>
      <c r="D21" s="12"/>
      <c r="E21" s="12"/>
      <c r="F21" s="13"/>
      <c r="H21" s="12">
        <v>13905.85</v>
      </c>
      <c r="I21" s="12"/>
      <c r="J21" s="12">
        <v>3337.42</v>
      </c>
      <c r="K21" s="12"/>
    </row>
    <row r="22" spans="1:11" ht="15.75">
      <c r="A22" s="57" t="s">
        <v>85</v>
      </c>
      <c r="B22" s="57"/>
      <c r="C22" s="57"/>
      <c r="D22" s="12"/>
      <c r="E22" s="41">
        <v>44391</v>
      </c>
      <c r="H22" s="12">
        <v>21985.84</v>
      </c>
      <c r="I22" s="12"/>
      <c r="J22" s="12">
        <v>5276.61</v>
      </c>
      <c r="K22" s="12"/>
    </row>
    <row r="23" spans="1:11">
      <c r="B23" s="5" t="s">
        <v>44</v>
      </c>
      <c r="C23" s="5" t="s">
        <v>2</v>
      </c>
      <c r="D23" s="12"/>
      <c r="E23" s="30" t="s">
        <v>45</v>
      </c>
      <c r="F23" s="12"/>
      <c r="H23" s="20">
        <f>SUM(H20:H22)</f>
        <v>39343.39</v>
      </c>
      <c r="I23" s="20">
        <f t="shared" ref="I23:K23" si="4">SUM(I20:I22)</f>
        <v>0</v>
      </c>
      <c r="J23" s="20">
        <f t="shared" si="4"/>
        <v>9442.4500000000007</v>
      </c>
      <c r="K23" s="20">
        <f t="shared" si="4"/>
        <v>0</v>
      </c>
    </row>
    <row r="24" spans="1:11">
      <c r="A24" s="7" t="s">
        <v>10</v>
      </c>
      <c r="B24" s="6">
        <v>101678.85</v>
      </c>
      <c r="C24" s="6">
        <v>101658.85</v>
      </c>
      <c r="D24" s="12"/>
      <c r="E24" s="12">
        <v>7475</v>
      </c>
      <c r="H24" s="12"/>
      <c r="I24" s="21">
        <f>H23+I23</f>
        <v>39343.39</v>
      </c>
      <c r="J24" s="12"/>
      <c r="K24" s="22">
        <f>K5+K11+K17+K23</f>
        <v>0</v>
      </c>
    </row>
    <row r="25" spans="1:11">
      <c r="A25" s="7" t="s">
        <v>21</v>
      </c>
      <c r="B25" s="6">
        <v>475.65</v>
      </c>
      <c r="C25" s="6">
        <v>475.65</v>
      </c>
      <c r="D25" s="12"/>
      <c r="E25" s="12"/>
      <c r="I25" s="23">
        <f>I6+I12+I18+I24</f>
        <v>101658.85</v>
      </c>
    </row>
    <row r="26" spans="1:11">
      <c r="A26" s="7" t="s">
        <v>11</v>
      </c>
      <c r="B26" s="42">
        <f>B27+B29+B35</f>
        <v>59108.57</v>
      </c>
      <c r="C26" s="42">
        <f>C27+C28+C29-C30+C35-C33</f>
        <v>54846.600000000006</v>
      </c>
      <c r="D26" s="12"/>
      <c r="E26" s="12"/>
    </row>
    <row r="27" spans="1:11">
      <c r="A27" s="1" t="s">
        <v>12</v>
      </c>
      <c r="B27" s="6">
        <v>1098.5899999999999</v>
      </c>
      <c r="C27" s="18">
        <v>3034.27</v>
      </c>
      <c r="D27" s="12"/>
      <c r="E27" s="12"/>
    </row>
    <row r="28" spans="1:11">
      <c r="A28" s="1" t="s">
        <v>17</v>
      </c>
      <c r="B28" s="6">
        <v>1120.78</v>
      </c>
      <c r="C28" s="6">
        <v>1120.78</v>
      </c>
      <c r="D28" s="12"/>
      <c r="E28" s="12">
        <v>198.56</v>
      </c>
      <c r="F28" s="2" t="s">
        <v>89</v>
      </c>
    </row>
    <row r="29" spans="1:11">
      <c r="A29" s="1" t="s">
        <v>13</v>
      </c>
      <c r="B29" s="6">
        <v>31912.83</v>
      </c>
      <c r="C29" s="6">
        <v>31912.83</v>
      </c>
      <c r="D29" s="12"/>
      <c r="E29" s="12"/>
    </row>
    <row r="30" spans="1:11">
      <c r="A30" s="1" t="s">
        <v>77</v>
      </c>
      <c r="B30" s="42">
        <f>B34-B39</f>
        <v>7778.16</v>
      </c>
      <c r="C30" s="18">
        <v>2741.65</v>
      </c>
      <c r="D30" s="12"/>
      <c r="E30" s="43">
        <v>848.56</v>
      </c>
      <c r="F30" s="52" t="s">
        <v>99</v>
      </c>
      <c r="G30" s="26"/>
    </row>
    <row r="31" spans="1:11">
      <c r="A31" s="1" t="s">
        <v>84</v>
      </c>
      <c r="B31" s="6">
        <v>8168</v>
      </c>
      <c r="C31" s="6">
        <v>8168</v>
      </c>
      <c r="E31" s="12">
        <v>1500</v>
      </c>
      <c r="F31" s="15" t="s">
        <v>88</v>
      </c>
    </row>
    <row r="32" spans="1:11">
      <c r="A32" s="1" t="s">
        <v>78</v>
      </c>
      <c r="B32" s="6">
        <v>400</v>
      </c>
      <c r="C32" s="6">
        <v>400</v>
      </c>
      <c r="E32" s="12">
        <v>400</v>
      </c>
    </row>
    <row r="33" spans="1:17">
      <c r="A33" s="1" t="s">
        <v>87</v>
      </c>
      <c r="B33" s="6">
        <v>3456</v>
      </c>
      <c r="C33" s="6">
        <v>3456</v>
      </c>
      <c r="E33" s="12">
        <v>2640</v>
      </c>
      <c r="F33" s="31"/>
      <c r="I33" s="15"/>
    </row>
    <row r="34" spans="1:17">
      <c r="A34" s="1" t="s">
        <v>86</v>
      </c>
      <c r="B34" s="6">
        <v>650</v>
      </c>
      <c r="C34" s="27"/>
      <c r="E34" s="12">
        <v>650</v>
      </c>
      <c r="F34" s="31"/>
      <c r="I34" s="13"/>
    </row>
    <row r="35" spans="1:17">
      <c r="A35" s="1" t="s">
        <v>18</v>
      </c>
      <c r="B35" s="6">
        <v>26097.15</v>
      </c>
      <c r="C35" s="6">
        <v>24976.37</v>
      </c>
      <c r="E35" s="33">
        <v>5207.29</v>
      </c>
    </row>
    <row r="36" spans="1:17">
      <c r="A36" s="7" t="s">
        <v>14</v>
      </c>
      <c r="B36" s="42">
        <f>B24-B26+B30+B33</f>
        <v>53804.44</v>
      </c>
      <c r="C36" s="6">
        <f>C24-C26</f>
        <v>46812.25</v>
      </c>
      <c r="E36" s="61">
        <f>E24-E35</f>
        <v>2267.71</v>
      </c>
      <c r="F36" s="60" t="s">
        <v>90</v>
      </c>
      <c r="G36" s="31"/>
      <c r="H36" s="13"/>
      <c r="I36" s="13"/>
    </row>
    <row r="37" spans="1:17">
      <c r="A37" s="8" t="s">
        <v>26</v>
      </c>
      <c r="B37" s="11"/>
      <c r="C37" s="11"/>
    </row>
    <row r="38" spans="1:17">
      <c r="A38" s="8" t="s">
        <v>25</v>
      </c>
      <c r="B38" s="11"/>
      <c r="C38" s="11"/>
    </row>
    <row r="39" spans="1:17">
      <c r="A39" s="9" t="s">
        <v>22</v>
      </c>
      <c r="B39" s="18">
        <v>-7128.16</v>
      </c>
      <c r="C39" s="18">
        <v>-2741.65</v>
      </c>
      <c r="H39" s="13">
        <f>B39-C39+B34</f>
        <v>-3736.51</v>
      </c>
      <c r="I39" s="31"/>
    </row>
    <row r="40" spans="1:17">
      <c r="A40" s="9" t="s">
        <v>24</v>
      </c>
      <c r="B40" s="6"/>
      <c r="C40" s="6"/>
    </row>
    <row r="42" spans="1:17" ht="15.75">
      <c r="A42" s="57" t="s">
        <v>91</v>
      </c>
      <c r="B42" s="57"/>
      <c r="C42" s="57"/>
      <c r="E42" s="19" t="s">
        <v>45</v>
      </c>
      <c r="F42" s="32">
        <v>44753</v>
      </c>
    </row>
    <row r="43" spans="1:17">
      <c r="B43" s="24" t="s">
        <v>44</v>
      </c>
      <c r="C43" s="5" t="s">
        <v>2</v>
      </c>
      <c r="D43" s="25" t="s">
        <v>46</v>
      </c>
    </row>
    <row r="44" spans="1:17">
      <c r="A44" s="1" t="s">
        <v>15</v>
      </c>
      <c r="B44" s="11">
        <f>B36</f>
        <v>53804.44</v>
      </c>
      <c r="C44" s="14">
        <f>C36</f>
        <v>46812.25</v>
      </c>
      <c r="D44" s="12"/>
      <c r="E44" s="34">
        <f>E36-4942.59</f>
        <v>-2674.88</v>
      </c>
      <c r="F44" s="60"/>
      <c r="G44" s="31"/>
      <c r="H44" s="13"/>
      <c r="Q44" s="13"/>
    </row>
    <row r="45" spans="1:17">
      <c r="A45" s="1" t="s">
        <v>48</v>
      </c>
      <c r="B45" s="27"/>
      <c r="C45" s="45">
        <f>B34</f>
        <v>650</v>
      </c>
      <c r="D45" s="12"/>
      <c r="E45" s="35"/>
      <c r="F45" s="12"/>
      <c r="H45" s="13"/>
      <c r="Q45" s="13"/>
    </row>
    <row r="46" spans="1:17">
      <c r="A46" s="1" t="s">
        <v>49</v>
      </c>
      <c r="B46" s="27"/>
      <c r="C46" s="45">
        <f>B30-C30</f>
        <v>5036.51</v>
      </c>
      <c r="D46" s="12"/>
      <c r="E46" s="35"/>
      <c r="F46" s="12"/>
    </row>
    <row r="47" spans="1:17">
      <c r="A47" s="1" t="s">
        <v>50</v>
      </c>
      <c r="B47" s="27"/>
      <c r="C47" s="45">
        <f>E44-F44</f>
        <v>-2674.88</v>
      </c>
      <c r="D47" s="12"/>
      <c r="E47" s="35"/>
      <c r="F47" s="12"/>
    </row>
    <row r="48" spans="1:17">
      <c r="A48" s="1" t="s">
        <v>32</v>
      </c>
      <c r="B48" s="27"/>
      <c r="C48" s="14">
        <f>E44</f>
        <v>-2674.88</v>
      </c>
      <c r="D48" s="12"/>
      <c r="E48" s="31"/>
    </row>
    <row r="49" spans="1:6">
      <c r="A49" s="1" t="s">
        <v>78</v>
      </c>
      <c r="B49" s="11">
        <v>400</v>
      </c>
      <c r="C49" s="11">
        <v>400</v>
      </c>
      <c r="D49" s="26"/>
      <c r="E49" s="33">
        <v>400</v>
      </c>
    </row>
    <row r="50" spans="1:6">
      <c r="A50" s="1" t="s">
        <v>84</v>
      </c>
      <c r="B50" s="11">
        <v>8168</v>
      </c>
      <c r="C50" s="11">
        <v>8168</v>
      </c>
      <c r="D50" s="26"/>
      <c r="E50" s="33">
        <v>1500</v>
      </c>
    </row>
    <row r="51" spans="1:6">
      <c r="A51" s="1" t="s">
        <v>79</v>
      </c>
      <c r="B51" s="11">
        <v>8408.5</v>
      </c>
      <c r="C51" s="11">
        <v>8408.5</v>
      </c>
      <c r="D51" s="12"/>
      <c r="E51" s="33"/>
    </row>
    <row r="52" spans="1:6">
      <c r="A52" s="1" t="s">
        <v>94</v>
      </c>
      <c r="B52" s="11">
        <v>886.5</v>
      </c>
      <c r="C52" s="11">
        <v>886.5</v>
      </c>
      <c r="D52" s="51"/>
      <c r="E52" s="33">
        <v>886.5</v>
      </c>
    </row>
    <row r="53" spans="1:6">
      <c r="A53" s="1" t="s">
        <v>27</v>
      </c>
      <c r="B53" s="27"/>
      <c r="C53" s="27"/>
      <c r="D53" s="12"/>
      <c r="E53" s="31"/>
    </row>
    <row r="54" spans="1:6">
      <c r="A54" s="1" t="s">
        <v>17</v>
      </c>
      <c r="B54" s="11">
        <v>1120.78</v>
      </c>
      <c r="C54" s="11">
        <v>1120.78</v>
      </c>
      <c r="D54" s="12"/>
      <c r="E54" s="31"/>
    </row>
    <row r="55" spans="1:6">
      <c r="A55" s="1" t="s">
        <v>28</v>
      </c>
      <c r="B55" s="11">
        <v>1120.78</v>
      </c>
      <c r="C55" s="11">
        <v>1120.78</v>
      </c>
      <c r="D55" s="12"/>
      <c r="E55" s="31"/>
    </row>
    <row r="56" spans="1:6">
      <c r="A56" s="1" t="s">
        <v>29</v>
      </c>
      <c r="B56" s="27"/>
      <c r="C56" s="27"/>
      <c r="D56" s="12"/>
      <c r="E56" s="31"/>
    </row>
    <row r="57" spans="1:6">
      <c r="A57" s="1" t="s">
        <v>51</v>
      </c>
      <c r="B57" s="27"/>
      <c r="C57" s="27"/>
      <c r="D57" s="12"/>
      <c r="E57" s="31"/>
    </row>
    <row r="58" spans="1:6">
      <c r="A58" s="1" t="s">
        <v>52</v>
      </c>
      <c r="B58" s="11">
        <v>462.6</v>
      </c>
      <c r="C58" s="44">
        <v>462.2</v>
      </c>
      <c r="D58" s="12"/>
      <c r="E58" s="31"/>
    </row>
    <row r="59" spans="1:6">
      <c r="A59" s="1" t="s">
        <v>53</v>
      </c>
      <c r="B59" s="27"/>
      <c r="C59" s="29"/>
      <c r="D59" s="12"/>
      <c r="E59" s="31"/>
    </row>
    <row r="60" spans="1:6">
      <c r="A60" s="1" t="s">
        <v>92</v>
      </c>
      <c r="B60" s="11">
        <v>2367.71</v>
      </c>
      <c r="C60" s="49"/>
      <c r="D60" s="12"/>
      <c r="E60" s="46">
        <v>128.72</v>
      </c>
      <c r="F60" s="15" t="s">
        <v>93</v>
      </c>
    </row>
    <row r="61" spans="1:6">
      <c r="A61" s="1" t="s">
        <v>31</v>
      </c>
      <c r="B61" s="11">
        <v>4200</v>
      </c>
      <c r="C61" s="44">
        <v>4200</v>
      </c>
      <c r="D61" s="12"/>
      <c r="E61" s="31"/>
    </row>
    <row r="62" spans="1:6">
      <c r="A62" s="1" t="s">
        <v>33</v>
      </c>
      <c r="B62" s="11">
        <v>12415.83</v>
      </c>
      <c r="C62" s="11">
        <v>12415.83</v>
      </c>
      <c r="D62" s="12"/>
      <c r="E62" s="31"/>
      <c r="F62" s="31"/>
    </row>
    <row r="63" spans="1:6">
      <c r="A63" s="1" t="s">
        <v>54</v>
      </c>
      <c r="B63" s="11">
        <v>904.56</v>
      </c>
      <c r="C63" s="11">
        <v>904.56</v>
      </c>
      <c r="D63" s="12"/>
      <c r="E63" s="31">
        <v>904.56</v>
      </c>
    </row>
    <row r="64" spans="1:6" s="31" customFormat="1">
      <c r="A64" s="16" t="s">
        <v>30</v>
      </c>
      <c r="B64" s="27"/>
      <c r="C64" s="27"/>
      <c r="D64" s="33"/>
    </row>
    <row r="65" spans="1:8">
      <c r="A65" s="1" t="s">
        <v>55</v>
      </c>
      <c r="B65" s="27"/>
      <c r="C65" s="28"/>
      <c r="D65" s="12"/>
      <c r="E65" s="31"/>
    </row>
    <row r="66" spans="1:8">
      <c r="A66" s="1" t="s">
        <v>34</v>
      </c>
      <c r="B66" s="27"/>
      <c r="C66" s="28"/>
      <c r="D66" s="12"/>
      <c r="E66" s="31"/>
    </row>
    <row r="67" spans="1:8">
      <c r="E67" s="31"/>
    </row>
    <row r="68" spans="1:8" ht="15.75">
      <c r="A68" s="57" t="s">
        <v>56</v>
      </c>
      <c r="B68" s="57"/>
      <c r="C68" s="57"/>
      <c r="E68" s="32">
        <v>44753</v>
      </c>
    </row>
    <row r="69" spans="1:8">
      <c r="B69" s="24" t="s">
        <v>44</v>
      </c>
      <c r="C69" s="5" t="s">
        <v>2</v>
      </c>
      <c r="E69" s="48" t="s">
        <v>45</v>
      </c>
    </row>
    <row r="70" spans="1:8">
      <c r="A70" s="16" t="s">
        <v>35</v>
      </c>
      <c r="B70" s="11">
        <f>B44+B71</f>
        <v>55933.920000000006</v>
      </c>
      <c r="C70" s="14">
        <f>C44+C71</f>
        <v>48941.73</v>
      </c>
      <c r="D70" s="31"/>
      <c r="E70" s="47">
        <f>E44</f>
        <v>-2674.88</v>
      </c>
      <c r="F70" s="26">
        <f>F44</f>
        <v>0</v>
      </c>
      <c r="G70" s="31" t="s">
        <v>47</v>
      </c>
    </row>
    <row r="71" spans="1:8">
      <c r="A71" s="16" t="s">
        <v>57</v>
      </c>
      <c r="B71" s="11">
        <v>2129.48</v>
      </c>
      <c r="C71" s="11">
        <v>2129.48</v>
      </c>
      <c r="D71" s="31"/>
      <c r="E71" s="33"/>
      <c r="F71" s="31"/>
      <c r="G71" s="31"/>
    </row>
    <row r="72" spans="1:8">
      <c r="A72" s="37" t="s">
        <v>58</v>
      </c>
      <c r="B72" s="38"/>
      <c r="C72" s="38"/>
      <c r="D72" s="31"/>
      <c r="E72" s="33"/>
      <c r="F72" s="31"/>
      <c r="G72" s="31"/>
    </row>
    <row r="73" spans="1:8">
      <c r="A73" s="16" t="s">
        <v>48</v>
      </c>
      <c r="B73" s="27"/>
      <c r="C73" s="14">
        <f>C45</f>
        <v>650</v>
      </c>
      <c r="D73" s="31"/>
      <c r="E73" s="33"/>
      <c r="F73" s="31"/>
      <c r="G73" s="31"/>
    </row>
    <row r="74" spans="1:8">
      <c r="A74" s="16" t="s">
        <v>49</v>
      </c>
      <c r="B74" s="27"/>
      <c r="C74" s="14">
        <f>C46</f>
        <v>5036.51</v>
      </c>
      <c r="D74" s="31"/>
      <c r="E74" s="33"/>
      <c r="F74" s="31"/>
      <c r="G74" s="31"/>
    </row>
    <row r="75" spans="1:8">
      <c r="A75" s="16" t="s">
        <v>59</v>
      </c>
      <c r="B75" s="27"/>
      <c r="C75" s="14">
        <f>7756.27-E36</f>
        <v>5488.56</v>
      </c>
      <c r="D75" s="31"/>
      <c r="E75" s="33"/>
      <c r="F75" s="31"/>
      <c r="G75" s="31"/>
    </row>
    <row r="76" spans="1:8">
      <c r="A76" s="16" t="s">
        <v>60</v>
      </c>
      <c r="B76" s="27"/>
      <c r="C76" s="14">
        <f>C48</f>
        <v>-2674.88</v>
      </c>
      <c r="D76" s="31"/>
      <c r="E76" s="33"/>
      <c r="F76" s="31"/>
      <c r="G76" s="31"/>
      <c r="H76" s="2" t="s">
        <v>39</v>
      </c>
    </row>
    <row r="77" spans="1:8">
      <c r="A77" s="16" t="s">
        <v>36</v>
      </c>
      <c r="B77" s="11">
        <f>B70</f>
        <v>55933.920000000006</v>
      </c>
      <c r="C77" s="14">
        <f>C70-C73-C74</f>
        <v>43255.22</v>
      </c>
      <c r="D77" s="31"/>
      <c r="E77" s="35"/>
      <c r="F77" s="33"/>
      <c r="G77" s="31"/>
      <c r="H77" s="2" t="s">
        <v>40</v>
      </c>
    </row>
    <row r="78" spans="1:8">
      <c r="A78" s="16" t="s">
        <v>80</v>
      </c>
      <c r="B78" s="11">
        <v>7756.27</v>
      </c>
      <c r="C78" s="14">
        <f>-C75+C76</f>
        <v>-8163.4400000000005</v>
      </c>
      <c r="D78" s="31"/>
      <c r="E78" s="35"/>
      <c r="F78" s="33"/>
      <c r="G78" s="31"/>
    </row>
    <row r="79" spans="1:8">
      <c r="A79" s="16" t="s">
        <v>61</v>
      </c>
      <c r="B79" s="11">
        <v>15893.37</v>
      </c>
      <c r="C79" s="14">
        <f>C77*B79/B77</f>
        <v>12290.774826641866</v>
      </c>
      <c r="D79" s="36" t="s">
        <v>62</v>
      </c>
      <c r="E79" s="33"/>
      <c r="F79" s="31"/>
      <c r="G79" s="31"/>
    </row>
    <row r="80" spans="1:8">
      <c r="A80" s="16" t="s">
        <v>63</v>
      </c>
      <c r="B80" s="11">
        <v>698.06</v>
      </c>
      <c r="C80" s="14">
        <f>C78*B80/B78</f>
        <v>-734.7050742689463</v>
      </c>
      <c r="D80" s="34"/>
      <c r="E80" s="33"/>
      <c r="F80" s="31"/>
      <c r="G80" s="31"/>
    </row>
    <row r="81" spans="1:7">
      <c r="A81" s="50" t="s">
        <v>100</v>
      </c>
      <c r="B81" s="11">
        <v>343.28</v>
      </c>
      <c r="C81" s="28"/>
      <c r="D81" s="34"/>
      <c r="E81" s="33"/>
      <c r="F81" s="31"/>
      <c r="G81" s="31"/>
    </row>
    <row r="82" spans="1:7">
      <c r="A82" s="16" t="s">
        <v>64</v>
      </c>
      <c r="B82" s="38"/>
      <c r="C82" s="49"/>
      <c r="D82" s="34"/>
    </row>
    <row r="83" spans="1:7">
      <c r="A83" s="16" t="s">
        <v>65</v>
      </c>
      <c r="B83" s="38"/>
      <c r="C83" s="49"/>
      <c r="D83" s="34"/>
      <c r="E83" s="33"/>
      <c r="F83" s="31"/>
      <c r="G83" s="31"/>
    </row>
    <row r="84" spans="1:7">
      <c r="A84" s="16" t="s">
        <v>66</v>
      </c>
      <c r="B84" s="11">
        <v>462.6</v>
      </c>
      <c r="C84" s="44">
        <v>462.6</v>
      </c>
      <c r="D84" s="34"/>
      <c r="E84" s="33"/>
      <c r="F84" s="31"/>
      <c r="G84" s="31"/>
    </row>
    <row r="85" spans="1:7">
      <c r="A85" s="16" t="s">
        <v>67</v>
      </c>
      <c r="B85" s="27">
        <v>0</v>
      </c>
      <c r="C85" s="27">
        <v>0</v>
      </c>
      <c r="D85" s="34"/>
      <c r="E85" s="33"/>
      <c r="F85" s="31"/>
      <c r="G85" s="31"/>
    </row>
    <row r="86" spans="1:7">
      <c r="A86" s="16" t="s">
        <v>37</v>
      </c>
      <c r="B86" s="27"/>
      <c r="C86" s="27"/>
      <c r="D86" s="34"/>
      <c r="E86" s="33"/>
      <c r="F86" s="31"/>
      <c r="G86" s="31"/>
    </row>
    <row r="87" spans="1:7">
      <c r="A87" s="16" t="s">
        <v>68</v>
      </c>
      <c r="B87" s="27"/>
      <c r="C87" s="27"/>
      <c r="D87" s="34"/>
      <c r="E87" s="33"/>
      <c r="F87" s="31"/>
      <c r="G87" s="31"/>
    </row>
    <row r="88" spans="1:7">
      <c r="A88" s="16" t="s">
        <v>69</v>
      </c>
      <c r="B88" s="11">
        <v>17761.54</v>
      </c>
      <c r="C88" s="14">
        <f>C79-C84</f>
        <v>11828.174826641865</v>
      </c>
      <c r="D88" s="31"/>
      <c r="E88" s="33"/>
      <c r="F88" s="31"/>
      <c r="G88" s="31"/>
    </row>
    <row r="89" spans="1:7">
      <c r="A89" s="16" t="s">
        <v>81</v>
      </c>
      <c r="B89" s="11">
        <f>B80+B81</f>
        <v>1041.3399999999999</v>
      </c>
      <c r="C89" s="14">
        <f>C80</f>
        <v>-734.7050742689463</v>
      </c>
      <c r="D89" s="31"/>
      <c r="E89" s="33"/>
      <c r="F89" s="31"/>
      <c r="G89" s="31"/>
    </row>
    <row r="90" spans="1:7">
      <c r="A90" s="16" t="s">
        <v>97</v>
      </c>
      <c r="B90" s="11">
        <v>2367.31</v>
      </c>
      <c r="C90" s="28"/>
      <c r="D90" s="31"/>
      <c r="E90" s="33"/>
      <c r="F90" s="31"/>
      <c r="G90" s="31"/>
    </row>
    <row r="91" spans="1:7">
      <c r="A91" s="16" t="s">
        <v>96</v>
      </c>
      <c r="B91" s="11">
        <v>128.72</v>
      </c>
      <c r="C91" s="28"/>
      <c r="D91" s="31"/>
      <c r="E91" s="33"/>
      <c r="F91" s="31"/>
      <c r="G91" s="46"/>
    </row>
    <row r="92" spans="1:7">
      <c r="A92" s="16" t="s">
        <v>70</v>
      </c>
      <c r="B92" s="11">
        <v>14931.23</v>
      </c>
      <c r="C92" s="14">
        <f>C88-C90</f>
        <v>11828.174826641865</v>
      </c>
      <c r="D92" s="31"/>
      <c r="E92" s="33"/>
      <c r="F92" s="31"/>
      <c r="G92" s="46"/>
    </row>
    <row r="93" spans="1:7">
      <c r="A93" s="16" t="s">
        <v>71</v>
      </c>
      <c r="B93" s="11">
        <f>B89-B91</f>
        <v>912.61999999999989</v>
      </c>
      <c r="C93" s="14">
        <f>C89-C91</f>
        <v>-734.7050742689463</v>
      </c>
      <c r="D93" s="31"/>
      <c r="E93" s="33"/>
      <c r="F93" s="31"/>
      <c r="G93" s="31"/>
    </row>
    <row r="94" spans="1:7">
      <c r="A94" s="16" t="s">
        <v>72</v>
      </c>
      <c r="B94" s="27"/>
      <c r="C94" s="28"/>
      <c r="D94" s="31"/>
      <c r="E94" s="33"/>
      <c r="F94" s="31"/>
      <c r="G94" s="31"/>
    </row>
    <row r="95" spans="1:7">
      <c r="A95" s="16" t="s">
        <v>73</v>
      </c>
      <c r="B95" s="11">
        <v>650</v>
      </c>
      <c r="C95" s="11">
        <v>650</v>
      </c>
      <c r="D95" s="31"/>
      <c r="E95" s="33"/>
      <c r="F95" s="31"/>
      <c r="G95" s="31"/>
    </row>
    <row r="96" spans="1:7">
      <c r="A96" s="16" t="s">
        <v>74</v>
      </c>
      <c r="B96" s="11">
        <v>650</v>
      </c>
      <c r="C96" s="11">
        <v>650</v>
      </c>
      <c r="D96" s="31"/>
      <c r="E96" s="33"/>
      <c r="F96" s="31"/>
      <c r="G96" s="31"/>
    </row>
    <row r="97" spans="1:7">
      <c r="A97" s="16" t="s">
        <v>98</v>
      </c>
      <c r="B97" s="11">
        <v>8103.07</v>
      </c>
      <c r="C97" s="11">
        <f>C92*B97/B92</f>
        <v>6419.0645105940303</v>
      </c>
      <c r="D97" s="31"/>
      <c r="E97" s="33"/>
      <c r="F97" s="31"/>
      <c r="G97" s="31"/>
    </row>
    <row r="98" spans="1:7">
      <c r="A98" s="16" t="s">
        <v>95</v>
      </c>
      <c r="B98" s="11">
        <v>383.93</v>
      </c>
      <c r="C98" s="28"/>
      <c r="D98" s="31"/>
      <c r="E98" s="33"/>
      <c r="F98" s="31"/>
      <c r="G98" s="31"/>
    </row>
    <row r="99" spans="1:7">
      <c r="A99" s="16" t="s">
        <v>38</v>
      </c>
      <c r="B99" s="11">
        <v>23684.3</v>
      </c>
      <c r="C99" s="14">
        <f>C92+C95+C97</f>
        <v>18897.239337235897</v>
      </c>
      <c r="D99" s="31"/>
      <c r="E99" s="33"/>
      <c r="F99" s="31"/>
      <c r="G99" s="31"/>
    </row>
    <row r="100" spans="1:7">
      <c r="A100" s="16" t="s">
        <v>75</v>
      </c>
      <c r="B100" s="11">
        <v>1946.55</v>
      </c>
      <c r="C100" s="14">
        <f>C93+C96</f>
        <v>-84.705074268946305</v>
      </c>
      <c r="D100" s="31"/>
      <c r="E100" s="33"/>
      <c r="F100" s="31"/>
      <c r="G100" s="31"/>
    </row>
    <row r="101" spans="1:7">
      <c r="A101" s="17" t="s">
        <v>76</v>
      </c>
      <c r="B101" s="11">
        <f>B99+B100</f>
        <v>25630.85</v>
      </c>
      <c r="C101" s="14">
        <f>C99+C100</f>
        <v>18812.53426296695</v>
      </c>
      <c r="D101" s="31"/>
      <c r="E101" s="34">
        <f>C101-B101</f>
        <v>-6818.3157370330482</v>
      </c>
      <c r="F101" s="31"/>
      <c r="G101" s="31"/>
    </row>
    <row r="105" spans="1:7">
      <c r="A105" s="53" t="s">
        <v>101</v>
      </c>
      <c r="B105" s="53"/>
    </row>
    <row r="106" spans="1:7">
      <c r="E106" s="12"/>
    </row>
    <row r="107" spans="1:7" ht="27" customHeight="1">
      <c r="A107" s="59" t="s">
        <v>102</v>
      </c>
      <c r="B107" s="59"/>
      <c r="C107" s="59"/>
      <c r="D107" s="54"/>
      <c r="E107" s="54"/>
    </row>
    <row r="108" spans="1:7" ht="30.75" customHeight="1">
      <c r="A108" s="55" t="s">
        <v>103</v>
      </c>
      <c r="B108" s="55"/>
      <c r="C108" s="55"/>
      <c r="D108" s="56" t="s">
        <v>104</v>
      </c>
      <c r="E108" s="56"/>
    </row>
  </sheetData>
  <mergeCells count="7">
    <mergeCell ref="A108:C108"/>
    <mergeCell ref="D108:E108"/>
    <mergeCell ref="A68:C68"/>
    <mergeCell ref="A42:C42"/>
    <mergeCell ref="A18:B18"/>
    <mergeCell ref="A22:C22"/>
    <mergeCell ref="A107:C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2021-01-25T08:41:58Z</cp:lastPrinted>
  <dcterms:created xsi:type="dcterms:W3CDTF">2017-11-15T07:39:37Z</dcterms:created>
  <dcterms:modified xsi:type="dcterms:W3CDTF">2022-12-17T07:13:34Z</dcterms:modified>
</cp:coreProperties>
</file>