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/>
  </bookViews>
  <sheets>
    <sheet name="2018" sheetId="21" r:id="rId1"/>
  </sheets>
  <calcPr calcId="125725"/>
</workbook>
</file>

<file path=xl/calcChain.xml><?xml version="1.0" encoding="utf-8"?>
<calcChain xmlns="http://schemas.openxmlformats.org/spreadsheetml/2006/main">
  <c r="C92" i="21"/>
  <c r="G30" l="1"/>
  <c r="C30"/>
  <c r="B11"/>
  <c r="C78"/>
  <c r="D78" s="1"/>
  <c r="G46" l="1"/>
  <c r="C46"/>
  <c r="J23"/>
  <c r="I23"/>
  <c r="H23"/>
  <c r="G23"/>
  <c r="J17"/>
  <c r="I17"/>
  <c r="H17"/>
  <c r="G17"/>
  <c r="J11"/>
  <c r="I11"/>
  <c r="H11"/>
  <c r="G11"/>
  <c r="J5"/>
  <c r="I5"/>
  <c r="H5"/>
  <c r="G5"/>
  <c r="B14"/>
  <c r="B8"/>
  <c r="B5"/>
  <c r="C17"/>
  <c r="C16"/>
  <c r="C14"/>
  <c r="C11"/>
  <c r="C8"/>
  <c r="C5"/>
  <c r="C50" l="1"/>
  <c r="C72" s="1"/>
  <c r="C76" s="1"/>
  <c r="D14"/>
  <c r="D11"/>
  <c r="D5"/>
  <c r="D8"/>
  <c r="H6"/>
  <c r="H18"/>
  <c r="J24"/>
  <c r="H24"/>
  <c r="C18"/>
  <c r="H12"/>
  <c r="C77" l="1"/>
  <c r="C89"/>
  <c r="H25"/>
  <c r="B17"/>
  <c r="B16"/>
  <c r="C85" l="1"/>
  <c r="C87" s="1"/>
  <c r="B18"/>
  <c r="C93" l="1"/>
  <c r="E93" s="1"/>
</calcChain>
</file>

<file path=xl/sharedStrings.xml><?xml version="1.0" encoding="utf-8"?>
<sst xmlns="http://schemas.openxmlformats.org/spreadsheetml/2006/main" count="122" uniqueCount="96">
  <si>
    <t>1' -εξόδων</t>
  </si>
  <si>
    <t>1' -εσόδων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</si>
  <si>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</si>
  <si>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</si>
  <si>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</si>
  <si>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</si>
  <si>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</si>
  <si>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</si>
  <si>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</si>
  <si>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</si>
  <si>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τζιρος</t>
  </si>
  <si>
    <t>εξοδα</t>
  </si>
  <si>
    <t>αποσβέσεις</t>
  </si>
  <si>
    <t>μισθοί</t>
  </si>
  <si>
    <t>έξοδα τρίτων</t>
  </si>
  <si>
    <t>κέρδος</t>
  </si>
  <si>
    <t>εσοδα</t>
  </si>
  <si>
    <t>εκαθαριστικη ΦΠΑ</t>
  </si>
  <si>
    <t>ιδιόχρηση</t>
  </si>
  <si>
    <t>έξοδα</t>
  </si>
  <si>
    <t>εσόδων</t>
  </si>
  <si>
    <t>εξόδων</t>
  </si>
  <si>
    <t>πάγια</t>
  </si>
  <si>
    <t>παροχες τριτων ,φοροι-τελη</t>
  </si>
  <si>
    <t>ΦΠΑ = 24%</t>
  </si>
  <si>
    <t>προκαταβολη 2016</t>
  </si>
  <si>
    <t>γιαΕκαθαριστικό</t>
  </si>
  <si>
    <t>χτες</t>
  </si>
  <si>
    <t>ιατρικά</t>
  </si>
  <si>
    <t>δωρεαν παραχώρηση σύζηγο</t>
  </si>
  <si>
    <t>δαπάνες παροχής υπηρεσιών</t>
  </si>
  <si>
    <t>ενοίκο διαμερίσματος</t>
  </si>
  <si>
    <t>επιχειρηματική ζημιάς του συζύγου</t>
  </si>
  <si>
    <t>τοκοι δανείων</t>
  </si>
  <si>
    <t>ασφάλιστρα ζωής</t>
  </si>
  <si>
    <t>δηλωθεν εισόδημα</t>
  </si>
  <si>
    <t>εισόδημα φορολογητέο</t>
  </si>
  <si>
    <t>τέλος χαρτοσήμου</t>
  </si>
  <si>
    <t>ποσό πληρωμής</t>
  </si>
  <si>
    <t>σήμα Jenifer</t>
  </si>
  <si>
    <t>σήμα BMW</t>
  </si>
  <si>
    <t>χθες</t>
  </si>
  <si>
    <t>σήμερα</t>
  </si>
  <si>
    <t>ΦΠΑ</t>
  </si>
  <si>
    <t>παρακρατ</t>
  </si>
  <si>
    <t>ΑΠΥ</t>
  </si>
  <si>
    <t>ΤΑΜΕΙΑ - ΕΦΚΑ</t>
  </si>
  <si>
    <t>zηλ</t>
  </si>
  <si>
    <t>δαπάνες μη εκπιπτώμενες</t>
  </si>
  <si>
    <t>λογιστής</t>
  </si>
  <si>
    <t>λάθος ΛΟΓΩ δαπΜΗεκπιπτ</t>
  </si>
  <si>
    <t>παρακρατήσεις Τ.Π.Υ. 20%</t>
  </si>
  <si>
    <t>παρακρατήσεις Τ.Π.Υ. 20% zηλ</t>
  </si>
  <si>
    <t>αθηνα</t>
  </si>
  <si>
    <t>ιατρικά zηλ</t>
  </si>
  <si>
    <t>αφσάλεια ζωής zηλ</t>
  </si>
  <si>
    <t>τοκοι δανείων zηλ</t>
  </si>
  <si>
    <t>λάθος</t>
  </si>
  <si>
    <t>ακίνητα</t>
  </si>
  <si>
    <t>επιχειρηματική ζημιά του συζύγου</t>
  </si>
  <si>
    <t>φόρος κλίμακας</t>
  </si>
  <si>
    <t>μειώσεις φόρου</t>
  </si>
  <si>
    <t>μειώσεις φόρου zηλ</t>
  </si>
  <si>
    <t>παρακρατησεις 20%</t>
  </si>
  <si>
    <t>παρακρατησεις 20% zηλ</t>
  </si>
  <si>
    <t>φόρος &amp; συμπληρωματικός</t>
  </si>
  <si>
    <t>φόρος κύριος</t>
  </si>
  <si>
    <t>εισφορά αλληλεγγύης</t>
  </si>
  <si>
    <t>ποσό έδρας</t>
  </si>
  <si>
    <t>ποσό έδρας zηλ</t>
  </si>
  <si>
    <t>ΟΓΑ στο χαρτόσημο</t>
  </si>
  <si>
    <t>φόρος κλίμακας Zηλ</t>
  </si>
  <si>
    <t>και πολύ βάζω</t>
  </si>
  <si>
    <t>φόρος κύριος zηλ</t>
  </si>
  <si>
    <t>ιατρικα + τόκοι + ασφάλεια + οικγενΔαπ</t>
  </si>
  <si>
    <t>δαπάνες παροχής υπηρεσιών zηλ</t>
  </si>
  <si>
    <t>επιδοτήσεις ΟΑΕΔ</t>
  </si>
  <si>
    <t>λάθος έσοδα</t>
  </si>
  <si>
    <t>εκκαθαριστικό = 06/10/2019</t>
  </si>
  <si>
    <t>ε1 = 06/10/2019</t>
  </si>
  <si>
    <t>ε3 = 06/10/2019</t>
  </si>
  <si>
    <t>ΚΕΝΟ</t>
  </si>
  <si>
    <t>τόκοι + ασφάλεια + οικογΔαπ + ιατρικά</t>
  </si>
  <si>
    <t>προκαταβολη  για 2019</t>
  </si>
  <si>
    <t>εισπραχθεισα προκαταβολη 2017</t>
  </si>
  <si>
    <t>ΙΚΑ = από πληρωμές = από 1/1/14</t>
  </si>
  <si>
    <t>4.1] παρακράτηση = 20% . Από 2011 ΠΑΝΩ από 300 €</t>
  </si>
  <si>
    <t>4.2] άμεσα όπως προβείται σε τακτοποίηση για να υπογίζονται κάθε χρονιά στα Ε1</t>
  </si>
  <si>
    <t>5] αποσβέσεις = σταθερές ΜΕ αναφορά στο ποσοστό</t>
  </si>
  <si>
    <t>ΙΔΕ συνημμένο Νο 1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</si>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</sst>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Δ_ρ_χ_-;\-* #,##0.00\ _Δ_ρ_χ_-;_-* &quot;-&quot;??\ _Δ_ρ_χ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rgb="FFFF0000"/>
      <name val="Arial"/>
      <family val="2"/>
      <charset val="161"/>
    </font>
    <font>
      <sz val="10"/>
      <color rgb="FF0070C0"/>
      <name val="Arial"/>
      <family val="2"/>
      <charset val="161"/>
    </font>
    <font>
      <b/>
      <sz val="10"/>
      <color rgb="FF00FF00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sz val="1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2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</cellStyleXfs>
  <cellXfs count="56"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3" fillId="0" borderId="1" xfId="1" applyFont="1" applyBorder="1"/>
    <xf numFmtId="0" fontId="9" fillId="0" borderId="1" xfId="0" applyFont="1" applyBorder="1"/>
    <xf numFmtId="0" fontId="6" fillId="0" borderId="3" xfId="0" applyFont="1" applyBorder="1" applyAlignment="1"/>
    <xf numFmtId="43" fontId="3" fillId="3" borderId="1" xfId="1" applyFont="1" applyFill="1" applyBorder="1"/>
    <xf numFmtId="0" fontId="3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3" fontId="3" fillId="0" borderId="1" xfId="1" applyFont="1" applyFill="1" applyBorder="1"/>
    <xf numFmtId="43" fontId="3" fillId="0" borderId="0" xfId="1" applyFont="1"/>
    <xf numFmtId="43" fontId="3" fillId="0" borderId="0" xfId="0" applyNumberFormat="1" applyFont="1"/>
    <xf numFmtId="43" fontId="3" fillId="0" borderId="0" xfId="1" applyFont="1" applyFill="1" applyBorder="1"/>
    <xf numFmtId="0" fontId="10" fillId="0" borderId="0" xfId="0" applyFont="1"/>
    <xf numFmtId="43" fontId="10" fillId="0" borderId="1" xfId="1" applyFont="1" applyFill="1" applyBorder="1"/>
    <xf numFmtId="43" fontId="4" fillId="0" borderId="1" xfId="1" applyFont="1" applyFill="1" applyBorder="1"/>
    <xf numFmtId="0" fontId="3" fillId="0" borderId="1" xfId="0" applyFont="1" applyFill="1" applyBorder="1"/>
    <xf numFmtId="43" fontId="8" fillId="0" borderId="1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14" fillId="0" borderId="0" xfId="1" applyFont="1"/>
    <xf numFmtId="43" fontId="8" fillId="0" borderId="0" xfId="1" applyFont="1"/>
    <xf numFmtId="0" fontId="6" fillId="0" borderId="0" xfId="0" applyFont="1" applyBorder="1" applyAlignment="1">
      <alignment horizontal="center"/>
    </xf>
    <xf numFmtId="43" fontId="15" fillId="0" borderId="0" xfId="1" applyFont="1"/>
    <xf numFmtId="43" fontId="15" fillId="0" borderId="0" xfId="0" applyNumberFormat="1" applyFont="1"/>
    <xf numFmtId="0" fontId="3" fillId="0" borderId="0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43" fontId="8" fillId="0" borderId="0" xfId="1" applyFont="1" applyFill="1" applyBorder="1" applyAlignment="1">
      <alignment horizontal="center"/>
    </xf>
    <xf numFmtId="43" fontId="10" fillId="0" borderId="0" xfId="1" applyFont="1"/>
    <xf numFmtId="43" fontId="3" fillId="5" borderId="1" xfId="1" applyFont="1" applyFill="1" applyBorder="1"/>
    <xf numFmtId="43" fontId="10" fillId="0" borderId="1" xfId="1" applyFont="1" applyBorder="1"/>
    <xf numFmtId="43" fontId="10" fillId="0" borderId="0" xfId="0" applyNumberFormat="1" applyFont="1"/>
    <xf numFmtId="0" fontId="10" fillId="0" borderId="0" xfId="0" applyFont="1" applyFill="1" applyAlignment="1">
      <alignment horizontal="left"/>
    </xf>
    <xf numFmtId="43" fontId="3" fillId="0" borderId="0" xfId="1" applyFont="1" applyFill="1"/>
    <xf numFmtId="0" fontId="3" fillId="0" borderId="0" xfId="0" applyFont="1" applyFill="1"/>
    <xf numFmtId="43" fontId="10" fillId="0" borderId="0" xfId="1" applyFont="1" applyFill="1"/>
    <xf numFmtId="43" fontId="4" fillId="5" borderId="1" xfId="1" applyFont="1" applyFill="1" applyBorder="1"/>
    <xf numFmtId="0" fontId="6" fillId="6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/>
    </xf>
    <xf numFmtId="43" fontId="8" fillId="0" borderId="4" xfId="1" applyFont="1" applyBorder="1" applyAlignment="1">
      <alignment horizontal="center"/>
    </xf>
    <xf numFmtId="0" fontId="6" fillId="3" borderId="0" xfId="0" applyFont="1" applyFill="1"/>
    <xf numFmtId="0" fontId="8" fillId="6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7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43" fontId="10" fillId="5" borderId="1" xfId="1" applyFont="1" applyFill="1" applyBorder="1"/>
    <xf numFmtId="43" fontId="10" fillId="6" borderId="1" xfId="1" applyFont="1" applyFill="1" applyBorder="1"/>
    <xf numFmtId="43" fontId="10" fillId="0" borderId="0" xfId="0" applyNumberFormat="1" applyFont="1" applyAlignment="1">
      <alignment horizontal="left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00FF"/>
      <color rgb="FF00FF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topLeftCell="A19" workbookViewId="0">
      <selection activeCell="E40" sqref="E40:F45"/>
    </sheetView>
  </sheetViews>
  <sheetFormatPr defaultRowHeight="12.75"/>
  <cols>
    <col min="1" max="1" width="23.33203125" style="2" customWidth="1"/>
    <col min="2" max="2" width="12.44140625" style="2" bestFit="1" customWidth="1"/>
    <col min="3" max="3" width="11.44140625" style="2" bestFit="1" customWidth="1"/>
    <col min="4" max="7" width="9.21875" style="2" bestFit="1" customWidth="1"/>
    <col min="8" max="8" width="10" style="2" bestFit="1" customWidth="1"/>
    <col min="9" max="10" width="9.21875" style="2" bestFit="1" customWidth="1"/>
    <col min="11" max="12" width="8.88671875" style="2"/>
    <col min="13" max="13" width="10.33203125" style="2" customWidth="1"/>
    <col min="14" max="14" width="10" style="2" bestFit="1" customWidth="1"/>
    <col min="15" max="16384" width="8.88671875" style="2"/>
  </cols>
  <sheetData>
    <row r="1" spans="1:10">
      <c r="A1" s="3">
        <v>2018</v>
      </c>
      <c r="B1" s="9" t="s">
        <v>24</v>
      </c>
      <c r="C1" s="4"/>
      <c r="G1" s="23" t="s">
        <v>16</v>
      </c>
      <c r="H1" s="23" t="s">
        <v>45</v>
      </c>
      <c r="I1" s="23" t="s">
        <v>43</v>
      </c>
      <c r="J1" s="23" t="s">
        <v>44</v>
      </c>
    </row>
    <row r="2" spans="1:10">
      <c r="B2" s="5" t="s">
        <v>41</v>
      </c>
      <c r="C2" s="5" t="s">
        <v>42</v>
      </c>
      <c r="G2" s="14">
        <v>8102.19</v>
      </c>
      <c r="H2" s="14">
        <v>15</v>
      </c>
      <c r="I2" s="14">
        <v>1955.08</v>
      </c>
      <c r="J2" s="14"/>
    </row>
    <row r="3" spans="1:10">
      <c r="A3" s="1" t="s">
        <v>1</v>
      </c>
      <c r="B3" s="7">
        <v>5286.06</v>
      </c>
      <c r="C3" s="7">
        <v>5277.65</v>
      </c>
      <c r="G3" s="14">
        <v>7152.91</v>
      </c>
      <c r="H3" s="14">
        <v>10</v>
      </c>
      <c r="I3" s="14">
        <v>1688.8</v>
      </c>
      <c r="J3" s="14">
        <v>327.8</v>
      </c>
    </row>
    <row r="4" spans="1:10">
      <c r="A4" s="1" t="s">
        <v>0</v>
      </c>
      <c r="B4" s="13">
        <v>782.31</v>
      </c>
      <c r="C4" s="13">
        <v>782.31</v>
      </c>
      <c r="D4" s="15"/>
      <c r="E4" s="14"/>
      <c r="G4" s="14">
        <v>6705.15</v>
      </c>
      <c r="H4" s="14">
        <v>15</v>
      </c>
      <c r="I4" s="14">
        <v>1633.77</v>
      </c>
      <c r="J4" s="14"/>
    </row>
    <row r="5" spans="1:10">
      <c r="A5" s="11" t="s">
        <v>3</v>
      </c>
      <c r="B5" s="10">
        <f>B3-B4</f>
        <v>4503.75</v>
      </c>
      <c r="C5" s="10">
        <f>C3-C4</f>
        <v>4495.34</v>
      </c>
      <c r="D5" s="15">
        <f t="shared" ref="D5:D14" si="0">C5-B5</f>
        <v>-8.4099999999998545</v>
      </c>
      <c r="E5" s="14"/>
      <c r="G5" s="25">
        <f>SUM(G2:G4)</f>
        <v>21960.25</v>
      </c>
      <c r="H5" s="25">
        <f t="shared" ref="H5" si="1">SUM(H2:H4)</f>
        <v>40</v>
      </c>
      <c r="I5" s="25">
        <f t="shared" ref="I5" si="2">SUM(I2:I4)</f>
        <v>5277.65</v>
      </c>
      <c r="J5" s="25">
        <f t="shared" ref="J5" si="3">SUM(J2:J4)</f>
        <v>327.8</v>
      </c>
    </row>
    <row r="6" spans="1:10">
      <c r="A6" s="1" t="s">
        <v>4</v>
      </c>
      <c r="B6" s="13">
        <v>4808.92</v>
      </c>
      <c r="C6" s="7">
        <v>4889.6499999999996</v>
      </c>
      <c r="D6" s="15"/>
      <c r="E6" s="14"/>
      <c r="G6" s="14"/>
      <c r="H6" s="24">
        <f>G5+H5</f>
        <v>22000.25</v>
      </c>
      <c r="I6" s="14"/>
      <c r="J6" s="14"/>
    </row>
    <row r="7" spans="1:10">
      <c r="A7" s="1" t="s">
        <v>5</v>
      </c>
      <c r="B7" s="13">
        <v>481.48</v>
      </c>
      <c r="C7" s="13">
        <v>481.48</v>
      </c>
      <c r="D7" s="15"/>
      <c r="E7" s="14"/>
      <c r="G7" s="23" t="s">
        <v>16</v>
      </c>
      <c r="H7" s="23" t="s">
        <v>45</v>
      </c>
      <c r="I7" s="23" t="s">
        <v>43</v>
      </c>
      <c r="J7" s="23" t="s">
        <v>44</v>
      </c>
    </row>
    <row r="8" spans="1:10">
      <c r="A8" s="11" t="s">
        <v>3</v>
      </c>
      <c r="B8" s="10">
        <f>B6-B7</f>
        <v>4327.4400000000005</v>
      </c>
      <c r="C8" s="10">
        <f>C6-C7</f>
        <v>4408.17</v>
      </c>
      <c r="D8" s="15">
        <f t="shared" si="0"/>
        <v>80.729999999999563</v>
      </c>
      <c r="E8" s="14"/>
      <c r="G8" s="14">
        <v>7127.51</v>
      </c>
      <c r="H8" s="14">
        <v>10</v>
      </c>
      <c r="I8" s="14">
        <v>1732.9</v>
      </c>
      <c r="J8" s="14"/>
    </row>
    <row r="9" spans="1:10">
      <c r="A9" s="1" t="s">
        <v>6</v>
      </c>
      <c r="B9" s="13">
        <v>5094.59</v>
      </c>
      <c r="C9" s="7">
        <v>5486.87</v>
      </c>
      <c r="D9" s="15"/>
      <c r="E9" s="14"/>
      <c r="G9" s="14">
        <v>5251.94</v>
      </c>
      <c r="H9" s="14">
        <v>5</v>
      </c>
      <c r="I9" s="14">
        <v>1308.06</v>
      </c>
      <c r="J9" s="14"/>
    </row>
    <row r="10" spans="1:10">
      <c r="A10" s="1" t="s">
        <v>7</v>
      </c>
      <c r="B10" s="13">
        <v>470.59</v>
      </c>
      <c r="C10" s="13">
        <v>470.59</v>
      </c>
      <c r="D10" s="15"/>
      <c r="E10" s="14"/>
      <c r="G10" s="14">
        <v>7627.73</v>
      </c>
      <c r="H10" s="14">
        <v>15</v>
      </c>
      <c r="I10" s="14">
        <v>1848.69</v>
      </c>
      <c r="J10" s="14"/>
    </row>
    <row r="11" spans="1:10">
      <c r="A11" s="11" t="s">
        <v>3</v>
      </c>
      <c r="B11" s="10">
        <f>B9-B10</f>
        <v>4624</v>
      </c>
      <c r="C11" s="10">
        <f>C9-C10</f>
        <v>5016.28</v>
      </c>
      <c r="D11" s="15">
        <f t="shared" si="0"/>
        <v>392.27999999999975</v>
      </c>
      <c r="E11" s="14"/>
      <c r="G11" s="25">
        <f>SUM(G8:G10)</f>
        <v>20007.18</v>
      </c>
      <c r="H11" s="25">
        <f t="shared" ref="H11" si="4">SUM(H8:H10)</f>
        <v>30</v>
      </c>
      <c r="I11" s="25">
        <f t="shared" ref="I11" si="5">SUM(I8:I10)</f>
        <v>4889.6499999999996</v>
      </c>
      <c r="J11" s="25">
        <f t="shared" ref="J11" si="6">SUM(J8:J10)</f>
        <v>0</v>
      </c>
    </row>
    <row r="12" spans="1:10">
      <c r="A12" s="1" t="s">
        <v>8</v>
      </c>
      <c r="B12" s="13">
        <v>6035.42</v>
      </c>
      <c r="C12" s="7">
        <v>7267.89</v>
      </c>
      <c r="D12" s="15"/>
      <c r="E12" s="14"/>
      <c r="G12" s="14"/>
      <c r="H12" s="24">
        <f>G11+H11</f>
        <v>20037.18</v>
      </c>
      <c r="I12" s="14"/>
      <c r="J12" s="14"/>
    </row>
    <row r="13" spans="1:10">
      <c r="A13" s="1" t="s">
        <v>9</v>
      </c>
      <c r="B13" s="13">
        <v>693.09</v>
      </c>
      <c r="C13" s="13">
        <v>693.09</v>
      </c>
      <c r="D13" s="15"/>
      <c r="E13" s="14"/>
      <c r="G13" s="23" t="s">
        <v>16</v>
      </c>
      <c r="H13" s="23" t="s">
        <v>45</v>
      </c>
      <c r="I13" s="23" t="s">
        <v>43</v>
      </c>
      <c r="J13" s="23" t="s">
        <v>44</v>
      </c>
    </row>
    <row r="14" spans="1:10">
      <c r="A14" s="11" t="s">
        <v>3</v>
      </c>
      <c r="B14" s="10">
        <f>B12-B13</f>
        <v>5342.33</v>
      </c>
      <c r="C14" s="10">
        <f>C12-C13</f>
        <v>6574.8</v>
      </c>
      <c r="D14" s="15">
        <f t="shared" si="0"/>
        <v>1232.4700000000003</v>
      </c>
      <c r="G14" s="14">
        <v>6061.31</v>
      </c>
      <c r="H14" s="14">
        <v>65</v>
      </c>
      <c r="I14" s="14">
        <v>1481.77</v>
      </c>
      <c r="J14" s="14"/>
    </row>
    <row r="15" spans="1:10">
      <c r="A15" s="46" t="s">
        <v>17</v>
      </c>
      <c r="B15" s="46"/>
      <c r="G15" s="14">
        <v>11799.58</v>
      </c>
      <c r="H15" s="14">
        <v>10</v>
      </c>
      <c r="I15" s="14">
        <v>2841.05</v>
      </c>
      <c r="J15" s="14"/>
    </row>
    <row r="16" spans="1:10">
      <c r="A16" s="1" t="s">
        <v>20</v>
      </c>
      <c r="B16" s="7">
        <f>B3+B6+B9+B12</f>
        <v>21224.989999999998</v>
      </c>
      <c r="C16" s="7">
        <f>C3+C6+C9+C12</f>
        <v>22922.059999999998</v>
      </c>
      <c r="G16" s="14">
        <v>4818.1899999999996</v>
      </c>
      <c r="H16" s="14">
        <v>10</v>
      </c>
      <c r="I16" s="14">
        <v>1164.05</v>
      </c>
      <c r="J16" s="14"/>
    </row>
    <row r="17" spans="1:15">
      <c r="A17" s="1" t="s">
        <v>21</v>
      </c>
      <c r="B17" s="13">
        <f>B4+B7+B10+B13</f>
        <v>2427.4699999999998</v>
      </c>
      <c r="C17" s="13">
        <f>C4+C7+C10+C13</f>
        <v>2427.4699999999998</v>
      </c>
      <c r="G17" s="25">
        <f>SUM(G14:G16)</f>
        <v>22679.079999999998</v>
      </c>
      <c r="H17" s="25">
        <f t="shared" ref="H17" si="7">SUM(H14:H16)</f>
        <v>85</v>
      </c>
      <c r="I17" s="25">
        <f t="shared" ref="I17" si="8">SUM(I14:I16)</f>
        <v>5486.87</v>
      </c>
      <c r="J17" s="25">
        <f t="shared" ref="J17" si="9">SUM(J14:J16)</f>
        <v>0</v>
      </c>
    </row>
    <row r="18" spans="1:15">
      <c r="A18" s="11" t="s">
        <v>3</v>
      </c>
      <c r="B18" s="10">
        <f>B16-B17</f>
        <v>18797.519999999997</v>
      </c>
      <c r="C18" s="10">
        <f>C16-C17</f>
        <v>20494.589999999997</v>
      </c>
      <c r="E18" s="15"/>
      <c r="G18" s="14"/>
      <c r="H18" s="24">
        <f>G17+H17</f>
        <v>22764.079999999998</v>
      </c>
      <c r="I18" s="14"/>
      <c r="J18" s="14"/>
    </row>
    <row r="19" spans="1:15">
      <c r="A19" s="26"/>
      <c r="B19" s="26"/>
      <c r="G19" s="23" t="s">
        <v>16</v>
      </c>
      <c r="H19" s="23" t="s">
        <v>45</v>
      </c>
      <c r="I19" s="23" t="s">
        <v>43</v>
      </c>
      <c r="J19" s="23" t="s">
        <v>44</v>
      </c>
    </row>
    <row r="20" spans="1:15">
      <c r="A20" s="26"/>
      <c r="B20" s="26"/>
      <c r="G20" s="14">
        <v>9983</v>
      </c>
      <c r="H20" s="14">
        <v>15</v>
      </c>
      <c r="I20" s="14">
        <v>2457.34</v>
      </c>
      <c r="J20" s="14">
        <v>735.4</v>
      </c>
    </row>
    <row r="21" spans="1:15">
      <c r="A21" s="26"/>
      <c r="B21" s="26"/>
      <c r="G21" s="14">
        <v>1102.1099999999999</v>
      </c>
      <c r="H21" s="14">
        <v>20</v>
      </c>
      <c r="I21" s="14">
        <v>269.58999999999997</v>
      </c>
      <c r="J21" s="14"/>
    </row>
    <row r="22" spans="1:15">
      <c r="A22" s="26"/>
      <c r="B22" s="26"/>
      <c r="F22" s="15"/>
      <c r="G22" s="14">
        <v>18440.25</v>
      </c>
      <c r="H22" s="14">
        <v>5</v>
      </c>
      <c r="I22" s="14">
        <v>4540.96</v>
      </c>
      <c r="J22" s="14"/>
    </row>
    <row r="23" spans="1:15">
      <c r="A23" s="26"/>
      <c r="B23" s="26"/>
      <c r="G23" s="25">
        <f>SUM(G20:G22)</f>
        <v>29525.360000000001</v>
      </c>
      <c r="H23" s="25">
        <f t="shared" ref="H23" si="10">SUM(H20:H22)</f>
        <v>40</v>
      </c>
      <c r="I23" s="25">
        <f t="shared" ref="I23" si="11">SUM(I20:I22)</f>
        <v>7267.89</v>
      </c>
      <c r="J23" s="25">
        <f t="shared" ref="J23" si="12">SUM(J20:J22)</f>
        <v>735.4</v>
      </c>
    </row>
    <row r="24" spans="1:15">
      <c r="A24" s="26"/>
      <c r="B24" s="26"/>
      <c r="G24" s="14"/>
      <c r="H24" s="24">
        <f>G23+H23</f>
        <v>29565.360000000001</v>
      </c>
      <c r="I24" s="14"/>
      <c r="J24" s="27">
        <f>J5+J11+J17+J23</f>
        <v>1063.2</v>
      </c>
    </row>
    <row r="25" spans="1:15">
      <c r="A25" s="26"/>
      <c r="B25" s="26"/>
      <c r="H25" s="28">
        <f>H6+H12+H18+H24</f>
        <v>94366.87</v>
      </c>
    </row>
    <row r="26" spans="1:15" ht="15.75">
      <c r="A26" s="45" t="s">
        <v>80</v>
      </c>
      <c r="B26" s="45"/>
      <c r="C26" s="45"/>
      <c r="L26" s="29"/>
      <c r="M26" s="29"/>
      <c r="N26" s="29"/>
      <c r="O26" s="29"/>
    </row>
    <row r="27" spans="1:15">
      <c r="B27" s="6" t="s">
        <v>27</v>
      </c>
      <c r="C27" s="6" t="s">
        <v>2</v>
      </c>
      <c r="G27" s="23" t="s">
        <v>47</v>
      </c>
      <c r="H27" s="2" t="s">
        <v>49</v>
      </c>
      <c r="L27" s="30"/>
      <c r="M27" s="30"/>
      <c r="N27" s="29"/>
      <c r="O27" s="29"/>
    </row>
    <row r="28" spans="1:15" ht="12.75" customHeight="1">
      <c r="A28" s="8" t="s">
        <v>10</v>
      </c>
      <c r="B28" s="13">
        <v>88437.47</v>
      </c>
      <c r="C28" s="18">
        <v>94366.87</v>
      </c>
      <c r="G28" s="40">
        <v>1196</v>
      </c>
      <c r="H28" s="41"/>
      <c r="L28" s="29"/>
      <c r="M28" s="34"/>
      <c r="N28" s="16"/>
      <c r="O28" s="29"/>
    </row>
    <row r="29" spans="1:15">
      <c r="A29" s="8" t="s">
        <v>22</v>
      </c>
      <c r="B29" s="13"/>
      <c r="C29" s="13"/>
      <c r="G29" s="40"/>
      <c r="H29" s="41"/>
      <c r="L29" s="31"/>
      <c r="M29" s="16"/>
      <c r="N29" s="16"/>
      <c r="O29" s="29"/>
    </row>
    <row r="30" spans="1:15">
      <c r="A30" s="8" t="s">
        <v>11</v>
      </c>
      <c r="B30" s="13">
        <v>28858.95</v>
      </c>
      <c r="C30" s="18">
        <f>SUM(E31:E45)</f>
        <v>55488.959999999999</v>
      </c>
      <c r="G30" s="40">
        <f>SUM(G34:G38)</f>
        <v>10896.08</v>
      </c>
      <c r="H30" s="42"/>
      <c r="L30" s="31"/>
      <c r="M30" s="16"/>
      <c r="N30" s="16"/>
      <c r="O30" s="29"/>
    </row>
    <row r="31" spans="1:15">
      <c r="A31" s="1" t="s">
        <v>12</v>
      </c>
      <c r="B31" s="13"/>
      <c r="C31" s="18"/>
      <c r="D31" s="13">
        <v>203.06</v>
      </c>
      <c r="E31" s="18">
        <v>2761.69</v>
      </c>
      <c r="G31" s="40"/>
      <c r="H31" s="41"/>
      <c r="L31" s="31"/>
      <c r="M31" s="16"/>
      <c r="N31" s="16"/>
      <c r="O31" s="29"/>
    </row>
    <row r="32" spans="1:15">
      <c r="A32" s="1" t="s">
        <v>76</v>
      </c>
      <c r="B32" s="13">
        <v>5640.69</v>
      </c>
      <c r="C32" s="19">
        <v>5640.69</v>
      </c>
      <c r="D32" s="13"/>
      <c r="E32" s="18"/>
      <c r="G32" s="40"/>
      <c r="H32" s="41"/>
      <c r="L32" s="31"/>
      <c r="M32" s="16"/>
      <c r="N32" s="16"/>
      <c r="O32" s="29"/>
    </row>
    <row r="33" spans="1:15">
      <c r="A33" s="1" t="s">
        <v>18</v>
      </c>
      <c r="B33" s="13"/>
      <c r="C33" s="13"/>
      <c r="D33" s="13">
        <v>877.13</v>
      </c>
      <c r="E33" s="13">
        <v>877.13</v>
      </c>
      <c r="G33" s="40"/>
      <c r="H33" s="41"/>
      <c r="L33" s="29"/>
      <c r="M33" s="16"/>
      <c r="N33" s="16"/>
      <c r="O33" s="29"/>
    </row>
    <row r="34" spans="1:15">
      <c r="A34" s="1" t="s">
        <v>13</v>
      </c>
      <c r="B34" s="13"/>
      <c r="C34" s="13"/>
      <c r="D34" s="13">
        <v>28228.29</v>
      </c>
      <c r="E34" s="13">
        <v>28228.29</v>
      </c>
      <c r="G34" s="40">
        <v>6852.17</v>
      </c>
      <c r="H34" s="41"/>
      <c r="J34" s="15"/>
      <c r="L34" s="29"/>
      <c r="M34" s="16"/>
      <c r="N34" s="16"/>
      <c r="O34" s="29"/>
    </row>
    <row r="35" spans="1:15">
      <c r="A35" s="1" t="s">
        <v>23</v>
      </c>
      <c r="B35" s="13"/>
      <c r="C35" s="13"/>
      <c r="D35" s="13"/>
      <c r="E35" s="13"/>
      <c r="G35" s="40"/>
      <c r="H35" s="41"/>
      <c r="L35" s="29"/>
      <c r="M35" s="16"/>
      <c r="N35" s="16"/>
      <c r="O35" s="29"/>
    </row>
    <row r="36" spans="1:15">
      <c r="A36" s="1" t="s">
        <v>48</v>
      </c>
      <c r="B36" s="13"/>
      <c r="C36" s="13"/>
      <c r="D36" s="13"/>
      <c r="E36" s="13"/>
      <c r="G36" s="40"/>
      <c r="H36" s="42">
        <v>2015.4</v>
      </c>
      <c r="L36" s="29"/>
      <c r="M36" s="16"/>
      <c r="N36" s="16"/>
      <c r="O36" s="29"/>
    </row>
    <row r="37" spans="1:15">
      <c r="A37" s="1" t="s">
        <v>14</v>
      </c>
      <c r="B37" s="13"/>
      <c r="C37" s="13"/>
      <c r="D37" s="13"/>
      <c r="E37" s="13"/>
      <c r="G37" s="40"/>
      <c r="H37" s="41"/>
      <c r="L37" s="29"/>
      <c r="M37" s="16"/>
      <c r="N37" s="16"/>
      <c r="O37" s="29"/>
    </row>
    <row r="38" spans="1:15">
      <c r="A38" s="1" t="s">
        <v>19</v>
      </c>
      <c r="B38" s="13"/>
      <c r="C38" s="13"/>
      <c r="D38" s="13">
        <v>19666.900000000001</v>
      </c>
      <c r="E38" s="18">
        <v>18795.349999999999</v>
      </c>
      <c r="G38" s="40">
        <v>4043.91</v>
      </c>
      <c r="H38" s="41"/>
      <c r="L38" s="29"/>
      <c r="M38" s="16"/>
      <c r="N38" s="16"/>
      <c r="O38" s="29"/>
    </row>
    <row r="39" spans="1:15">
      <c r="A39" s="1" t="s">
        <v>46</v>
      </c>
      <c r="B39" s="13"/>
      <c r="C39" s="13"/>
      <c r="D39" s="13"/>
      <c r="E39" s="18"/>
      <c r="G39" s="40"/>
      <c r="H39" s="41"/>
      <c r="L39" s="29"/>
      <c r="M39" s="16"/>
      <c r="N39" s="16"/>
      <c r="O39" s="29"/>
    </row>
    <row r="40" spans="1:15">
      <c r="A40" s="1"/>
      <c r="B40" s="13"/>
      <c r="C40" s="13"/>
      <c r="D40" s="13"/>
      <c r="E40" s="54">
        <v>1148</v>
      </c>
      <c r="F40" s="39" t="s">
        <v>90</v>
      </c>
      <c r="G40" s="14"/>
      <c r="L40" s="29"/>
      <c r="M40" s="16"/>
      <c r="N40" s="16"/>
      <c r="O40" s="29"/>
    </row>
    <row r="41" spans="1:15">
      <c r="A41" s="1"/>
      <c r="B41" s="13"/>
      <c r="C41" s="13"/>
      <c r="D41" s="13"/>
      <c r="E41" s="37">
        <v>1222.5</v>
      </c>
      <c r="F41" s="55" t="s">
        <v>91</v>
      </c>
      <c r="G41" s="14"/>
      <c r="L41" s="29"/>
      <c r="M41" s="16"/>
      <c r="N41" s="16"/>
      <c r="O41" s="29"/>
    </row>
    <row r="42" spans="1:15">
      <c r="A42" s="1"/>
      <c r="B42" s="13"/>
      <c r="C42" s="13"/>
      <c r="D42" s="13"/>
      <c r="E42" s="37">
        <v>1208</v>
      </c>
      <c r="F42" s="17" t="s">
        <v>92</v>
      </c>
      <c r="G42" s="14"/>
      <c r="L42" s="29"/>
      <c r="M42" s="16"/>
      <c r="N42" s="16"/>
      <c r="O42" s="29"/>
    </row>
    <row r="43" spans="1:15">
      <c r="A43" s="1"/>
      <c r="B43" s="13"/>
      <c r="C43" s="13"/>
      <c r="D43" s="13"/>
      <c r="E43" s="37">
        <v>1208</v>
      </c>
      <c r="F43" s="17" t="s">
        <v>93</v>
      </c>
      <c r="G43" s="14"/>
      <c r="L43" s="29"/>
      <c r="M43" s="16"/>
      <c r="N43" s="16"/>
      <c r="O43" s="29"/>
    </row>
    <row r="44" spans="1:15">
      <c r="A44" s="1"/>
      <c r="B44" s="13"/>
      <c r="C44" s="13"/>
      <c r="D44" s="13"/>
      <c r="E44" s="13">
        <v>20</v>
      </c>
      <c r="F44" s="17" t="s">
        <v>94</v>
      </c>
      <c r="G44" s="14"/>
      <c r="L44" s="29"/>
      <c r="M44" s="16"/>
      <c r="N44" s="16"/>
      <c r="O44" s="29"/>
    </row>
    <row r="45" spans="1:15">
      <c r="A45" s="1"/>
      <c r="B45" s="13"/>
      <c r="C45" s="13"/>
      <c r="D45" s="13"/>
      <c r="E45" s="13">
        <v>20</v>
      </c>
      <c r="F45" s="17" t="s">
        <v>95</v>
      </c>
      <c r="G45" s="14"/>
      <c r="L45" s="29"/>
      <c r="M45" s="16"/>
      <c r="N45" s="16"/>
      <c r="O45" s="29"/>
    </row>
    <row r="46" spans="1:15">
      <c r="A46" s="12" t="s">
        <v>15</v>
      </c>
      <c r="B46" s="13">
        <v>40339.22</v>
      </c>
      <c r="C46" s="18">
        <f>C28-C30</f>
        <v>38877.909999999996</v>
      </c>
      <c r="G46" s="42">
        <f>G28-G30</f>
        <v>-9700.08</v>
      </c>
      <c r="H46" s="40">
        <v>-7684.68</v>
      </c>
      <c r="L46" s="29"/>
      <c r="M46" s="16"/>
      <c r="N46" s="16"/>
      <c r="O46" s="29"/>
    </row>
    <row r="47" spans="1:15">
      <c r="L47" s="31"/>
      <c r="M47" s="16"/>
      <c r="N47" s="16"/>
      <c r="O47" s="29"/>
    </row>
    <row r="48" spans="1:15" ht="15.75">
      <c r="A48" s="45" t="s">
        <v>79</v>
      </c>
      <c r="B48" s="45"/>
      <c r="C48" s="45"/>
      <c r="E48" s="23" t="s">
        <v>47</v>
      </c>
      <c r="L48" s="32"/>
      <c r="M48" s="16"/>
      <c r="N48" s="16"/>
      <c r="O48" s="29"/>
    </row>
    <row r="49" spans="1:15">
      <c r="B49" s="5" t="s">
        <v>27</v>
      </c>
      <c r="C49" s="6" t="s">
        <v>2</v>
      </c>
      <c r="D49" s="16" t="s">
        <v>26</v>
      </c>
      <c r="L49" s="32"/>
      <c r="M49" s="16"/>
      <c r="N49" s="16"/>
      <c r="O49" s="29"/>
    </row>
    <row r="50" spans="1:15">
      <c r="A50" s="1" t="s">
        <v>16</v>
      </c>
      <c r="B50" s="7">
        <v>44826.48</v>
      </c>
      <c r="C50" s="37">
        <f>C46</f>
        <v>38877.909999999996</v>
      </c>
      <c r="D50" s="14"/>
      <c r="E50" s="35">
        <v>-9700.08</v>
      </c>
      <c r="F50" s="14">
        <v>-7684.68</v>
      </c>
      <c r="G50" s="2" t="s">
        <v>57</v>
      </c>
      <c r="H50" s="15"/>
      <c r="L50" s="33"/>
      <c r="M50" s="16"/>
      <c r="N50" s="16"/>
      <c r="O50" s="29"/>
    </row>
    <row r="51" spans="1:15">
      <c r="A51" s="1" t="s">
        <v>77</v>
      </c>
      <c r="B51" s="7"/>
      <c r="C51" s="37">
        <v>4487.26</v>
      </c>
      <c r="D51" s="14"/>
      <c r="E51" s="35"/>
      <c r="F51" s="14"/>
      <c r="H51" s="15"/>
      <c r="L51" s="33"/>
      <c r="M51" s="16"/>
      <c r="N51" s="16"/>
      <c r="O51" s="29"/>
    </row>
    <row r="52" spans="1:15">
      <c r="A52" s="1" t="s">
        <v>50</v>
      </c>
      <c r="B52" s="7"/>
      <c r="C52" s="37">
        <v>2015.4</v>
      </c>
      <c r="D52" s="14"/>
      <c r="E52" s="35"/>
      <c r="F52" s="14"/>
      <c r="L52" s="33"/>
      <c r="M52" s="16"/>
      <c r="N52" s="16"/>
      <c r="O52" s="29"/>
    </row>
    <row r="53" spans="1:15">
      <c r="A53" s="1" t="s">
        <v>32</v>
      </c>
      <c r="B53" s="13">
        <v>7684.68</v>
      </c>
      <c r="C53" s="18">
        <v>9700.08</v>
      </c>
      <c r="D53" s="14"/>
      <c r="L53" s="33"/>
      <c r="M53" s="16"/>
      <c r="N53" s="29"/>
      <c r="O53" s="29"/>
    </row>
    <row r="54" spans="1:15">
      <c r="A54" s="1" t="s">
        <v>28</v>
      </c>
      <c r="B54" s="7"/>
      <c r="C54" s="13"/>
      <c r="D54" s="14"/>
      <c r="L54" s="29"/>
      <c r="M54" s="29"/>
      <c r="N54" s="29"/>
      <c r="O54" s="29"/>
    </row>
    <row r="55" spans="1:15">
      <c r="A55" s="1" t="s">
        <v>54</v>
      </c>
      <c r="B55" s="7"/>
      <c r="C55" s="7"/>
      <c r="D55" s="14"/>
      <c r="L55" s="29"/>
      <c r="M55" s="29"/>
      <c r="N55" s="29"/>
      <c r="O55" s="29"/>
    </row>
    <row r="56" spans="1:15">
      <c r="A56" s="1" t="s">
        <v>18</v>
      </c>
      <c r="B56" s="13">
        <v>877.13</v>
      </c>
      <c r="C56" s="13">
        <v>877.13</v>
      </c>
      <c r="D56" s="14"/>
      <c r="L56" s="29"/>
      <c r="M56" s="29"/>
      <c r="N56" s="29"/>
      <c r="O56" s="29"/>
    </row>
    <row r="57" spans="1:15">
      <c r="A57" s="1" t="s">
        <v>29</v>
      </c>
      <c r="B57" s="13">
        <v>877.13</v>
      </c>
      <c r="C57" s="13">
        <v>877.13</v>
      </c>
      <c r="D57" s="14"/>
      <c r="L57" s="29"/>
      <c r="M57" s="29"/>
      <c r="N57" s="29"/>
      <c r="O57" s="29"/>
    </row>
    <row r="58" spans="1:15">
      <c r="A58" s="1" t="s">
        <v>30</v>
      </c>
      <c r="B58" s="13">
        <v>3038.43</v>
      </c>
      <c r="C58" s="13">
        <v>3038.43</v>
      </c>
      <c r="D58" s="14"/>
      <c r="L58" s="29"/>
      <c r="M58" s="29"/>
      <c r="N58" s="29"/>
      <c r="O58" s="29"/>
    </row>
    <row r="59" spans="1:15">
      <c r="A59" s="1" t="s">
        <v>75</v>
      </c>
      <c r="B59" s="13">
        <v>3011.42</v>
      </c>
      <c r="C59" s="13">
        <v>3011.42</v>
      </c>
      <c r="D59" s="14"/>
    </row>
    <row r="60" spans="1:15">
      <c r="A60" s="1" t="s">
        <v>51</v>
      </c>
      <c r="B60" s="13">
        <v>1063.2</v>
      </c>
      <c r="C60" s="19">
        <v>1063.2</v>
      </c>
      <c r="D60" s="14"/>
    </row>
    <row r="61" spans="1:15">
      <c r="A61" s="1" t="s">
        <v>52</v>
      </c>
      <c r="B61" s="36"/>
      <c r="C61" s="43"/>
      <c r="D61" s="14"/>
    </row>
    <row r="62" spans="1:15">
      <c r="A62" s="1" t="s">
        <v>25</v>
      </c>
      <c r="B62" s="13"/>
      <c r="C62" s="18"/>
      <c r="D62" s="14"/>
      <c r="E62" s="15"/>
    </row>
    <row r="63" spans="1:15">
      <c r="A63" s="1" t="s">
        <v>31</v>
      </c>
      <c r="B63" s="13">
        <v>4200</v>
      </c>
      <c r="C63" s="19">
        <v>4200</v>
      </c>
      <c r="D63" s="14"/>
    </row>
    <row r="64" spans="1:15">
      <c r="A64" s="1" t="s">
        <v>53</v>
      </c>
      <c r="B64" s="13">
        <v>3000</v>
      </c>
      <c r="C64" s="13">
        <v>3000</v>
      </c>
      <c r="D64" s="14"/>
    </row>
    <row r="65" spans="1:8">
      <c r="A65" s="1" t="s">
        <v>33</v>
      </c>
      <c r="B65" s="13">
        <v>3817.65</v>
      </c>
      <c r="C65" s="13">
        <v>3817.65</v>
      </c>
      <c r="D65" s="14"/>
    </row>
    <row r="66" spans="1:8">
      <c r="A66" s="1" t="s">
        <v>56</v>
      </c>
      <c r="B66" s="7"/>
      <c r="C66" s="18"/>
      <c r="D66" s="14"/>
    </row>
    <row r="67" spans="1:8">
      <c r="A67" s="1" t="s">
        <v>55</v>
      </c>
      <c r="B67" s="7"/>
      <c r="C67" s="18"/>
      <c r="D67" s="14"/>
    </row>
    <row r="68" spans="1:8">
      <c r="A68" s="1" t="s">
        <v>34</v>
      </c>
      <c r="B68" s="7"/>
      <c r="C68" s="18"/>
      <c r="D68" s="14"/>
    </row>
    <row r="70" spans="1:8" ht="15.75">
      <c r="A70" s="45" t="s">
        <v>78</v>
      </c>
      <c r="B70" s="45"/>
      <c r="C70" s="45"/>
      <c r="E70" s="44" t="s">
        <v>81</v>
      </c>
    </row>
    <row r="71" spans="1:8">
      <c r="B71" s="5" t="s">
        <v>27</v>
      </c>
      <c r="C71" s="6" t="s">
        <v>2</v>
      </c>
      <c r="E71" s="22" t="s">
        <v>47</v>
      </c>
    </row>
    <row r="72" spans="1:8">
      <c r="A72" s="1" t="s">
        <v>35</v>
      </c>
      <c r="B72" s="13">
        <v>49343.02</v>
      </c>
      <c r="C72" s="18">
        <f>C50+C73</f>
        <v>43394.45</v>
      </c>
      <c r="E72" s="35">
        <v>-9700.08</v>
      </c>
      <c r="F72" s="14">
        <v>-7684.68</v>
      </c>
      <c r="G72" s="2" t="s">
        <v>57</v>
      </c>
    </row>
    <row r="73" spans="1:8">
      <c r="A73" s="1" t="s">
        <v>58</v>
      </c>
      <c r="B73" s="13">
        <v>4516.54</v>
      </c>
      <c r="C73" s="13">
        <v>4516.54</v>
      </c>
      <c r="E73" s="14"/>
    </row>
    <row r="74" spans="1:8">
      <c r="A74" s="1" t="s">
        <v>77</v>
      </c>
      <c r="B74" s="7"/>
      <c r="C74" s="37">
        <v>4487.26</v>
      </c>
      <c r="E74" s="14"/>
    </row>
    <row r="75" spans="1:8">
      <c r="A75" s="1" t="s">
        <v>59</v>
      </c>
      <c r="B75" s="13"/>
      <c r="C75" s="18">
        <v>9700.08</v>
      </c>
      <c r="E75" s="14"/>
      <c r="H75" s="2" t="s">
        <v>40</v>
      </c>
    </row>
    <row r="76" spans="1:8">
      <c r="A76" s="1" t="s">
        <v>36</v>
      </c>
      <c r="B76" s="13">
        <v>49343.02</v>
      </c>
      <c r="C76" s="18">
        <f>C72--C74-C75</f>
        <v>38181.629999999997</v>
      </c>
      <c r="E76" s="14"/>
      <c r="H76" s="2" t="s">
        <v>39</v>
      </c>
    </row>
    <row r="77" spans="1:8">
      <c r="A77" s="1" t="s">
        <v>60</v>
      </c>
      <c r="B77" s="13">
        <v>13849.4</v>
      </c>
      <c r="C77" s="18">
        <f>C76*B77/B76</f>
        <v>10716.66603547979</v>
      </c>
      <c r="D77" s="17" t="s">
        <v>72</v>
      </c>
      <c r="E77" s="14"/>
    </row>
    <row r="78" spans="1:8">
      <c r="A78" s="1" t="s">
        <v>71</v>
      </c>
      <c r="B78" s="13"/>
      <c r="C78" s="18">
        <f>E72*B78/F72</f>
        <v>0</v>
      </c>
      <c r="D78" s="38">
        <f>C78-B78</f>
        <v>0</v>
      </c>
      <c r="E78" s="14"/>
    </row>
    <row r="79" spans="1:8">
      <c r="A79" s="1" t="s">
        <v>61</v>
      </c>
      <c r="B79" s="13"/>
      <c r="C79" s="18">
        <v>450</v>
      </c>
      <c r="D79" s="2" t="s">
        <v>82</v>
      </c>
      <c r="E79" s="14"/>
    </row>
    <row r="80" spans="1:8">
      <c r="A80" s="1" t="s">
        <v>62</v>
      </c>
      <c r="B80" s="13"/>
      <c r="C80" s="18">
        <v>300</v>
      </c>
      <c r="D80" s="2" t="s">
        <v>74</v>
      </c>
      <c r="E80" s="14"/>
    </row>
    <row r="81" spans="1:5">
      <c r="A81" s="1" t="s">
        <v>63</v>
      </c>
      <c r="B81" s="13">
        <v>1063.2</v>
      </c>
      <c r="C81" s="13">
        <v>1063.2</v>
      </c>
      <c r="E81" s="14"/>
    </row>
    <row r="82" spans="1:5">
      <c r="A82" s="1" t="s">
        <v>64</v>
      </c>
      <c r="B82" s="13"/>
      <c r="C82" s="13"/>
      <c r="E82" s="14"/>
    </row>
    <row r="83" spans="1:5">
      <c r="A83" s="1" t="s">
        <v>37</v>
      </c>
      <c r="B83" s="13">
        <v>90</v>
      </c>
      <c r="C83" s="13">
        <v>90</v>
      </c>
      <c r="E83" s="14"/>
    </row>
    <row r="84" spans="1:5">
      <c r="A84" s="1" t="s">
        <v>70</v>
      </c>
      <c r="B84" s="13">
        <v>18</v>
      </c>
      <c r="C84" s="13">
        <v>18</v>
      </c>
      <c r="E84" s="14"/>
    </row>
    <row r="85" spans="1:5">
      <c r="A85" s="1" t="s">
        <v>65</v>
      </c>
      <c r="B85" s="13">
        <v>13849.4</v>
      </c>
      <c r="C85" s="18">
        <f>C77-+D78-C79-C80-C81-C82+C83+C84</f>
        <v>9011.4660354797888</v>
      </c>
      <c r="E85" s="14"/>
    </row>
    <row r="86" spans="1:5">
      <c r="A86" s="1" t="s">
        <v>84</v>
      </c>
      <c r="B86" s="36"/>
      <c r="C86" s="53"/>
      <c r="E86" s="14"/>
    </row>
    <row r="87" spans="1:5">
      <c r="A87" s="20" t="s">
        <v>66</v>
      </c>
      <c r="B87" s="13">
        <v>12786.2</v>
      </c>
      <c r="C87" s="18">
        <f>C85-C86</f>
        <v>9011.4660354797888</v>
      </c>
      <c r="E87" s="14"/>
    </row>
    <row r="88" spans="1:5">
      <c r="A88" s="20" t="s">
        <v>73</v>
      </c>
      <c r="B88" s="13"/>
      <c r="C88" s="19"/>
      <c r="E88" s="14"/>
    </row>
    <row r="89" spans="1:5">
      <c r="A89" s="1" t="s">
        <v>67</v>
      </c>
      <c r="B89" s="13">
        <v>2026.73</v>
      </c>
      <c r="C89" s="18">
        <f>C76*B89/B76</f>
        <v>1568.2837201675131</v>
      </c>
      <c r="E89" s="14"/>
    </row>
    <row r="90" spans="1:5">
      <c r="A90" s="1" t="s">
        <v>68</v>
      </c>
      <c r="B90" s="13">
        <v>650</v>
      </c>
      <c r="C90" s="13">
        <v>650</v>
      </c>
      <c r="E90" s="14"/>
    </row>
    <row r="91" spans="1:5">
      <c r="A91" s="1" t="s">
        <v>69</v>
      </c>
      <c r="B91" s="13">
        <v>650</v>
      </c>
      <c r="C91" s="13">
        <v>650</v>
      </c>
      <c r="E91" s="14"/>
    </row>
    <row r="92" spans="1:5">
      <c r="A92" s="1" t="s">
        <v>83</v>
      </c>
      <c r="B92" s="13">
        <v>12108.72</v>
      </c>
      <c r="C92" s="18">
        <f>C77*B92/B77</f>
        <v>9369.7278118282993</v>
      </c>
      <c r="E92" s="14"/>
    </row>
    <row r="93" spans="1:5">
      <c r="A93" s="21" t="s">
        <v>38</v>
      </c>
      <c r="B93" s="13">
        <v>27679.65</v>
      </c>
      <c r="C93" s="18">
        <f>C87+C88+C89+C90+C91+C92</f>
        <v>21249.477567475602</v>
      </c>
      <c r="E93" s="38">
        <f>C93-B93</f>
        <v>-6430.1724325243995</v>
      </c>
    </row>
    <row r="97" spans="1:5">
      <c r="A97" s="47" t="s">
        <v>85</v>
      </c>
      <c r="B97" s="47"/>
    </row>
    <row r="98" spans="1:5">
      <c r="E98" s="14"/>
    </row>
    <row r="99" spans="1:5" ht="27" customHeight="1">
      <c r="A99" s="48" t="s">
        <v>86</v>
      </c>
      <c r="B99" s="48"/>
      <c r="C99" s="48"/>
      <c r="D99" s="49"/>
      <c r="E99" s="49"/>
    </row>
    <row r="100" spans="1:5" ht="27" customHeight="1">
      <c r="A100" s="50" t="s">
        <v>87</v>
      </c>
      <c r="B100" s="50"/>
      <c r="C100" s="50"/>
      <c r="D100" s="50"/>
      <c r="E100" s="50"/>
    </row>
    <row r="101" spans="1:5" ht="30.75" customHeight="1">
      <c r="A101" s="51" t="s">
        <v>88</v>
      </c>
      <c r="B101" s="51"/>
      <c r="C101" s="51"/>
      <c r="D101" s="52" t="s">
        <v>89</v>
      </c>
      <c r="E101" s="52"/>
    </row>
  </sheetData>
  <mergeCells count="8">
    <mergeCell ref="A99:C99"/>
    <mergeCell ref="A100:E100"/>
    <mergeCell ref="A101:C101"/>
    <mergeCell ref="D101:E101"/>
    <mergeCell ref="A48:C48"/>
    <mergeCell ref="A70:C70"/>
    <mergeCell ref="A26:C26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2019-06-19T08:48:23Z</cp:lastPrinted>
  <dcterms:created xsi:type="dcterms:W3CDTF">2017-11-15T07:39:37Z</dcterms:created>
  <dcterms:modified xsi:type="dcterms:W3CDTF">2022-12-16T04:18:01Z</dcterms:modified>
</cp:coreProperties>
</file>