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8540" windowHeight="12240"/>
  </bookViews>
  <sheets>
    <sheet name="2016" sheetId="7" r:id="rId1"/>
  </sheets>
  <calcPr calcId="125725"/>
</workbook>
</file>

<file path=xl/calcChain.xml><?xml version="1.0" encoding="utf-8"?>
<calcChain xmlns="http://schemas.openxmlformats.org/spreadsheetml/2006/main">
  <c r="C80" i="7"/>
  <c r="C71"/>
  <c r="G46"/>
  <c r="B79"/>
  <c r="G27" l="1"/>
  <c r="I26" s="1"/>
  <c r="C47" l="1"/>
  <c r="C27" l="1"/>
  <c r="C45" s="1"/>
  <c r="C51" s="1"/>
  <c r="C68" s="1"/>
  <c r="C72" s="1"/>
  <c r="B27"/>
  <c r="B45" s="1"/>
  <c r="B51" s="1"/>
  <c r="B68" s="1"/>
  <c r="B72" s="1"/>
  <c r="C20"/>
  <c r="B20"/>
  <c r="C19"/>
  <c r="B19"/>
  <c r="C17"/>
  <c r="B17"/>
  <c r="C13"/>
  <c r="B13"/>
  <c r="C9"/>
  <c r="B9"/>
  <c r="C5"/>
  <c r="B5"/>
  <c r="C73" l="1"/>
  <c r="C79" s="1"/>
  <c r="C81" s="1"/>
  <c r="D5"/>
  <c r="D13"/>
  <c r="D9"/>
  <c r="D17"/>
  <c r="C21"/>
  <c r="B21"/>
  <c r="C88" l="1"/>
  <c r="E88" s="1"/>
</calcChain>
</file>

<file path=xl/sharedStrings.xml><?xml version="1.0" encoding="utf-8"?>
<sst xmlns="http://schemas.openxmlformats.org/spreadsheetml/2006/main" count="112" uniqueCount="94">
  <si>
    <t>1' -εξόδων</t>
  </si>
  <si>
    <t>1' -εσόδων</t>
  </si>
  <si>
    <t>χτες</t>
  </si>
  <si>
    <t>σημερα</t>
  </si>
  <si>
    <t>αποτελεσμα</t>
  </si>
  <si>
    <t>2' -εσόδων</t>
  </si>
  <si>
    <t>2' -εξόδων</t>
  </si>
  <si>
    <t>3' -εσόδων</t>
  </si>
  <si>
    <t>3' -εξόδων</t>
  </si>
  <si>
    <t>4' -εσόδων</t>
  </si>
  <si>
    <t>4' -εξόδων</t>
  </si>
  <si>
    <t>τζιρος</t>
  </si>
  <si>
    <t>εξοδα</t>
  </si>
  <si>
    <t>ταμεια</t>
  </si>
  <si>
    <t>αποσβέσεις</t>
  </si>
  <si>
    <t>μισθοί</t>
  </si>
  <si>
    <t>έξοδα τρίτων</t>
  </si>
  <si>
    <t>κέρδος</t>
  </si>
  <si>
    <t>εσοδα</t>
  </si>
  <si>
    <t>εκαθαριστικη ΦΠΑ</t>
  </si>
  <si>
    <t>ιδιόχρηση</t>
  </si>
  <si>
    <t>έξοδα</t>
  </si>
  <si>
    <t>εσόδων</t>
  </si>
  <si>
    <t>εξόδων</t>
  </si>
  <si>
    <t>πάγια</t>
  </si>
  <si>
    <t>παροχες τριτων ,φοροι-τελη</t>
  </si>
  <si>
    <t>ΦΠΑ = [16% από 1-7 =24%]</t>
  </si>
  <si>
    <t>αναμορφωσηΙΚΑ</t>
  </si>
  <si>
    <t>πληρωμες</t>
  </si>
  <si>
    <t>προκαταβολη 2015</t>
  </si>
  <si>
    <t>ΙΚΑ = από πληρωμές = από 1/1/14</t>
  </si>
  <si>
    <t>ποσό έδρας</t>
  </si>
  <si>
    <t>ποσό πληρωμής</t>
  </si>
  <si>
    <t>εισπραχθεισα προκαταβολη 2015</t>
  </si>
  <si>
    <t>πληρωμεςΙΚΑ</t>
  </si>
  <si>
    <t>δωρεαν παραχώρηση σύζηγο</t>
  </si>
  <si>
    <t>τοκοι δανείων</t>
  </si>
  <si>
    <t>δηλωθεν εισόδημα</t>
  </si>
  <si>
    <t>εισόδημα φορολογητέο</t>
  </si>
  <si>
    <t>τέλος χαρτοσήμου</t>
  </si>
  <si>
    <t>σήμα BMW</t>
  </si>
  <si>
    <t>σήμα Jenifer</t>
  </si>
  <si>
    <t>zηλ</t>
  </si>
  <si>
    <t>επιχειρηματική ζημιά του συζύγου</t>
  </si>
  <si>
    <t>αθηνά</t>
  </si>
  <si>
    <t>ιατρικά zηλ</t>
  </si>
  <si>
    <t>αφσάλεια ζωής</t>
  </si>
  <si>
    <t>τοκοι δανείων zηλ</t>
  </si>
  <si>
    <t>παρακρατησεις 20%</t>
  </si>
  <si>
    <t>παρακρατησεις 20% zηλ</t>
  </si>
  <si>
    <t>ακίνητα</t>
  </si>
  <si>
    <t>zηλ = δηλωθεν εισόδημα ΛΑΘΟΣ</t>
  </si>
  <si>
    <t>φόρος κλίμακας</t>
  </si>
  <si>
    <t>μειώσεις φόρου</t>
  </si>
  <si>
    <t>τόκοι + ασφάλεια</t>
  </si>
  <si>
    <t>μειώσεις φόρου zηλ</t>
  </si>
  <si>
    <t>ιατρικα + τόκοι + ασφάλεια</t>
  </si>
  <si>
    <t>φόρος &amp; συμπληρωματικός</t>
  </si>
  <si>
    <t>φόρος κύριος</t>
  </si>
  <si>
    <t>ποσό έδρας zηλ</t>
  </si>
  <si>
    <t>ΟΓΑ στο χαρτόσημο</t>
  </si>
  <si>
    <t>ε3 = 10/07/2017</t>
  </si>
  <si>
    <t>εναντι=3.000</t>
  </si>
  <si>
    <t>ρυθμ=</t>
  </si>
  <si>
    <t>ΤΑΝ= 8.438,58</t>
  </si>
  <si>
    <t>ΤΑΣ= 5.466,9</t>
  </si>
  <si>
    <t>ζημία</t>
  </si>
  <si>
    <t>επιδότηση</t>
  </si>
  <si>
    <t>λόγω δαπΜΗεκπ βγάζει -512,25</t>
  </si>
  <si>
    <t>δαπάνες ΜΗ εκπιπτώμενες</t>
  </si>
  <si>
    <t>Ε1 = 10/07/2017</t>
  </si>
  <si>
    <t>ενοίκιο Δάφνη</t>
  </si>
  <si>
    <t>αφσάλεια ζωής zηλ</t>
  </si>
  <si>
    <t>λαθος</t>
  </si>
  <si>
    <t>εκκαθαριστικό = 10/07/2017</t>
  </si>
  <si>
    <t>συμβΠοσά</t>
  </si>
  <si>
    <t>εισφορά αλληλεγγύης</t>
  </si>
  <si>
    <t>προκαταβολη  για 2017</t>
  </si>
  <si>
    <t>3.2]καταχώρηση ρυθμίσεων ΙΚΑ ή κρατήσεων λογαριασμών = από πληρωμές = από οφειλές 1/1/14</t>
  </si>
  <si>
    <t>4.1] παρακράτηση = 20% . Από 2011 ΠΑΝΩ από 300 €</t>
  </si>
  <si>
    <t>4.2] άμεσα όπως προβείται σε τακτοποίηση για να υπογίζονται κάθε χρονιά στα Ε1</t>
  </si>
  <si>
    <t>4.3] δεν έχει γίνει καμία κίνηση από εκκίνηση δραστηριότητας = 1998</t>
  </si>
  <si>
    <t>5] αποσβέσεις = σταθερές ΜΕ αναφορά στο ποσοστό</t>
  </si>
  <si>
    <t>ΙΔΕ συνημμένο Νο 1</t>
  </si>
  <si>
    <t>6] ΦΠΑ = εως 30/6/10 με 0% = από 1/7/10 με 16% = από 1/7/2016 με 24%</t>
  </si>
  <si>
    <t xml:space="preserve">ΤΑΜΕΙΑ -244ω1 = πούλια (ΤΑΝ - ΤΑΣ) , (εθνικη - ΕΛΤΑ) , (ΧΩΡΙΣ τιμολόγιο αγοράς = έξοδο) , ΧΑΡΤΟΣΗΜΑΣΜΕΝΑ στο αντίγραφο (1998-2016/6ο) </t>
  </si>
  <si>
    <t xml:space="preserve">244ω2 = πούλια στα αντίγραφα (ΤΑΝ - ΤΑΣ) , (εθνικη - ΕΛΤΑ) , (ως έσοδο στα συμβόλαια) (1998-2016/6ο) </t>
  </si>
  <si>
    <t>281υ = διπλοπληρωμή σε αγοραπωλησίες ΒΑΣΕΙ προσυμφώνου {{{ = ΌΧΙ υπολογισμός αρραβώνα ( ΤΑΝ ) }}}</t>
  </si>
  <si>
    <t>ΤΑΜΕΙΑ -283τ1 = ΤΑΧΔΙΚ (ΧΩΡΙΣ τιμολόγιο αγοράς = έξοδο) στο συμβόλαιο (1998 έως σήμερα)</t>
  </si>
  <si>
    <t>283τ2 = ΤΑΧΔΙΚ στο συμβόλαιο ως ΕΣΟΔΟ (1998-2018)</t>
  </si>
  <si>
    <t>ΤΑΜΕΙΑ -283τ3 = ΤΑΧΔΙΚ (ΧΩΡΙΣ τιμολόγιο αγοράς = έξοδο) στο αντίγραφο (1998 έως σήμερα)</t>
  </si>
  <si>
    <t>283τ4 = ΤΑΧΔΙΚ στο αντίγραφο ως ΕΣΟΔΟ (1998-2019)</t>
  </si>
  <si>
    <t xml:space="preserve">283φ1 = 283φ1 = χαρτόσημα (ως έσοδο) στα Τ.Π.Υ. &amp; Α.Π.Υ (1998-2019) </t>
  </si>
  <si>
    <t>ΤΑΜΕΙΑ -283φ2 = χαρτόσημα στα Τ.Π.Υ. &amp; Α.Π.Υ (ΧΩΡΙΣ τιμολόγιο αγοράς = έξοδο) (1998-2019)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</si>
</sst>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.00\ _Δ_ρ_χ_-;\-* #,##0.00\ _Δ_ρ_χ_-;_-* &quot;-&quot;??\ _Δ_ρ_χ_-;_-@_-"/>
  </numFmts>
  <fonts count="18"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10"/>
      <color rgb="FFFF0000"/>
      <name val="Arial"/>
      <family val="2"/>
      <charset val="161"/>
    </font>
    <font>
      <b/>
      <sz val="10"/>
      <color rgb="FF00B050"/>
      <name val="Arial"/>
      <family val="2"/>
      <charset val="161"/>
    </font>
    <font>
      <b/>
      <sz val="10"/>
      <color rgb="FF0070C0"/>
      <name val="Arial"/>
      <family val="2"/>
      <charset val="161"/>
    </font>
    <font>
      <sz val="10"/>
      <color theme="9" tint="-0.249977111117893"/>
      <name val="Arial"/>
      <family val="2"/>
      <charset val="161"/>
    </font>
    <font>
      <sz val="10"/>
      <color rgb="FFFF000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0"/>
      <color rgb="FFFF00FF"/>
      <name val="Arial"/>
      <family val="2"/>
      <charset val="161"/>
    </font>
    <font>
      <b/>
      <sz val="12"/>
      <color rgb="FFFF0000"/>
      <name val="Arial"/>
      <family val="2"/>
      <charset val="161"/>
    </font>
    <font>
      <sz val="10"/>
      <color rgb="FF0070C0"/>
      <name val="Arial"/>
      <family val="2"/>
      <charset val="161"/>
    </font>
    <font>
      <b/>
      <sz val="10"/>
      <color rgb="FF7030A0"/>
      <name val="Arial"/>
      <family val="2"/>
      <charset val="161"/>
    </font>
    <font>
      <b/>
      <sz val="10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45">
    <xf numFmtId="0" fontId="0" fillId="0" borderId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0" fontId="11" fillId="0" borderId="0"/>
    <xf numFmtId="43" fontId="2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2" fillId="0" borderId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2" fillId="0" borderId="0"/>
    <xf numFmtId="0" fontId="11" fillId="0" borderId="0"/>
    <xf numFmtId="0" fontId="1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1" fillId="0" borderId="0"/>
    <xf numFmtId="0" fontId="11" fillId="0" borderId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2" fillId="0" borderId="0" applyFont="0" applyFill="0" applyBorder="0" applyAlignment="0" applyProtection="0"/>
    <xf numFmtId="0" fontId="11" fillId="0" borderId="0"/>
    <xf numFmtId="0" fontId="1" fillId="0" borderId="0"/>
  </cellStyleXfs>
  <cellXfs count="59">
    <xf numFmtId="0" fontId="0" fillId="0" borderId="0" xfId="0"/>
    <xf numFmtId="0" fontId="3" fillId="0" borderId="1" xfId="0" applyFont="1" applyBorder="1"/>
    <xf numFmtId="0" fontId="3" fillId="0" borderId="0" xfId="0" applyFont="1"/>
    <xf numFmtId="43" fontId="3" fillId="0" borderId="0" xfId="1" applyFont="1"/>
    <xf numFmtId="0" fontId="5" fillId="4" borderId="0" xfId="0" applyFont="1" applyFill="1" applyAlignment="1">
      <alignment horizontal="center"/>
    </xf>
    <xf numFmtId="0" fontId="6" fillId="0" borderId="0" xfId="0" applyFont="1" applyAlignment="1"/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3" fontId="3" fillId="0" borderId="1" xfId="1" applyFont="1" applyBorder="1"/>
    <xf numFmtId="0" fontId="9" fillId="0" borderId="1" xfId="0" applyFont="1" applyBorder="1"/>
    <xf numFmtId="43" fontId="3" fillId="2" borderId="1" xfId="1" applyFont="1" applyFill="1" applyBorder="1"/>
    <xf numFmtId="0" fontId="6" fillId="0" borderId="1" xfId="0" applyFont="1" applyBorder="1"/>
    <xf numFmtId="43" fontId="3" fillId="0" borderId="1" xfId="1" applyFont="1" applyFill="1" applyBorder="1"/>
    <xf numFmtId="0" fontId="4" fillId="0" borderId="1" xfId="0" applyFont="1" applyBorder="1"/>
    <xf numFmtId="0" fontId="10" fillId="0" borderId="5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6" fillId="6" borderId="0" xfId="0" applyFont="1" applyFill="1"/>
    <xf numFmtId="0" fontId="3" fillId="0" borderId="0" xfId="0" applyFont="1" applyAlignment="1">
      <alignment horizontal="center"/>
    </xf>
    <xf numFmtId="43" fontId="8" fillId="0" borderId="1" xfId="1" applyFont="1" applyFill="1" applyBorder="1" applyAlignment="1">
      <alignment horizontal="right"/>
    </xf>
    <xf numFmtId="43" fontId="3" fillId="0" borderId="0" xfId="1" applyFont="1" applyFill="1" applyBorder="1"/>
    <xf numFmtId="0" fontId="10" fillId="0" borderId="0" xfId="0" applyFont="1"/>
    <xf numFmtId="43" fontId="10" fillId="0" borderId="1" xfId="1" applyFont="1" applyFill="1" applyBorder="1"/>
    <xf numFmtId="0" fontId="3" fillId="0" borderId="1" xfId="0" applyFont="1" applyFill="1" applyBorder="1"/>
    <xf numFmtId="43" fontId="10" fillId="0" borderId="1" xfId="1" applyFont="1" applyBorder="1"/>
    <xf numFmtId="0" fontId="10" fillId="0" borderId="0" xfId="0" applyFont="1" applyFill="1" applyAlignment="1">
      <alignment horizontal="left"/>
    </xf>
    <xf numFmtId="43" fontId="10" fillId="0" borderId="0" xfId="0" applyNumberFormat="1" applyFont="1"/>
    <xf numFmtId="0" fontId="6" fillId="0" borderId="0" xfId="0" applyFont="1" applyBorder="1" applyAlignment="1">
      <alignment horizontal="center"/>
    </xf>
    <xf numFmtId="43" fontId="3" fillId="0" borderId="0" xfId="1" applyFont="1" applyFill="1"/>
    <xf numFmtId="43" fontId="10" fillId="0" borderId="0" xfId="1" applyFont="1"/>
    <xf numFmtId="43" fontId="3" fillId="0" borderId="0" xfId="1" applyFont="1" applyBorder="1"/>
    <xf numFmtId="0" fontId="3" fillId="0" borderId="0" xfId="0" applyFont="1" applyFill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3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43" fontId="10" fillId="0" borderId="0" xfId="0" applyNumberFormat="1" applyFont="1" applyFill="1" applyBorder="1"/>
    <xf numFmtId="43" fontId="3" fillId="0" borderId="0" xfId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43" fontId="3" fillId="0" borderId="0" xfId="1" applyFont="1" applyAlignment="1">
      <alignment horizontal="center"/>
    </xf>
    <xf numFmtId="0" fontId="15" fillId="0" borderId="0" xfId="0" applyFont="1"/>
    <xf numFmtId="0" fontId="8" fillId="0" borderId="0" xfId="0" applyFont="1" applyFill="1" applyAlignment="1">
      <alignment wrapText="1"/>
    </xf>
    <xf numFmtId="0" fontId="17" fillId="0" borderId="0" xfId="0" applyFont="1" applyFill="1" applyAlignment="1">
      <alignment horizontal="center"/>
    </xf>
    <xf numFmtId="43" fontId="3" fillId="3" borderId="1" xfId="1" applyFont="1" applyFill="1" applyBorder="1"/>
    <xf numFmtId="43" fontId="10" fillId="0" borderId="0" xfId="0" applyNumberFormat="1" applyFont="1" applyAlignment="1">
      <alignment horizontal="left"/>
    </xf>
    <xf numFmtId="43" fontId="10" fillId="3" borderId="1" xfId="1" applyFont="1" applyFill="1" applyBorder="1"/>
    <xf numFmtId="0" fontId="13" fillId="6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3" fillId="5" borderId="0" xfId="0" applyFont="1" applyFill="1" applyAlignment="1">
      <alignment horizontal="left"/>
    </xf>
    <xf numFmtId="0" fontId="16" fillId="6" borderId="0" xfId="0" applyFont="1" applyFill="1" applyAlignment="1">
      <alignment horizontal="center" wrapText="1"/>
    </xf>
    <xf numFmtId="0" fontId="8" fillId="3" borderId="0" xfId="0" applyFont="1" applyFill="1" applyAlignment="1">
      <alignment horizontal="left" wrapText="1"/>
    </xf>
    <xf numFmtId="0" fontId="7" fillId="6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14" fillId="7" borderId="0" xfId="0" applyFont="1" applyFill="1" applyAlignment="1">
      <alignment horizontal="center"/>
    </xf>
    <xf numFmtId="0" fontId="6" fillId="0" borderId="3" xfId="0" applyFont="1" applyBorder="1" applyAlignment="1">
      <alignment horizontal="center"/>
    </xf>
    <xf numFmtId="43" fontId="3" fillId="0" borderId="4" xfId="1" applyFont="1" applyBorder="1" applyAlignment="1">
      <alignment horizontal="center"/>
    </xf>
    <xf numFmtId="0" fontId="14" fillId="7" borderId="0" xfId="0" applyFont="1" applyFill="1" applyBorder="1" applyAlignment="1">
      <alignment horizontal="center"/>
    </xf>
    <xf numFmtId="43" fontId="10" fillId="8" borderId="1" xfId="1" applyFont="1" applyFill="1" applyBorder="1"/>
  </cellXfs>
  <cellStyles count="345">
    <cellStyle name="Κανονικό" xfId="0" builtinId="0"/>
    <cellStyle name="Κανονικό 10" xfId="21"/>
    <cellStyle name="Κανονικό 11" xfId="52"/>
    <cellStyle name="Κανονικό 12" xfId="58"/>
    <cellStyle name="Κανονικό 13" xfId="64"/>
    <cellStyle name="Κανονικό 14" xfId="70"/>
    <cellStyle name="Κανονικό 15" xfId="75"/>
    <cellStyle name="Κανονικό 16" xfId="80"/>
    <cellStyle name="Κανονικό 17" xfId="88"/>
    <cellStyle name="Κανονικό 18" xfId="96"/>
    <cellStyle name="Κανονικό 19" xfId="100"/>
    <cellStyle name="Κανονικό 2" xfId="316"/>
    <cellStyle name="Κανονικό 2 10" xfId="45"/>
    <cellStyle name="Κανονικό 2 11" xfId="51"/>
    <cellStyle name="Κανονικό 2 12" xfId="57"/>
    <cellStyle name="Κανονικό 2 13" xfId="63"/>
    <cellStyle name="Κανονικό 2 14" xfId="69"/>
    <cellStyle name="Κανονικό 2 15" xfId="90"/>
    <cellStyle name="Κανονικό 2 16" xfId="95"/>
    <cellStyle name="Κανονικό 2 17" xfId="102"/>
    <cellStyle name="Κανονικό 2 18" xfId="107"/>
    <cellStyle name="Κανονικό 2 19" xfId="110"/>
    <cellStyle name="Κανονικό 2 2" xfId="4"/>
    <cellStyle name="Κανονικό 2 20" xfId="109"/>
    <cellStyle name="Κανονικό 2 21" xfId="111"/>
    <cellStyle name="Κανονικό 2 22" xfId="117"/>
    <cellStyle name="Κανονικό 2 23" xfId="123"/>
    <cellStyle name="Κανονικό 2 24" xfId="127"/>
    <cellStyle name="Κανονικό 2 25" xfId="133"/>
    <cellStyle name="Κανονικό 2 26" xfId="139"/>
    <cellStyle name="Κανονικό 2 27" xfId="145"/>
    <cellStyle name="Κανονικό 2 28" xfId="151"/>
    <cellStyle name="Κανονικό 2 29" xfId="157"/>
    <cellStyle name="Κανονικό 2 3" xfId="24"/>
    <cellStyle name="Κανονικό 2 30" xfId="163"/>
    <cellStyle name="Κανονικό 2 31" xfId="169"/>
    <cellStyle name="Κανονικό 2 32" xfId="175"/>
    <cellStyle name="Κανονικό 2 33" xfId="181"/>
    <cellStyle name="Κανονικό 2 34" xfId="187"/>
    <cellStyle name="Κανονικό 2 35" xfId="203"/>
    <cellStyle name="Κανονικό 2 36" xfId="211"/>
    <cellStyle name="Κανονικό 2 37" xfId="215"/>
    <cellStyle name="Κανονικό 2 38" xfId="213"/>
    <cellStyle name="Κανονικό 2 39" xfId="216"/>
    <cellStyle name="Κανονικό 2 4" xfId="29"/>
    <cellStyle name="Κανονικό 2 40" xfId="222"/>
    <cellStyle name="Κανονικό 2 41" xfId="226"/>
    <cellStyle name="Κανονικό 2 42" xfId="232"/>
    <cellStyle name="Κανονικό 2 43" xfId="238"/>
    <cellStyle name="Κανονικό 2 44" xfId="244"/>
    <cellStyle name="Κανονικό 2 45" xfId="261"/>
    <cellStyle name="Κανονικό 2 46" xfId="266"/>
    <cellStyle name="Κανονικό 2 47" xfId="268"/>
    <cellStyle name="Κανονικό 2 48" xfId="267"/>
    <cellStyle name="Κανονικό 2 49" xfId="269"/>
    <cellStyle name="Κανονικό 2 5" xfId="19"/>
    <cellStyle name="Κανονικό 2 50" xfId="274"/>
    <cellStyle name="Κανονικό 2 51" xfId="279"/>
    <cellStyle name="Κανονικό 2 52" xfId="284"/>
    <cellStyle name="Κανονικό 2 53" xfId="290"/>
    <cellStyle name="Κανονικό 2 54" xfId="295"/>
    <cellStyle name="Κανονικό 2 55" xfId="312"/>
    <cellStyle name="Κανονικό 2 56" xfId="317"/>
    <cellStyle name="Κανονικό 2 57" xfId="321"/>
    <cellStyle name="Κανονικό 2 6" xfId="32"/>
    <cellStyle name="Κανονικό 2 7" xfId="31"/>
    <cellStyle name="Κανονικό 2 8" xfId="33"/>
    <cellStyle name="Κανονικό 2 9" xfId="39"/>
    <cellStyle name="Κανονικό 20" xfId="108"/>
    <cellStyle name="Κανονικό 21" xfId="112"/>
    <cellStyle name="Κανονικό 22" xfId="118"/>
    <cellStyle name="Κανονικό 23" xfId="322"/>
    <cellStyle name="Κανονικό 24" xfId="128"/>
    <cellStyle name="Κανονικό 25" xfId="134"/>
    <cellStyle name="Κανονικό 26" xfId="140"/>
    <cellStyle name="Κανονικό 27" xfId="146"/>
    <cellStyle name="Κανονικό 28" xfId="152"/>
    <cellStyle name="Κανονικό 29" xfId="158"/>
    <cellStyle name="Κανονικό 3" xfId="22"/>
    <cellStyle name="Κανονικό 3 10" xfId="83"/>
    <cellStyle name="Κανονικό 3 11" xfId="85"/>
    <cellStyle name="Κανονικό 3 12" xfId="87"/>
    <cellStyle name="Κανονικό 3 13" xfId="97"/>
    <cellStyle name="Κανονικό 3 14" xfId="99"/>
    <cellStyle name="Κανονικό 3 15" xfId="115"/>
    <cellStyle name="Κανονικό 3 16" xfId="121"/>
    <cellStyle name="Κανονικό 3 17" xfId="125"/>
    <cellStyle name="Κανονικό 3 18" xfId="131"/>
    <cellStyle name="Κανονικό 3 19" xfId="137"/>
    <cellStyle name="Κανονικό 3 2" xfId="37"/>
    <cellStyle name="Κανονικό 3 2 2" xfId="328"/>
    <cellStyle name="Κανονικό 3 2 2 2" xfId="331"/>
    <cellStyle name="Κανονικό 3 2 2 3" xfId="336"/>
    <cellStyle name="Κανονικό 3 2 3" xfId="343"/>
    <cellStyle name="Κανονικό 3 2 4" xfId="332"/>
    <cellStyle name="Κανονικό 3 20" xfId="143"/>
    <cellStyle name="Κανονικό 3 21" xfId="149"/>
    <cellStyle name="Κανονικό 3 22" xfId="155"/>
    <cellStyle name="Κανονικό 3 23" xfId="161"/>
    <cellStyle name="Κανονικό 3 24" xfId="167"/>
    <cellStyle name="Κανονικό 3 25" xfId="173"/>
    <cellStyle name="Κανονικό 3 26" xfId="179"/>
    <cellStyle name="Κανονικό 3 27" xfId="185"/>
    <cellStyle name="Κανονικό 3 28" xfId="191"/>
    <cellStyle name="Κανονικό 3 29" xfId="196"/>
    <cellStyle name="Κανονικό 3 3" xfId="43"/>
    <cellStyle name="Κανονικό 3 30" xfId="201"/>
    <cellStyle name="Κανονικό 3 31" xfId="204"/>
    <cellStyle name="Κανονικό 3 32" xfId="206"/>
    <cellStyle name="Κανονικό 3 33" xfId="220"/>
    <cellStyle name="Κανονικό 3 34" xfId="224"/>
    <cellStyle name="Κανονικό 3 35" xfId="230"/>
    <cellStyle name="Κανονικό 3 36" xfId="236"/>
    <cellStyle name="Κανονικό 3 37" xfId="242"/>
    <cellStyle name="Κανονικό 3 38" xfId="248"/>
    <cellStyle name="Κανονικό 3 39" xfId="251"/>
    <cellStyle name="Κανονικό 3 4" xfId="49"/>
    <cellStyle name="Κανονικό 3 40" xfId="257"/>
    <cellStyle name="Κανονικό 3 41" xfId="259"/>
    <cellStyle name="Κανονικό 3 42" xfId="263"/>
    <cellStyle name="Κανονικό 3 43" xfId="272"/>
    <cellStyle name="Κανονικό 3 44" xfId="277"/>
    <cellStyle name="Κανονικό 3 45" xfId="282"/>
    <cellStyle name="Κανονικό 3 46" xfId="288"/>
    <cellStyle name="Κανονικό 3 47" xfId="293"/>
    <cellStyle name="Κανονικό 3 48" xfId="298"/>
    <cellStyle name="Κανονικό 3 49" xfId="304"/>
    <cellStyle name="Κανονικό 3 5" xfId="55"/>
    <cellStyle name="Κανονικό 3 50" xfId="309"/>
    <cellStyle name="Κανονικό 3 51" xfId="323"/>
    <cellStyle name="Κανονικό 3 51 2" xfId="340"/>
    <cellStyle name="Κανονικό 3 51 3" xfId="344"/>
    <cellStyle name="Κανονικό 3 52" xfId="335"/>
    <cellStyle name="Κανονικό 3 6" xfId="61"/>
    <cellStyle name="Κανονικό 3 7" xfId="67"/>
    <cellStyle name="Κανονικό 3 8" xfId="73"/>
    <cellStyle name="Κανονικό 3 9" xfId="78"/>
    <cellStyle name="Κανονικό 30" xfId="164"/>
    <cellStyle name="Κανονικό 31" xfId="170"/>
    <cellStyle name="Κανονικό 32" xfId="176"/>
    <cellStyle name="Κανονικό 33" xfId="182"/>
    <cellStyle name="Κανονικό 34" xfId="188"/>
    <cellStyle name="Κανονικό 35" xfId="193"/>
    <cellStyle name="Κανονικό 36" xfId="198"/>
    <cellStyle name="Κανονικό 38" xfId="212"/>
    <cellStyle name="Κανονικό 39" xfId="217"/>
    <cellStyle name="Κανονικό 4" xfId="23"/>
    <cellStyle name="Κανονικό 4 2" xfId="329"/>
    <cellStyle name="Κανονικό 4 3" xfId="341"/>
    <cellStyle name="Κανονικό 41" xfId="227"/>
    <cellStyle name="Κανονικό 42" xfId="233"/>
    <cellStyle name="Κανονικό 43" xfId="239"/>
    <cellStyle name="Κανονικό 44" xfId="245"/>
    <cellStyle name="Κανονικό 46" xfId="254"/>
    <cellStyle name="Κανονικό 47" xfId="253"/>
    <cellStyle name="Κανονικό 49" xfId="270"/>
    <cellStyle name="Κανονικό 5" xfId="30"/>
    <cellStyle name="Κανονικό 50" xfId="275"/>
    <cellStyle name="Κανονικό 52" xfId="285"/>
    <cellStyle name="Κανονικό 53" xfId="291"/>
    <cellStyle name="Κανονικό 55" xfId="301"/>
    <cellStyle name="Κανονικό 56" xfId="306"/>
    <cellStyle name="Κανονικό 57" xfId="311"/>
    <cellStyle name="Κανονικό 6" xfId="34"/>
    <cellStyle name="Κανονικό 7" xfId="40"/>
    <cellStyle name="Κανονικό 8" xfId="20"/>
    <cellStyle name="Κανονικό 9" xfId="46"/>
    <cellStyle name="Κόμμα" xfId="1" builtinId="3"/>
    <cellStyle name="Κόμμα 10" xfId="12"/>
    <cellStyle name="Κόμμα 11" xfId="27"/>
    <cellStyle name="Κόμμα 12" xfId="13"/>
    <cellStyle name="Κόμμα 13" xfId="15"/>
    <cellStyle name="Κόμμα 14" xfId="16"/>
    <cellStyle name="Κόμμα 15" xfId="14"/>
    <cellStyle name="Κόμμα 16" xfId="17"/>
    <cellStyle name="Κόμμα 17" xfId="18"/>
    <cellStyle name="Κόμμα 18" xfId="36"/>
    <cellStyle name="Κόμμα 19" xfId="42"/>
    <cellStyle name="Κόμμα 2" xfId="2"/>
    <cellStyle name="Κόμμα 2 10" xfId="65"/>
    <cellStyle name="Κόμμα 2 11" xfId="71"/>
    <cellStyle name="Κόμμα 2 12" xfId="76"/>
    <cellStyle name="Κόμμα 2 13" xfId="81"/>
    <cellStyle name="Κόμμα 2 14" xfId="91"/>
    <cellStyle name="Κόμμα 2 15" xfId="94"/>
    <cellStyle name="Κόμμα 2 16" xfId="103"/>
    <cellStyle name="Κόμμα 2 17" xfId="106"/>
    <cellStyle name="Κόμμα 2 18" xfId="113"/>
    <cellStyle name="Κόμμα 2 19" xfId="119"/>
    <cellStyle name="Κόμμα 2 2" xfId="5"/>
    <cellStyle name="Κόμμα 2 20" xfId="124"/>
    <cellStyle name="Κόμμα 2 21" xfId="129"/>
    <cellStyle name="Κόμμα 2 22" xfId="135"/>
    <cellStyle name="Κόμμα 2 23" xfId="141"/>
    <cellStyle name="Κόμμα 2 24" xfId="147"/>
    <cellStyle name="Κόμμα 2 25" xfId="153"/>
    <cellStyle name="Κόμμα 2 26" xfId="159"/>
    <cellStyle name="Κόμμα 2 27" xfId="165"/>
    <cellStyle name="Κόμμα 2 28" xfId="171"/>
    <cellStyle name="Κόμμα 2 29" xfId="177"/>
    <cellStyle name="Κόμμα 2 3" xfId="25"/>
    <cellStyle name="Κόμμα 2 3 2" xfId="324"/>
    <cellStyle name="Κόμμα 2 3 2 2" xfId="330"/>
    <cellStyle name="Κόμμα 2 3 2 3" xfId="339"/>
    <cellStyle name="Κόμμα 2 3 3" xfId="342"/>
    <cellStyle name="Κόμμα 2 3 4" xfId="334"/>
    <cellStyle name="Κόμμα 2 30" xfId="183"/>
    <cellStyle name="Κόμμα 2 31" xfId="189"/>
    <cellStyle name="Κόμμα 2 32" xfId="194"/>
    <cellStyle name="Κόμμα 2 33" xfId="199"/>
    <cellStyle name="Κόμμα 2 34" xfId="207"/>
    <cellStyle name="Κόμμα 2 35" xfId="210"/>
    <cellStyle name="Κόμμα 2 36" xfId="218"/>
    <cellStyle name="Κόμμα 2 37" xfId="223"/>
    <cellStyle name="Κόμμα 2 38" xfId="228"/>
    <cellStyle name="Κόμμα 2 39" xfId="234"/>
    <cellStyle name="Κόμμα 2 4" xfId="28"/>
    <cellStyle name="Κόμμα 2 40" xfId="240"/>
    <cellStyle name="Κόμμα 2 41" xfId="246"/>
    <cellStyle name="Κόμμα 2 42" xfId="250"/>
    <cellStyle name="Κόμμα 2 43" xfId="255"/>
    <cellStyle name="Κόμμα 2 44" xfId="214"/>
    <cellStyle name="Κόμμα 2 45" xfId="265"/>
    <cellStyle name="Κόμμα 2 46" xfId="271"/>
    <cellStyle name="Κόμμα 2 47" xfId="276"/>
    <cellStyle name="Κόμμα 2 48" xfId="280"/>
    <cellStyle name="Κόμμα 2 49" xfId="286"/>
    <cellStyle name="Κόμμα 2 5" xfId="35"/>
    <cellStyle name="Κόμμα 2 50" xfId="292"/>
    <cellStyle name="Κόμμα 2 51" xfId="296"/>
    <cellStyle name="Κόμμα 2 52" xfId="302"/>
    <cellStyle name="Κόμμα 2 53" xfId="307"/>
    <cellStyle name="Κόμμα 2 54" xfId="300"/>
    <cellStyle name="Κόμμα 2 55" xfId="318"/>
    <cellStyle name="Κόμμα 2 55 2" xfId="327"/>
    <cellStyle name="Κόμμα 2 55 3" xfId="333"/>
    <cellStyle name="Κόμμα 2 56" xfId="338"/>
    <cellStyle name="Κόμμα 2 6" xfId="41"/>
    <cellStyle name="Κόμμα 2 7" xfId="47"/>
    <cellStyle name="Κόμμα 2 8" xfId="53"/>
    <cellStyle name="Κόμμα 2 9" xfId="59"/>
    <cellStyle name="Κόμμα 20" xfId="48"/>
    <cellStyle name="Κόμμα 21" xfId="54"/>
    <cellStyle name="Κόμμα 22" xfId="60"/>
    <cellStyle name="Κόμμα 23" xfId="66"/>
    <cellStyle name="Κόμμα 24" xfId="72"/>
    <cellStyle name="Κόμμα 25" xfId="77"/>
    <cellStyle name="Κόμμα 26" xfId="82"/>
    <cellStyle name="Κόμμα 27" xfId="89"/>
    <cellStyle name="Κόμμα 28" xfId="93"/>
    <cellStyle name="Κόμμα 29" xfId="101"/>
    <cellStyle name="Κόμμα 3" xfId="3"/>
    <cellStyle name="Κόμμα 3 2" xfId="325"/>
    <cellStyle name="Κόμμα 3 3" xfId="326"/>
    <cellStyle name="Κόμμα 30" xfId="105"/>
    <cellStyle name="Κόμμα 31" xfId="114"/>
    <cellStyle name="Κόμμα 32" xfId="120"/>
    <cellStyle name="Κόμμα 33" xfId="320"/>
    <cellStyle name="Κόμμα 34" xfId="130"/>
    <cellStyle name="Κόμμα 35" xfId="136"/>
    <cellStyle name="Κόμμα 36" xfId="142"/>
    <cellStyle name="Κόμμα 37" xfId="148"/>
    <cellStyle name="Κόμμα 38" xfId="154"/>
    <cellStyle name="Κόμμα 39" xfId="160"/>
    <cellStyle name="Κόμμα 4 10" xfId="74"/>
    <cellStyle name="Κόμμα 4 11" xfId="79"/>
    <cellStyle name="Κόμμα 4 12" xfId="84"/>
    <cellStyle name="Κόμμα 4 13" xfId="86"/>
    <cellStyle name="Κόμμα 4 14" xfId="92"/>
    <cellStyle name="Κόμμα 4 15" xfId="98"/>
    <cellStyle name="Κόμμα 4 16" xfId="104"/>
    <cellStyle name="Κόμμα 4 17" xfId="116"/>
    <cellStyle name="Κόμμα 4 18" xfId="122"/>
    <cellStyle name="Κόμμα 4 19" xfId="126"/>
    <cellStyle name="Κόμμα 4 2" xfId="7"/>
    <cellStyle name="Κόμμα 4 20" xfId="132"/>
    <cellStyle name="Κόμμα 4 21" xfId="138"/>
    <cellStyle name="Κόμμα 4 22" xfId="144"/>
    <cellStyle name="Κόμμα 4 23" xfId="150"/>
    <cellStyle name="Κόμμα 4 24" xfId="156"/>
    <cellStyle name="Κόμμα 4 25" xfId="162"/>
    <cellStyle name="Κόμμα 4 26" xfId="168"/>
    <cellStyle name="Κόμμα 4 27" xfId="174"/>
    <cellStyle name="Κόμμα 4 28" xfId="180"/>
    <cellStyle name="Κόμμα 4 29" xfId="186"/>
    <cellStyle name="Κόμμα 4 3" xfId="26"/>
    <cellStyle name="Κόμμα 4 30" xfId="192"/>
    <cellStyle name="Κόμμα 4 31" xfId="197"/>
    <cellStyle name="Κόμμα 4 32" xfId="202"/>
    <cellStyle name="Κόμμα 4 33" xfId="205"/>
    <cellStyle name="Κόμμα 4 34" xfId="208"/>
    <cellStyle name="Κόμμα 4 35" xfId="221"/>
    <cellStyle name="Κόμμα 4 36" xfId="225"/>
    <cellStyle name="Κόμμα 4 37" xfId="231"/>
    <cellStyle name="Κόμμα 4 38" xfId="237"/>
    <cellStyle name="Κόμμα 4 39" xfId="243"/>
    <cellStyle name="Κόμμα 4 4" xfId="38"/>
    <cellStyle name="Κόμμα 4 40" xfId="249"/>
    <cellStyle name="Κόμμα 4 41" xfId="252"/>
    <cellStyle name="Κόμμα 4 42" xfId="258"/>
    <cellStyle name="Κόμμα 4 43" xfId="260"/>
    <cellStyle name="Κόμμα 4 44" xfId="264"/>
    <cellStyle name="Κόμμα 4 45" xfId="273"/>
    <cellStyle name="Κόμμα 4 46" xfId="278"/>
    <cellStyle name="Κόμμα 4 47" xfId="283"/>
    <cellStyle name="Κόμμα 4 48" xfId="289"/>
    <cellStyle name="Κόμμα 4 49" xfId="294"/>
    <cellStyle name="Κόμμα 4 5" xfId="44"/>
    <cellStyle name="Κόμμα 4 50" xfId="299"/>
    <cellStyle name="Κόμμα 4 51" xfId="305"/>
    <cellStyle name="Κόμμα 4 52" xfId="310"/>
    <cellStyle name="Κόμμα 4 53" xfId="314"/>
    <cellStyle name="Κόμμα 4 54" xfId="315"/>
    <cellStyle name="Κόμμα 4 55" xfId="319"/>
    <cellStyle name="Κόμμα 4 56" xfId="337"/>
    <cellStyle name="Κόμμα 4 6" xfId="50"/>
    <cellStyle name="Κόμμα 4 7" xfId="56"/>
    <cellStyle name="Κόμμα 4 8" xfId="62"/>
    <cellStyle name="Κόμμα 4 9" xfId="68"/>
    <cellStyle name="Κόμμα 40" xfId="166"/>
    <cellStyle name="Κόμμα 41" xfId="172"/>
    <cellStyle name="Κόμμα 42" xfId="178"/>
    <cellStyle name="Κόμμα 43" xfId="184"/>
    <cellStyle name="Κόμμα 44" xfId="190"/>
    <cellStyle name="Κόμμα 45" xfId="195"/>
    <cellStyle name="Κόμμα 46" xfId="200"/>
    <cellStyle name="Κόμμα 48" xfId="209"/>
    <cellStyle name="Κόμμα 49" xfId="219"/>
    <cellStyle name="Κόμμα 5" xfId="6"/>
    <cellStyle name="Κόμμα 51" xfId="229"/>
    <cellStyle name="Κόμμα 52" xfId="235"/>
    <cellStyle name="Κόμμα 53" xfId="241"/>
    <cellStyle name="Κόμμα 54" xfId="247"/>
    <cellStyle name="Κόμμα 56" xfId="256"/>
    <cellStyle name="Κόμμα 57" xfId="262"/>
    <cellStyle name="Κόμμα 6" xfId="9"/>
    <cellStyle name="Κόμμα 61" xfId="281"/>
    <cellStyle name="Κόμμα 62" xfId="287"/>
    <cellStyle name="Κόμμα 64" xfId="297"/>
    <cellStyle name="Κόμμα 65" xfId="303"/>
    <cellStyle name="Κόμμα 66" xfId="308"/>
    <cellStyle name="Κόμμα 67" xfId="313"/>
    <cellStyle name="Κόμμα 7" xfId="10"/>
    <cellStyle name="Κόμμα 8" xfId="8"/>
    <cellStyle name="Κόμμα 9" xfId="11"/>
  </cellStyles>
  <dxfs count="0"/>
  <tableStyles count="0" defaultTableStyle="TableStyleMedium9" defaultPivotStyle="PivotStyleLight16"/>
  <colors>
    <mruColors>
      <color rgb="FF00FF00"/>
      <color rgb="FFFF00FF"/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topLeftCell="A52" workbookViewId="0">
      <selection activeCell="C87" sqref="C87"/>
    </sheetView>
  </sheetViews>
  <sheetFormatPr defaultRowHeight="12.75"/>
  <cols>
    <col min="1" max="1" width="23.44140625" style="2" customWidth="1"/>
    <col min="2" max="3" width="12.44140625" style="2" bestFit="1" customWidth="1"/>
    <col min="4" max="5" width="11.44140625" style="2" bestFit="1" customWidth="1"/>
    <col min="6" max="6" width="4.88671875" style="2" bestFit="1" customWidth="1"/>
    <col min="7" max="7" width="10.6640625" style="2" customWidth="1"/>
    <col min="8" max="8" width="8.44140625" style="2" bestFit="1" customWidth="1"/>
    <col min="9" max="9" width="8.88671875" style="2"/>
    <col min="10" max="10" width="4.109375" style="2" customWidth="1"/>
    <col min="11" max="11" width="11.44140625" style="2" customWidth="1"/>
    <col min="12" max="12" width="3.88671875" style="2" customWidth="1"/>
    <col min="13" max="13" width="8.88671875" style="2"/>
    <col min="14" max="14" width="5.77734375" style="2" customWidth="1"/>
    <col min="15" max="15" width="8.88671875" style="2"/>
    <col min="16" max="16" width="14.33203125" style="2" bestFit="1" customWidth="1"/>
    <col min="17" max="17" width="9.21875" style="2" bestFit="1" customWidth="1"/>
    <col min="18" max="16384" width="8.88671875" style="2"/>
  </cols>
  <sheetData>
    <row r="1" spans="1:8">
      <c r="A1" s="4">
        <v>2016</v>
      </c>
      <c r="B1" s="55" t="s">
        <v>26</v>
      </c>
      <c r="C1" s="55"/>
      <c r="D1" s="5"/>
      <c r="E1" s="5"/>
      <c r="G1" s="31"/>
      <c r="H1" s="32"/>
    </row>
    <row r="2" spans="1:8">
      <c r="B2" s="6" t="s">
        <v>2</v>
      </c>
      <c r="C2" s="7" t="s">
        <v>3</v>
      </c>
      <c r="F2" s="17"/>
      <c r="G2" s="33"/>
      <c r="H2" s="34"/>
    </row>
    <row r="3" spans="1:8">
      <c r="A3" s="1" t="s">
        <v>1</v>
      </c>
      <c r="B3" s="8">
        <v>1390.69</v>
      </c>
      <c r="C3" s="8">
        <v>1230.55</v>
      </c>
      <c r="D3" s="3"/>
      <c r="G3" s="33"/>
      <c r="H3" s="19"/>
    </row>
    <row r="4" spans="1:8">
      <c r="A4" s="1" t="s">
        <v>0</v>
      </c>
      <c r="B4" s="8">
        <v>332.08</v>
      </c>
      <c r="C4" s="8">
        <v>332.08</v>
      </c>
      <c r="D4" s="3"/>
      <c r="G4" s="33"/>
      <c r="H4" s="19"/>
    </row>
    <row r="5" spans="1:8">
      <c r="A5" s="1" t="s">
        <v>4</v>
      </c>
      <c r="B5" s="8">
        <f>B3-B4</f>
        <v>1058.6100000000001</v>
      </c>
      <c r="C5" s="8">
        <f>C3-C4</f>
        <v>898.47</v>
      </c>
      <c r="D5" s="3">
        <f>C5-B5</f>
        <v>-160.1400000000001</v>
      </c>
      <c r="G5" s="33"/>
      <c r="H5" s="19"/>
    </row>
    <row r="6" spans="1:8">
      <c r="B6" s="3"/>
      <c r="C6" s="3"/>
      <c r="D6" s="3"/>
      <c r="G6" s="33"/>
      <c r="H6" s="19"/>
    </row>
    <row r="7" spans="1:8">
      <c r="A7" s="1" t="s">
        <v>5</v>
      </c>
      <c r="B7" s="8">
        <v>6761.46</v>
      </c>
      <c r="C7" s="8">
        <v>4806.7700000000004</v>
      </c>
      <c r="D7" s="3"/>
      <c r="G7" s="33"/>
      <c r="H7" s="19"/>
    </row>
    <row r="8" spans="1:8">
      <c r="A8" s="1" t="s">
        <v>6</v>
      </c>
      <c r="B8" s="8">
        <v>516.30999999999995</v>
      </c>
      <c r="C8" s="8">
        <v>516.30999999999995</v>
      </c>
      <c r="D8" s="3"/>
      <c r="G8" s="33"/>
      <c r="H8" s="19"/>
    </row>
    <row r="9" spans="1:8">
      <c r="A9" s="1" t="s">
        <v>4</v>
      </c>
      <c r="B9" s="8">
        <f>B7-B8</f>
        <v>6245.15</v>
      </c>
      <c r="C9" s="8">
        <f>C7-C8</f>
        <v>4290.4600000000009</v>
      </c>
      <c r="D9" s="3">
        <f t="shared" ref="D9:D17" si="0">C9-B9</f>
        <v>-1954.6899999999987</v>
      </c>
      <c r="G9" s="33"/>
      <c r="H9" s="19"/>
    </row>
    <row r="10" spans="1:8">
      <c r="B10" s="3"/>
      <c r="C10" s="3"/>
      <c r="D10" s="3"/>
      <c r="G10" s="33"/>
      <c r="H10" s="19"/>
    </row>
    <row r="11" spans="1:8">
      <c r="A11" s="1" t="s">
        <v>7</v>
      </c>
      <c r="B11" s="8">
        <v>7291.19</v>
      </c>
      <c r="C11" s="8">
        <v>6609.9</v>
      </c>
      <c r="D11" s="3"/>
      <c r="G11" s="33"/>
      <c r="H11" s="19"/>
    </row>
    <row r="12" spans="1:8">
      <c r="A12" s="1" t="s">
        <v>8</v>
      </c>
      <c r="B12" s="8">
        <v>452.4</v>
      </c>
      <c r="C12" s="8">
        <v>452.4</v>
      </c>
      <c r="D12" s="3"/>
      <c r="G12" s="33"/>
      <c r="H12" s="19"/>
    </row>
    <row r="13" spans="1:8">
      <c r="A13" s="1" t="s">
        <v>4</v>
      </c>
      <c r="B13" s="8">
        <f>B11-B12</f>
        <v>6838.79</v>
      </c>
      <c r="C13" s="8">
        <f>C11-C12</f>
        <v>6157.5</v>
      </c>
      <c r="D13" s="3">
        <f t="shared" si="0"/>
        <v>-681.29</v>
      </c>
      <c r="G13" s="33"/>
      <c r="H13" s="19"/>
    </row>
    <row r="14" spans="1:8">
      <c r="B14" s="3"/>
      <c r="C14" s="3"/>
      <c r="D14" s="3"/>
      <c r="G14" s="33"/>
      <c r="H14" s="19"/>
    </row>
    <row r="15" spans="1:8">
      <c r="A15" s="1" t="s">
        <v>9</v>
      </c>
      <c r="B15" s="8">
        <v>7701.47</v>
      </c>
      <c r="C15" s="8">
        <v>6992.35</v>
      </c>
      <c r="D15" s="3"/>
      <c r="G15" s="33"/>
      <c r="H15" s="19"/>
    </row>
    <row r="16" spans="1:8">
      <c r="A16" s="1" t="s">
        <v>10</v>
      </c>
      <c r="B16" s="8">
        <v>1898.96</v>
      </c>
      <c r="C16" s="8">
        <v>1994.23</v>
      </c>
      <c r="D16" s="3"/>
      <c r="G16" s="33"/>
      <c r="H16" s="19"/>
    </row>
    <row r="17" spans="1:13">
      <c r="A17" s="1" t="s">
        <v>4</v>
      </c>
      <c r="B17" s="8">
        <f>B15-B16</f>
        <v>5802.51</v>
      </c>
      <c r="C17" s="8">
        <f>C15-C16</f>
        <v>4998.1200000000008</v>
      </c>
      <c r="D17" s="3">
        <f t="shared" si="0"/>
        <v>-804.38999999999942</v>
      </c>
      <c r="G17" s="33"/>
      <c r="H17" s="19"/>
    </row>
    <row r="18" spans="1:13">
      <c r="B18" s="56" t="s">
        <v>19</v>
      </c>
      <c r="C18" s="56"/>
      <c r="D18" s="3"/>
      <c r="G18" s="33"/>
      <c r="H18" s="37"/>
    </row>
    <row r="19" spans="1:13">
      <c r="A19" s="1" t="s">
        <v>22</v>
      </c>
      <c r="B19" s="8">
        <f>B3+B7+B11+B15</f>
        <v>23144.81</v>
      </c>
      <c r="C19" s="8">
        <f>C3+C7+C11+C15</f>
        <v>19639.57</v>
      </c>
      <c r="D19" s="3"/>
      <c r="G19" s="33"/>
      <c r="H19" s="19"/>
    </row>
    <row r="20" spans="1:13">
      <c r="A20" s="1" t="s">
        <v>23</v>
      </c>
      <c r="B20" s="8">
        <f>B4+B8+B12+B16</f>
        <v>3199.75</v>
      </c>
      <c r="C20" s="8">
        <f>C4+C8+C12+C16</f>
        <v>3295.02</v>
      </c>
      <c r="D20" s="3"/>
      <c r="G20" s="33"/>
      <c r="H20" s="19"/>
    </row>
    <row r="21" spans="1:13">
      <c r="A21" s="1" t="s">
        <v>4</v>
      </c>
      <c r="B21" s="8">
        <f>B19-B20</f>
        <v>19945.060000000001</v>
      </c>
      <c r="C21" s="8">
        <f>C19-C20</f>
        <v>16344.55</v>
      </c>
      <c r="D21" s="28"/>
      <c r="G21" s="36"/>
      <c r="H21" s="19"/>
    </row>
    <row r="22" spans="1:13">
      <c r="B22" s="35"/>
      <c r="C22" s="35"/>
      <c r="D22" s="3"/>
      <c r="G22" s="33"/>
      <c r="H22" s="33"/>
    </row>
    <row r="23" spans="1:13" ht="15.75">
      <c r="A23" s="57" t="s">
        <v>61</v>
      </c>
      <c r="B23" s="57"/>
      <c r="C23" s="57"/>
      <c r="D23" s="3"/>
      <c r="G23" s="33"/>
      <c r="H23" s="33"/>
      <c r="J23" s="30"/>
      <c r="K23" s="30"/>
      <c r="L23" s="30"/>
      <c r="M23" s="30"/>
    </row>
    <row r="24" spans="1:13">
      <c r="B24" s="6" t="s">
        <v>2</v>
      </c>
      <c r="C24" s="7" t="s">
        <v>3</v>
      </c>
      <c r="G24" s="17" t="s">
        <v>42</v>
      </c>
      <c r="I24" s="3">
        <v>1602</v>
      </c>
      <c r="J24" s="30" t="s">
        <v>67</v>
      </c>
      <c r="K24" s="30"/>
      <c r="L24" s="30"/>
      <c r="M24" s="30"/>
    </row>
    <row r="25" spans="1:13">
      <c r="A25" s="9" t="s">
        <v>11</v>
      </c>
      <c r="B25" s="8">
        <v>100558.85</v>
      </c>
      <c r="C25" s="23">
        <v>92959.06</v>
      </c>
      <c r="G25" s="40">
        <v>6432</v>
      </c>
      <c r="J25" s="30"/>
      <c r="K25" s="38"/>
      <c r="L25" s="30"/>
      <c r="M25" s="30"/>
    </row>
    <row r="26" spans="1:13">
      <c r="A26" s="9" t="s">
        <v>24</v>
      </c>
      <c r="B26" s="8">
        <v>2168.29</v>
      </c>
      <c r="C26" s="8">
        <v>2168.29</v>
      </c>
      <c r="G26" s="40">
        <v>119</v>
      </c>
      <c r="I26" s="3">
        <f>G25-G27</f>
        <v>-2262.6800000000003</v>
      </c>
      <c r="J26" s="30" t="s">
        <v>66</v>
      </c>
      <c r="K26" s="27"/>
      <c r="L26" s="30"/>
      <c r="M26" s="30"/>
    </row>
    <row r="27" spans="1:13">
      <c r="A27" s="9" t="s">
        <v>12</v>
      </c>
      <c r="B27" s="8">
        <f>SUM(D28:D44)</f>
        <v>55554.3</v>
      </c>
      <c r="C27" s="23">
        <f>SUM(E28:E44)</f>
        <v>74007.689999999988</v>
      </c>
      <c r="D27" s="6" t="s">
        <v>2</v>
      </c>
      <c r="E27" s="7" t="s">
        <v>3</v>
      </c>
      <c r="G27" s="40">
        <f>SUM(G28:G34)</f>
        <v>8694.68</v>
      </c>
      <c r="I27" s="3"/>
      <c r="J27" s="30"/>
      <c r="K27" s="39"/>
      <c r="L27" s="30"/>
      <c r="M27" s="30"/>
    </row>
    <row r="28" spans="1:13">
      <c r="A28" s="1" t="s">
        <v>14</v>
      </c>
      <c r="B28" s="10"/>
      <c r="C28" s="10"/>
      <c r="D28" s="8">
        <v>3073.36</v>
      </c>
      <c r="E28" s="21">
        <v>4726.91</v>
      </c>
      <c r="G28" s="40">
        <v>118.99</v>
      </c>
      <c r="I28" s="3"/>
      <c r="J28" s="30"/>
      <c r="K28" s="27"/>
      <c r="L28" s="30"/>
      <c r="M28" s="27"/>
    </row>
    <row r="29" spans="1:13">
      <c r="A29" s="1" t="s">
        <v>20</v>
      </c>
      <c r="B29" s="10"/>
      <c r="C29" s="10"/>
      <c r="D29" s="8">
        <v>877.13</v>
      </c>
      <c r="E29" s="8">
        <v>877.13</v>
      </c>
      <c r="G29" s="40"/>
      <c r="I29" s="3"/>
      <c r="J29" s="30"/>
      <c r="K29" s="27"/>
      <c r="L29" s="30"/>
      <c r="M29" s="30"/>
    </row>
    <row r="30" spans="1:13">
      <c r="A30" s="1" t="s">
        <v>15</v>
      </c>
      <c r="B30" s="10"/>
      <c r="C30" s="10"/>
      <c r="D30" s="8">
        <v>18949.939999999999</v>
      </c>
      <c r="E30" s="8">
        <v>18949.939999999999</v>
      </c>
      <c r="G30" s="40">
        <v>1596.34</v>
      </c>
      <c r="I30" s="3"/>
      <c r="J30" s="30"/>
      <c r="K30" s="27"/>
      <c r="L30" s="30"/>
      <c r="M30" s="30"/>
    </row>
    <row r="31" spans="1:13">
      <c r="A31" s="1" t="s">
        <v>25</v>
      </c>
      <c r="B31" s="10"/>
      <c r="C31" s="10"/>
      <c r="D31" s="8"/>
      <c r="E31" s="8"/>
      <c r="G31" s="40">
        <v>959.7</v>
      </c>
      <c r="J31" s="30"/>
      <c r="K31" s="27"/>
      <c r="L31" s="30"/>
      <c r="M31" s="30"/>
    </row>
    <row r="32" spans="1:13">
      <c r="A32" s="1" t="s">
        <v>69</v>
      </c>
      <c r="B32" s="10"/>
      <c r="C32" s="10"/>
      <c r="D32" s="8"/>
      <c r="E32" s="8"/>
      <c r="G32" s="40"/>
      <c r="H32" s="3">
        <v>1750.43</v>
      </c>
      <c r="J32" s="30"/>
      <c r="K32" s="27"/>
      <c r="L32" s="30"/>
      <c r="M32" s="30"/>
    </row>
    <row r="33" spans="1:13">
      <c r="A33" s="1" t="s">
        <v>16</v>
      </c>
      <c r="B33" s="10"/>
      <c r="C33" s="10"/>
      <c r="D33" s="8">
        <v>6527.66</v>
      </c>
      <c r="E33" s="8"/>
      <c r="G33" s="40">
        <v>350</v>
      </c>
      <c r="J33" s="30"/>
      <c r="K33" s="27"/>
      <c r="L33" s="30"/>
      <c r="M33" s="30"/>
    </row>
    <row r="34" spans="1:13">
      <c r="A34" s="1" t="s">
        <v>21</v>
      </c>
      <c r="B34" s="10"/>
      <c r="C34" s="10"/>
      <c r="D34" s="8">
        <v>13108.7</v>
      </c>
      <c r="E34" s="8">
        <v>19679.55</v>
      </c>
      <c r="G34" s="40">
        <v>5669.65</v>
      </c>
      <c r="J34" s="30"/>
      <c r="K34" s="27"/>
      <c r="L34" s="30"/>
      <c r="M34" s="30"/>
    </row>
    <row r="35" spans="1:13">
      <c r="A35" s="11" t="s">
        <v>13</v>
      </c>
      <c r="B35" s="10"/>
      <c r="C35" s="10"/>
      <c r="D35" s="8">
        <v>13017.51</v>
      </c>
      <c r="E35" s="21">
        <v>16905.48</v>
      </c>
      <c r="G35" s="2" t="s">
        <v>64</v>
      </c>
      <c r="I35" s="2" t="s">
        <v>65</v>
      </c>
      <c r="K35" s="2" t="s">
        <v>63</v>
      </c>
      <c r="L35" s="30"/>
      <c r="M35" s="30" t="s">
        <v>62</v>
      </c>
    </row>
    <row r="36" spans="1:13">
      <c r="A36" s="1"/>
      <c r="B36" s="10"/>
      <c r="C36" s="10"/>
      <c r="D36" s="8"/>
      <c r="E36" s="23">
        <v>5487.79</v>
      </c>
      <c r="F36" s="20" t="s">
        <v>85</v>
      </c>
      <c r="J36" s="30"/>
      <c r="K36" s="27"/>
      <c r="L36" s="30"/>
      <c r="M36" s="30"/>
    </row>
    <row r="37" spans="1:13">
      <c r="A37" s="1"/>
      <c r="B37" s="10"/>
      <c r="C37" s="10"/>
      <c r="D37" s="8"/>
      <c r="E37" s="23">
        <v>5487.79</v>
      </c>
      <c r="F37" s="20" t="s">
        <v>86</v>
      </c>
      <c r="J37" s="30"/>
      <c r="K37" s="27"/>
      <c r="L37" s="30"/>
      <c r="M37" s="30"/>
    </row>
    <row r="38" spans="1:13">
      <c r="A38" s="1"/>
      <c r="B38" s="10"/>
      <c r="C38" s="10"/>
      <c r="D38" s="8"/>
      <c r="E38" s="44"/>
      <c r="F38" s="20" t="s">
        <v>87</v>
      </c>
      <c r="J38" s="30"/>
      <c r="K38" s="27"/>
      <c r="L38" s="30"/>
      <c r="M38" s="30"/>
    </row>
    <row r="39" spans="1:13">
      <c r="A39" s="1"/>
      <c r="B39" s="10"/>
      <c r="C39" s="10"/>
      <c r="D39" s="8"/>
      <c r="E39" s="46">
        <v>575</v>
      </c>
      <c r="F39" s="24" t="s">
        <v>88</v>
      </c>
      <c r="J39" s="30"/>
      <c r="K39" s="27"/>
      <c r="L39" s="30"/>
      <c r="M39" s="30"/>
    </row>
    <row r="40" spans="1:13">
      <c r="A40" s="1"/>
      <c r="B40" s="10"/>
      <c r="C40" s="10"/>
      <c r="D40" s="8"/>
      <c r="E40" s="23">
        <v>597.5</v>
      </c>
      <c r="F40" s="45" t="s">
        <v>89</v>
      </c>
      <c r="J40" s="30"/>
      <c r="K40" s="27"/>
      <c r="L40" s="30"/>
      <c r="M40" s="30"/>
    </row>
    <row r="41" spans="1:13">
      <c r="A41" s="1"/>
      <c r="B41" s="10"/>
      <c r="C41" s="10"/>
      <c r="D41" s="8"/>
      <c r="E41" s="23">
        <v>345.3</v>
      </c>
      <c r="F41" s="20" t="s">
        <v>90</v>
      </c>
      <c r="J41" s="30"/>
      <c r="K41" s="27"/>
      <c r="L41" s="30"/>
      <c r="M41" s="30"/>
    </row>
    <row r="42" spans="1:13">
      <c r="A42" s="1"/>
      <c r="B42" s="10"/>
      <c r="C42" s="10"/>
      <c r="D42" s="8"/>
      <c r="E42" s="23">
        <v>345.3</v>
      </c>
      <c r="F42" s="20" t="s">
        <v>91</v>
      </c>
      <c r="J42" s="30"/>
      <c r="K42" s="27"/>
      <c r="L42" s="30"/>
      <c r="M42" s="30"/>
    </row>
    <row r="43" spans="1:13">
      <c r="A43" s="1"/>
      <c r="B43" s="10"/>
      <c r="C43" s="10"/>
      <c r="D43" s="8"/>
      <c r="E43" s="12">
        <v>15</v>
      </c>
      <c r="F43" s="20" t="s">
        <v>92</v>
      </c>
      <c r="J43" s="30"/>
      <c r="K43" s="27"/>
      <c r="L43" s="30"/>
      <c r="M43" s="30"/>
    </row>
    <row r="44" spans="1:13">
      <c r="A44" s="1"/>
      <c r="B44" s="10"/>
      <c r="C44" s="10"/>
      <c r="D44" s="8"/>
      <c r="E44" s="12">
        <v>15</v>
      </c>
      <c r="F44" s="20" t="s">
        <v>93</v>
      </c>
      <c r="J44" s="30"/>
      <c r="K44" s="27"/>
      <c r="L44" s="30"/>
      <c r="M44" s="30"/>
    </row>
    <row r="45" spans="1:13">
      <c r="A45" s="9" t="s">
        <v>17</v>
      </c>
      <c r="B45" s="8">
        <f>B25-B27</f>
        <v>45004.55</v>
      </c>
      <c r="C45" s="23">
        <f>C25-C27</f>
        <v>18951.37000000001</v>
      </c>
      <c r="G45" s="28">
        <v>-2262.6799999999998</v>
      </c>
      <c r="I45" s="2" t="s">
        <v>68</v>
      </c>
      <c r="K45" s="3"/>
      <c r="L45" s="3"/>
      <c r="M45" s="41"/>
    </row>
    <row r="46" spans="1:13">
      <c r="A46" s="13" t="s">
        <v>34</v>
      </c>
      <c r="B46" s="8"/>
      <c r="C46" s="8">
        <v>5370.87</v>
      </c>
      <c r="G46" s="25">
        <f>G45-116.11</f>
        <v>-2378.79</v>
      </c>
      <c r="K46" s="3"/>
    </row>
    <row r="47" spans="1:13">
      <c r="A47" s="13" t="s">
        <v>27</v>
      </c>
      <c r="B47" s="10"/>
      <c r="C47" s="12">
        <f>6085.68-C46</f>
        <v>714.8100000000004</v>
      </c>
      <c r="D47" s="2" t="s">
        <v>28</v>
      </c>
      <c r="K47" s="3"/>
    </row>
    <row r="48" spans="1:13">
      <c r="B48" s="26"/>
      <c r="C48" s="26"/>
      <c r="K48" s="3"/>
    </row>
    <row r="49" spans="1:13" ht="15.75">
      <c r="A49" s="54" t="s">
        <v>70</v>
      </c>
      <c r="B49" s="54"/>
      <c r="C49" s="54"/>
    </row>
    <row r="50" spans="1:13">
      <c r="B50" s="6" t="s">
        <v>2</v>
      </c>
      <c r="C50" s="7" t="s">
        <v>3</v>
      </c>
      <c r="E50" s="17" t="s">
        <v>42</v>
      </c>
    </row>
    <row r="51" spans="1:13">
      <c r="A51" s="1" t="s">
        <v>18</v>
      </c>
      <c r="B51" s="12">
        <f>B45</f>
        <v>45004.55</v>
      </c>
      <c r="C51" s="21">
        <f>C45</f>
        <v>18951.37000000001</v>
      </c>
      <c r="D51" s="14"/>
      <c r="E51" s="15">
        <v>-512.25</v>
      </c>
      <c r="F51" s="2" t="s">
        <v>73</v>
      </c>
      <c r="M51" s="15"/>
    </row>
    <row r="52" spans="1:13">
      <c r="A52" s="1" t="s">
        <v>43</v>
      </c>
      <c r="B52" s="12"/>
      <c r="C52" s="21">
        <v>2378.79</v>
      </c>
      <c r="D52" s="14"/>
      <c r="E52" s="15"/>
      <c r="M52" s="29"/>
    </row>
    <row r="53" spans="1:13">
      <c r="A53" s="1" t="s">
        <v>44</v>
      </c>
      <c r="B53" s="12">
        <v>3000</v>
      </c>
      <c r="C53" s="12">
        <v>3000</v>
      </c>
      <c r="D53" s="14"/>
      <c r="E53" s="15"/>
    </row>
    <row r="54" spans="1:13">
      <c r="A54" s="1" t="s">
        <v>20</v>
      </c>
      <c r="B54" s="12">
        <v>877.13</v>
      </c>
      <c r="C54" s="12">
        <v>877.13</v>
      </c>
      <c r="D54" s="14"/>
      <c r="E54" s="15"/>
    </row>
    <row r="55" spans="1:13">
      <c r="A55" s="1" t="s">
        <v>35</v>
      </c>
      <c r="B55" s="12">
        <v>877.13</v>
      </c>
      <c r="C55" s="12">
        <v>877.13</v>
      </c>
      <c r="D55" s="15"/>
      <c r="E55" s="15"/>
    </row>
    <row r="56" spans="1:13">
      <c r="A56" s="1" t="s">
        <v>45</v>
      </c>
      <c r="B56" s="12"/>
      <c r="C56" s="21">
        <v>113.06</v>
      </c>
    </row>
    <row r="57" spans="1:13">
      <c r="A57" s="1" t="s">
        <v>46</v>
      </c>
      <c r="B57" s="12"/>
      <c r="C57" s="21">
        <v>206.26</v>
      </c>
      <c r="E57" s="29"/>
    </row>
    <row r="58" spans="1:13">
      <c r="A58" s="1" t="s">
        <v>72</v>
      </c>
      <c r="B58" s="12"/>
      <c r="C58" s="21">
        <v>108.03</v>
      </c>
      <c r="E58" s="29"/>
    </row>
    <row r="59" spans="1:13">
      <c r="A59" s="1" t="s">
        <v>71</v>
      </c>
      <c r="B59" s="12">
        <v>4200</v>
      </c>
      <c r="C59" s="12">
        <v>4200</v>
      </c>
    </row>
    <row r="60" spans="1:13">
      <c r="A60" s="1" t="s">
        <v>36</v>
      </c>
      <c r="B60" s="12">
        <v>4772.7</v>
      </c>
      <c r="C60" s="12">
        <v>4772.7</v>
      </c>
    </row>
    <row r="61" spans="1:13">
      <c r="A61" s="1" t="s">
        <v>47</v>
      </c>
      <c r="B61" s="12">
        <v>1680.25</v>
      </c>
      <c r="C61" s="12">
        <v>1680.25</v>
      </c>
    </row>
    <row r="62" spans="1:13">
      <c r="A62" s="1" t="s">
        <v>29</v>
      </c>
      <c r="B62" s="12">
        <v>10998.53</v>
      </c>
      <c r="C62" s="21">
        <v>5188.91</v>
      </c>
    </row>
    <row r="63" spans="1:13">
      <c r="A63" s="1" t="s">
        <v>48</v>
      </c>
      <c r="B63" s="8">
        <v>225</v>
      </c>
      <c r="C63" s="12">
        <v>953.89</v>
      </c>
    </row>
    <row r="64" spans="1:13">
      <c r="A64" s="1" t="s">
        <v>49</v>
      </c>
      <c r="B64" s="12">
        <v>96</v>
      </c>
      <c r="C64" s="12">
        <v>96</v>
      </c>
    </row>
    <row r="66" spans="1:8" ht="15.75">
      <c r="A66" s="54" t="s">
        <v>74</v>
      </c>
      <c r="B66" s="54"/>
      <c r="C66" s="54"/>
    </row>
    <row r="67" spans="1:8">
      <c r="B67" s="6" t="s">
        <v>2</v>
      </c>
      <c r="C67" s="7" t="s">
        <v>3</v>
      </c>
      <c r="E67" s="17" t="s">
        <v>42</v>
      </c>
    </row>
    <row r="68" spans="1:8">
      <c r="A68" s="1" t="s">
        <v>37</v>
      </c>
      <c r="B68" s="12">
        <f>B51+B69</f>
        <v>49521.090000000004</v>
      </c>
      <c r="C68" s="21">
        <f>C51+C69</f>
        <v>23467.910000000011</v>
      </c>
      <c r="E68" s="3">
        <v>0.06</v>
      </c>
      <c r="H68" s="2" t="s">
        <v>40</v>
      </c>
    </row>
    <row r="69" spans="1:8">
      <c r="A69" s="1" t="s">
        <v>50</v>
      </c>
      <c r="B69" s="12">
        <v>4516.54</v>
      </c>
      <c r="C69" s="12">
        <v>4516.54</v>
      </c>
      <c r="E69" s="3"/>
      <c r="H69" s="2" t="s">
        <v>41</v>
      </c>
    </row>
    <row r="70" spans="1:8">
      <c r="A70" s="1" t="s">
        <v>51</v>
      </c>
      <c r="B70" s="12"/>
      <c r="C70" s="21">
        <v>0.06</v>
      </c>
      <c r="E70" s="3"/>
    </row>
    <row r="71" spans="1:8">
      <c r="A71" s="1" t="s">
        <v>43</v>
      </c>
      <c r="B71" s="12"/>
      <c r="C71" s="21">
        <f>C52</f>
        <v>2378.79</v>
      </c>
      <c r="E71" s="3"/>
    </row>
    <row r="72" spans="1:8">
      <c r="A72" s="1" t="s">
        <v>38</v>
      </c>
      <c r="B72" s="12">
        <f>B68</f>
        <v>49521.090000000004</v>
      </c>
      <c r="C72" s="21">
        <f>C68-C71-C70</f>
        <v>21089.060000000009</v>
      </c>
      <c r="E72" s="3"/>
    </row>
    <row r="73" spans="1:8">
      <c r="A73" s="1" t="s">
        <v>52</v>
      </c>
      <c r="B73" s="12">
        <v>13929.53</v>
      </c>
      <c r="C73" s="21">
        <f>C72*B73/B72</f>
        <v>5932.0320683934888</v>
      </c>
      <c r="E73" s="3"/>
    </row>
    <row r="74" spans="1:8">
      <c r="A74" s="1" t="s">
        <v>53</v>
      </c>
      <c r="B74" s="12"/>
      <c r="C74" s="21">
        <v>500</v>
      </c>
      <c r="D74" s="2" t="s">
        <v>54</v>
      </c>
      <c r="E74" s="3"/>
    </row>
    <row r="75" spans="1:8">
      <c r="A75" s="1" t="s">
        <v>55</v>
      </c>
      <c r="B75" s="12"/>
      <c r="C75" s="21">
        <v>200</v>
      </c>
      <c r="D75" s="2" t="s">
        <v>56</v>
      </c>
      <c r="E75" s="3"/>
    </row>
    <row r="76" spans="1:8">
      <c r="A76" s="1" t="s">
        <v>48</v>
      </c>
      <c r="B76" s="12">
        <v>225</v>
      </c>
      <c r="C76" s="21">
        <v>953.89</v>
      </c>
      <c r="E76" s="3"/>
    </row>
    <row r="77" spans="1:8">
      <c r="A77" s="1" t="s">
        <v>49</v>
      </c>
      <c r="B77" s="12">
        <v>96</v>
      </c>
      <c r="C77" s="12">
        <v>96</v>
      </c>
      <c r="E77" s="3"/>
    </row>
    <row r="78" spans="1:8">
      <c r="A78" s="1" t="s">
        <v>75</v>
      </c>
      <c r="B78" s="12">
        <v>108</v>
      </c>
      <c r="C78" s="12">
        <v>108</v>
      </c>
      <c r="E78" s="3"/>
    </row>
    <row r="79" spans="1:8">
      <c r="A79" s="1" t="s">
        <v>57</v>
      </c>
      <c r="B79" s="12">
        <f>B73+B78</f>
        <v>14037.53</v>
      </c>
      <c r="C79" s="21">
        <f>C73-C74-C75-C76-C77+C78</f>
        <v>4290.1420683934884</v>
      </c>
      <c r="E79" s="3"/>
    </row>
    <row r="80" spans="1:8">
      <c r="A80" s="1" t="s">
        <v>33</v>
      </c>
      <c r="B80" s="12">
        <v>10998.53</v>
      </c>
      <c r="C80" s="21">
        <f>C62</f>
        <v>5188.91</v>
      </c>
      <c r="E80" s="3"/>
    </row>
    <row r="81" spans="1:6">
      <c r="A81" s="22" t="s">
        <v>58</v>
      </c>
      <c r="B81" s="12">
        <v>2706</v>
      </c>
      <c r="C81" s="21">
        <f>C79-C80</f>
        <v>-898.76793160651141</v>
      </c>
      <c r="E81" s="3"/>
    </row>
    <row r="82" spans="1:6">
      <c r="A82" s="1" t="s">
        <v>76</v>
      </c>
      <c r="B82" s="12">
        <v>2040.08</v>
      </c>
      <c r="C82" s="58"/>
      <c r="E82" s="3"/>
    </row>
    <row r="83" spans="1:6">
      <c r="A83" s="1" t="s">
        <v>31</v>
      </c>
      <c r="B83" s="12">
        <v>650</v>
      </c>
      <c r="C83" s="12">
        <v>650</v>
      </c>
      <c r="E83" s="3"/>
    </row>
    <row r="84" spans="1:6">
      <c r="A84" s="1" t="s">
        <v>59</v>
      </c>
      <c r="B84" s="12">
        <v>650</v>
      </c>
      <c r="C84" s="12">
        <v>650</v>
      </c>
      <c r="E84" s="3"/>
    </row>
    <row r="85" spans="1:6">
      <c r="A85" s="1" t="s">
        <v>39</v>
      </c>
      <c r="B85" s="12">
        <v>90</v>
      </c>
      <c r="C85" s="12">
        <v>90</v>
      </c>
      <c r="E85" s="3"/>
    </row>
    <row r="86" spans="1:6">
      <c r="A86" s="1" t="s">
        <v>60</v>
      </c>
      <c r="B86" s="12">
        <v>18</v>
      </c>
      <c r="C86" s="12">
        <v>18</v>
      </c>
      <c r="E86" s="3"/>
    </row>
    <row r="87" spans="1:6">
      <c r="A87" s="1" t="s">
        <v>77</v>
      </c>
      <c r="B87" s="12">
        <v>13027.05</v>
      </c>
      <c r="C87" s="58"/>
      <c r="E87" s="3"/>
    </row>
    <row r="88" spans="1:6">
      <c r="A88" s="18" t="s">
        <v>32</v>
      </c>
      <c r="B88" s="12">
        <v>19085.14</v>
      </c>
      <c r="C88" s="21">
        <f>C81+C82+C83+C84+C85+C86+C87</f>
        <v>509.23206839348859</v>
      </c>
      <c r="E88" s="25">
        <f>C88-B88</f>
        <v>-18575.907931606511</v>
      </c>
    </row>
    <row r="92" spans="1:6">
      <c r="A92" s="16" t="s">
        <v>30</v>
      </c>
      <c r="B92" s="16"/>
    </row>
    <row r="93" spans="1:6">
      <c r="E93" s="3"/>
    </row>
    <row r="94" spans="1:6" ht="29.25" customHeight="1">
      <c r="A94" s="50" t="s">
        <v>78</v>
      </c>
      <c r="B94" s="50"/>
      <c r="C94" s="50"/>
      <c r="D94" s="50"/>
      <c r="E94" s="50"/>
      <c r="F94" s="50"/>
    </row>
    <row r="95" spans="1:6" ht="27" customHeight="1">
      <c r="A95" s="51" t="s">
        <v>79</v>
      </c>
      <c r="B95" s="51"/>
      <c r="C95" s="51"/>
      <c r="D95" s="42"/>
      <c r="E95" s="42"/>
    </row>
    <row r="96" spans="1:6" ht="27" customHeight="1">
      <c r="A96" s="52" t="s">
        <v>80</v>
      </c>
      <c r="B96" s="52"/>
      <c r="C96" s="52"/>
      <c r="D96" s="52"/>
      <c r="E96" s="52"/>
    </row>
    <row r="97" spans="1:10" ht="27" customHeight="1">
      <c r="A97" s="53" t="s">
        <v>81</v>
      </c>
      <c r="B97" s="53"/>
      <c r="C97" s="53"/>
      <c r="D97" s="53"/>
    </row>
    <row r="98" spans="1:10" ht="30.75" customHeight="1">
      <c r="A98" s="47" t="s">
        <v>82</v>
      </c>
      <c r="B98" s="47"/>
      <c r="C98" s="47"/>
      <c r="D98" s="48" t="s">
        <v>83</v>
      </c>
      <c r="E98" s="48"/>
    </row>
    <row r="99" spans="1:10" ht="30.75" customHeight="1">
      <c r="A99" s="49" t="s">
        <v>84</v>
      </c>
      <c r="B99" s="49"/>
      <c r="C99" s="49"/>
      <c r="D99" s="49"/>
      <c r="E99" s="43"/>
    </row>
    <row r="101" spans="1:10">
      <c r="I101" s="3"/>
      <c r="J101" s="3"/>
    </row>
  </sheetData>
  <mergeCells count="12">
    <mergeCell ref="A49:C49"/>
    <mergeCell ref="B1:C1"/>
    <mergeCell ref="B18:C18"/>
    <mergeCell ref="A23:C23"/>
    <mergeCell ref="A66:C66"/>
    <mergeCell ref="A98:C98"/>
    <mergeCell ref="D98:E98"/>
    <mergeCell ref="A99:D99"/>
    <mergeCell ref="A94:F94"/>
    <mergeCell ref="A95:C95"/>
    <mergeCell ref="A96:E96"/>
    <mergeCell ref="A97:D9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John</cp:lastModifiedBy>
  <cp:lastPrinted>2018-05-07T20:24:17Z</cp:lastPrinted>
  <dcterms:created xsi:type="dcterms:W3CDTF">2017-11-15T07:39:37Z</dcterms:created>
  <dcterms:modified xsi:type="dcterms:W3CDTF">2022-12-17T06:24:03Z</dcterms:modified>
</cp:coreProperties>
</file>