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5" sheetId="6" r:id="rId1"/>
  </sheets>
  <calcPr calcId="125725"/>
</workbook>
</file>

<file path=xl/calcChain.xml><?xml version="1.0" encoding="utf-8"?>
<calcChain xmlns="http://schemas.openxmlformats.org/spreadsheetml/2006/main">
  <c r="C80" i="6"/>
  <c r="C74"/>
  <c r="C73"/>
  <c r="G50"/>
  <c r="G28"/>
  <c r="I22"/>
  <c r="H22"/>
  <c r="G22"/>
  <c r="I7"/>
  <c r="H7"/>
  <c r="G7"/>
  <c r="C28"/>
  <c r="C47" s="1"/>
  <c r="C52" s="1"/>
  <c r="C70" s="1"/>
  <c r="B28"/>
  <c r="B47" s="1"/>
  <c r="B52" s="1"/>
  <c r="B70" s="1"/>
  <c r="B74" s="1"/>
  <c r="C83" l="1"/>
  <c r="C75"/>
  <c r="J22"/>
  <c r="H10"/>
  <c r="H11" s="1"/>
  <c r="E6"/>
  <c r="E10"/>
  <c r="E14"/>
  <c r="C82" l="1"/>
  <c r="C88"/>
  <c r="C20"/>
  <c r="B20"/>
  <c r="C19"/>
  <c r="B19"/>
  <c r="C17"/>
  <c r="B17"/>
  <c r="C13"/>
  <c r="B13"/>
  <c r="C9"/>
  <c r="B9"/>
  <c r="C5"/>
  <c r="B5"/>
  <c r="C89" l="1"/>
  <c r="E89" s="1"/>
  <c r="E5"/>
  <c r="E13"/>
  <c r="E9"/>
  <c r="E17"/>
  <c r="C21"/>
  <c r="B21"/>
</calcChain>
</file>

<file path=xl/sharedStrings.xml><?xml version="1.0" encoding="utf-8"?>
<sst xmlns="http://schemas.openxmlformats.org/spreadsheetml/2006/main" count="123" uniqueCount="104">
  <si>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</si>
  <si>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</si>
  <si>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</si>
  <si>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</si>
  <si>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</si>
  <si>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</si>
  <si>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</si>
  <si>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</si>
  <si>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</si>
  <si>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</si>
  <si>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</si>
  <si>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</si>
  <si>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</si>
  <si>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</si>
  <si>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</si>
  <si>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</si>
  <si>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</si>
  <si>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</si>
  <si>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</si>
  <si>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</si>
  <si>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</si>
  <si>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</si>
  <si>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</si>
  <si>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</si>
  <si>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</si>
  <si>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παροχες τριτων ,φοροι-τελη</t>
  </si>
  <si>
    <t>ΦΠΑ = 16%</t>
  </si>
  <si>
    <t>αναμορφωσηΙΚΑ</t>
  </si>
  <si>
    <t>πληρωμες</t>
  </si>
  <si>
    <t>προκαταβολη 2014</t>
  </si>
  <si>
    <t>ικαΠληρωμες</t>
  </si>
  <si>
    <t>ικαΡυθμιση</t>
  </si>
  <si>
    <t>ικαΠρωηνΕτη</t>
  </si>
  <si>
    <t>ποσό έδρας</t>
  </si>
  <si>
    <t>ποσό πληρωμής</t>
  </si>
  <si>
    <t>εισπραχθεισα προκαταβολη 2014</t>
  </si>
  <si>
    <t>δωρεαν παραχώρηση σύζηγο</t>
  </si>
  <si>
    <t>ενοίκο διαμερίσματος</t>
  </si>
  <si>
    <t>τοκοι δανείων</t>
  </si>
  <si>
    <t>δηλωθεν εισόδημα</t>
  </si>
  <si>
    <t>εισόδημα φορολογητέο</t>
  </si>
  <si>
    <t>τέλος χαρτοσήμου</t>
  </si>
  <si>
    <t>σήμα BMW</t>
  </si>
  <si>
    <t>σήμα Jenifer</t>
  </si>
  <si>
    <t>ΤΑΝ</t>
  </si>
  <si>
    <t>ΤΑΣ</t>
  </si>
  <si>
    <t>ρυθμ</t>
  </si>
  <si>
    <t>υπόλοιπο</t>
  </si>
  <si>
    <t>ΤΑΝ=2.035,07</t>
  </si>
  <si>
    <t>ΤΑΣ=1.127</t>
  </si>
  <si>
    <t>ρυθμ=6.011,11</t>
  </si>
  <si>
    <t>βεβ ΤΑΝ = 8.438,58</t>
  </si>
  <si>
    <t>zηλ</t>
  </si>
  <si>
    <t>επιδΟΑΕΔ</t>
  </si>
  <si>
    <t>ΕΦΚΑ</t>
  </si>
  <si>
    <t>δαπάνες ΜΗ εκπιπτόμενες</t>
  </si>
  <si>
    <t>πρόστιμα=454,89</t>
  </si>
  <si>
    <t>κλπ=325,32</t>
  </si>
  <si>
    <t>8.324,86 &amp; όχι 9.105,07</t>
  </si>
  <si>
    <t>για εκκαθαριστικό</t>
  </si>
  <si>
    <t>zηλ =</t>
  </si>
  <si>
    <t>επιχειρηματική ζημιά του συζύγου</t>
  </si>
  <si>
    <t>αθηνά</t>
  </si>
  <si>
    <t>ιατρικά zηλ</t>
  </si>
  <si>
    <t>τοκοι δανείων zηλ</t>
  </si>
  <si>
    <t>παρακρατησεις 20%</t>
  </si>
  <si>
    <t>παρακρατησεις 20% zηλ</t>
  </si>
  <si>
    <t>ακίνητα</t>
  </si>
  <si>
    <t>φόρος κλίμακας</t>
  </si>
  <si>
    <t>μειώσεις φόρου</t>
  </si>
  <si>
    <t>μειώσεις φόρου zηλ</t>
  </si>
  <si>
    <t>φόρος κύριος</t>
  </si>
  <si>
    <t>ποσό έδρας zηλ</t>
  </si>
  <si>
    <t>ΟΓΑ στο χαρτόσημο</t>
  </si>
  <si>
    <t>ζημιά 2014</t>
  </si>
  <si>
    <t>zηλ = δηλωθεν εισόδημα ΛΑΘΟΣ</t>
  </si>
  <si>
    <t>&amp; όχι 9105,07</t>
  </si>
  <si>
    <t>Ε1 = 23/12/2016</t>
  </si>
  <si>
    <t>ε3 = 23/12/2016</t>
  </si>
  <si>
    <t>εκκαθαριστικό = 23/12/2016</t>
  </si>
  <si>
    <t>φόρος &amp; συμπληρωματικός</t>
  </si>
  <si>
    <t>κατά 5.020,72-2.367,32 = 2.653,4 τα αφαιρεί από κ. Τερζίδου</t>
  </si>
  <si>
    <t>προκαταβολη  για 2016</t>
  </si>
  <si>
    <t>εισπραχθείσα εισφορά αλλ.</t>
  </si>
  <si>
    <t>αφσάλεια ζωής</t>
  </si>
  <si>
    <t>τόκοι + ασφάλεια</t>
  </si>
  <si>
    <t>ιατρικα + τόκοι + ασφάλεια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</si>
  <si>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</si>
  <si>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</si>
  <si>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</si>
  <si>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</si>
  <si>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4.3] δεν έχει γίνει καμία κίνηση από εκκίνηση δραστηριότητας = 1998</t>
  </si>
  <si>
    <t>5] αποσβέσεις = σταθερές ΜΕ αναφορά στο ποσοστό</t>
  </si>
  <si>
    <t>ΙΔΕ συνημμένο Νο 1</t>
  </si>
  <si>
    <t>6] ΦΠΑ = εως 30/6/10 με 0% = από 1/7/10 με 16% = από 1/7/2016 με 24%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</si>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</sst>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0" fontId="5" fillId="3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3" fillId="0" borderId="1" xfId="1" applyFont="1" applyBorder="1"/>
    <xf numFmtId="0" fontId="9" fillId="0" borderId="1" xfId="0" applyFont="1" applyBorder="1"/>
    <xf numFmtId="43" fontId="3" fillId="2" borderId="1" xfId="1" applyFont="1" applyFill="1" applyBorder="1"/>
    <xf numFmtId="0" fontId="6" fillId="0" borderId="1" xfId="0" applyFont="1" applyBorder="1"/>
    <xf numFmtId="43" fontId="3" fillId="0" borderId="1" xfId="1" applyFont="1" applyFill="1" applyBorder="1"/>
    <xf numFmtId="0" fontId="4" fillId="0" borderId="1" xfId="0" applyFont="1" applyBorder="1"/>
    <xf numFmtId="0" fontId="10" fillId="0" borderId="0" xfId="0" applyFont="1" applyFill="1" applyBorder="1" applyAlignment="1">
      <alignment wrapText="1"/>
    </xf>
    <xf numFmtId="43" fontId="3" fillId="0" borderId="0" xfId="1" applyFont="1" applyFill="1"/>
    <xf numFmtId="43" fontId="8" fillId="0" borderId="1" xfId="1" applyFont="1" applyFill="1" applyBorder="1" applyAlignment="1">
      <alignment horizontal="right"/>
    </xf>
    <xf numFmtId="43" fontId="3" fillId="0" borderId="0" xfId="0" applyNumberFormat="1" applyFont="1"/>
    <xf numFmtId="43" fontId="10" fillId="0" borderId="1" xfId="1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43" fontId="10" fillId="0" borderId="1" xfId="1" applyFont="1" applyBorder="1"/>
    <xf numFmtId="0" fontId="3" fillId="0" borderId="0" xfId="0" applyFont="1" applyAlignment="1">
      <alignment horizontal="center"/>
    </xf>
    <xf numFmtId="43" fontId="10" fillId="0" borderId="0" xfId="1" applyFont="1"/>
    <xf numFmtId="0" fontId="6" fillId="0" borderId="0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3" fillId="5" borderId="0" xfId="0" applyFont="1" applyFill="1"/>
    <xf numFmtId="0" fontId="8" fillId="0" borderId="1" xfId="0" applyFont="1" applyBorder="1" applyAlignment="1">
      <alignment horizontal="center"/>
    </xf>
    <xf numFmtId="43" fontId="3" fillId="0" borderId="0" xfId="0" applyNumberFormat="1" applyFont="1" applyFill="1"/>
    <xf numFmtId="43" fontId="4" fillId="0" borderId="0" xfId="1" applyFont="1" applyBorder="1" applyAlignment="1">
      <alignment horizontal="center"/>
    </xf>
    <xf numFmtId="0" fontId="3" fillId="0" borderId="0" xfId="0" applyFont="1" applyFill="1"/>
    <xf numFmtId="43" fontId="10" fillId="0" borderId="1" xfId="1" applyFont="1" applyFill="1" applyBorder="1" applyAlignment="1">
      <alignment horizontal="right"/>
    </xf>
    <xf numFmtId="43" fontId="3" fillId="6" borderId="1" xfId="1" applyFont="1" applyFill="1" applyBorder="1" applyAlignment="1">
      <alignment horizontal="center"/>
    </xf>
    <xf numFmtId="43" fontId="10" fillId="6" borderId="1" xfId="1" applyFont="1" applyFill="1" applyBorder="1"/>
    <xf numFmtId="43" fontId="3" fillId="0" borderId="0" xfId="0" applyNumberFormat="1" applyFont="1" applyFill="1" applyAlignment="1">
      <alignment horizontal="center"/>
    </xf>
    <xf numFmtId="43" fontId="3" fillId="6" borderId="1" xfId="1" applyFont="1" applyFill="1" applyBorder="1"/>
    <xf numFmtId="0" fontId="4" fillId="0" borderId="0" xfId="0" applyFont="1" applyBorder="1" applyAlignment="1">
      <alignment horizontal="left"/>
    </xf>
    <xf numFmtId="43" fontId="10" fillId="0" borderId="0" xfId="1" applyFont="1" applyFill="1"/>
    <xf numFmtId="4" fontId="3" fillId="0" borderId="0" xfId="0" applyNumberFormat="1" applyFont="1"/>
    <xf numFmtId="43" fontId="10" fillId="0" borderId="1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0" fontId="15" fillId="0" borderId="0" xfId="0" applyFont="1" applyFill="1" applyAlignment="1"/>
    <xf numFmtId="0" fontId="8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3" fillId="4" borderId="1" xfId="0" applyFont="1" applyFill="1" applyBorder="1"/>
    <xf numFmtId="43" fontId="3" fillId="8" borderId="1" xfId="1" applyFont="1" applyFill="1" applyBorder="1"/>
    <xf numFmtId="43" fontId="10" fillId="0" borderId="0" xfId="0" applyNumberFormat="1" applyFont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8" fillId="8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9" borderId="0" xfId="0" applyFont="1" applyFill="1" applyAlignment="1">
      <alignment horizontal="left"/>
    </xf>
    <xf numFmtId="0" fontId="15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8" fillId="8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wrapText="1"/>
    </xf>
    <xf numFmtId="43" fontId="10" fillId="0" borderId="0" xfId="0" applyNumberFormat="1" applyFont="1"/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topLeftCell="A67" workbookViewId="0">
      <selection activeCell="C88" sqref="C88"/>
    </sheetView>
  </sheetViews>
  <sheetFormatPr defaultRowHeight="12.75"/>
  <cols>
    <col min="1" max="1" width="22.88671875" style="2" customWidth="1"/>
    <col min="2" max="2" width="10.88671875" style="2" customWidth="1"/>
    <col min="3" max="3" width="11.109375" style="2" customWidth="1"/>
    <col min="4" max="4" width="9.88671875" style="2" customWidth="1"/>
    <col min="5" max="5" width="9.33203125" style="2" bestFit="1" customWidth="1"/>
    <col min="6" max="6" width="9.21875" style="2" bestFit="1" customWidth="1"/>
    <col min="7" max="7" width="14.5546875" style="2" bestFit="1" customWidth="1"/>
    <col min="8" max="9" width="9.21875" style="2" bestFit="1" customWidth="1"/>
    <col min="10" max="10" width="9" style="2" bestFit="1" customWidth="1"/>
    <col min="11" max="11" width="18.5546875" style="2" bestFit="1" customWidth="1"/>
    <col min="12" max="12" width="8.44140625" style="2" bestFit="1" customWidth="1"/>
    <col min="13" max="13" width="9.21875" style="2" bestFit="1" customWidth="1"/>
    <col min="14" max="14" width="14.33203125" style="2" bestFit="1" customWidth="1"/>
    <col min="15" max="15" width="9.21875" style="2" bestFit="1" customWidth="1"/>
    <col min="16" max="16384" width="8.88671875" style="2"/>
  </cols>
  <sheetData>
    <row r="1" spans="1:15">
      <c r="A1" s="4">
        <v>2015</v>
      </c>
      <c r="B1" s="51" t="s">
        <v>26</v>
      </c>
      <c r="C1" s="51"/>
      <c r="D1" s="5"/>
      <c r="E1" s="5"/>
    </row>
    <row r="2" spans="1:15">
      <c r="B2" s="6" t="s">
        <v>2</v>
      </c>
      <c r="C2" s="7" t="s">
        <v>3</v>
      </c>
      <c r="D2" s="3"/>
      <c r="G2" s="22" t="s">
        <v>44</v>
      </c>
      <c r="H2" s="22" t="s">
        <v>45</v>
      </c>
      <c r="I2" s="22" t="s">
        <v>46</v>
      </c>
      <c r="K2" s="22"/>
      <c r="L2" s="22"/>
      <c r="M2" s="22"/>
    </row>
    <row r="3" spans="1:15">
      <c r="A3" s="1" t="s">
        <v>1</v>
      </c>
      <c r="B3" s="8">
        <v>3819.83</v>
      </c>
      <c r="C3" s="8">
        <v>3346.71</v>
      </c>
      <c r="D3" s="3">
        <v>20866.990000000002</v>
      </c>
      <c r="G3" s="3">
        <v>870</v>
      </c>
      <c r="H3" s="3"/>
      <c r="I3" s="3">
        <v>400</v>
      </c>
      <c r="K3" s="3"/>
      <c r="L3" s="3"/>
      <c r="M3" s="3"/>
    </row>
    <row r="4" spans="1:15">
      <c r="A4" s="1" t="s">
        <v>0</v>
      </c>
      <c r="B4" s="8">
        <v>116.96</v>
      </c>
      <c r="C4" s="8">
        <v>71.66</v>
      </c>
      <c r="D4" s="3"/>
      <c r="G4" s="3">
        <v>405.36</v>
      </c>
      <c r="H4" s="3"/>
      <c r="I4" s="3">
        <v>400</v>
      </c>
      <c r="K4" s="3"/>
      <c r="L4" s="3"/>
      <c r="M4" s="3"/>
    </row>
    <row r="5" spans="1:15">
      <c r="A5" s="1" t="s">
        <v>4</v>
      </c>
      <c r="B5" s="8">
        <f>B3-B4</f>
        <v>3702.87</v>
      </c>
      <c r="C5" s="8">
        <f>C3-C4</f>
        <v>3275.05</v>
      </c>
      <c r="D5" s="3"/>
      <c r="E5" s="17">
        <f>C5-B5</f>
        <v>-427.81999999999971</v>
      </c>
      <c r="G5" s="3">
        <v>759.71</v>
      </c>
      <c r="H5" s="3">
        <v>345</v>
      </c>
      <c r="I5" s="3">
        <v>5211.1099999999997</v>
      </c>
      <c r="K5" s="3"/>
      <c r="L5" s="3"/>
      <c r="M5" s="3"/>
    </row>
    <row r="6" spans="1:15">
      <c r="B6" s="3"/>
      <c r="C6" s="3"/>
      <c r="D6" s="3"/>
      <c r="E6" s="17">
        <f t="shared" ref="E6:E17" si="0">C6-B6</f>
        <v>0</v>
      </c>
      <c r="G6" s="3"/>
      <c r="H6" s="3">
        <v>782</v>
      </c>
      <c r="I6" s="3"/>
      <c r="K6" s="3"/>
      <c r="L6" s="3"/>
      <c r="M6" s="3"/>
    </row>
    <row r="7" spans="1:15">
      <c r="A7" s="1" t="s">
        <v>5</v>
      </c>
      <c r="B7" s="8">
        <v>3291.06</v>
      </c>
      <c r="C7" s="8">
        <v>2874.51</v>
      </c>
      <c r="D7" s="15">
        <v>17967.88</v>
      </c>
      <c r="E7" s="17"/>
      <c r="G7" s="3">
        <f>SUM(G3:G6)</f>
        <v>2035.0700000000002</v>
      </c>
      <c r="H7" s="3">
        <f t="shared" ref="H7" si="1">SUM(H3:H6)</f>
        <v>1127</v>
      </c>
      <c r="I7" s="3">
        <f t="shared" ref="I7" si="2">SUM(I3:I6)</f>
        <v>6011.11</v>
      </c>
      <c r="K7" s="3"/>
      <c r="L7" s="3"/>
      <c r="M7" s="3"/>
      <c r="O7" s="3"/>
    </row>
    <row r="8" spans="1:15">
      <c r="A8" s="1" t="s">
        <v>6</v>
      </c>
      <c r="B8" s="8">
        <v>356.39</v>
      </c>
      <c r="C8" s="8">
        <v>356.39</v>
      </c>
      <c r="D8" s="3"/>
      <c r="E8" s="17"/>
      <c r="G8" s="3"/>
      <c r="H8" s="3"/>
      <c r="I8" s="3"/>
      <c r="K8" s="3"/>
      <c r="L8" s="3"/>
      <c r="M8" s="3"/>
    </row>
    <row r="9" spans="1:15">
      <c r="A9" s="1" t="s">
        <v>4</v>
      </c>
      <c r="B9" s="8">
        <f>B7-B8</f>
        <v>2934.67</v>
      </c>
      <c r="C9" s="8">
        <f>C7-C8</f>
        <v>2518.1200000000003</v>
      </c>
      <c r="D9" s="3"/>
      <c r="E9" s="17">
        <f t="shared" si="0"/>
        <v>-416.54999999999973</v>
      </c>
      <c r="G9" s="3" t="s">
        <v>51</v>
      </c>
      <c r="H9" s="3"/>
      <c r="I9" s="3"/>
      <c r="K9" s="3"/>
      <c r="L9" s="3"/>
      <c r="M9" s="3"/>
    </row>
    <row r="10" spans="1:15">
      <c r="B10" s="3"/>
      <c r="C10" s="3"/>
      <c r="D10" s="3"/>
      <c r="E10" s="17">
        <f t="shared" si="0"/>
        <v>0</v>
      </c>
      <c r="G10" s="3"/>
      <c r="H10" s="3">
        <f>I7+G7</f>
        <v>8046.18</v>
      </c>
      <c r="I10" s="3"/>
      <c r="K10" s="3"/>
      <c r="L10" s="3"/>
      <c r="M10" s="3"/>
    </row>
    <row r="11" spans="1:15">
      <c r="A11" s="1" t="s">
        <v>7</v>
      </c>
      <c r="B11" s="8">
        <v>4783.8</v>
      </c>
      <c r="C11" s="8">
        <v>4194.51</v>
      </c>
      <c r="D11" s="15">
        <v>26215.69</v>
      </c>
      <c r="E11" s="17"/>
      <c r="G11" s="3" t="s">
        <v>47</v>
      </c>
      <c r="H11" s="3">
        <f>8438.58-H10</f>
        <v>392.39999999999964</v>
      </c>
      <c r="I11" s="3"/>
      <c r="K11" s="3"/>
      <c r="L11" s="3"/>
      <c r="M11" s="3"/>
    </row>
    <row r="12" spans="1:15">
      <c r="A12" s="1" t="s">
        <v>8</v>
      </c>
      <c r="B12" s="8">
        <v>362.34</v>
      </c>
      <c r="C12" s="8">
        <v>356.85</v>
      </c>
      <c r="D12" s="3"/>
      <c r="E12" s="17"/>
      <c r="G12" s="3"/>
      <c r="H12" s="3"/>
      <c r="I12" s="3"/>
      <c r="K12" s="3"/>
      <c r="L12" s="3"/>
      <c r="M12" s="3"/>
    </row>
    <row r="13" spans="1:15">
      <c r="A13" s="1" t="s">
        <v>4</v>
      </c>
      <c r="B13" s="8">
        <f>B11-B12</f>
        <v>4421.46</v>
      </c>
      <c r="C13" s="8">
        <f>C11-C12</f>
        <v>3837.6600000000003</v>
      </c>
      <c r="D13" s="3"/>
      <c r="E13" s="17">
        <f t="shared" si="0"/>
        <v>-583.79999999999973</v>
      </c>
      <c r="G13" s="3"/>
      <c r="H13" s="3"/>
      <c r="I13" s="3"/>
      <c r="K13" s="3"/>
      <c r="L13" s="3"/>
      <c r="M13" s="3"/>
    </row>
    <row r="14" spans="1:15">
      <c r="B14" s="3"/>
      <c r="C14" s="3"/>
      <c r="D14" s="3"/>
      <c r="E14" s="17">
        <f t="shared" si="0"/>
        <v>0</v>
      </c>
      <c r="G14" s="2" t="s">
        <v>30</v>
      </c>
      <c r="H14" s="2" t="s">
        <v>31</v>
      </c>
      <c r="I14" s="2" t="s">
        <v>32</v>
      </c>
    </row>
    <row r="15" spans="1:15">
      <c r="A15" s="1" t="s">
        <v>9</v>
      </c>
      <c r="B15" s="8">
        <v>5867.55</v>
      </c>
      <c r="C15" s="8">
        <v>5127.12</v>
      </c>
      <c r="D15" s="15">
        <v>32044.51</v>
      </c>
      <c r="E15" s="17"/>
      <c r="G15" s="2">
        <v>5.26</v>
      </c>
      <c r="H15" s="2">
        <v>170</v>
      </c>
      <c r="I15" s="2">
        <v>15.02</v>
      </c>
    </row>
    <row r="16" spans="1:15">
      <c r="A16" s="1" t="s">
        <v>10</v>
      </c>
      <c r="B16" s="8">
        <v>588.05999999999995</v>
      </c>
      <c r="C16" s="8">
        <v>582.57000000000005</v>
      </c>
      <c r="D16" s="3"/>
      <c r="E16" s="17"/>
      <c r="G16" s="2">
        <v>13.13</v>
      </c>
      <c r="H16" s="2">
        <v>170</v>
      </c>
      <c r="I16" s="2">
        <v>608.97</v>
      </c>
    </row>
    <row r="17" spans="1:13">
      <c r="A17" s="1" t="s">
        <v>4</v>
      </c>
      <c r="B17" s="8">
        <f>B15-B16</f>
        <v>5279.49</v>
      </c>
      <c r="C17" s="8">
        <f>C15-C16</f>
        <v>4544.55</v>
      </c>
      <c r="D17" s="3"/>
      <c r="E17" s="17">
        <f t="shared" si="0"/>
        <v>-734.9399999999996</v>
      </c>
      <c r="G17" s="2">
        <v>65.739999999999995</v>
      </c>
      <c r="H17" s="2">
        <v>1185.68</v>
      </c>
      <c r="I17" s="2">
        <v>25.24</v>
      </c>
    </row>
    <row r="18" spans="1:13">
      <c r="B18" s="52" t="s">
        <v>19</v>
      </c>
      <c r="C18" s="52"/>
      <c r="D18" s="3"/>
      <c r="G18" s="2">
        <v>421.15</v>
      </c>
    </row>
    <row r="19" spans="1:13">
      <c r="A19" s="1" t="s">
        <v>22</v>
      </c>
      <c r="B19" s="8">
        <f>B3+B7+B11+B15</f>
        <v>17762.239999999998</v>
      </c>
      <c r="C19" s="8">
        <f>C3+C7+C11+C15</f>
        <v>15542.849999999999</v>
      </c>
      <c r="D19" s="3"/>
      <c r="G19" s="2">
        <v>421.15</v>
      </c>
    </row>
    <row r="20" spans="1:13">
      <c r="A20" s="1" t="s">
        <v>23</v>
      </c>
      <c r="B20" s="8">
        <f>B4+B8+B12+B16</f>
        <v>1423.75</v>
      </c>
      <c r="C20" s="8">
        <f>C4+C8+C12+C16</f>
        <v>1367.47</v>
      </c>
      <c r="D20" s="3"/>
      <c r="G20" s="2">
        <v>421.15</v>
      </c>
    </row>
    <row r="21" spans="1:13">
      <c r="A21" s="1" t="s">
        <v>4</v>
      </c>
      <c r="B21" s="8">
        <f>B19-B20</f>
        <v>16338.489999999998</v>
      </c>
      <c r="C21" s="8">
        <f>C19-C20</f>
        <v>14175.38</v>
      </c>
      <c r="D21" s="3"/>
      <c r="G21" s="2">
        <v>210.56</v>
      </c>
    </row>
    <row r="22" spans="1:13">
      <c r="G22" s="3">
        <f>SUM(G15:G21)</f>
        <v>1558.1399999999999</v>
      </c>
      <c r="H22" s="3">
        <f t="shared" ref="H22:I22" si="3">SUM(H15:H21)</f>
        <v>1525.68</v>
      </c>
      <c r="I22" s="3">
        <f t="shared" si="3"/>
        <v>649.23</v>
      </c>
      <c r="J22" s="17">
        <f>SUM(G22:I22)</f>
        <v>3733.0499999999997</v>
      </c>
      <c r="K22" s="3"/>
      <c r="L22" s="3"/>
      <c r="M22" s="3"/>
    </row>
    <row r="23" spans="1:13" ht="15.75">
      <c r="A23" s="50" t="s">
        <v>78</v>
      </c>
      <c r="B23" s="50"/>
      <c r="C23" s="50"/>
    </row>
    <row r="25" spans="1:13">
      <c r="B25" s="6" t="s">
        <v>2</v>
      </c>
      <c r="C25" s="7" t="s">
        <v>3</v>
      </c>
      <c r="G25" s="22" t="s">
        <v>52</v>
      </c>
    </row>
    <row r="26" spans="1:13">
      <c r="A26" s="9" t="s">
        <v>11</v>
      </c>
      <c r="B26" s="8">
        <v>111013.99</v>
      </c>
      <c r="C26" s="21">
        <v>97095.07</v>
      </c>
      <c r="G26" s="3">
        <v>25560.53</v>
      </c>
    </row>
    <row r="27" spans="1:13">
      <c r="A27" s="9" t="s">
        <v>24</v>
      </c>
      <c r="B27" s="8">
        <v>0</v>
      </c>
      <c r="C27" s="8">
        <v>0</v>
      </c>
      <c r="G27" s="25">
        <v>142.24</v>
      </c>
    </row>
    <row r="28" spans="1:13">
      <c r="A28" s="9" t="s">
        <v>12</v>
      </c>
      <c r="B28" s="8">
        <f>SUM(D29:D46)</f>
        <v>55969.440000000002</v>
      </c>
      <c r="C28" s="21">
        <f>SUM(E29:E46)</f>
        <v>72741.790000000008</v>
      </c>
      <c r="D28" s="6" t="s">
        <v>2</v>
      </c>
      <c r="E28" s="7" t="s">
        <v>3</v>
      </c>
      <c r="G28" s="3">
        <f>SUM(G29:G36)</f>
        <v>17235.669999999998</v>
      </c>
      <c r="H28" s="2" t="s">
        <v>53</v>
      </c>
      <c r="I28" s="3">
        <v>3873</v>
      </c>
    </row>
    <row r="29" spans="1:13">
      <c r="A29" s="1" t="s">
        <v>14</v>
      </c>
      <c r="B29" s="10"/>
      <c r="C29" s="10"/>
      <c r="D29" s="8">
        <v>905.14</v>
      </c>
      <c r="E29" s="18">
        <v>2558.62</v>
      </c>
      <c r="G29" s="3">
        <v>142.22999999999999</v>
      </c>
    </row>
    <row r="30" spans="1:13">
      <c r="A30" s="1" t="s">
        <v>20</v>
      </c>
      <c r="B30" s="10"/>
      <c r="C30" s="10"/>
      <c r="D30" s="8">
        <v>1003.02</v>
      </c>
      <c r="E30" s="8">
        <v>1003.02</v>
      </c>
      <c r="G30" s="3">
        <v>4432.32</v>
      </c>
      <c r="H30" s="2" t="s">
        <v>54</v>
      </c>
    </row>
    <row r="31" spans="1:13">
      <c r="A31" s="1" t="s">
        <v>15</v>
      </c>
      <c r="B31" s="10"/>
      <c r="C31" s="10"/>
      <c r="D31" s="8">
        <v>18798.29</v>
      </c>
      <c r="E31" s="8">
        <v>18798.29</v>
      </c>
      <c r="G31" s="3">
        <v>7899.42</v>
      </c>
    </row>
    <row r="32" spans="1:13">
      <c r="A32" s="1" t="s">
        <v>25</v>
      </c>
      <c r="B32" s="10"/>
      <c r="C32" s="10"/>
      <c r="D32" s="8">
        <v>6547.73</v>
      </c>
      <c r="E32" s="8"/>
      <c r="G32" s="3">
        <v>1672.81</v>
      </c>
    </row>
    <row r="33" spans="1:11">
      <c r="A33" s="1" t="s">
        <v>16</v>
      </c>
      <c r="B33" s="10"/>
      <c r="C33" s="10"/>
      <c r="D33" s="8">
        <v>350</v>
      </c>
      <c r="E33" s="8"/>
      <c r="G33" s="3">
        <v>350</v>
      </c>
    </row>
    <row r="34" spans="1:11">
      <c r="A34" s="1" t="s">
        <v>55</v>
      </c>
      <c r="B34" s="10"/>
      <c r="C34" s="10"/>
      <c r="D34" s="8"/>
      <c r="E34" s="8"/>
      <c r="G34" s="3"/>
      <c r="H34" s="26">
        <v>780.21</v>
      </c>
      <c r="I34" s="2" t="s">
        <v>56</v>
      </c>
      <c r="K34" s="2" t="s">
        <v>57</v>
      </c>
    </row>
    <row r="35" spans="1:11">
      <c r="A35" s="46" t="s">
        <v>74</v>
      </c>
      <c r="B35" s="10"/>
      <c r="C35" s="10"/>
      <c r="D35" s="8"/>
      <c r="E35" s="21">
        <v>12306.14</v>
      </c>
      <c r="G35" s="3"/>
      <c r="H35" s="3"/>
    </row>
    <row r="36" spans="1:11">
      <c r="A36" s="1" t="s">
        <v>21</v>
      </c>
      <c r="B36" s="10"/>
      <c r="C36" s="10"/>
      <c r="D36" s="8">
        <v>6547.74</v>
      </c>
      <c r="E36" s="21">
        <v>13466.7</v>
      </c>
      <c r="G36" s="3">
        <v>2738.89</v>
      </c>
    </row>
    <row r="37" spans="1:11">
      <c r="A37" s="11" t="s">
        <v>13</v>
      </c>
      <c r="B37" s="10"/>
      <c r="C37" s="10"/>
      <c r="D37" s="8">
        <v>21817.52</v>
      </c>
      <c r="E37" s="21">
        <v>11640.94</v>
      </c>
      <c r="F37" s="2" t="s">
        <v>48</v>
      </c>
      <c r="H37" s="2" t="s">
        <v>49</v>
      </c>
      <c r="J37" s="2" t="s">
        <v>50</v>
      </c>
    </row>
    <row r="38" spans="1:11">
      <c r="A38" s="1"/>
      <c r="B38" s="10"/>
      <c r="C38" s="10"/>
      <c r="D38" s="8"/>
      <c r="E38" s="21">
        <v>5487.79</v>
      </c>
      <c r="F38" s="41" t="s">
        <v>95</v>
      </c>
      <c r="G38" s="3"/>
    </row>
    <row r="39" spans="1:11">
      <c r="A39" s="1"/>
      <c r="B39" s="10"/>
      <c r="C39" s="10"/>
      <c r="D39" s="8"/>
      <c r="E39" s="21">
        <v>5487.79</v>
      </c>
      <c r="F39" s="41" t="s">
        <v>96</v>
      </c>
      <c r="G39" s="3"/>
    </row>
    <row r="40" spans="1:11">
      <c r="A40" s="1"/>
      <c r="B40" s="10"/>
      <c r="C40" s="10"/>
      <c r="D40" s="8"/>
      <c r="E40" s="47"/>
      <c r="F40" s="41" t="s">
        <v>97</v>
      </c>
      <c r="G40" s="3"/>
    </row>
    <row r="41" spans="1:11">
      <c r="A41" s="1"/>
      <c r="B41" s="10"/>
      <c r="C41" s="10"/>
      <c r="D41" s="8"/>
      <c r="E41" s="47">
        <v>509.5</v>
      </c>
      <c r="F41" s="42" t="s">
        <v>98</v>
      </c>
      <c r="G41" s="3"/>
    </row>
    <row r="42" spans="1:11">
      <c r="A42" s="1"/>
      <c r="B42" s="10"/>
      <c r="C42" s="10"/>
      <c r="D42" s="8"/>
      <c r="E42" s="12">
        <v>755</v>
      </c>
      <c r="F42" s="48" t="s">
        <v>99</v>
      </c>
      <c r="G42" s="3"/>
    </row>
    <row r="43" spans="1:11">
      <c r="A43" s="1"/>
      <c r="B43" s="10"/>
      <c r="C43" s="10"/>
      <c r="D43" s="8"/>
      <c r="E43" s="12">
        <v>354</v>
      </c>
      <c r="F43" s="41" t="s">
        <v>100</v>
      </c>
      <c r="G43" s="3"/>
    </row>
    <row r="44" spans="1:11">
      <c r="A44" s="1"/>
      <c r="B44" s="10"/>
      <c r="C44" s="10"/>
      <c r="D44" s="8"/>
      <c r="E44" s="12">
        <v>354</v>
      </c>
      <c r="F44" s="41" t="s">
        <v>101</v>
      </c>
      <c r="G44" s="3"/>
    </row>
    <row r="45" spans="1:11">
      <c r="A45" s="1"/>
      <c r="B45" s="10"/>
      <c r="C45" s="10"/>
      <c r="D45" s="8"/>
      <c r="E45" s="12">
        <v>10</v>
      </c>
      <c r="F45" s="41" t="s">
        <v>102</v>
      </c>
      <c r="G45" s="3"/>
    </row>
    <row r="46" spans="1:11">
      <c r="A46" s="1"/>
      <c r="B46" s="10"/>
      <c r="C46" s="10"/>
      <c r="D46" s="8"/>
      <c r="E46" s="12">
        <v>10</v>
      </c>
      <c r="F46" s="41" t="s">
        <v>103</v>
      </c>
      <c r="G46" s="3"/>
    </row>
    <row r="47" spans="1:11">
      <c r="A47" s="9" t="s">
        <v>17</v>
      </c>
      <c r="B47" s="8">
        <f>B26-B28</f>
        <v>55044.55</v>
      </c>
      <c r="C47" s="21">
        <f>C26-C28</f>
        <v>24353.279999999999</v>
      </c>
      <c r="G47" s="3" t="s">
        <v>58</v>
      </c>
    </row>
    <row r="48" spans="1:11">
      <c r="A48" s="13" t="s">
        <v>27</v>
      </c>
      <c r="B48" s="10"/>
      <c r="C48" s="12">
        <v>3733.05</v>
      </c>
      <c r="D48" s="2" t="s">
        <v>28</v>
      </c>
    </row>
    <row r="49" spans="1:13">
      <c r="G49" s="17"/>
    </row>
    <row r="50" spans="1:13" ht="15.75">
      <c r="A50" s="49" t="s">
        <v>77</v>
      </c>
      <c r="B50" s="49"/>
      <c r="C50" s="49"/>
      <c r="D50" s="24"/>
      <c r="E50" s="34" t="s">
        <v>60</v>
      </c>
      <c r="G50" s="61">
        <f>G26-G28-8440.97</f>
        <v>-116.10999999999876</v>
      </c>
    </row>
    <row r="51" spans="1:13">
      <c r="B51" s="6" t="s">
        <v>2</v>
      </c>
      <c r="C51" s="27" t="s">
        <v>3</v>
      </c>
      <c r="D51" s="36" t="s">
        <v>59</v>
      </c>
      <c r="G51" s="17"/>
    </row>
    <row r="52" spans="1:13">
      <c r="A52" s="1" t="s">
        <v>18</v>
      </c>
      <c r="B52" s="8">
        <f>B47</f>
        <v>55044.55</v>
      </c>
      <c r="C52" s="21">
        <f>C47</f>
        <v>24353.279999999999</v>
      </c>
      <c r="D52" s="29"/>
      <c r="E52" s="37">
        <v>8324.86</v>
      </c>
      <c r="F52" s="2" t="s">
        <v>76</v>
      </c>
      <c r="G52" s="17"/>
    </row>
    <row r="53" spans="1:13">
      <c r="A53" s="1" t="s">
        <v>61</v>
      </c>
      <c r="B53" s="35"/>
      <c r="C53" s="18">
        <v>116.11</v>
      </c>
      <c r="D53" s="29"/>
      <c r="E53" s="3"/>
      <c r="G53" s="17"/>
    </row>
    <row r="54" spans="1:13">
      <c r="A54" s="1" t="s">
        <v>62</v>
      </c>
      <c r="B54" s="8">
        <v>3000</v>
      </c>
      <c r="C54" s="8">
        <v>3000</v>
      </c>
      <c r="D54" s="29"/>
      <c r="E54" s="3"/>
      <c r="G54" s="17"/>
    </row>
    <row r="55" spans="1:13">
      <c r="A55" s="1" t="s">
        <v>20</v>
      </c>
      <c r="B55" s="8">
        <v>1003.02</v>
      </c>
      <c r="C55" s="8">
        <v>1003.02</v>
      </c>
      <c r="D55" s="29"/>
      <c r="E55" s="3"/>
    </row>
    <row r="56" spans="1:13">
      <c r="A56" s="1" t="s">
        <v>63</v>
      </c>
      <c r="B56" s="8">
        <v>342.5</v>
      </c>
      <c r="C56" s="8">
        <v>342.5</v>
      </c>
      <c r="D56" s="29"/>
      <c r="E56" s="3"/>
    </row>
    <row r="57" spans="1:13">
      <c r="A57" s="1" t="s">
        <v>84</v>
      </c>
      <c r="B57" s="8"/>
      <c r="C57" s="21">
        <v>2795.2</v>
      </c>
      <c r="D57" s="40"/>
      <c r="E57" s="3">
        <v>103.73</v>
      </c>
    </row>
    <row r="58" spans="1:13">
      <c r="A58" s="1" t="s">
        <v>38</v>
      </c>
      <c r="B58" s="8">
        <v>0.11</v>
      </c>
      <c r="C58" s="8">
        <v>0.11</v>
      </c>
      <c r="D58" s="29"/>
      <c r="E58" s="3"/>
      <c r="K58" s="28"/>
      <c r="L58" s="14"/>
    </row>
    <row r="59" spans="1:13">
      <c r="A59" s="1" t="s">
        <v>64</v>
      </c>
      <c r="B59" s="8">
        <v>0.03</v>
      </c>
      <c r="C59" s="8">
        <v>0.03</v>
      </c>
      <c r="D59" s="29"/>
      <c r="E59" s="3"/>
      <c r="L59" s="14"/>
    </row>
    <row r="60" spans="1:13">
      <c r="A60" s="1" t="s">
        <v>38</v>
      </c>
      <c r="B60" s="8">
        <v>5214.9399999999996</v>
      </c>
      <c r="C60" s="8">
        <v>5214.9399999999996</v>
      </c>
      <c r="D60" s="29"/>
      <c r="E60" s="3"/>
      <c r="L60" s="14"/>
    </row>
    <row r="61" spans="1:13">
      <c r="A61" s="1" t="s">
        <v>64</v>
      </c>
      <c r="B61" s="8">
        <v>1940.22</v>
      </c>
      <c r="C61" s="8">
        <v>1940.22</v>
      </c>
      <c r="D61" s="29"/>
      <c r="E61" s="3"/>
      <c r="L61" s="14"/>
    </row>
    <row r="62" spans="1:13">
      <c r="A62" s="1" t="s">
        <v>36</v>
      </c>
      <c r="B62" s="8">
        <v>1003.02</v>
      </c>
      <c r="C62" s="8">
        <v>1003.02</v>
      </c>
      <c r="D62" s="29"/>
      <c r="E62" s="3"/>
      <c r="I62" s="3"/>
      <c r="L62" s="14"/>
      <c r="M62" s="3"/>
    </row>
    <row r="63" spans="1:13">
      <c r="A63" s="1" t="s">
        <v>29</v>
      </c>
      <c r="B63" s="8">
        <v>2668.93</v>
      </c>
      <c r="C63" s="33"/>
      <c r="D63" s="29"/>
      <c r="E63" s="15"/>
      <c r="L63" s="14"/>
    </row>
    <row r="64" spans="1:13">
      <c r="A64" s="1" t="s">
        <v>65</v>
      </c>
      <c r="B64" s="8"/>
      <c r="C64" s="21">
        <v>1334.27</v>
      </c>
      <c r="D64" s="29"/>
      <c r="E64" s="3"/>
      <c r="L64" s="14"/>
    </row>
    <row r="65" spans="1:13">
      <c r="A65" s="1" t="s">
        <v>66</v>
      </c>
      <c r="B65" s="8">
        <v>5020.72</v>
      </c>
      <c r="C65" s="8">
        <v>5020.72</v>
      </c>
      <c r="D65" s="29"/>
      <c r="E65" s="3"/>
      <c r="L65" s="14"/>
    </row>
    <row r="66" spans="1:13">
      <c r="A66" s="1" t="s">
        <v>37</v>
      </c>
      <c r="B66" s="8">
        <v>4200</v>
      </c>
      <c r="C66" s="12">
        <v>4200</v>
      </c>
      <c r="D66" s="29"/>
      <c r="E66" s="3"/>
      <c r="L66" s="14"/>
    </row>
    <row r="67" spans="1:13">
      <c r="E67" s="3"/>
      <c r="L67" s="14"/>
    </row>
    <row r="68" spans="1:13" ht="15.75">
      <c r="A68" s="49" t="s">
        <v>79</v>
      </c>
      <c r="B68" s="49"/>
      <c r="C68" s="49"/>
      <c r="K68" s="28"/>
      <c r="L68" s="14"/>
    </row>
    <row r="69" spans="1:13">
      <c r="B69" s="6" t="s">
        <v>2</v>
      </c>
      <c r="C69" s="27" t="s">
        <v>3</v>
      </c>
      <c r="E69" s="34" t="s">
        <v>60</v>
      </c>
      <c r="L69" s="14"/>
      <c r="M69" s="30"/>
    </row>
    <row r="70" spans="1:13">
      <c r="A70" s="1" t="s">
        <v>39</v>
      </c>
      <c r="B70" s="8">
        <f>B52+B71</f>
        <v>59800.29</v>
      </c>
      <c r="C70" s="18">
        <f>C52+C71</f>
        <v>29109.019999999997</v>
      </c>
      <c r="E70" s="38">
        <v>9105.1</v>
      </c>
      <c r="L70" s="14"/>
      <c r="M70" s="30"/>
    </row>
    <row r="71" spans="1:13">
      <c r="A71" s="1" t="s">
        <v>67</v>
      </c>
      <c r="B71" s="8">
        <v>4755.74</v>
      </c>
      <c r="C71" s="8">
        <v>4755.74</v>
      </c>
      <c r="E71" s="3"/>
      <c r="G71" s="2" t="s">
        <v>42</v>
      </c>
      <c r="L71" s="19"/>
      <c r="M71" s="19"/>
    </row>
    <row r="72" spans="1:13">
      <c r="A72" s="1" t="s">
        <v>75</v>
      </c>
      <c r="B72" s="8"/>
      <c r="C72" s="31">
        <v>780.21</v>
      </c>
      <c r="E72" s="3"/>
      <c r="G72" s="2" t="s">
        <v>43</v>
      </c>
    </row>
    <row r="73" spans="1:13">
      <c r="A73" s="1" t="s">
        <v>61</v>
      </c>
      <c r="B73" s="35"/>
      <c r="C73" s="31">
        <f>C53</f>
        <v>116.11</v>
      </c>
      <c r="E73" s="3"/>
    </row>
    <row r="74" spans="1:13">
      <c r="A74" s="1" t="s">
        <v>40</v>
      </c>
      <c r="B74" s="8">
        <f>B70</f>
        <v>59800.29</v>
      </c>
      <c r="C74" s="18">
        <f>C70-C72-C73</f>
        <v>28212.699999999997</v>
      </c>
      <c r="E74" s="3">
        <v>9105.1</v>
      </c>
    </row>
    <row r="75" spans="1:13">
      <c r="A75" s="1" t="s">
        <v>68</v>
      </c>
      <c r="B75" s="8">
        <v>15187.85</v>
      </c>
      <c r="C75" s="18">
        <f>C74*B75/B74</f>
        <v>7165.354142847802</v>
      </c>
      <c r="E75" s="3">
        <v>2367.3200000000002</v>
      </c>
    </row>
    <row r="76" spans="1:13">
      <c r="A76" s="1" t="s">
        <v>69</v>
      </c>
      <c r="B76" s="8"/>
      <c r="C76" s="31">
        <v>1500</v>
      </c>
      <c r="D76" s="2" t="s">
        <v>85</v>
      </c>
      <c r="E76" s="3"/>
    </row>
    <row r="77" spans="1:13">
      <c r="A77" s="1" t="s">
        <v>70</v>
      </c>
      <c r="B77" s="8"/>
      <c r="C77" s="18">
        <v>280</v>
      </c>
      <c r="D77" s="2" t="s">
        <v>86</v>
      </c>
      <c r="E77" s="3"/>
    </row>
    <row r="78" spans="1:13">
      <c r="A78" s="1" t="s">
        <v>65</v>
      </c>
      <c r="B78" s="8"/>
      <c r="C78" s="21">
        <v>1334.27</v>
      </c>
      <c r="E78" s="3"/>
    </row>
    <row r="79" spans="1:13">
      <c r="A79" s="1" t="s">
        <v>66</v>
      </c>
      <c r="B79" s="8">
        <v>5020.72</v>
      </c>
      <c r="C79" s="8">
        <v>5020.72</v>
      </c>
      <c r="E79" s="3"/>
      <c r="F79" s="2" t="s">
        <v>81</v>
      </c>
    </row>
    <row r="80" spans="1:13">
      <c r="A80" s="1" t="s">
        <v>80</v>
      </c>
      <c r="B80" s="8">
        <v>15187.85</v>
      </c>
      <c r="C80" s="39">
        <f>C75-C76-C77-C78-C79</f>
        <v>-969.63585715219824</v>
      </c>
      <c r="E80" s="3"/>
    </row>
    <row r="81" spans="1:7">
      <c r="A81" s="1" t="s">
        <v>35</v>
      </c>
      <c r="B81" s="8">
        <v>2668.93</v>
      </c>
      <c r="C81" s="32"/>
      <c r="E81" s="3"/>
    </row>
    <row r="82" spans="1:7">
      <c r="A82" s="20" t="s">
        <v>71</v>
      </c>
      <c r="B82" s="8">
        <v>12518.91</v>
      </c>
      <c r="C82" s="18">
        <f>C80</f>
        <v>-969.63585715219824</v>
      </c>
      <c r="E82" s="3">
        <v>-2653.4</v>
      </c>
    </row>
    <row r="83" spans="1:7">
      <c r="A83" s="1" t="s">
        <v>83</v>
      </c>
      <c r="B83" s="8">
        <v>2392.02</v>
      </c>
      <c r="C83" s="21">
        <f>C74*B83/B74</f>
        <v>1128.5119629687415</v>
      </c>
      <c r="E83" s="3"/>
    </row>
    <row r="84" spans="1:7">
      <c r="A84" s="1" t="s">
        <v>33</v>
      </c>
      <c r="B84" s="8">
        <v>650</v>
      </c>
      <c r="C84" s="8">
        <v>650</v>
      </c>
      <c r="E84" s="3"/>
    </row>
    <row r="85" spans="1:7">
      <c r="A85" s="1" t="s">
        <v>72</v>
      </c>
      <c r="B85" s="8">
        <v>650</v>
      </c>
      <c r="C85" s="8">
        <v>650</v>
      </c>
      <c r="E85" s="3"/>
    </row>
    <row r="86" spans="1:7">
      <c r="A86" s="1" t="s">
        <v>41</v>
      </c>
      <c r="B86" s="8">
        <v>90</v>
      </c>
      <c r="C86" s="8">
        <v>90</v>
      </c>
      <c r="E86" s="3"/>
    </row>
    <row r="87" spans="1:7">
      <c r="A87" s="1" t="s">
        <v>73</v>
      </c>
      <c r="B87" s="8">
        <v>180</v>
      </c>
      <c r="C87" s="8">
        <v>180</v>
      </c>
      <c r="E87" s="3"/>
    </row>
    <row r="88" spans="1:7">
      <c r="A88" s="1" t="s">
        <v>82</v>
      </c>
      <c r="B88" s="12">
        <v>10998.53</v>
      </c>
      <c r="C88" s="18">
        <f>C75*B88/B75</f>
        <v>5188.9084038053988</v>
      </c>
      <c r="E88" s="3"/>
    </row>
    <row r="89" spans="1:7">
      <c r="A89" s="16" t="s">
        <v>34</v>
      </c>
      <c r="B89" s="8">
        <v>24664.06</v>
      </c>
      <c r="C89" s="21">
        <f>C82+C83+C84+C85+C86+C87+C88</f>
        <v>6917.7845096219426</v>
      </c>
      <c r="E89" s="23">
        <f>C89-B89</f>
        <v>-17746.275490378059</v>
      </c>
    </row>
    <row r="90" spans="1:7">
      <c r="E90" s="3"/>
    </row>
    <row r="91" spans="1:7" ht="29.25" customHeight="1">
      <c r="A91" s="57" t="s">
        <v>87</v>
      </c>
      <c r="B91" s="57"/>
      <c r="C91" s="57"/>
      <c r="D91" s="57"/>
      <c r="E91" s="57"/>
      <c r="F91" s="57"/>
    </row>
    <row r="92" spans="1:7" ht="12.75" customHeight="1">
      <c r="A92" s="58" t="s">
        <v>88</v>
      </c>
      <c r="B92" s="58"/>
      <c r="C92" s="58"/>
      <c r="D92" s="58"/>
      <c r="E92" s="58"/>
      <c r="F92" s="43"/>
      <c r="G92" s="43"/>
    </row>
    <row r="93" spans="1:7" ht="36.75" customHeight="1">
      <c r="A93" s="58"/>
      <c r="B93" s="58"/>
      <c r="C93" s="58"/>
      <c r="D93" s="58"/>
      <c r="E93" s="58"/>
    </row>
    <row r="94" spans="1:7" ht="27" customHeight="1">
      <c r="A94" s="59" t="s">
        <v>89</v>
      </c>
      <c r="B94" s="59"/>
      <c r="C94" s="59"/>
      <c r="D94" s="44"/>
      <c r="E94" s="44"/>
    </row>
    <row r="95" spans="1:7" ht="27" customHeight="1">
      <c r="A95" s="60" t="s">
        <v>90</v>
      </c>
      <c r="B95" s="60"/>
      <c r="C95" s="60"/>
      <c r="D95" s="60"/>
      <c r="E95" s="60"/>
    </row>
    <row r="96" spans="1:7" ht="27" customHeight="1">
      <c r="A96" s="53" t="s">
        <v>91</v>
      </c>
      <c r="B96" s="53"/>
      <c r="C96" s="53"/>
      <c r="D96" s="53"/>
    </row>
    <row r="97" spans="1:10" ht="30.75" customHeight="1">
      <c r="A97" s="54" t="s">
        <v>92</v>
      </c>
      <c r="B97" s="54"/>
      <c r="C97" s="54"/>
      <c r="D97" s="55" t="s">
        <v>93</v>
      </c>
      <c r="E97" s="55"/>
    </row>
    <row r="98" spans="1:10" ht="30.75" customHeight="1">
      <c r="A98" s="56" t="s">
        <v>94</v>
      </c>
      <c r="B98" s="56"/>
      <c r="C98" s="56"/>
      <c r="D98" s="56"/>
      <c r="E98" s="45"/>
    </row>
    <row r="100" spans="1:10">
      <c r="I100" s="3"/>
      <c r="J100" s="3"/>
    </row>
    <row r="101" spans="1:10">
      <c r="I101" s="3"/>
      <c r="J101" s="3"/>
    </row>
    <row r="102" spans="1:10">
      <c r="I102" s="3"/>
      <c r="J102" s="3"/>
    </row>
  </sheetData>
  <mergeCells count="13">
    <mergeCell ref="A96:D96"/>
    <mergeCell ref="A97:C97"/>
    <mergeCell ref="D97:E97"/>
    <mergeCell ref="A98:D98"/>
    <mergeCell ref="A91:F91"/>
    <mergeCell ref="A92:E93"/>
    <mergeCell ref="A94:C94"/>
    <mergeCell ref="A95:E95"/>
    <mergeCell ref="A50:C50"/>
    <mergeCell ref="A23:C23"/>
    <mergeCell ref="A68:C68"/>
    <mergeCell ref="B1:C1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2022-12-16T21:35:45Z</dcterms:modified>
</cp:coreProperties>
</file>