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/>
  </bookViews>
  <sheets>
    <sheet name="2014" sheetId="5" r:id="rId1"/>
  </sheets>
  <calcPr calcId="125725"/>
</workbook>
</file>

<file path=xl/calcChain.xml><?xml version="1.0" encoding="utf-8"?>
<calcChain xmlns="http://schemas.openxmlformats.org/spreadsheetml/2006/main">
  <c r="C86" i="5"/>
  <c r="C72"/>
  <c r="G47"/>
  <c r="Q44"/>
  <c r="R44"/>
  <c r="P44"/>
  <c r="Q56"/>
  <c r="P56"/>
  <c r="L52" l="1"/>
  <c r="C29"/>
  <c r="C46" s="1"/>
  <c r="C52" s="1"/>
  <c r="C69" s="1"/>
  <c r="C73" s="1"/>
  <c r="B29"/>
  <c r="K29"/>
  <c r="K27"/>
  <c r="F20"/>
  <c r="E20"/>
  <c r="C75" l="1"/>
  <c r="C93" s="1"/>
  <c r="E93" s="1"/>
  <c r="G20"/>
  <c r="K46"/>
  <c r="D14"/>
  <c r="C17"/>
  <c r="C13"/>
  <c r="C9"/>
  <c r="C5"/>
  <c r="K20" l="1"/>
  <c r="K19"/>
  <c r="K17"/>
  <c r="K13"/>
  <c r="K9"/>
  <c r="K5"/>
  <c r="K21" l="1"/>
  <c r="B20" l="1"/>
  <c r="B19"/>
  <c r="B46" l="1"/>
  <c r="B52" s="1"/>
  <c r="B69" s="1"/>
  <c r="B21"/>
  <c r="C20"/>
  <c r="C19"/>
  <c r="B17"/>
  <c r="D17" s="1"/>
  <c r="B13"/>
  <c r="D13" s="1"/>
  <c r="B9"/>
  <c r="D9" s="1"/>
  <c r="B5"/>
  <c r="D5" s="1"/>
  <c r="C21" l="1"/>
  <c r="D21" s="1"/>
</calcChain>
</file>

<file path=xl/sharedStrings.xml><?xml version="1.0" encoding="utf-8"?>
<sst xmlns="http://schemas.openxmlformats.org/spreadsheetml/2006/main" count="163" uniqueCount="109">
  <si>
    <t>1' -εξόδων</t>
  </si>
  <si>
    <t>1' -εσόδων</t>
  </si>
  <si>
    <t>χτες</t>
  </si>
  <si>
    <t>σημερα</t>
  </si>
  <si>
    <t>αποτελεσμα</t>
  </si>
  <si>
    <t>2' -εσόδων</t>
  </si>
  <si>
    <t>2' -εξόδων</t>
  </si>
  <si>
    <t>3' -εσόδων</t>
  </si>
  <si>
    <t>3' -εξόδων</t>
  </si>
  <si>
    <t>4' -εσόδων</t>
  </si>
  <si>
    <t>4' -εξόδων</t>
  </si>
  <si>
    <t>τζιρος</t>
  </si>
  <si>
    <t>εξοδα</t>
  </si>
  <si>
    <t>ταμεια</t>
  </si>
  <si>
    <t>αποσβέσεις</t>
  </si>
  <si>
    <t>μισθοί</t>
  </si>
  <si>
    <t>έξοδα τρίτων</t>
  </si>
  <si>
    <t>κέρδος</t>
  </si>
  <si>
    <t>εσοδα</t>
  </si>
  <si>
    <t>εκαθαριστικη ΦΠΑ</t>
  </si>
  <si>
    <t>ιδιόχρηση</t>
  </si>
  <si>
    <t>έξοδα</t>
  </si>
  <si>
    <t>εσόδων</t>
  </si>
  <si>
    <t>εξόδων</t>
  </si>
  <si>
    <t>πάγια</t>
  </si>
  <si>
    <t>ΦΠΑ = 16%</t>
  </si>
  <si>
    <t>αναμορφωσηΙΚΑ</t>
  </si>
  <si>
    <t>προκαταβολη 2013</t>
  </si>
  <si>
    <t>ποσό έδρας</t>
  </si>
  <si>
    <t>Τ.Ο.</t>
  </si>
  <si>
    <t>Τ.Ο.Τ.</t>
  </si>
  <si>
    <t>ποσό πληρωμής</t>
  </si>
  <si>
    <t>εισπραχθεισα προκαταβολη 2013</t>
  </si>
  <si>
    <t>εισπραχθείσα εισφορά αλλ.2014</t>
  </si>
  <si>
    <t>τροποπ1</t>
  </si>
  <si>
    <t>ΙΚΑρυθμιση</t>
  </si>
  <si>
    <t>ικα</t>
  </si>
  <si>
    <t>πληρωμες χρήσης</t>
  </si>
  <si>
    <t>δωρεαν παραχώρηση σύζηγο</t>
  </si>
  <si>
    <t>ενοίκο διαμερίσματος</t>
  </si>
  <si>
    <t>τοκοι δανείων</t>
  </si>
  <si>
    <t>δηλωθεν εισόδημα</t>
  </si>
  <si>
    <t>εισόδημα φορολογητέο</t>
  </si>
  <si>
    <t xml:space="preserve">ωφέλεια ΛΟΓΩ αποδείξεων </t>
  </si>
  <si>
    <t>zηλ = 0,06</t>
  </si>
  <si>
    <t>τέλος χαρτοσήμου</t>
  </si>
  <si>
    <t>σήμα BMW</t>
  </si>
  <si>
    <t>σήμα Jenifer</t>
  </si>
  <si>
    <t>τροπ1-2018</t>
  </si>
  <si>
    <t>σήμερα</t>
  </si>
  <si>
    <t>ζημία έτους 2013</t>
  </si>
  <si>
    <t>ΤΑΣ=4.009,26</t>
  </si>
  <si>
    <t>ρυθμίσεις = 1.340</t>
  </si>
  <si>
    <t>ΤΑΝ=4.985,68</t>
  </si>
  <si>
    <t xml:space="preserve">εκκαθαριστικό = </t>
  </si>
  <si>
    <t>zηλ =</t>
  </si>
  <si>
    <t>αθηνά</t>
  </si>
  <si>
    <t>επιχειρηματική ζημιά του συζύγου</t>
  </si>
  <si>
    <t>Ε1 = 29/08/2015</t>
  </si>
  <si>
    <t>Ε3 = 29/082015</t>
  </si>
  <si>
    <t>παρακρατησεις 20%</t>
  </si>
  <si>
    <t>παρακρατησεις 2013 20%</t>
  </si>
  <si>
    <t>παρακρατησεις 20% zηλ</t>
  </si>
  <si>
    <t>τοκοι δανείων zηλ</t>
  </si>
  <si>
    <t>δαπάνες παροχής υπηρεσιών zηλ</t>
  </si>
  <si>
    <t>ιατρικά zηλ</t>
  </si>
  <si>
    <t>ακίνητα</t>
  </si>
  <si>
    <t>φόρος κλίμακας</t>
  </si>
  <si>
    <t>μειώσεις φόρου</t>
  </si>
  <si>
    <t>φόρος κύριος</t>
  </si>
  <si>
    <t>ποσό έδρας zηλ</t>
  </si>
  <si>
    <t>για εκκαθαριστικό</t>
  </si>
  <si>
    <t>zηλ = 4.004</t>
  </si>
  <si>
    <t>zηλ = 6.241,16</t>
  </si>
  <si>
    <t>zηλ = 1.016,94</t>
  </si>
  <si>
    <t>zηλ = 2.040,81</t>
  </si>
  <si>
    <t>εισόδημα φορολογητέο zηλ</t>
  </si>
  <si>
    <t>δηλωθεν εισόδημα ΛΑΘΟΣ</t>
  </si>
  <si>
    <t>φόρος κλίμακας zηλ</t>
  </si>
  <si>
    <t>μειώσεις φόρου zηλ</t>
  </si>
  <si>
    <t>ΟΓΑ στο χαρτόσημο</t>
  </si>
  <si>
    <t>προκαταβολη  για 2015</t>
  </si>
  <si>
    <t>ιατρικα</t>
  </si>
  <si>
    <t>zηλ = -5.294,91</t>
  </si>
  <si>
    <t xml:space="preserve">ΤΑΜΕΙΑ -244ω1 = πούλια (ΤΑΝ - ΤΑΣ) , (εθνικη - ΕΛΤΑ) , (ΧΩΡΙΣ τιμολόγιο αγοράς = έξοδο) , ΧΑΡΤΟΣΗΜΑΣΜΕΝΑ στο αντίγραφο (1998-2016/6ο) </t>
  </si>
  <si>
    <t xml:space="preserve">244ω2 = πούλια στα αντίγραφα (ΤΑΝ - ΤΑΣ) , (εθνικη - ΕΛΤΑ) , (ως έσοδο στα συμβόλαια) (1998-2016/6ο) </t>
  </si>
  <si>
    <t>281υ = διπλοπληρωμή σε αγοραπωλησίες ΒΑΣΕΙ προσυμφώνου {{{ = ΌΧΙ υπολογισμός αρραβώνα ( ΤΑΝ ) }}}</t>
  </si>
  <si>
    <t>ΤΑΜΕΙΑ -283τ1 = ΤΑΧΔΙΚ (ΧΩΡΙΣ τιμολόγιο αγοράς = έξοδο) στο συμβόλαιο (1998 έως σήμερα)</t>
  </si>
  <si>
    <t>283τ2 = ΤΑΧΔΙΚ στο συμβόλαιο ως ΕΣΟΔΟ (1998-2018)</t>
  </si>
  <si>
    <t>ΤΑΜΕΙΑ -283τ3 = ΤΑΧΔΙΚ (ΧΩΡΙΣ τιμολόγιο αγοράς = έξοδο) στο αντίγραφο (1998 έως σήμερα)</t>
  </si>
  <si>
    <t>283τ4 = ΤΑΧΔΙΚ στο αντίγραφο ως ΕΣΟΔΟ (1998-2019)</t>
  </si>
  <si>
    <t xml:space="preserve">283φ1 = 283φ1 = χαρτόσημα (ως έσοδο) στα Τ.Π.Υ. &amp; Α.Π.Υ (1998-2019) </t>
  </si>
  <si>
    <t>ΤΑΜΕΙΑ -283φ2 = χαρτόσημα στα Τ.Π.Υ. &amp; Α.Π.Υ (ΧΩΡΙΣ τιμολόγιο αγοράς = έξοδο) (1998-2019)</t>
  </si>
  <si>
    <t>1] για την περίοδο 1998-2012 θα υπάρξει προσφυγή στην δικαιοσύνη καθώς τα ποσά που (κακώς) έχουν αποδοθεί προς Δ.Ο.Υ. και Ταμεία είναι υπέρογκα . Φυσικά θα επανακαταχωρηθεί η κάθε πρέπουσα κίνηση</t>
  </si>
  <si>
    <t>3.2]καταχώρηση ρυθμίσεων ΙΚΑ ή κρατήσεων λογαριασμών = από πληρωμές = από οφειλές 1/1/14</t>
  </si>
  <si>
    <t>3.3] καταχώρηση ρυθμίσεων ΙΚΑ ή κρατήσεων λογαριασμών περιόδου 1998 - 2013 =        από πληρωμές μόνο τα αναλογούντα πρόστιμα ή τόκοι ( αν πρέπει να μπουν )</t>
  </si>
  <si>
    <t>4.1] παρακράτηση = 20% . Από 2011 ΠΑΝΩ από 300 €</t>
  </si>
  <si>
    <t>4.2] άμεσα όπως προβείται σε τακτοποίηση για να υπογίζονται κάθε χρονιά στα Ε1</t>
  </si>
  <si>
    <t>4.3] δεν έχει γίνει καμία κίνηση από εκκίνηση δραστηριότητας = 1998</t>
  </si>
  <si>
    <t>5] αποσβέσεις = σταθερές ΜΕ αναφορά στο ποσοστό</t>
  </si>
  <si>
    <t>ΙΔΕ συνημμένο Νο 1</t>
  </si>
  <si>
    <t>6] ΦΠΑ = εως 30/6/10 με 0% = από 1/7/10 με 16% = από 1/7/2016 με 24%</t>
  </si>
  <si>
    <t>7.1] ταμεία = έως 2012 με βεβαίωση = από 1/1/13 καταχώρηση βάσει πληρωμών</t>
  </si>
  <si>
    <r>
      <t xml:space="preserve">7.2] δεν έχει γίνει </t>
    </r>
    <r>
      <rPr>
        <b/>
        <u/>
        <sz val="10"/>
        <color rgb="FFFF0000"/>
        <rFont val="Arial"/>
        <family val="2"/>
        <charset val="161"/>
      </rPr>
      <t>ποτέ</t>
    </r>
    <r>
      <rPr>
        <b/>
        <sz val="10"/>
        <color rgb="FFFF0000"/>
        <rFont val="Arial"/>
        <family val="2"/>
        <charset val="161"/>
      </rPr>
      <t xml:space="preserve"> μέχρι και το 2012 καταγραφή ταμείων στα έξοδα</t>
    </r>
  </si>
  <si>
    <t>ΙΔΕ συνημμένο Νο 2</t>
  </si>
  <si>
    <t>7.4] πόρος ΤΑΝ 5% επί παγίων πράξεων . ΜΕ ΕΝΣΗΜΑ . ΚΑΚΩΣ αποδίδονταν στα ταμεία .Μέχρι σήμερα αδυνατώ να εμπεδώσω πότε καταργηθήκαν . Θα υπάρξει έρευνα ΚΑΙ θα επακολουθήσουν οι σχετικές αυξομειώσεις σε ΦΠΑ -έσοδα -έξοδα</t>
  </si>
  <si>
    <t>ΙΔΕ συνημμένο Νο 3</t>
  </si>
  <si>
    <t xml:space="preserve">7.6.γ] ΔΟΛΙΩΣ το Ταμείο Νομικών , ενώ γνώριζε από καταστάσεις ( του ταμείου ΑΛΛΑ και της Εθνικής τράπεζας ) τις πληρωμές της Συμβολαιογράφου , της καταλόγισε όποιες πληρωμές δεν είχε την συγκεκριμένη ημέρα του ελέγχου στους φακέλους της . ΚΑΚΟΥΡΓΗΜΑΤΙΚΩΣ κατελόγισε ως μη αποδοθείσα π.χ. την πρώτη πληρωμή του 8ος/1998 =283,57€ =κ15 =αΑεθνικής-8554812 =10/09/1998 ή τις 0,65(&amp;0,125) =532,24€(&amp;102,35€) =κ15(&amp;κ17) =αΑεθνικής -88(93) =14/05/2010 =για το συμβόλαιο 9.877/12ος/2010 ή την 0,65 =931,85€ =κ15 =αΑεθνικής -56 =15/10/2008 =για το συμβόλαιο 8.246/10ος/2008 </t>
  </si>
  <si>
    <t>zηλ = 3.146,06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</si>
</sst>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\ _Δ_ρ_χ_-;\-* #,##0.00\ _Δ_ρ_χ_-;_-* &quot;-&quot;??\ _Δ_ρ_χ_-;_-@_-"/>
  </numFmts>
  <fonts count="1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rgb="FFFF00FF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name val="Arial"/>
      <family val="2"/>
      <charset val="161"/>
    </font>
    <font>
      <b/>
      <u/>
      <sz val="10"/>
      <color rgb="FFFF000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2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" fillId="0" borderId="0"/>
  </cellStyleXfs>
  <cellXfs count="67">
    <xf numFmtId="0" fontId="0" fillId="0" borderId="0" xfId="0"/>
    <xf numFmtId="0" fontId="3" fillId="0" borderId="1" xfId="0" applyFont="1" applyBorder="1"/>
    <xf numFmtId="0" fontId="3" fillId="0" borderId="0" xfId="0" applyFont="1"/>
    <xf numFmtId="43" fontId="3" fillId="0" borderId="0" xfId="1" applyFont="1"/>
    <xf numFmtId="0" fontId="5" fillId="5" borderId="0" xfId="0" applyFont="1" applyFill="1" applyAlignment="1">
      <alignment horizontal="center"/>
    </xf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3" fillId="0" borderId="1" xfId="1" applyFont="1" applyBorder="1"/>
    <xf numFmtId="0" fontId="9" fillId="0" borderId="1" xfId="0" applyFont="1" applyBorder="1"/>
    <xf numFmtId="43" fontId="3" fillId="3" borderId="1" xfId="1" applyFont="1" applyFill="1" applyBorder="1"/>
    <xf numFmtId="0" fontId="6" fillId="0" borderId="1" xfId="0" applyFont="1" applyBorder="1"/>
    <xf numFmtId="43" fontId="3" fillId="0" borderId="1" xfId="1" applyFont="1" applyFill="1" applyBorder="1"/>
    <xf numFmtId="0" fontId="4" fillId="0" borderId="1" xfId="0" applyFont="1" applyBorder="1"/>
    <xf numFmtId="43" fontId="3" fillId="2" borderId="1" xfId="1" applyFont="1" applyFill="1" applyBorder="1"/>
    <xf numFmtId="0" fontId="10" fillId="0" borderId="0" xfId="0" applyFont="1" applyFill="1" applyBorder="1" applyAlignment="1">
      <alignment wrapText="1"/>
    </xf>
    <xf numFmtId="14" fontId="3" fillId="0" borderId="0" xfId="0" applyNumberFormat="1" applyFont="1"/>
    <xf numFmtId="43" fontId="3" fillId="0" borderId="0" xfId="1" applyFont="1" applyProtection="1">
      <protection locked="0"/>
    </xf>
    <xf numFmtId="43" fontId="3" fillId="0" borderId="0" xfId="0" applyNumberFormat="1" applyFont="1"/>
    <xf numFmtId="0" fontId="3" fillId="0" borderId="0" xfId="0" applyFont="1" applyFill="1"/>
    <xf numFmtId="43" fontId="3" fillId="0" borderId="1" xfId="1" applyFont="1" applyBorder="1" applyAlignment="1">
      <alignment horizontal="center"/>
    </xf>
    <xf numFmtId="43" fontId="8" fillId="0" borderId="1" xfId="1" applyFont="1" applyFill="1" applyBorder="1" applyAlignment="1">
      <alignment horizontal="right"/>
    </xf>
    <xf numFmtId="14" fontId="3" fillId="0" borderId="0" xfId="0" applyNumberFormat="1" applyFont="1" applyAlignment="1">
      <alignment horizontal="center"/>
    </xf>
    <xf numFmtId="43" fontId="3" fillId="0" borderId="0" xfId="1" applyFont="1" applyAlignment="1" applyProtection="1">
      <alignment horizontal="center"/>
      <protection locked="0"/>
    </xf>
    <xf numFmtId="43" fontId="3" fillId="4" borderId="1" xfId="1" applyFont="1" applyFill="1" applyBorder="1"/>
    <xf numFmtId="0" fontId="3" fillId="0" borderId="0" xfId="0" applyFont="1" applyBorder="1"/>
    <xf numFmtId="0" fontId="10" fillId="0" borderId="0" xfId="0" applyFont="1"/>
    <xf numFmtId="43" fontId="10" fillId="0" borderId="1" xfId="1" applyFont="1" applyFill="1" applyBorder="1"/>
    <xf numFmtId="0" fontId="3" fillId="0" borderId="0" xfId="0" applyFont="1" applyFill="1" applyAlignment="1"/>
    <xf numFmtId="0" fontId="3" fillId="0" borderId="1" xfId="0" applyFont="1" applyFill="1" applyBorder="1"/>
    <xf numFmtId="0" fontId="6" fillId="0" borderId="0" xfId="0" applyFont="1" applyBorder="1" applyAlignment="1">
      <alignment horizontal="center"/>
    </xf>
    <xf numFmtId="43" fontId="3" fillId="0" borderId="5" xfId="1" applyFont="1" applyBorder="1"/>
    <xf numFmtId="43" fontId="3" fillId="0" borderId="0" xfId="1" applyFont="1" applyBorder="1" applyAlignment="1"/>
    <xf numFmtId="43" fontId="10" fillId="0" borderId="1" xfId="1" applyFont="1" applyBorder="1"/>
    <xf numFmtId="0" fontId="10" fillId="0" borderId="0" xfId="0" applyFont="1" applyFill="1" applyAlignment="1">
      <alignment horizontal="left"/>
    </xf>
    <xf numFmtId="43" fontId="4" fillId="0" borderId="0" xfId="0" applyNumberFormat="1" applyFont="1" applyBorder="1" applyAlignment="1">
      <alignment horizontal="center"/>
    </xf>
    <xf numFmtId="14" fontId="3" fillId="7" borderId="0" xfId="0" applyNumberFormat="1" applyFont="1" applyFill="1"/>
    <xf numFmtId="43" fontId="3" fillId="0" borderId="0" xfId="0" applyNumberFormat="1" applyFont="1" applyFill="1"/>
    <xf numFmtId="0" fontId="8" fillId="0" borderId="1" xfId="0" applyFont="1" applyBorder="1" applyAlignment="1">
      <alignment horizontal="center"/>
    </xf>
    <xf numFmtId="0" fontId="14" fillId="0" borderId="0" xfId="0" applyFont="1" applyFill="1" applyAlignment="1">
      <alignment wrapText="1"/>
    </xf>
    <xf numFmtId="43" fontId="10" fillId="9" borderId="1" xfId="1" applyFont="1" applyFill="1" applyBorder="1"/>
    <xf numFmtId="43" fontId="10" fillId="0" borderId="0" xfId="0" applyNumberFormat="1" applyFont="1" applyFill="1"/>
    <xf numFmtId="0" fontId="4" fillId="0" borderId="0" xfId="0" applyFont="1" applyBorder="1" applyAlignment="1">
      <alignment horizontal="center"/>
    </xf>
    <xf numFmtId="43" fontId="10" fillId="0" borderId="1" xfId="1" applyFont="1" applyFill="1" applyBorder="1" applyAlignment="1">
      <alignment horizontal="right"/>
    </xf>
    <xf numFmtId="43" fontId="4" fillId="0" borderId="0" xfId="1" applyFont="1" applyBorder="1" applyAlignment="1">
      <alignment horizontal="center"/>
    </xf>
    <xf numFmtId="43" fontId="3" fillId="9" borderId="1" xfId="1" applyFont="1" applyFill="1" applyBorder="1" applyAlignment="1">
      <alignment horizontal="center"/>
    </xf>
    <xf numFmtId="0" fontId="3" fillId="8" borderId="1" xfId="0" applyFont="1" applyFill="1" applyBorder="1"/>
    <xf numFmtId="43" fontId="10" fillId="0" borderId="0" xfId="0" applyNumberFormat="1" applyFont="1" applyAlignment="1">
      <alignment horizontal="left"/>
    </xf>
    <xf numFmtId="43" fontId="4" fillId="0" borderId="1" xfId="1" applyFont="1" applyBorder="1"/>
    <xf numFmtId="0" fontId="14" fillId="0" borderId="0" xfId="0" applyFont="1" applyFill="1" applyAlignment="1"/>
    <xf numFmtId="0" fontId="8" fillId="0" borderId="0" xfId="0" applyFont="1" applyFill="1" applyAlignment="1">
      <alignment wrapText="1"/>
    </xf>
    <xf numFmtId="0" fontId="16" fillId="0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6" borderId="0" xfId="0" applyFont="1" applyFill="1" applyAlignment="1">
      <alignment horizontal="center" wrapText="1"/>
    </xf>
    <xf numFmtId="0" fontId="6" fillId="7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3" fillId="6" borderId="0" xfId="0" applyFont="1" applyFill="1" applyAlignment="1">
      <alignment horizontal="left"/>
    </xf>
    <xf numFmtId="0" fontId="14" fillId="7" borderId="0" xfId="0" applyFont="1" applyFill="1" applyAlignment="1">
      <alignment horizontal="left"/>
    </xf>
    <xf numFmtId="0" fontId="13" fillId="7" borderId="0" xfId="0" applyFont="1" applyFill="1" applyAlignment="1">
      <alignment horizontal="center" wrapText="1"/>
    </xf>
    <xf numFmtId="0" fontId="14" fillId="7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7" fillId="7" borderId="0" xfId="0" applyFont="1" applyFill="1" applyAlignment="1">
      <alignment horizontal="left" wrapText="1"/>
    </xf>
    <xf numFmtId="0" fontId="6" fillId="0" borderId="3" xfId="0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15" fillId="8" borderId="0" xfId="0" applyFont="1" applyFill="1" applyAlignment="1">
      <alignment horizontal="center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00FF00"/>
      <color rgb="FF00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workbookViewId="0">
      <pane ySplit="2" topLeftCell="A60" activePane="bottomLeft" state="frozen"/>
      <selection pane="bottomLeft" activeCell="E93" sqref="E93"/>
    </sheetView>
  </sheetViews>
  <sheetFormatPr defaultRowHeight="12.75"/>
  <cols>
    <col min="1" max="1" width="25.33203125" style="2" bestFit="1" customWidth="1"/>
    <col min="2" max="2" width="10.5546875" style="2" customWidth="1"/>
    <col min="3" max="4" width="10.77734375" style="2" customWidth="1"/>
    <col min="5" max="5" width="10.109375" style="2" customWidth="1"/>
    <col min="6" max="6" width="10.21875" style="2" customWidth="1"/>
    <col min="7" max="7" width="11.33203125" style="2" customWidth="1"/>
    <col min="8" max="8" width="8.88671875" style="2"/>
    <col min="9" max="9" width="9.88671875" style="2" bestFit="1" customWidth="1"/>
    <col min="10" max="10" width="9.21875" style="2" bestFit="1" customWidth="1"/>
    <col min="11" max="12" width="8.88671875" style="2"/>
    <col min="13" max="14" width="9.21875" style="2" bestFit="1" customWidth="1"/>
    <col min="15" max="15" width="8.88671875" style="2"/>
    <col min="16" max="16" width="10" style="2" bestFit="1" customWidth="1"/>
    <col min="17" max="16384" width="8.88671875" style="2"/>
  </cols>
  <sheetData>
    <row r="1" spans="1:18">
      <c r="A1" s="4">
        <v>2014</v>
      </c>
      <c r="B1" s="64" t="s">
        <v>25</v>
      </c>
      <c r="C1" s="64"/>
      <c r="D1" s="30"/>
      <c r="E1" s="5"/>
      <c r="F1" s="5"/>
    </row>
    <row r="2" spans="1:18">
      <c r="B2" s="6" t="s">
        <v>2</v>
      </c>
      <c r="C2" s="7" t="s">
        <v>49</v>
      </c>
      <c r="D2" s="30"/>
      <c r="K2" s="7" t="s">
        <v>48</v>
      </c>
      <c r="L2" s="7" t="s">
        <v>49</v>
      </c>
      <c r="M2" s="16"/>
      <c r="N2" s="17"/>
    </row>
    <row r="3" spans="1:18">
      <c r="A3" s="1" t="s">
        <v>1</v>
      </c>
      <c r="B3" s="8">
        <v>2098.96</v>
      </c>
      <c r="C3" s="8">
        <v>2074.2199999999998</v>
      </c>
      <c r="D3" s="35"/>
      <c r="E3" s="3"/>
      <c r="F3" s="3"/>
      <c r="K3" s="8">
        <v>2288.92</v>
      </c>
      <c r="L3" s="8"/>
      <c r="M3" s="3">
        <v>13171.68</v>
      </c>
      <c r="N3" s="3">
        <v>13802.24</v>
      </c>
      <c r="P3" s="16">
        <v>41991</v>
      </c>
      <c r="Q3" s="3">
        <v>54.42</v>
      </c>
      <c r="R3" s="2" t="s">
        <v>29</v>
      </c>
    </row>
    <row r="4" spans="1:18">
      <c r="A4" s="1" t="s">
        <v>0</v>
      </c>
      <c r="B4" s="8">
        <v>156.65</v>
      </c>
      <c r="C4" s="8">
        <v>154.47999999999999</v>
      </c>
      <c r="D4" s="35"/>
      <c r="E4" s="3">
        <v>11495.6</v>
      </c>
      <c r="F4" s="3">
        <v>1664.42</v>
      </c>
      <c r="K4" s="8">
        <v>154.47999999999999</v>
      </c>
      <c r="L4" s="8"/>
      <c r="N4" s="3">
        <v>2335.04</v>
      </c>
      <c r="P4" s="16">
        <v>41991</v>
      </c>
      <c r="Q4" s="17">
        <v>53.64</v>
      </c>
      <c r="R4" s="2" t="s">
        <v>29</v>
      </c>
    </row>
    <row r="5" spans="1:18">
      <c r="A5" s="1" t="s">
        <v>4</v>
      </c>
      <c r="B5" s="8">
        <f>B3-B4</f>
        <v>1942.31</v>
      </c>
      <c r="C5" s="8">
        <f>C3-C4</f>
        <v>1919.7399999999998</v>
      </c>
      <c r="D5" s="35">
        <f t="shared" ref="D5:D21" si="0">C5-B5</f>
        <v>-22.570000000000164</v>
      </c>
      <c r="K5" s="8">
        <f>K3-K4</f>
        <v>2134.44</v>
      </c>
      <c r="L5" s="8"/>
      <c r="P5" s="16">
        <v>41991</v>
      </c>
      <c r="Q5" s="17">
        <v>54.03</v>
      </c>
      <c r="R5" s="2" t="s">
        <v>29</v>
      </c>
    </row>
    <row r="6" spans="1:18">
      <c r="B6" s="3"/>
      <c r="C6" s="3"/>
      <c r="D6" s="35"/>
      <c r="K6" s="3"/>
      <c r="L6" s="3"/>
      <c r="P6" s="16">
        <v>41988</v>
      </c>
      <c r="Q6" s="17">
        <v>189.8</v>
      </c>
      <c r="R6" s="2" t="s">
        <v>29</v>
      </c>
    </row>
    <row r="7" spans="1:18">
      <c r="A7" s="1" t="s">
        <v>5</v>
      </c>
      <c r="B7" s="8">
        <v>1679.37</v>
      </c>
      <c r="C7" s="8">
        <v>1754.6</v>
      </c>
      <c r="D7" s="35"/>
      <c r="E7" s="3"/>
      <c r="F7" s="3"/>
      <c r="K7" s="8">
        <v>1841.71</v>
      </c>
      <c r="L7" s="8"/>
      <c r="M7" s="3">
        <v>10408.299999999999</v>
      </c>
      <c r="N7" s="3">
        <v>11176.56</v>
      </c>
      <c r="P7" s="16">
        <v>41975</v>
      </c>
      <c r="Q7" s="17">
        <v>189.8</v>
      </c>
      <c r="R7" s="2" t="s">
        <v>29</v>
      </c>
    </row>
    <row r="8" spans="1:18">
      <c r="A8" s="1" t="s">
        <v>6</v>
      </c>
      <c r="B8" s="8">
        <v>132.49</v>
      </c>
      <c r="C8" s="8">
        <v>132.49</v>
      </c>
      <c r="D8" s="35"/>
      <c r="E8" s="3">
        <v>8956.64</v>
      </c>
      <c r="F8" s="3">
        <v>1254.55</v>
      </c>
      <c r="K8" s="8">
        <v>132.49</v>
      </c>
      <c r="L8" s="8"/>
      <c r="N8" s="3">
        <v>3104.9</v>
      </c>
      <c r="P8" s="16">
        <v>41963</v>
      </c>
      <c r="Q8" s="17">
        <v>195</v>
      </c>
      <c r="R8" s="2" t="s">
        <v>29</v>
      </c>
    </row>
    <row r="9" spans="1:18">
      <c r="A9" s="1" t="s">
        <v>4</v>
      </c>
      <c r="B9" s="8">
        <f>B7-B8</f>
        <v>1546.8799999999999</v>
      </c>
      <c r="C9" s="8">
        <f>C7-C8</f>
        <v>1622.11</v>
      </c>
      <c r="D9" s="35">
        <f t="shared" si="0"/>
        <v>75.230000000000018</v>
      </c>
      <c r="K9" s="8">
        <f>K7-K8</f>
        <v>1709.22</v>
      </c>
      <c r="L9" s="8"/>
      <c r="P9" s="16">
        <v>41949</v>
      </c>
      <c r="Q9" s="17">
        <v>189.8</v>
      </c>
      <c r="R9" s="2" t="s">
        <v>29</v>
      </c>
    </row>
    <row r="10" spans="1:18">
      <c r="B10" s="3"/>
      <c r="C10" s="3"/>
      <c r="D10" s="35"/>
      <c r="K10" s="3"/>
      <c r="L10" s="3"/>
      <c r="P10" s="16">
        <v>41934</v>
      </c>
      <c r="Q10" s="17">
        <v>93.4</v>
      </c>
      <c r="R10" s="2" t="s">
        <v>29</v>
      </c>
    </row>
    <row r="11" spans="1:18">
      <c r="A11" s="1" t="s">
        <v>7</v>
      </c>
      <c r="B11" s="8">
        <v>3567.51</v>
      </c>
      <c r="C11" s="8">
        <v>3587.04</v>
      </c>
      <c r="D11" s="35"/>
      <c r="E11" s="3"/>
      <c r="F11" s="3"/>
      <c r="K11" s="8">
        <v>4067.64</v>
      </c>
      <c r="L11" s="8"/>
      <c r="M11" s="3">
        <v>22069.81</v>
      </c>
      <c r="N11" s="3">
        <v>24773.98</v>
      </c>
      <c r="P11" s="16">
        <v>41934</v>
      </c>
      <c r="Q11" s="17">
        <v>93.4</v>
      </c>
      <c r="R11" s="2" t="s">
        <v>29</v>
      </c>
    </row>
    <row r="12" spans="1:18">
      <c r="A12" s="1" t="s">
        <v>8</v>
      </c>
      <c r="B12" s="8">
        <v>305.77</v>
      </c>
      <c r="C12" s="8">
        <v>303.36</v>
      </c>
      <c r="D12" s="35"/>
      <c r="E12" s="3">
        <v>17598.7</v>
      </c>
      <c r="F12" s="3">
        <v>2386.2800000000002</v>
      </c>
      <c r="K12" s="8">
        <v>303.36</v>
      </c>
      <c r="L12" s="8"/>
      <c r="N12" s="3">
        <v>3884.35</v>
      </c>
      <c r="P12" s="16">
        <v>41900</v>
      </c>
      <c r="Q12" s="17">
        <v>189.8</v>
      </c>
      <c r="R12" s="2" t="s">
        <v>29</v>
      </c>
    </row>
    <row r="13" spans="1:18">
      <c r="A13" s="1" t="s">
        <v>4</v>
      </c>
      <c r="B13" s="8">
        <f>B11-B12</f>
        <v>3261.7400000000002</v>
      </c>
      <c r="C13" s="8">
        <f>C11-C12</f>
        <v>3283.68</v>
      </c>
      <c r="D13" s="35">
        <f t="shared" si="0"/>
        <v>21.9399999999996</v>
      </c>
      <c r="K13" s="8">
        <f>K11-K12</f>
        <v>3764.2799999999997</v>
      </c>
      <c r="L13" s="8"/>
      <c r="P13" s="16">
        <v>41891</v>
      </c>
      <c r="Q13" s="17">
        <v>51.63</v>
      </c>
      <c r="R13" s="2" t="s">
        <v>29</v>
      </c>
    </row>
    <row r="14" spans="1:18">
      <c r="B14" s="3"/>
      <c r="C14" s="3"/>
      <c r="D14" s="35">
        <f t="shared" si="0"/>
        <v>0</v>
      </c>
      <c r="K14" s="3"/>
      <c r="L14" s="3"/>
      <c r="P14" s="16">
        <v>41891</v>
      </c>
      <c r="Q14" s="17">
        <v>52.01</v>
      </c>
      <c r="R14" s="2" t="s">
        <v>29</v>
      </c>
    </row>
    <row r="15" spans="1:18">
      <c r="A15" s="1" t="s">
        <v>9</v>
      </c>
      <c r="B15" s="8">
        <v>4615.49</v>
      </c>
      <c r="C15" s="8">
        <v>4803.5</v>
      </c>
      <c r="D15" s="35"/>
      <c r="E15" s="3"/>
      <c r="F15" s="3"/>
      <c r="K15" s="8">
        <v>5183.13</v>
      </c>
      <c r="L15" s="8"/>
      <c r="M15" s="3">
        <v>28922.720000000001</v>
      </c>
      <c r="N15" s="3">
        <v>31561.84</v>
      </c>
      <c r="P15" s="16">
        <v>41891</v>
      </c>
      <c r="Q15" s="17">
        <v>53.64</v>
      </c>
      <c r="R15" s="2" t="s">
        <v>29</v>
      </c>
    </row>
    <row r="16" spans="1:18">
      <c r="A16" s="1" t="s">
        <v>10</v>
      </c>
      <c r="B16" s="8">
        <v>441.84</v>
      </c>
      <c r="C16" s="8">
        <v>529.9</v>
      </c>
      <c r="D16" s="35"/>
      <c r="E16" s="3">
        <v>25817.43</v>
      </c>
      <c r="F16" s="3">
        <v>3561.16</v>
      </c>
      <c r="K16" s="8">
        <v>529.9</v>
      </c>
      <c r="L16" s="8"/>
      <c r="N16" s="3">
        <v>6133.13</v>
      </c>
      <c r="P16" s="16">
        <v>41891</v>
      </c>
      <c r="Q16" s="17">
        <v>77.760000000000005</v>
      </c>
      <c r="R16" s="2" t="s">
        <v>29</v>
      </c>
    </row>
    <row r="17" spans="1:18">
      <c r="A17" s="1" t="s">
        <v>4</v>
      </c>
      <c r="B17" s="8">
        <f>B15-B16</f>
        <v>4173.6499999999996</v>
      </c>
      <c r="C17" s="31">
        <f>C15-C16</f>
        <v>4273.6000000000004</v>
      </c>
      <c r="D17" s="35">
        <f t="shared" si="0"/>
        <v>99.950000000000728</v>
      </c>
      <c r="F17" s="25"/>
      <c r="K17" s="31">
        <f>K15-K16</f>
        <v>4653.2300000000005</v>
      </c>
      <c r="L17" s="8"/>
      <c r="M17" s="16"/>
      <c r="N17" s="17"/>
      <c r="P17" s="16">
        <v>41891</v>
      </c>
      <c r="Q17" s="17">
        <v>90.91</v>
      </c>
      <c r="R17" s="2" t="s">
        <v>29</v>
      </c>
    </row>
    <row r="18" spans="1:18">
      <c r="B18" s="65" t="s">
        <v>19</v>
      </c>
      <c r="C18" s="65"/>
      <c r="D18" s="35"/>
      <c r="F18" s="32"/>
      <c r="K18" s="65" t="s">
        <v>19</v>
      </c>
      <c r="L18" s="65"/>
      <c r="M18" s="16"/>
      <c r="N18" s="17"/>
      <c r="P18" s="16">
        <v>41891</v>
      </c>
      <c r="Q18" s="17">
        <v>58.26</v>
      </c>
      <c r="R18" s="2" t="s">
        <v>29</v>
      </c>
    </row>
    <row r="19" spans="1:18">
      <c r="A19" s="1" t="s">
        <v>22</v>
      </c>
      <c r="B19" s="8">
        <f>B3+B7+B11+B15</f>
        <v>11961.33</v>
      </c>
      <c r="C19" s="8">
        <f>C3+C7+C11+C15</f>
        <v>12219.36</v>
      </c>
      <c r="D19" s="35"/>
      <c r="E19" s="18"/>
      <c r="F19" s="18"/>
      <c r="K19" s="8">
        <f>K3+K7+K11+K15</f>
        <v>13381.400000000001</v>
      </c>
      <c r="L19" s="8"/>
      <c r="M19" s="16"/>
      <c r="N19" s="17"/>
      <c r="P19" s="16">
        <v>41891</v>
      </c>
      <c r="Q19" s="17">
        <v>57.88</v>
      </c>
      <c r="R19" s="2" t="s">
        <v>29</v>
      </c>
    </row>
    <row r="20" spans="1:18">
      <c r="A20" s="1" t="s">
        <v>23</v>
      </c>
      <c r="B20" s="8">
        <f>B4+B8+B12+B16</f>
        <v>1036.75</v>
      </c>
      <c r="C20" s="8">
        <f>C4+C8+C12+C16</f>
        <v>1120.23</v>
      </c>
      <c r="D20" s="35"/>
      <c r="E20" s="18">
        <f>SUM(E4:E16)</f>
        <v>63868.37</v>
      </c>
      <c r="F20" s="18">
        <f>SUM(F4:F16)</f>
        <v>8866.41</v>
      </c>
      <c r="G20" s="18">
        <f>SUM(E20:F20)</f>
        <v>72734.78</v>
      </c>
      <c r="K20" s="8">
        <f>K4+K8+K12+K16</f>
        <v>1120.23</v>
      </c>
      <c r="L20" s="8"/>
      <c r="M20" s="16"/>
      <c r="N20" s="17"/>
      <c r="P20" s="16">
        <v>41821</v>
      </c>
      <c r="Q20" s="17">
        <v>251.01</v>
      </c>
      <c r="R20" s="2" t="s">
        <v>29</v>
      </c>
    </row>
    <row r="21" spans="1:18">
      <c r="A21" s="1" t="s">
        <v>4</v>
      </c>
      <c r="B21" s="8">
        <f>B19-B20</f>
        <v>10924.58</v>
      </c>
      <c r="C21" s="8">
        <f>C19-C20</f>
        <v>11099.130000000001</v>
      </c>
      <c r="D21" s="35">
        <f t="shared" si="0"/>
        <v>174.55000000000109</v>
      </c>
      <c r="K21" s="8">
        <f>K19-K20</f>
        <v>12261.170000000002</v>
      </c>
      <c r="L21" s="8"/>
      <c r="M21" s="16"/>
      <c r="N21" s="17"/>
      <c r="P21" s="16">
        <v>41821</v>
      </c>
      <c r="Q21" s="17">
        <v>57.51</v>
      </c>
      <c r="R21" s="2" t="s">
        <v>29</v>
      </c>
    </row>
    <row r="22" spans="1:18">
      <c r="M22" s="16"/>
      <c r="N22" s="17"/>
      <c r="P22" s="16">
        <v>41796</v>
      </c>
      <c r="Q22" s="17">
        <v>100</v>
      </c>
      <c r="R22" s="2" t="s">
        <v>29</v>
      </c>
    </row>
    <row r="23" spans="1:18">
      <c r="B23" s="30"/>
      <c r="C23" s="30"/>
      <c r="D23" s="30"/>
      <c r="M23" s="16"/>
      <c r="N23" s="17"/>
      <c r="P23" s="16">
        <v>41796</v>
      </c>
      <c r="Q23" s="17">
        <v>100</v>
      </c>
      <c r="R23" s="2" t="s">
        <v>29</v>
      </c>
    </row>
    <row r="24" spans="1:18">
      <c r="B24" s="30"/>
      <c r="C24" s="30"/>
      <c r="D24" s="30"/>
      <c r="M24" s="16"/>
      <c r="N24" s="17"/>
      <c r="P24" s="16">
        <v>41649</v>
      </c>
      <c r="Q24" s="17">
        <v>64</v>
      </c>
      <c r="R24" s="2" t="s">
        <v>30</v>
      </c>
    </row>
    <row r="25" spans="1:18" ht="15.75">
      <c r="A25" s="66" t="s">
        <v>59</v>
      </c>
      <c r="B25" s="66"/>
      <c r="C25" s="66"/>
      <c r="D25" s="30"/>
      <c r="M25" s="16"/>
      <c r="N25" s="17"/>
      <c r="P25" s="16">
        <v>41649</v>
      </c>
      <c r="Q25" s="17">
        <v>110.79</v>
      </c>
      <c r="R25" s="2" t="s">
        <v>30</v>
      </c>
    </row>
    <row r="26" spans="1:18">
      <c r="B26" s="6" t="s">
        <v>2</v>
      </c>
      <c r="C26" s="7" t="s">
        <v>3</v>
      </c>
      <c r="D26" s="30"/>
      <c r="I26" s="16"/>
      <c r="K26" s="7" t="s">
        <v>48</v>
      </c>
      <c r="M26" s="16"/>
      <c r="P26" s="16">
        <v>41649</v>
      </c>
      <c r="Q26" s="17">
        <v>78.040000000000006</v>
      </c>
      <c r="R26" s="2" t="s">
        <v>30</v>
      </c>
    </row>
    <row r="27" spans="1:18">
      <c r="A27" s="9" t="s">
        <v>11</v>
      </c>
      <c r="B27" s="8">
        <v>74758.37</v>
      </c>
      <c r="C27" s="33">
        <v>72734.78</v>
      </c>
      <c r="D27" s="30"/>
      <c r="G27" s="37" t="s">
        <v>72</v>
      </c>
      <c r="I27" s="16"/>
      <c r="K27" s="8">
        <f>N19</f>
        <v>0</v>
      </c>
      <c r="M27" s="16"/>
      <c r="P27" s="16"/>
      <c r="Q27" s="17"/>
    </row>
    <row r="28" spans="1:18">
      <c r="A28" s="9" t="s">
        <v>24</v>
      </c>
      <c r="B28" s="8">
        <v>437.93</v>
      </c>
      <c r="C28" s="8">
        <v>437.93</v>
      </c>
      <c r="D28" s="30"/>
      <c r="G28" s="37" t="s">
        <v>55</v>
      </c>
      <c r="I28" s="16"/>
      <c r="K28" s="8">
        <v>437.93</v>
      </c>
      <c r="M28" s="16"/>
      <c r="P28" s="16"/>
      <c r="Q28" s="17"/>
    </row>
    <row r="29" spans="1:18">
      <c r="A29" s="9" t="s">
        <v>12</v>
      </c>
      <c r="B29" s="8">
        <f>SUM(D30:D45)</f>
        <v>51104.35</v>
      </c>
      <c r="C29" s="33">
        <f>SUM(E30:E45)</f>
        <v>85040.92</v>
      </c>
      <c r="D29" s="6" t="s">
        <v>2</v>
      </c>
      <c r="E29" s="7" t="s">
        <v>3</v>
      </c>
      <c r="G29" s="37" t="s">
        <v>55</v>
      </c>
      <c r="I29" s="16"/>
      <c r="K29" s="8">
        <f>SUM(N30:N45)</f>
        <v>0</v>
      </c>
      <c r="M29" s="16"/>
      <c r="P29" s="3">
        <v>800</v>
      </c>
      <c r="Q29" s="3"/>
    </row>
    <row r="30" spans="1:18">
      <c r="A30" s="1" t="s">
        <v>14</v>
      </c>
      <c r="B30" s="10"/>
      <c r="C30" s="10"/>
      <c r="D30" s="8">
        <v>2306.44</v>
      </c>
      <c r="E30" s="27">
        <v>2996.54</v>
      </c>
      <c r="G30" s="37" t="s">
        <v>55</v>
      </c>
      <c r="I30" s="16"/>
      <c r="K30" s="10"/>
      <c r="M30" s="16"/>
      <c r="P30" s="3">
        <v>228.15</v>
      </c>
      <c r="Q30" s="17">
        <v>460.9</v>
      </c>
      <c r="R30" s="3">
        <v>600</v>
      </c>
    </row>
    <row r="31" spans="1:18">
      <c r="A31" s="1" t="s">
        <v>20</v>
      </c>
      <c r="B31" s="10"/>
      <c r="C31" s="10"/>
      <c r="D31" s="8">
        <v>1003.02</v>
      </c>
      <c r="E31" s="8">
        <v>1003.02</v>
      </c>
      <c r="G31" s="37" t="s">
        <v>55</v>
      </c>
      <c r="I31" s="16"/>
      <c r="K31" s="10"/>
      <c r="M31" s="16"/>
      <c r="P31" s="3">
        <v>26.99</v>
      </c>
      <c r="Q31" s="17">
        <v>276.45999999999998</v>
      </c>
      <c r="R31" s="3">
        <v>740</v>
      </c>
    </row>
    <row r="32" spans="1:18">
      <c r="A32" s="1" t="s">
        <v>15</v>
      </c>
      <c r="B32" s="10"/>
      <c r="C32" s="10"/>
      <c r="D32" s="8">
        <v>18821.39</v>
      </c>
      <c r="E32" s="27">
        <v>19445.84</v>
      </c>
      <c r="G32" s="37" t="s">
        <v>73</v>
      </c>
      <c r="I32" s="16"/>
      <c r="K32" s="10"/>
      <c r="M32" s="16"/>
      <c r="P32" s="3">
        <v>153.76</v>
      </c>
      <c r="Q32" s="17">
        <v>59</v>
      </c>
    </row>
    <row r="33" spans="1:18">
      <c r="A33" s="1" t="s">
        <v>16</v>
      </c>
      <c r="B33" s="10"/>
      <c r="C33" s="10"/>
      <c r="D33" s="8">
        <v>320</v>
      </c>
      <c r="E33" s="8"/>
      <c r="G33" s="37" t="s">
        <v>74</v>
      </c>
      <c r="I33" s="16"/>
      <c r="K33" s="10"/>
      <c r="M33" s="16"/>
      <c r="P33" s="3">
        <v>21.57</v>
      </c>
      <c r="Q33" s="17">
        <v>291</v>
      </c>
    </row>
    <row r="34" spans="1:18">
      <c r="A34" s="1" t="s">
        <v>21</v>
      </c>
      <c r="B34" s="10"/>
      <c r="C34" s="10"/>
      <c r="D34" s="8">
        <v>9393.61</v>
      </c>
      <c r="E34" s="8">
        <v>15457.42</v>
      </c>
      <c r="G34" s="37" t="s">
        <v>75</v>
      </c>
      <c r="I34" s="16"/>
      <c r="K34" s="10"/>
      <c r="M34" s="16"/>
      <c r="P34" s="3">
        <v>105.78</v>
      </c>
      <c r="Q34" s="17">
        <v>23</v>
      </c>
    </row>
    <row r="35" spans="1:18">
      <c r="A35" s="46" t="s">
        <v>50</v>
      </c>
      <c r="B35" s="10"/>
      <c r="C35" s="10"/>
      <c r="D35" s="8"/>
      <c r="E35" s="33">
        <v>31741.26</v>
      </c>
      <c r="G35" s="37" t="s">
        <v>108</v>
      </c>
      <c r="I35" s="2" t="s">
        <v>52</v>
      </c>
      <c r="K35" s="10"/>
      <c r="M35" s="16"/>
      <c r="P35" s="3">
        <v>343.97</v>
      </c>
      <c r="Q35" s="17">
        <v>80.52</v>
      </c>
    </row>
    <row r="36" spans="1:18">
      <c r="A36" s="11" t="s">
        <v>13</v>
      </c>
      <c r="B36" s="10"/>
      <c r="C36" s="10"/>
      <c r="D36" s="12">
        <v>19259.89</v>
      </c>
      <c r="E36" s="33">
        <v>10335.34</v>
      </c>
      <c r="G36" s="2" t="s">
        <v>53</v>
      </c>
      <c r="I36" s="36" t="s">
        <v>51</v>
      </c>
      <c r="K36" s="10"/>
      <c r="M36" s="16"/>
      <c r="P36" s="3">
        <v>35</v>
      </c>
      <c r="Q36" s="3">
        <v>308</v>
      </c>
    </row>
    <row r="37" spans="1:18">
      <c r="A37" s="1"/>
      <c r="B37" s="10"/>
      <c r="C37" s="10"/>
      <c r="D37" s="8"/>
      <c r="E37" s="48">
        <v>1227.25</v>
      </c>
      <c r="F37" s="26" t="s">
        <v>84</v>
      </c>
      <c r="I37" s="16"/>
      <c r="K37" s="10"/>
      <c r="M37" s="16"/>
      <c r="P37" s="3">
        <v>173</v>
      </c>
      <c r="Q37" s="3">
        <v>55.91</v>
      </c>
    </row>
    <row r="38" spans="1:18">
      <c r="A38" s="1"/>
      <c r="B38" s="10"/>
      <c r="C38" s="10"/>
      <c r="D38" s="8"/>
      <c r="E38" s="48">
        <v>1227.25</v>
      </c>
      <c r="F38" s="26" t="s">
        <v>85</v>
      </c>
      <c r="I38" s="16"/>
      <c r="K38" s="10"/>
      <c r="M38" s="16"/>
      <c r="P38" s="3">
        <v>225</v>
      </c>
      <c r="Q38" s="3">
        <v>73</v>
      </c>
    </row>
    <row r="39" spans="1:18">
      <c r="A39" s="1"/>
      <c r="B39" s="10"/>
      <c r="C39" s="10"/>
      <c r="D39" s="8"/>
      <c r="E39" s="24"/>
      <c r="F39" s="26" t="s">
        <v>86</v>
      </c>
      <c r="I39" s="16"/>
      <c r="K39" s="10"/>
      <c r="P39" s="3">
        <v>257.75</v>
      </c>
      <c r="Q39" s="3">
        <v>364</v>
      </c>
    </row>
    <row r="40" spans="1:18">
      <c r="A40" s="1"/>
      <c r="B40" s="10"/>
      <c r="C40" s="10"/>
      <c r="D40" s="8"/>
      <c r="E40" s="24">
        <v>158.5</v>
      </c>
      <c r="F40" s="34" t="s">
        <v>87</v>
      </c>
      <c r="I40" s="16"/>
      <c r="K40" s="10"/>
      <c r="P40" s="3">
        <v>152.21</v>
      </c>
      <c r="Q40" s="3">
        <v>35</v>
      </c>
    </row>
    <row r="41" spans="1:18">
      <c r="A41" s="1"/>
      <c r="B41" s="10"/>
      <c r="C41" s="10"/>
      <c r="D41" s="8"/>
      <c r="E41" s="12">
        <v>725.5</v>
      </c>
      <c r="F41" s="47" t="s">
        <v>88</v>
      </c>
      <c r="I41" s="16"/>
      <c r="K41" s="10"/>
      <c r="P41" s="3">
        <v>30.43</v>
      </c>
      <c r="Q41" s="3">
        <v>172</v>
      </c>
    </row>
    <row r="42" spans="1:18">
      <c r="A42" s="1"/>
      <c r="B42" s="10"/>
      <c r="C42" s="10"/>
      <c r="D42" s="8"/>
      <c r="E42" s="12">
        <v>349.5</v>
      </c>
      <c r="F42" s="26" t="s">
        <v>89</v>
      </c>
      <c r="I42" s="16"/>
      <c r="K42" s="10"/>
      <c r="P42" s="3">
        <v>700</v>
      </c>
      <c r="Q42" s="3">
        <v>27</v>
      </c>
    </row>
    <row r="43" spans="1:18">
      <c r="A43" s="1"/>
      <c r="B43" s="10"/>
      <c r="C43" s="10"/>
      <c r="D43" s="8"/>
      <c r="E43" s="12">
        <v>349.5</v>
      </c>
      <c r="F43" s="26" t="s">
        <v>90</v>
      </c>
      <c r="I43" s="16"/>
      <c r="K43" s="10"/>
      <c r="P43" s="3">
        <v>780</v>
      </c>
      <c r="Q43" s="3">
        <v>462.08</v>
      </c>
    </row>
    <row r="44" spans="1:18">
      <c r="A44" s="1"/>
      <c r="B44" s="10"/>
      <c r="C44" s="10"/>
      <c r="D44" s="8"/>
      <c r="E44" s="24">
        <v>12</v>
      </c>
      <c r="F44" s="26" t="s">
        <v>91</v>
      </c>
      <c r="I44" s="16"/>
      <c r="K44" s="10"/>
      <c r="P44" s="3">
        <f>SUM(P29:P43)</f>
        <v>4033.61</v>
      </c>
      <c r="Q44" s="3">
        <f t="shared" ref="Q44:R44" si="1">SUM(Q29:Q43)</f>
        <v>2687.87</v>
      </c>
      <c r="R44" s="3">
        <f t="shared" si="1"/>
        <v>1340</v>
      </c>
    </row>
    <row r="45" spans="1:18">
      <c r="A45" s="1"/>
      <c r="B45" s="10"/>
      <c r="C45" s="10"/>
      <c r="D45" s="8"/>
      <c r="E45" s="24">
        <v>12</v>
      </c>
      <c r="F45" s="26" t="s">
        <v>92</v>
      </c>
      <c r="I45" s="16"/>
      <c r="K45" s="10"/>
      <c r="P45" s="3"/>
      <c r="Q45" s="3"/>
    </row>
    <row r="46" spans="1:18">
      <c r="A46" s="9" t="s">
        <v>17</v>
      </c>
      <c r="B46" s="8">
        <f>B27-B29</f>
        <v>23654.019999999997</v>
      </c>
      <c r="C46" s="33">
        <f>C27-C29</f>
        <v>-12306.14</v>
      </c>
      <c r="F46" s="2" t="s">
        <v>83</v>
      </c>
      <c r="I46" s="16"/>
      <c r="K46" s="8">
        <f>K27-K29</f>
        <v>0</v>
      </c>
      <c r="P46" s="3"/>
      <c r="Q46" s="3"/>
    </row>
    <row r="47" spans="1:18">
      <c r="A47" s="13" t="s">
        <v>26</v>
      </c>
      <c r="B47" s="10"/>
      <c r="C47" s="24">
        <v>7221.48</v>
      </c>
      <c r="E47" s="2" t="s">
        <v>37</v>
      </c>
      <c r="G47" s="2">
        <f>-5294.91-3146.06</f>
        <v>-8440.9699999999993</v>
      </c>
      <c r="I47" s="3"/>
      <c r="K47" s="24">
        <v>7221.48</v>
      </c>
      <c r="P47" s="3"/>
      <c r="Q47" s="3"/>
    </row>
    <row r="48" spans="1:18">
      <c r="B48" s="30"/>
      <c r="C48" s="30"/>
      <c r="D48" s="30"/>
      <c r="I48" s="3"/>
      <c r="P48" s="18"/>
      <c r="Q48" s="18"/>
      <c r="R48" s="18"/>
    </row>
    <row r="49" spans="1:18">
      <c r="B49" s="30"/>
      <c r="C49" s="30"/>
      <c r="D49" s="30"/>
      <c r="I49" s="3"/>
      <c r="P49" s="3"/>
      <c r="Q49" s="3"/>
    </row>
    <row r="50" spans="1:18" ht="15.75">
      <c r="A50" s="66" t="s">
        <v>58</v>
      </c>
      <c r="B50" s="66"/>
      <c r="C50" s="66"/>
      <c r="D50" s="30"/>
      <c r="I50" s="3"/>
      <c r="P50" s="3"/>
      <c r="Q50" s="3"/>
    </row>
    <row r="51" spans="1:18">
      <c r="B51" s="6" t="s">
        <v>2</v>
      </c>
      <c r="C51" s="38" t="s">
        <v>3</v>
      </c>
      <c r="D51" s="42" t="s">
        <v>71</v>
      </c>
      <c r="I51" s="3"/>
      <c r="K51" s="7" t="s">
        <v>34</v>
      </c>
      <c r="L51" s="7" t="s">
        <v>48</v>
      </c>
      <c r="P51" s="22" t="s">
        <v>35</v>
      </c>
      <c r="Q51" s="23" t="s">
        <v>36</v>
      </c>
    </row>
    <row r="52" spans="1:18" ht="15" customHeight="1">
      <c r="A52" s="1" t="s">
        <v>18</v>
      </c>
      <c r="B52" s="8">
        <f>B46</f>
        <v>23654.019999999997</v>
      </c>
      <c r="C52" s="33">
        <f>C46</f>
        <v>-12306.14</v>
      </c>
      <c r="D52" s="44"/>
      <c r="E52" s="37"/>
      <c r="I52" s="3"/>
      <c r="K52" s="12">
        <v>2306.44</v>
      </c>
      <c r="L52" s="8" t="e">
        <f>L46+#REF!-#REF!</f>
        <v>#REF!</v>
      </c>
      <c r="P52" s="3">
        <v>177</v>
      </c>
      <c r="Q52" s="17">
        <v>423.98</v>
      </c>
    </row>
    <row r="53" spans="1:18" ht="15" customHeight="1">
      <c r="A53" s="1" t="s">
        <v>57</v>
      </c>
      <c r="B53" s="8">
        <v>5294.91</v>
      </c>
      <c r="C53" s="33">
        <v>8440.9699999999993</v>
      </c>
      <c r="D53" s="44"/>
      <c r="I53" s="3"/>
      <c r="K53" s="12"/>
      <c r="L53" s="8"/>
      <c r="P53" s="3">
        <v>273</v>
      </c>
      <c r="Q53" s="17">
        <v>210.56</v>
      </c>
    </row>
    <row r="54" spans="1:18" ht="15" customHeight="1">
      <c r="A54" s="1" t="s">
        <v>56</v>
      </c>
      <c r="B54" s="8">
        <v>3000</v>
      </c>
      <c r="C54" s="8">
        <v>3000</v>
      </c>
      <c r="D54" s="44"/>
      <c r="I54" s="3"/>
      <c r="K54" s="12"/>
      <c r="L54" s="8"/>
      <c r="P54" s="3">
        <v>167.17</v>
      </c>
      <c r="Q54" s="17">
        <v>421.15</v>
      </c>
    </row>
    <row r="55" spans="1:18" ht="15" customHeight="1">
      <c r="A55" s="1" t="s">
        <v>20</v>
      </c>
      <c r="B55" s="8">
        <v>1003.02</v>
      </c>
      <c r="C55" s="8">
        <v>1003.02</v>
      </c>
      <c r="D55" s="44"/>
      <c r="I55" s="3"/>
      <c r="K55" s="12"/>
      <c r="L55" s="8"/>
      <c r="P55" s="3">
        <v>170</v>
      </c>
      <c r="Q55" s="17">
        <v>450</v>
      </c>
    </row>
    <row r="56" spans="1:18" ht="15" customHeight="1">
      <c r="A56" s="1" t="s">
        <v>65</v>
      </c>
      <c r="B56" s="8">
        <v>45</v>
      </c>
      <c r="C56" s="8">
        <v>45</v>
      </c>
      <c r="D56" s="44">
        <v>4.5</v>
      </c>
      <c r="I56" s="3"/>
      <c r="K56" s="12"/>
      <c r="L56" s="8"/>
      <c r="P56" s="3">
        <f>SUM(P52:P55)</f>
        <v>787.17</v>
      </c>
      <c r="Q56" s="3">
        <f>SUM(Q52:Q55)</f>
        <v>1505.69</v>
      </c>
    </row>
    <row r="57" spans="1:18" ht="15" customHeight="1">
      <c r="A57" s="1" t="s">
        <v>64</v>
      </c>
      <c r="B57" s="8">
        <v>10000</v>
      </c>
      <c r="C57" s="8">
        <v>10000</v>
      </c>
      <c r="D57" s="44"/>
      <c r="I57" s="3"/>
      <c r="K57" s="12"/>
      <c r="L57" s="8"/>
      <c r="P57" s="3"/>
      <c r="Q57" s="17"/>
      <c r="R57" s="3"/>
    </row>
    <row r="58" spans="1:18" ht="15" customHeight="1">
      <c r="A58" s="1" t="s">
        <v>40</v>
      </c>
      <c r="B58" s="8">
        <v>4262.1899999999996</v>
      </c>
      <c r="C58" s="8">
        <v>4262.1899999999996</v>
      </c>
      <c r="D58" s="44">
        <v>0.1</v>
      </c>
      <c r="I58" s="3"/>
      <c r="K58" s="12"/>
      <c r="L58" s="8"/>
      <c r="P58" s="3"/>
      <c r="Q58" s="17"/>
      <c r="R58" s="3"/>
    </row>
    <row r="59" spans="1:18" ht="15" customHeight="1">
      <c r="A59" s="1" t="s">
        <v>63</v>
      </c>
      <c r="B59" s="8">
        <v>560.85</v>
      </c>
      <c r="C59" s="8">
        <v>560.85</v>
      </c>
      <c r="D59" s="44"/>
      <c r="I59" s="3"/>
      <c r="K59" s="12"/>
      <c r="L59" s="8"/>
      <c r="P59" s="3"/>
      <c r="Q59" s="3"/>
    </row>
    <row r="60" spans="1:18" ht="15" customHeight="1">
      <c r="A60" s="1" t="s">
        <v>38</v>
      </c>
      <c r="B60" s="8">
        <v>1003.02</v>
      </c>
      <c r="C60" s="8">
        <v>1003.02</v>
      </c>
      <c r="D60" s="44"/>
      <c r="I60" s="3"/>
      <c r="K60" s="12"/>
      <c r="L60" s="8"/>
      <c r="P60" s="3"/>
      <c r="Q60" s="3"/>
    </row>
    <row r="61" spans="1:18" ht="15" customHeight="1">
      <c r="A61" s="1" t="s">
        <v>27</v>
      </c>
      <c r="B61" s="8"/>
      <c r="C61" s="33">
        <v>3792.42</v>
      </c>
      <c r="D61" s="44"/>
      <c r="E61" s="37" t="s">
        <v>55</v>
      </c>
      <c r="I61" s="3"/>
      <c r="K61" s="8">
        <v>1003.02</v>
      </c>
      <c r="L61" s="12">
        <v>3792.42</v>
      </c>
      <c r="P61" s="3"/>
      <c r="Q61" s="17"/>
      <c r="R61" s="3"/>
    </row>
    <row r="62" spans="1:18" ht="15.75" customHeight="1">
      <c r="A62" s="1" t="s">
        <v>60</v>
      </c>
      <c r="B62" s="8">
        <v>713.6</v>
      </c>
      <c r="C62" s="8">
        <v>713.6</v>
      </c>
      <c r="D62" s="44"/>
      <c r="G62" s="19"/>
      <c r="I62" s="3"/>
      <c r="K62" s="8">
        <v>320</v>
      </c>
      <c r="L62" s="12">
        <v>713.6</v>
      </c>
      <c r="P62" s="3"/>
      <c r="Q62" s="17"/>
      <c r="R62" s="3"/>
    </row>
    <row r="63" spans="1:18" ht="15.75" customHeight="1">
      <c r="A63" s="1" t="s">
        <v>62</v>
      </c>
      <c r="B63" s="8">
        <v>940.8</v>
      </c>
      <c r="C63" s="8">
        <v>940.8</v>
      </c>
      <c r="D63" s="44"/>
      <c r="F63" s="15"/>
      <c r="G63" s="19"/>
      <c r="I63" s="3"/>
      <c r="K63" s="8"/>
      <c r="L63" s="12"/>
      <c r="P63" s="3"/>
      <c r="Q63" s="17"/>
    </row>
    <row r="64" spans="1:18">
      <c r="A64" s="1" t="s">
        <v>61</v>
      </c>
      <c r="B64" s="8"/>
      <c r="C64" s="12">
        <v>571.02</v>
      </c>
      <c r="D64" s="44"/>
      <c r="F64" s="28"/>
      <c r="G64" s="28"/>
      <c r="I64" s="3"/>
      <c r="K64" s="8">
        <v>9363.61</v>
      </c>
      <c r="L64" s="14"/>
      <c r="P64" s="3"/>
      <c r="Q64" s="17"/>
    </row>
    <row r="65" spans="1:18">
      <c r="A65" s="1" t="s">
        <v>39</v>
      </c>
      <c r="B65" s="8">
        <v>4200</v>
      </c>
      <c r="C65" s="12">
        <v>4200</v>
      </c>
      <c r="D65" s="44"/>
      <c r="I65" s="3"/>
      <c r="K65" s="8">
        <v>9406.31</v>
      </c>
      <c r="L65" s="12">
        <v>11042.73</v>
      </c>
      <c r="P65" s="3"/>
      <c r="Q65" s="17"/>
    </row>
    <row r="66" spans="1:18">
      <c r="D66" s="30"/>
      <c r="I66" s="3"/>
      <c r="P66" s="3"/>
      <c r="Q66" s="17"/>
    </row>
    <row r="67" spans="1:18" ht="15.75">
      <c r="A67" s="66" t="s">
        <v>54</v>
      </c>
      <c r="B67" s="66"/>
      <c r="C67" s="66"/>
      <c r="I67" s="3"/>
      <c r="J67" s="39"/>
      <c r="P67" s="3"/>
      <c r="Q67" s="3"/>
    </row>
    <row r="68" spans="1:18">
      <c r="B68" s="6" t="s">
        <v>2</v>
      </c>
      <c r="C68" s="38" t="s">
        <v>3</v>
      </c>
      <c r="I68" s="3"/>
      <c r="J68" s="39"/>
      <c r="P68" s="3"/>
      <c r="Q68" s="3"/>
    </row>
    <row r="69" spans="1:18">
      <c r="A69" s="1" t="s">
        <v>41</v>
      </c>
      <c r="B69" s="8">
        <f>B52+B70</f>
        <v>28409.759999999995</v>
      </c>
      <c r="C69" s="27">
        <f>C52+C70</f>
        <v>-7550.4</v>
      </c>
      <c r="E69" s="37" t="s">
        <v>44</v>
      </c>
      <c r="G69" s="18"/>
      <c r="I69" s="3"/>
      <c r="J69" s="39"/>
      <c r="P69" s="3"/>
      <c r="Q69" s="3"/>
    </row>
    <row r="70" spans="1:18">
      <c r="A70" s="1" t="s">
        <v>66</v>
      </c>
      <c r="B70" s="8">
        <v>4755.74</v>
      </c>
      <c r="C70" s="8">
        <v>4755.74</v>
      </c>
      <c r="E70" s="37" t="s">
        <v>55</v>
      </c>
      <c r="I70" s="3"/>
      <c r="J70" s="39"/>
      <c r="P70" s="3"/>
      <c r="Q70" s="3"/>
    </row>
    <row r="71" spans="1:18">
      <c r="A71" s="1" t="s">
        <v>77</v>
      </c>
      <c r="B71" s="8"/>
      <c r="C71" s="43">
        <v>-0.7</v>
      </c>
      <c r="E71" s="37"/>
      <c r="I71" s="3"/>
      <c r="J71" s="39"/>
      <c r="P71" s="3"/>
      <c r="Q71" s="3"/>
    </row>
    <row r="72" spans="1:18">
      <c r="A72" s="1" t="s">
        <v>57</v>
      </c>
      <c r="B72" s="8"/>
      <c r="C72" s="43">
        <f>C53</f>
        <v>8440.9699999999993</v>
      </c>
      <c r="E72" s="37"/>
      <c r="I72" s="3"/>
      <c r="J72" s="39"/>
      <c r="P72" s="3"/>
      <c r="Q72" s="3"/>
    </row>
    <row r="73" spans="1:18">
      <c r="A73" s="1" t="s">
        <v>42</v>
      </c>
      <c r="B73" s="8">
        <v>28410.46</v>
      </c>
      <c r="C73" s="27">
        <f>C69+C71-C72</f>
        <v>-15992.07</v>
      </c>
      <c r="E73" s="37" t="s">
        <v>44</v>
      </c>
      <c r="I73" s="3"/>
      <c r="J73" s="39"/>
      <c r="P73" s="3"/>
      <c r="Q73" s="3"/>
    </row>
    <row r="74" spans="1:18">
      <c r="A74" s="1" t="s">
        <v>76</v>
      </c>
      <c r="B74" s="8"/>
      <c r="C74" s="43">
        <v>-0.06</v>
      </c>
      <c r="E74" s="37" t="s">
        <v>55</v>
      </c>
      <c r="I74" s="3"/>
      <c r="P74" s="3"/>
      <c r="Q74" s="3"/>
    </row>
    <row r="75" spans="1:18">
      <c r="A75" s="1" t="s">
        <v>67</v>
      </c>
      <c r="B75" s="8">
        <v>6673.29</v>
      </c>
      <c r="C75" s="27">
        <f>C73*B75/B73</f>
        <v>-3756.3531463517311</v>
      </c>
      <c r="E75" s="37" t="s">
        <v>55</v>
      </c>
      <c r="I75" s="3"/>
      <c r="P75" s="18"/>
      <c r="Q75" s="18"/>
      <c r="R75" s="18"/>
    </row>
    <row r="76" spans="1:18">
      <c r="A76" s="1" t="s">
        <v>78</v>
      </c>
      <c r="B76" s="8">
        <v>0.01</v>
      </c>
      <c r="C76" s="12">
        <v>0.01</v>
      </c>
      <c r="E76" s="37" t="s">
        <v>55</v>
      </c>
      <c r="I76" s="3"/>
      <c r="P76" s="3"/>
      <c r="Q76" s="3"/>
    </row>
    <row r="77" spans="1:18">
      <c r="A77" s="1" t="s">
        <v>78</v>
      </c>
      <c r="B77" s="8"/>
      <c r="C77" s="43">
        <v>-0.01</v>
      </c>
      <c r="E77" s="37"/>
      <c r="I77" s="3"/>
      <c r="P77" s="3"/>
      <c r="Q77" s="3"/>
    </row>
    <row r="78" spans="1:18">
      <c r="A78" s="1" t="s">
        <v>68</v>
      </c>
      <c r="B78" s="8"/>
      <c r="C78" s="43">
        <v>1000</v>
      </c>
      <c r="D78" s="2" t="s">
        <v>43</v>
      </c>
      <c r="E78" s="37"/>
      <c r="I78" s="3"/>
      <c r="P78" s="22"/>
      <c r="Q78" s="23"/>
    </row>
    <row r="79" spans="1:18">
      <c r="A79" s="1" t="s">
        <v>40</v>
      </c>
      <c r="B79" s="8"/>
      <c r="C79" s="43">
        <v>444</v>
      </c>
      <c r="E79" s="37"/>
      <c r="I79" s="3"/>
      <c r="P79" s="3"/>
      <c r="Q79" s="17"/>
    </row>
    <row r="80" spans="1:18">
      <c r="A80" s="1" t="s">
        <v>63</v>
      </c>
      <c r="B80" s="8"/>
      <c r="C80" s="43">
        <v>55</v>
      </c>
      <c r="E80" s="37"/>
      <c r="G80" s="2" t="s">
        <v>46</v>
      </c>
      <c r="I80" s="3"/>
      <c r="P80" s="3"/>
      <c r="Q80" s="17"/>
    </row>
    <row r="81" spans="1:18">
      <c r="A81" s="1" t="s">
        <v>79</v>
      </c>
      <c r="B81" s="8"/>
      <c r="C81" s="12">
        <v>4.5</v>
      </c>
      <c r="D81" s="2" t="s">
        <v>82</v>
      </c>
      <c r="E81" s="37"/>
      <c r="G81" s="2" t="s">
        <v>47</v>
      </c>
      <c r="I81" s="3"/>
      <c r="P81" s="3"/>
      <c r="Q81" s="17"/>
    </row>
    <row r="82" spans="1:18">
      <c r="A82" s="1" t="s">
        <v>79</v>
      </c>
      <c r="B82" s="8">
        <v>0.01</v>
      </c>
      <c r="C82" s="12">
        <v>0.01</v>
      </c>
      <c r="E82" s="37"/>
      <c r="I82" s="3"/>
      <c r="P82" s="3"/>
      <c r="Q82" s="17"/>
    </row>
    <row r="83" spans="1:18">
      <c r="A83" s="1" t="s">
        <v>60</v>
      </c>
      <c r="B83" s="8">
        <v>713.6</v>
      </c>
      <c r="C83" s="8">
        <v>713.6</v>
      </c>
      <c r="E83" s="37"/>
      <c r="H83" s="3"/>
      <c r="I83" s="3"/>
      <c r="J83" s="3"/>
      <c r="P83" s="3"/>
      <c r="Q83" s="3"/>
    </row>
    <row r="84" spans="1:18">
      <c r="A84" s="1" t="s">
        <v>62</v>
      </c>
      <c r="B84" s="8">
        <v>940.8</v>
      </c>
      <c r="C84" s="8">
        <v>940.8</v>
      </c>
      <c r="E84" s="37"/>
      <c r="H84" s="3"/>
      <c r="I84" s="3"/>
      <c r="J84" s="3"/>
      <c r="P84" s="3"/>
      <c r="Q84" s="3"/>
    </row>
    <row r="85" spans="1:18">
      <c r="A85" s="1" t="s">
        <v>32</v>
      </c>
      <c r="B85" s="20">
        <v>3792.42</v>
      </c>
      <c r="C85" s="45"/>
      <c r="E85" s="37"/>
      <c r="H85" s="3"/>
      <c r="I85" s="3"/>
      <c r="J85" s="3"/>
      <c r="P85" s="3"/>
      <c r="Q85" s="3"/>
    </row>
    <row r="86" spans="1:18">
      <c r="A86" s="29" t="s">
        <v>69</v>
      </c>
      <c r="B86" s="8">
        <v>2167.17</v>
      </c>
      <c r="C86" s="27">
        <f>C75+C76+C77-C78-C79-C80-C81-C82-C83-C84-C85</f>
        <v>-6914.2631463517318</v>
      </c>
      <c r="E86" s="37"/>
      <c r="H86" s="3"/>
      <c r="I86" s="3"/>
      <c r="J86" s="3"/>
      <c r="P86" s="3"/>
      <c r="Q86" s="3"/>
    </row>
    <row r="87" spans="1:18">
      <c r="A87" s="1" t="s">
        <v>33</v>
      </c>
      <c r="B87" s="8">
        <v>568.21</v>
      </c>
      <c r="C87" s="40"/>
      <c r="E87" s="37"/>
      <c r="H87" s="3"/>
      <c r="I87" s="3"/>
      <c r="J87" s="3"/>
      <c r="P87" s="3"/>
      <c r="Q87" s="3"/>
    </row>
    <row r="88" spans="1:18">
      <c r="A88" s="1" t="s">
        <v>28</v>
      </c>
      <c r="B88" s="8">
        <v>650</v>
      </c>
      <c r="C88" s="8">
        <v>650</v>
      </c>
      <c r="E88" s="37"/>
      <c r="I88" s="3"/>
      <c r="J88" s="3"/>
      <c r="P88" s="3"/>
      <c r="Q88" s="3"/>
    </row>
    <row r="89" spans="1:18">
      <c r="A89" s="1" t="s">
        <v>70</v>
      </c>
      <c r="B89" s="8">
        <v>650</v>
      </c>
      <c r="C89" s="8">
        <v>650</v>
      </c>
      <c r="E89" s="37"/>
      <c r="I89" s="3"/>
      <c r="J89" s="3"/>
      <c r="P89" s="3"/>
      <c r="Q89" s="3"/>
    </row>
    <row r="90" spans="1:18">
      <c r="A90" s="1" t="s">
        <v>45</v>
      </c>
      <c r="B90" s="8">
        <v>90</v>
      </c>
      <c r="C90" s="8">
        <v>90</v>
      </c>
      <c r="E90" s="37"/>
      <c r="I90" s="3"/>
      <c r="J90" s="3"/>
      <c r="P90" s="3"/>
      <c r="Q90" s="3"/>
    </row>
    <row r="91" spans="1:18">
      <c r="A91" s="1" t="s">
        <v>80</v>
      </c>
      <c r="B91" s="8">
        <v>18</v>
      </c>
      <c r="C91" s="8">
        <v>18</v>
      </c>
      <c r="E91" s="37"/>
      <c r="I91" s="3"/>
      <c r="J91" s="3"/>
      <c r="P91" s="3"/>
      <c r="Q91" s="3"/>
    </row>
    <row r="92" spans="1:18">
      <c r="A92" s="1" t="s">
        <v>81</v>
      </c>
      <c r="B92" s="12">
        <v>2668.93</v>
      </c>
      <c r="C92" s="40"/>
      <c r="E92" s="41"/>
      <c r="I92" s="3"/>
      <c r="J92" s="3"/>
      <c r="P92" s="3"/>
      <c r="Q92" s="3"/>
    </row>
    <row r="93" spans="1:18">
      <c r="A93" s="21" t="s">
        <v>31</v>
      </c>
      <c r="B93" s="8">
        <v>5852.31</v>
      </c>
      <c r="C93" s="33">
        <f>C86+C87+C88+C89+C90+C91</f>
        <v>-5506.2631463517318</v>
      </c>
      <c r="E93" s="41">
        <f>C93-B93</f>
        <v>-11358.573146351733</v>
      </c>
      <c r="I93" s="3"/>
      <c r="J93" s="3"/>
      <c r="P93" s="3"/>
      <c r="Q93" s="3"/>
    </row>
    <row r="94" spans="1:18">
      <c r="I94" s="3"/>
      <c r="J94" s="3"/>
      <c r="P94" s="3"/>
      <c r="Q94" s="3"/>
    </row>
    <row r="95" spans="1:18">
      <c r="I95" s="3"/>
      <c r="J95" s="3"/>
      <c r="P95" s="18"/>
      <c r="Q95" s="18"/>
      <c r="R95" s="18"/>
    </row>
    <row r="96" spans="1:18" ht="12.75" customHeight="1">
      <c r="A96" s="60" t="s">
        <v>93</v>
      </c>
      <c r="B96" s="60"/>
      <c r="C96" s="60"/>
      <c r="D96" s="60"/>
      <c r="E96" s="60"/>
      <c r="F96" s="60"/>
      <c r="G96" s="60"/>
    </row>
    <row r="97" spans="1:7" ht="27.75" customHeight="1">
      <c r="A97" s="60"/>
      <c r="B97" s="60"/>
      <c r="C97" s="60"/>
      <c r="D97" s="60"/>
      <c r="E97" s="60"/>
      <c r="F97" s="60"/>
      <c r="G97" s="60"/>
    </row>
    <row r="98" spans="1:7" ht="29.25" customHeight="1">
      <c r="A98" s="61" t="s">
        <v>94</v>
      </c>
      <c r="B98" s="61"/>
      <c r="C98" s="61"/>
      <c r="D98" s="61"/>
      <c r="E98" s="61"/>
      <c r="F98" s="61"/>
    </row>
    <row r="99" spans="1:7" ht="12.75" customHeight="1">
      <c r="A99" s="55" t="s">
        <v>95</v>
      </c>
      <c r="B99" s="55"/>
      <c r="C99" s="55"/>
      <c r="D99" s="55"/>
      <c r="E99" s="55"/>
      <c r="F99" s="49"/>
      <c r="G99" s="49"/>
    </row>
    <row r="100" spans="1:7" ht="36.75" customHeight="1">
      <c r="A100" s="55"/>
      <c r="B100" s="55"/>
      <c r="C100" s="55"/>
      <c r="D100" s="55"/>
      <c r="E100" s="55"/>
    </row>
    <row r="101" spans="1:7" ht="27" customHeight="1">
      <c r="A101" s="62" t="s">
        <v>96</v>
      </c>
      <c r="B101" s="62"/>
      <c r="C101" s="62"/>
      <c r="D101" s="50"/>
      <c r="E101" s="50"/>
    </row>
    <row r="102" spans="1:7" ht="27" customHeight="1">
      <c r="A102" s="63" t="s">
        <v>97</v>
      </c>
      <c r="B102" s="63"/>
      <c r="C102" s="63"/>
      <c r="D102" s="63"/>
      <c r="E102" s="63"/>
    </row>
    <row r="103" spans="1:7" ht="27" customHeight="1">
      <c r="A103" s="56" t="s">
        <v>98</v>
      </c>
      <c r="B103" s="56"/>
      <c r="C103" s="56"/>
      <c r="D103" s="56"/>
    </row>
    <row r="104" spans="1:7" ht="30.75" customHeight="1">
      <c r="A104" s="57" t="s">
        <v>99</v>
      </c>
      <c r="B104" s="57"/>
      <c r="C104" s="57"/>
      <c r="D104" s="53" t="s">
        <v>100</v>
      </c>
      <c r="E104" s="53"/>
    </row>
    <row r="105" spans="1:7" ht="30.75" customHeight="1">
      <c r="A105" s="58" t="s">
        <v>101</v>
      </c>
      <c r="B105" s="58"/>
      <c r="C105" s="58"/>
      <c r="D105" s="58"/>
      <c r="E105" s="51"/>
    </row>
    <row r="106" spans="1:7" ht="32.25" customHeight="1">
      <c r="A106" s="59" t="s">
        <v>102</v>
      </c>
      <c r="B106" s="59"/>
      <c r="C106" s="59"/>
      <c r="D106" s="59"/>
      <c r="E106" s="59"/>
    </row>
    <row r="107" spans="1:7" ht="22.5" customHeight="1">
      <c r="A107" s="52" t="s">
        <v>103</v>
      </c>
      <c r="B107" s="52"/>
      <c r="C107" s="52"/>
      <c r="D107" s="52"/>
      <c r="E107" s="52"/>
      <c r="F107" s="53" t="s">
        <v>104</v>
      </c>
      <c r="G107" s="53"/>
    </row>
    <row r="108" spans="1:7">
      <c r="A108" s="54" t="s">
        <v>105</v>
      </c>
      <c r="B108" s="54"/>
      <c r="C108" s="54"/>
      <c r="D108" s="54"/>
      <c r="E108" s="54"/>
      <c r="F108" s="53" t="s">
        <v>106</v>
      </c>
      <c r="G108" s="53"/>
    </row>
    <row r="109" spans="1:7" ht="12.75" customHeight="1">
      <c r="A109" s="54"/>
      <c r="B109" s="54"/>
      <c r="C109" s="54"/>
      <c r="D109" s="54"/>
      <c r="E109" s="54"/>
    </row>
    <row r="110" spans="1:7" ht="32.25" customHeight="1">
      <c r="A110" s="54"/>
      <c r="B110" s="54"/>
      <c r="C110" s="54"/>
      <c r="D110" s="54"/>
      <c r="E110" s="54"/>
    </row>
    <row r="111" spans="1:7" ht="75.75" customHeight="1">
      <c r="A111" s="55" t="s">
        <v>107</v>
      </c>
      <c r="B111" s="55"/>
      <c r="C111" s="55"/>
      <c r="D111" s="55"/>
      <c r="E111" s="55"/>
      <c r="F111" s="55"/>
      <c r="G111" s="55"/>
    </row>
    <row r="113" spans="9:10">
      <c r="I113" s="3"/>
      <c r="J113" s="3"/>
    </row>
    <row r="114" spans="9:10">
      <c r="I114" s="3"/>
      <c r="J114" s="3"/>
    </row>
    <row r="115" spans="9:10">
      <c r="I115" s="3"/>
      <c r="J115" s="3"/>
    </row>
    <row r="116" spans="9:10">
      <c r="I116" s="3"/>
      <c r="J116" s="3"/>
    </row>
    <row r="117" spans="9:10">
      <c r="I117" s="3"/>
      <c r="J117" s="3"/>
    </row>
    <row r="118" spans="9:10">
      <c r="I118" s="3"/>
      <c r="J118" s="3"/>
    </row>
    <row r="119" spans="9:10">
      <c r="I119" s="3"/>
      <c r="J119" s="3"/>
    </row>
    <row r="120" spans="9:10">
      <c r="I120" s="3"/>
      <c r="J120" s="3"/>
    </row>
    <row r="121" spans="9:10">
      <c r="I121" s="3"/>
      <c r="J121" s="3"/>
    </row>
    <row r="122" spans="9:10">
      <c r="I122" s="3"/>
      <c r="J122" s="3"/>
    </row>
    <row r="123" spans="9:10">
      <c r="I123" s="3"/>
      <c r="J123" s="3"/>
    </row>
    <row r="124" spans="9:10">
      <c r="I124" s="3"/>
      <c r="J124" s="3"/>
    </row>
    <row r="125" spans="9:10">
      <c r="I125" s="3"/>
      <c r="J125" s="3"/>
    </row>
    <row r="126" spans="9:10">
      <c r="I126" s="3"/>
      <c r="J126" s="3"/>
    </row>
    <row r="127" spans="9:10">
      <c r="I127" s="3"/>
      <c r="J127" s="3"/>
    </row>
  </sheetData>
  <mergeCells count="21">
    <mergeCell ref="K18:L18"/>
    <mergeCell ref="B1:C1"/>
    <mergeCell ref="B18:C18"/>
    <mergeCell ref="A25:C25"/>
    <mergeCell ref="A50:C50"/>
    <mergeCell ref="A67:C67"/>
    <mergeCell ref="A96:G97"/>
    <mergeCell ref="A98:F98"/>
    <mergeCell ref="A99:E100"/>
    <mergeCell ref="A101:C101"/>
    <mergeCell ref="A102:E102"/>
    <mergeCell ref="A103:D103"/>
    <mergeCell ref="A104:C104"/>
    <mergeCell ref="D104:E104"/>
    <mergeCell ref="A105:D105"/>
    <mergeCell ref="A106:E106"/>
    <mergeCell ref="A107:E107"/>
    <mergeCell ref="F107:G107"/>
    <mergeCell ref="A108:E110"/>
    <mergeCell ref="F108:G108"/>
    <mergeCell ref="A111:G11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2020-12-29T11:13:28Z</cp:lastPrinted>
  <dcterms:created xsi:type="dcterms:W3CDTF">2017-11-15T07:39:37Z</dcterms:created>
  <dcterms:modified xsi:type="dcterms:W3CDTF">2022-12-16T21:28:06Z</dcterms:modified>
</cp:coreProperties>
</file>