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/>
  </bookViews>
  <sheets>
    <sheet name="2012" sheetId="31" r:id="rId1"/>
  </sheets>
  <calcPr calcId="125725"/>
</workbook>
</file>

<file path=xl/calcChain.xml><?xml version="1.0" encoding="utf-8"?>
<calcChain xmlns="http://schemas.openxmlformats.org/spreadsheetml/2006/main">
  <c r="C94" i="31"/>
  <c r="C85"/>
  <c r="C78"/>
  <c r="C84"/>
  <c r="C101" l="1"/>
  <c r="E101" s="1"/>
  <c r="C44" l="1"/>
  <c r="D27"/>
  <c r="D44" s="1"/>
  <c r="C52" s="1"/>
  <c r="C73" s="1"/>
  <c r="C77" s="1"/>
  <c r="B27"/>
  <c r="B44" s="1"/>
  <c r="D20"/>
  <c r="B20"/>
  <c r="D19"/>
  <c r="B19"/>
  <c r="D17"/>
  <c r="B17"/>
  <c r="D13"/>
  <c r="F13" s="1"/>
  <c r="B13"/>
  <c r="D9"/>
  <c r="B9"/>
  <c r="D5"/>
  <c r="F5" s="1"/>
  <c r="B5"/>
  <c r="F9" l="1"/>
  <c r="F17"/>
  <c r="B21"/>
  <c r="D21"/>
  <c r="F21" l="1"/>
</calcChain>
</file>

<file path=xl/sharedStrings.xml><?xml version="1.0" encoding="utf-8"?>
<sst xmlns="http://schemas.openxmlformats.org/spreadsheetml/2006/main" count="148" uniqueCount="118">
  <si>
    <t>1' -εξόδων</t>
  </si>
  <si>
    <t>1' -εσόδων</t>
  </si>
  <si>
    <t>χτες</t>
  </si>
  <si>
    <t>σημερα</t>
  </si>
  <si>
    <t>αποτελεσμα</t>
  </si>
  <si>
    <t>2' -εσόδων</t>
  </si>
  <si>
    <t>2' -εξόδων</t>
  </si>
  <si>
    <t>3' -εσόδων</t>
  </si>
  <si>
    <t>3' -εξόδων</t>
  </si>
  <si>
    <t>4' -εσόδων</t>
  </si>
  <si>
    <t>4' -εξόδων</t>
  </si>
  <si>
    <t>τζιρος</t>
  </si>
  <si>
    <t>εξοδα</t>
  </si>
  <si>
    <t>ταμεια</t>
  </si>
  <si>
    <t>αποσβέσεις</t>
  </si>
  <si>
    <t>μισθοί</t>
  </si>
  <si>
    <t>έξοδα τρίτων</t>
  </si>
  <si>
    <t>κέρδος</t>
  </si>
  <si>
    <t>εσοδα</t>
  </si>
  <si>
    <t>εκαθαριστικη ΦΠΑ</t>
  </si>
  <si>
    <t>ιδιόχρηση</t>
  </si>
  <si>
    <t>έξοδα</t>
  </si>
  <si>
    <t>εσόδων</t>
  </si>
  <si>
    <t>εξόδων</t>
  </si>
  <si>
    <t>ΦΠΑ = 16%</t>
  </si>
  <si>
    <t>παγια</t>
  </si>
  <si>
    <t>τεληΕΛΤΑ κλπ</t>
  </si>
  <si>
    <t>τροποπ</t>
  </si>
  <si>
    <t>προμηθεια τραπεζων</t>
  </si>
  <si>
    <t>περαίωση</t>
  </si>
  <si>
    <t>ε1 = 12/11/2013</t>
  </si>
  <si>
    <t>γιαΕκαθαριστικό</t>
  </si>
  <si>
    <t>βεβαιωμένοι τόκοι ,πρόστιμα κλπ</t>
  </si>
  <si>
    <t>ιατρικά</t>
  </si>
  <si>
    <t>δωρεαν παραχώρηση σύζηγο</t>
  </si>
  <si>
    <t>οικογενειακές δαπάνες</t>
  </si>
  <si>
    <t>δαπάνες παροχής υπηρεσιών</t>
  </si>
  <si>
    <t>δωρεές</t>
  </si>
  <si>
    <t>δανεια</t>
  </si>
  <si>
    <t>ενοίκο διαμερίσματος</t>
  </si>
  <si>
    <t>τοκοι δανείων</t>
  </si>
  <si>
    <t>τοκοι δανείων ΤΕΜΠΜΕ</t>
  </si>
  <si>
    <t>έπρεπε να πάνε στα βιβλία εξόδων</t>
  </si>
  <si>
    <t>ασφάλιστρα ζωής</t>
  </si>
  <si>
    <t>εκαθαριστικό = 12/12/2013</t>
  </si>
  <si>
    <t>δηλωθεν εισόδημα</t>
  </si>
  <si>
    <t>εισόδημα φορολογητέο</t>
  </si>
  <si>
    <t>φόρος λόγω εκπρόθεσμου</t>
  </si>
  <si>
    <t>χαρτόσημο λόγω εκπρόθεσμου</t>
  </si>
  <si>
    <t>χαρτόσημο ΟΓΑ εκπρόθεσμου</t>
  </si>
  <si>
    <t>ακίνητα</t>
  </si>
  <si>
    <t>παρακρατησεις 2012</t>
  </si>
  <si>
    <t>εισπραχθεισα προκαταβολη 2011</t>
  </si>
  <si>
    <t>προκαταβολη  για 2013</t>
  </si>
  <si>
    <t>τέλος χαρτοσήμου</t>
  </si>
  <si>
    <t>ποσό έδρας</t>
  </si>
  <si>
    <t>ποσό πληρωμής</t>
  </si>
  <si>
    <t>1] για την περίοδο 1998-2012 θα υπάρξει προσφυγή στην δικαιοσύνη καθώς τα ποσά που (κακώς) έχουν αποδοθεί προς Δ.Ο.Υ. και Ταμεία είναι υπέρογκα . Φυσικά θα επανακαταχωρηθεί η κάθε πρέπουσα κίνηση</t>
  </si>
  <si>
    <t>3.2]καταχώρηση ρυθμίσεων ΙΚΑ ή κρατήσεων λογαριασμών = από πληρωμές = από οφειλές 1/1/14</t>
  </si>
  <si>
    <t>3.3] καταχώρηση ρυθμίσεων ΙΚΑ ή κρατήσεων λογαριασμών περιόδου 1998 - 2013 =        από πληρωμές μόνο τα αναλογούντα πρόστιμα ή τόκοι ( αν πρέπει να μπουν )</t>
  </si>
  <si>
    <t>4.1] παρακράτηση = 20% . Από 2011 ΠΑΝΩ από 300 €</t>
  </si>
  <si>
    <t>4.2] άμεσα όπως προβείται σε τακτοποίηση για να υπογίζονται κάθε χρονιά στα Ε1</t>
  </si>
  <si>
    <t>4.3] δεν έχει γίνει καμία κίνηση από εκκίνηση δραστηριότητας = 1998</t>
  </si>
  <si>
    <t>5] αποσβέσεις = σταθερές ΜΕ αναφορά στο ποσοστό</t>
  </si>
  <si>
    <t>ΙΔΕ συνημμένο Νο 1</t>
  </si>
  <si>
    <t>7.1] ταμεία = έως 2012 με βεβαίωση = από 1/1/13 καταχώρηση βάσει πληρωμών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</si>
  <si>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</si>
  <si>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ΙΔΕ συνημμένο Νο 2</t>
  </si>
  <si>
    <t>7.4] πόρος ΤΑΝ 5% επί παγίων πράξεων . ΜΕ ΕΝΣΗΜΑ . ΚΑΚΩΣ αποδίδονταν στα ταμεία .Μέχρι σήμερα αδυνατώ να εμπεδώσω πότε καταργηθήκαν . Θα υπάρξει έρευνα ΚΑΙ θα επακολουθήσουν οι σχετικές αυξομειώσεις σε ΦΠΑ -έσοδα -έξοδα</t>
  </si>
  <si>
    <t>ΙΔΕ συνημμένο Νο 3</t>
  </si>
  <si>
    <t xml:space="preserve">7.6.γ] ΔΟΛΙΩΣ το Ταμείο Νομικών , ενώ γνώριζε από καταστάσεις ( του ταμείου ΑΛΛΑ και της Εθνικής τράπεζας ) τις πληρωμές της Συμβολαιογράφου , της καταλόγισε όποιες πληρωμές δεν είχε την συγκεκριμένη ημέρα του ελέγχου στους φακέλους της . ΚΑΚΟΥΡΓΗΜΑΤΙΚΩΣ κατελόγισε ως μη αποδοθείσα π.χ. την πρώτη πληρωμή του 8ος/1998 =283,57€ =κ15 =αΑεθνικής-8554812 =10/09/1998 ή τις 0,65(&amp;0,125) =532,24€(&amp;102,35€) =κ15(&amp;κ17) =αΑεθνικής -88(93) =14/05/2010 =για το συμβόλαιο 9.877/12ος/2010 ή την 0,65 =931,85€ =κ15 =αΑεθνικής -56 =15/10/2008 =για το συμβόλαιο 8.246/10ος/2008 </t>
  </si>
  <si>
    <t>σήμα BMW</t>
  </si>
  <si>
    <t>σήμα Jenifer</t>
  </si>
  <si>
    <t>716,49-21/11/2012</t>
  </si>
  <si>
    <t>ΝΑΙ</t>
  </si>
  <si>
    <t>αντί  328,78</t>
  </si>
  <si>
    <t>συμπληρωματικός φόρος</t>
  </si>
  <si>
    <t>αναφορά σε συμπλΦόρο = 4.474,68</t>
  </si>
  <si>
    <t>ειδική εισφορά αλληλεγγύης</t>
  </si>
  <si>
    <t>ΤΑΜΕΙΑ</t>
  </si>
  <si>
    <t>μειώσεις φόρου</t>
  </si>
  <si>
    <t>φόρος κλίμακας</t>
  </si>
  <si>
    <t>zηλ = 10.861,26</t>
  </si>
  <si>
    <t>zηλ = 52,07</t>
  </si>
  <si>
    <t>zηλ = 124,97</t>
  </si>
  <si>
    <t>γιατί 4.340,44;;;!!!</t>
  </si>
  <si>
    <t>ε3 = 12/11/2012</t>
  </si>
  <si>
    <t xml:space="preserve">zηλ = </t>
  </si>
  <si>
    <t>βιβλια κατάσχεση</t>
  </si>
  <si>
    <t>ταμεία zηλ</t>
  </si>
  <si>
    <t>φορος κύριος</t>
  </si>
  <si>
    <t>φόρος λόγω εκπρόθεσμου zηλ</t>
  </si>
  <si>
    <t>ποσό έδρας zηλ</t>
  </si>
  <si>
    <t>συμβεβ/να ποσά zηλ</t>
  </si>
  <si>
    <t>κ-18=10/12/2012 = 367,12 {{XLs εθνικης}} &amp; 10/7 &amp; 10/9 &amp; 9/11 &amp; 10/13</t>
  </si>
  <si>
    <t>παροχές τρίτων</t>
  </si>
  <si>
    <t>ενοίλια αθηνα</t>
  </si>
  <si>
    <t>zηλ = 6.630</t>
  </si>
  <si>
    <t>παρακρατησεις 2012 zηλ</t>
  </si>
  <si>
    <t>ιατρικα + ενοικιο + ασφαλιστρα</t>
  </si>
  <si>
    <t>μειώσεις φόρου zηλ</t>
  </si>
  <si>
    <t>φόρος κλίμακας zηλ</t>
  </si>
  <si>
    <t>ενοικιο + ασφαλιστρα</t>
  </si>
  <si>
    <t>φόρος &amp; συμπληρωματικός = ΛΑΘΟΣ</t>
  </si>
  <si>
    <t>φόρος &amp; συμπληρωματικός ΤΕΛΙΚΟΣ</t>
  </si>
  <si>
    <t>φόρος &amp; συμπληρωματικός Zηλ</t>
  </si>
  <si>
    <t>παρακρατησεις 20% 2012</t>
  </si>
  <si>
    <t>παρακρατησεις 20% zηλ 2012</t>
  </si>
  <si>
    <t>επιχειρηματική ζημιά του συζύγου</t>
  </si>
  <si>
    <t xml:space="preserve">ΤΑΜΕΙΑ -244ω1 = πούλια (ΤΑΝ - ΤΑΣ) , (εθνικη - ΕΛΤΑ) , (ΧΩΡΙΣ τιμολόγιο αγοράς = έξοδο) , ΧΑΡΤΟΣΗΜΑΣΜΕΝΑ στο αντίγραφο (1998-2016/6ο) </t>
  </si>
  <si>
    <t xml:space="preserve">244ω2 = πούλια στα αντίγραφα (ΤΑΝ - ΤΑΣ) , (εθνικη - ΕΛΤΑ) , (ως έσοδο στα συμβόλαια) (1998-2016/6ο) </t>
  </si>
  <si>
    <t>281υ = διπλοπληρωμή σε αγοραπωλησίες ΒΑΣΕΙ προσυμφώνου {{{ = ΌΧΙ υπολογισμός αρραβώνα ( ΤΑΝ ) }}}</t>
  </si>
  <si>
    <t>ΤΑΜΕΙΑ -283τ1 = ΤΑΧΔΙΚ (ΧΩΡΙΣ τιμολόγιο αγοράς = έξοδο) στο συμβόλαιο (1998 έως σήμερα)</t>
  </si>
  <si>
    <t>283τ2 = ΤΑΧΔΙΚ στο συμβόλαιο ως ΕΣΟΔΟ (1998-2018)</t>
  </si>
  <si>
    <t>ΤΑΜΕΙΑ -283τ3 = ΤΑΧΔΙΚ (ΧΩΡΙΣ τιμολόγιο αγοράς = έξοδο) στο αντίγραφο (1998 έως σήμερα)</t>
  </si>
  <si>
    <t>283τ4 = ΤΑΧΔΙΚ στο αντίγραφο ως ΕΣΟΔΟ (1998-2019)</t>
  </si>
  <si>
    <t xml:space="preserve">283φ1 = 283φ1 = χαρτόσημα (ως έσοδο) στα Τ.Π.Υ. &amp; Α.Π.Υ (1998-2019) </t>
  </si>
  <si>
    <t>ΤΑΜΕΙΑ -283φ2 = χαρτόσημα στα Τ.Π.Υ. &amp; Α.Π.Υ (ΧΩΡΙΣ τιμολόγιο αγοράς = έξοδο) (1998-2019)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</si>
</sst>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1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theme="1" tint="4.9989318521683403E-2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  <font>
      <b/>
      <u/>
      <sz val="10"/>
      <color rgb="FFFF000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2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43" fontId="3" fillId="0" borderId="0" xfId="1" applyFo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3" fillId="0" borderId="1" xfId="1" applyFont="1" applyBorder="1"/>
    <xf numFmtId="0" fontId="8" fillId="0" borderId="1" xfId="0" applyFont="1" applyBorder="1"/>
    <xf numFmtId="43" fontId="3" fillId="3" borderId="1" xfId="1" applyFont="1" applyFill="1" applyBorder="1"/>
    <xf numFmtId="0" fontId="5" fillId="0" borderId="1" xfId="0" applyFont="1" applyBorder="1"/>
    <xf numFmtId="43" fontId="3" fillId="0" borderId="1" xfId="1" applyFont="1" applyFill="1" applyBorder="1"/>
    <xf numFmtId="43" fontId="3" fillId="2" borderId="1" xfId="1" applyFont="1" applyFill="1" applyBorder="1"/>
    <xf numFmtId="0" fontId="12" fillId="5" borderId="0" xfId="0" applyFont="1" applyFill="1" applyAlignment="1">
      <alignment horizontal="center"/>
    </xf>
    <xf numFmtId="43" fontId="5" fillId="0" borderId="1" xfId="1" applyFont="1" applyBorder="1"/>
    <xf numFmtId="0" fontId="3" fillId="0" borderId="0" xfId="0" applyFont="1" applyBorder="1"/>
    <xf numFmtId="0" fontId="3" fillId="0" borderId="1" xfId="0" applyFont="1" applyFill="1" applyBorder="1"/>
    <xf numFmtId="43" fontId="3" fillId="0" borderId="0" xfId="0" applyNumberFormat="1" applyFont="1"/>
    <xf numFmtId="43" fontId="3" fillId="0" borderId="0" xfId="1" applyFont="1" applyFill="1" applyBorder="1"/>
    <xf numFmtId="0" fontId="9" fillId="0" borderId="0" xfId="0" applyFont="1"/>
    <xf numFmtId="14" fontId="3" fillId="0" borderId="0" xfId="0" applyNumberFormat="1" applyFont="1"/>
    <xf numFmtId="43" fontId="9" fillId="0" borderId="1" xfId="1" applyFont="1" applyFill="1" applyBorder="1"/>
    <xf numFmtId="43" fontId="4" fillId="0" borderId="1" xfId="1" applyFont="1" applyFill="1" applyBorder="1"/>
    <xf numFmtId="43" fontId="3" fillId="2" borderId="0" xfId="1" applyFont="1" applyFill="1"/>
    <xf numFmtId="165" fontId="3" fillId="0" borderId="0" xfId="1" applyNumberFormat="1" applyFont="1"/>
    <xf numFmtId="43" fontId="3" fillId="0" borderId="1" xfId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43" fontId="7" fillId="0" borderId="1" xfId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15" fillId="0" borderId="0" xfId="0" applyFont="1" applyFill="1" applyAlignment="1"/>
    <xf numFmtId="0" fontId="7" fillId="0" borderId="0" xfId="0" applyFont="1" applyFill="1" applyAlignment="1">
      <alignment wrapText="1"/>
    </xf>
    <xf numFmtId="43" fontId="9" fillId="0" borderId="1" xfId="1" applyFont="1" applyBorder="1"/>
    <xf numFmtId="43" fontId="9" fillId="0" borderId="0" xfId="1" applyFont="1"/>
    <xf numFmtId="43" fontId="3" fillId="10" borderId="1" xfId="1" applyFont="1" applyFill="1" applyBorder="1"/>
    <xf numFmtId="43" fontId="3" fillId="6" borderId="0" xfId="0" applyNumberFormat="1" applyFont="1" applyFill="1"/>
    <xf numFmtId="43" fontId="3" fillId="0" borderId="0" xfId="0" applyNumberFormat="1" applyFont="1" applyFill="1"/>
    <xf numFmtId="43" fontId="9" fillId="0" borderId="1" xfId="1" applyFont="1" applyFill="1" applyBorder="1" applyAlignment="1">
      <alignment horizontal="center"/>
    </xf>
    <xf numFmtId="0" fontId="3" fillId="0" borderId="0" xfId="0" applyFont="1" applyFill="1"/>
    <xf numFmtId="43" fontId="5" fillId="0" borderId="0" xfId="0" applyNumberFormat="1" applyFont="1"/>
    <xf numFmtId="43" fontId="9" fillId="0" borderId="0" xfId="0" applyNumberFormat="1" applyFont="1" applyFill="1"/>
    <xf numFmtId="0" fontId="9" fillId="0" borderId="0" xfId="0" applyFont="1" applyFill="1"/>
    <xf numFmtId="0" fontId="4" fillId="0" borderId="0" xfId="0" applyFont="1"/>
    <xf numFmtId="43" fontId="9" fillId="0" borderId="0" xfId="0" applyNumberFormat="1" applyFont="1"/>
    <xf numFmtId="0" fontId="9" fillId="0" borderId="0" xfId="0" applyFont="1" applyFill="1" applyAlignment="1">
      <alignment horizontal="left"/>
    </xf>
    <xf numFmtId="43" fontId="3" fillId="9" borderId="1" xfId="1" applyFont="1" applyFill="1" applyBorder="1"/>
    <xf numFmtId="14" fontId="3" fillId="0" borderId="1" xfId="1" applyNumberFormat="1" applyFont="1" applyFill="1" applyBorder="1"/>
    <xf numFmtId="43" fontId="3" fillId="10" borderId="1" xfId="1" applyFont="1" applyFill="1" applyBorder="1" applyAlignment="1">
      <alignment horizontal="center"/>
    </xf>
    <xf numFmtId="0" fontId="5" fillId="0" borderId="4" xfId="0" applyFont="1" applyBorder="1" applyAlignment="1"/>
    <xf numFmtId="43" fontId="9" fillId="5" borderId="1" xfId="1" applyFont="1" applyFill="1" applyBorder="1"/>
    <xf numFmtId="43" fontId="3" fillId="5" borderId="0" xfId="1" applyFont="1" applyFill="1"/>
    <xf numFmtId="43" fontId="3" fillId="5" borderId="1" xfId="1" applyFont="1" applyFill="1" applyBorder="1"/>
    <xf numFmtId="43" fontId="3" fillId="5" borderId="0" xfId="0" applyNumberFormat="1" applyFont="1" applyFill="1"/>
    <xf numFmtId="43" fontId="9" fillId="3" borderId="1" xfId="1" applyFont="1" applyFill="1" applyBorder="1"/>
    <xf numFmtId="0" fontId="3" fillId="3" borderId="0" xfId="0" applyFont="1" applyFill="1"/>
    <xf numFmtId="43" fontId="4" fillId="0" borderId="0" xfId="1" applyFont="1"/>
    <xf numFmtId="43" fontId="3" fillId="4" borderId="1" xfId="1" applyFont="1" applyFill="1" applyBorder="1"/>
    <xf numFmtId="43" fontId="9" fillId="0" borderId="0" xfId="0" applyNumberFormat="1" applyFont="1" applyAlignment="1">
      <alignment horizontal="left"/>
    </xf>
    <xf numFmtId="0" fontId="16" fillId="0" borderId="0" xfId="0" applyFont="1" applyFill="1" applyAlignment="1">
      <alignment horizontal="center"/>
    </xf>
    <xf numFmtId="0" fontId="5" fillId="7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5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 wrapText="1"/>
    </xf>
    <xf numFmtId="0" fontId="15" fillId="7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14" fillId="8" borderId="4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3" fillId="0" borderId="4" xfId="1" applyFont="1" applyBorder="1" applyAlignment="1">
      <alignment horizontal="center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00FFFF"/>
      <color rgb="FF00FF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topLeftCell="A67" workbookViewId="0">
      <selection activeCell="C101" sqref="C101"/>
    </sheetView>
  </sheetViews>
  <sheetFormatPr defaultRowHeight="12.75"/>
  <cols>
    <col min="1" max="1" width="25.88671875" style="2" customWidth="1"/>
    <col min="2" max="2" width="11.44140625" style="2" bestFit="1" customWidth="1"/>
    <col min="3" max="3" width="11.44140625" style="2" customWidth="1"/>
    <col min="4" max="5" width="11.44140625" style="2" bestFit="1" customWidth="1"/>
    <col min="6" max="6" width="12.33203125" style="2" customWidth="1"/>
    <col min="7" max="7" width="8.77734375" style="2" customWidth="1"/>
    <col min="8" max="9" width="9.21875" style="2" bestFit="1" customWidth="1"/>
    <col min="10" max="10" width="23.44140625" style="2" customWidth="1"/>
    <col min="11" max="11" width="30.88671875" style="2" customWidth="1"/>
    <col min="12" max="13" width="9.21875" style="2" bestFit="1" customWidth="1"/>
    <col min="14" max="14" width="9" style="2" customWidth="1"/>
    <col min="15" max="15" width="8.44140625" style="2" bestFit="1" customWidth="1"/>
    <col min="16" max="16384" width="8.88671875" style="2"/>
  </cols>
  <sheetData>
    <row r="1" spans="1:8">
      <c r="A1" s="13">
        <v>2012</v>
      </c>
      <c r="B1" s="72" t="s">
        <v>24</v>
      </c>
      <c r="C1" s="72"/>
      <c r="D1" s="72"/>
      <c r="E1" s="4"/>
      <c r="F1" s="4"/>
    </row>
    <row r="2" spans="1:8">
      <c r="B2" s="5" t="s">
        <v>2</v>
      </c>
      <c r="C2" s="5" t="s">
        <v>27</v>
      </c>
      <c r="D2" s="6" t="s">
        <v>3</v>
      </c>
    </row>
    <row r="3" spans="1:8">
      <c r="A3" s="1" t="s">
        <v>1</v>
      </c>
      <c r="B3" s="7">
        <v>1176.49</v>
      </c>
      <c r="C3" s="7"/>
      <c r="D3" s="7">
        <v>1142.55</v>
      </c>
    </row>
    <row r="4" spans="1:8">
      <c r="A4" s="1" t="s">
        <v>0</v>
      </c>
      <c r="B4" s="7">
        <v>209.34</v>
      </c>
      <c r="C4" s="7"/>
      <c r="D4" s="7">
        <v>209.34</v>
      </c>
    </row>
    <row r="5" spans="1:8">
      <c r="A5" s="1" t="s">
        <v>4</v>
      </c>
      <c r="B5" s="7">
        <f>B3-B4</f>
        <v>967.15</v>
      </c>
      <c r="C5" s="7"/>
      <c r="D5" s="7">
        <f>D3-D4</f>
        <v>933.20999999999992</v>
      </c>
      <c r="F5" s="17">
        <f>D5-B5</f>
        <v>-33.940000000000055</v>
      </c>
      <c r="H5" s="20">
        <v>41582</v>
      </c>
    </row>
    <row r="6" spans="1:8">
      <c r="B6" s="3"/>
      <c r="C6" s="3"/>
      <c r="D6" s="3"/>
    </row>
    <row r="7" spans="1:8">
      <c r="A7" s="1" t="s">
        <v>5</v>
      </c>
      <c r="B7" s="7">
        <v>1116.1500000000001</v>
      </c>
      <c r="C7" s="7"/>
      <c r="D7" s="7">
        <v>1012.76</v>
      </c>
    </row>
    <row r="8" spans="1:8">
      <c r="A8" s="1" t="s">
        <v>6</v>
      </c>
      <c r="B8" s="7">
        <v>354.34</v>
      </c>
      <c r="C8" s="7"/>
      <c r="D8" s="7">
        <v>352.34</v>
      </c>
    </row>
    <row r="9" spans="1:8">
      <c r="A9" s="1" t="s">
        <v>4</v>
      </c>
      <c r="B9" s="7">
        <f>B7-B8</f>
        <v>761.81000000000017</v>
      </c>
      <c r="C9" s="7"/>
      <c r="D9" s="7">
        <f>D7-D8</f>
        <v>660.42000000000007</v>
      </c>
      <c r="F9" s="17">
        <f>D9-B9</f>
        <v>-101.3900000000001</v>
      </c>
      <c r="H9" s="20">
        <v>41582</v>
      </c>
    </row>
    <row r="10" spans="1:8">
      <c r="B10" s="3"/>
      <c r="C10" s="3"/>
      <c r="D10" s="3"/>
    </row>
    <row r="11" spans="1:8">
      <c r="A11" s="1" t="s">
        <v>7</v>
      </c>
      <c r="B11" s="7">
        <v>2258.37</v>
      </c>
      <c r="C11" s="7"/>
      <c r="D11" s="7">
        <v>2240.46</v>
      </c>
    </row>
    <row r="12" spans="1:8">
      <c r="A12" s="1" t="s">
        <v>8</v>
      </c>
      <c r="B12" s="7">
        <v>161.79</v>
      </c>
      <c r="C12" s="7"/>
      <c r="D12" s="7">
        <v>160.79</v>
      </c>
    </row>
    <row r="13" spans="1:8">
      <c r="A13" s="1" t="s">
        <v>4</v>
      </c>
      <c r="B13" s="7">
        <f>B11-B12</f>
        <v>2096.58</v>
      </c>
      <c r="C13" s="7"/>
      <c r="D13" s="7">
        <f>D11-D12</f>
        <v>2079.67</v>
      </c>
      <c r="F13" s="17">
        <f>D13-B13</f>
        <v>-16.909999999999854</v>
      </c>
      <c r="H13" s="20">
        <v>41582</v>
      </c>
    </row>
    <row r="14" spans="1:8">
      <c r="B14" s="3"/>
      <c r="C14" s="3"/>
      <c r="D14" s="3"/>
    </row>
    <row r="15" spans="1:8">
      <c r="A15" s="1" t="s">
        <v>9</v>
      </c>
      <c r="B15" s="7">
        <v>1722.76</v>
      </c>
      <c r="C15" s="7"/>
      <c r="D15" s="7">
        <v>1679.92</v>
      </c>
    </row>
    <row r="16" spans="1:8">
      <c r="A16" s="1" t="s">
        <v>10</v>
      </c>
      <c r="B16" s="7">
        <v>428.28</v>
      </c>
      <c r="C16" s="7"/>
      <c r="D16" s="21">
        <v>423.45</v>
      </c>
    </row>
    <row r="17" spans="1:19">
      <c r="A17" s="1" t="s">
        <v>4</v>
      </c>
      <c r="B17" s="7">
        <f>B15-B16</f>
        <v>1294.48</v>
      </c>
      <c r="C17" s="7"/>
      <c r="D17" s="7">
        <f>D15-D16</f>
        <v>1256.47</v>
      </c>
      <c r="F17" s="17">
        <f>D17-B17</f>
        <v>-38.009999999999991</v>
      </c>
      <c r="H17" s="20">
        <v>41582</v>
      </c>
    </row>
    <row r="18" spans="1:19">
      <c r="B18" s="73" t="s">
        <v>19</v>
      </c>
      <c r="C18" s="73"/>
      <c r="D18" s="73"/>
    </row>
    <row r="19" spans="1:19">
      <c r="A19" s="1" t="s">
        <v>22</v>
      </c>
      <c r="B19" s="7">
        <f>B3+B7+B11+B15</f>
        <v>6273.77</v>
      </c>
      <c r="C19" s="7">
        <v>6760.72</v>
      </c>
      <c r="D19" s="7">
        <f>D3+D7+D11+D15</f>
        <v>6075.6900000000005</v>
      </c>
    </row>
    <row r="20" spans="1:19">
      <c r="A20" s="1" t="s">
        <v>23</v>
      </c>
      <c r="B20" s="7">
        <f>B4+B8+B12+B16</f>
        <v>1153.75</v>
      </c>
      <c r="C20" s="7">
        <v>1153.75</v>
      </c>
      <c r="D20" s="7">
        <f>D4+D8+D12+D16</f>
        <v>1145.9199999999998</v>
      </c>
    </row>
    <row r="21" spans="1:19">
      <c r="A21" s="1" t="s">
        <v>4</v>
      </c>
      <c r="B21" s="7">
        <f>B19-B20</f>
        <v>5120.0200000000004</v>
      </c>
      <c r="C21" s="7"/>
      <c r="D21" s="21">
        <f>D19-D20</f>
        <v>4929.7700000000004</v>
      </c>
      <c r="E21" s="40"/>
      <c r="F21" s="42">
        <f>SUM(F5:F17)</f>
        <v>-190.25</v>
      </c>
      <c r="L21" s="3"/>
    </row>
    <row r="22" spans="1:19">
      <c r="B22" s="50"/>
      <c r="C22" s="50"/>
      <c r="D22" s="50"/>
      <c r="L22" s="3"/>
    </row>
    <row r="23" spans="1:19" ht="15.75">
      <c r="A23" s="70" t="s">
        <v>86</v>
      </c>
      <c r="B23" s="70"/>
      <c r="C23" s="70"/>
      <c r="D23" s="70"/>
      <c r="L23" s="3"/>
    </row>
    <row r="24" spans="1:19">
      <c r="B24" s="5" t="s">
        <v>2</v>
      </c>
      <c r="C24" s="5"/>
      <c r="D24" s="6" t="s">
        <v>3</v>
      </c>
      <c r="H24" s="44" t="s">
        <v>87</v>
      </c>
    </row>
    <row r="25" spans="1:19">
      <c r="A25" s="8" t="s">
        <v>11</v>
      </c>
      <c r="B25" s="7">
        <v>34692.53</v>
      </c>
      <c r="C25" s="7">
        <v>38000</v>
      </c>
      <c r="D25" s="21">
        <v>33718.519999999997</v>
      </c>
      <c r="H25" s="57">
        <v>16787</v>
      </c>
    </row>
    <row r="26" spans="1:19">
      <c r="A26" s="16" t="s">
        <v>25</v>
      </c>
      <c r="B26" s="12"/>
      <c r="C26" s="11"/>
      <c r="D26" s="11">
        <v>0</v>
      </c>
      <c r="H26" s="57"/>
      <c r="J26" s="19" t="s">
        <v>26</v>
      </c>
    </row>
    <row r="27" spans="1:19">
      <c r="A27" s="8" t="s">
        <v>12</v>
      </c>
      <c r="B27" s="7">
        <f>SUM(E28:E43)</f>
        <v>29034.67</v>
      </c>
      <c r="C27" s="7">
        <v>11400</v>
      </c>
      <c r="D27" s="21">
        <f>SUM(F28:F43)</f>
        <v>45083.03</v>
      </c>
      <c r="E27" s="5" t="s">
        <v>2</v>
      </c>
      <c r="F27" s="6" t="s">
        <v>3</v>
      </c>
      <c r="H27" s="57">
        <v>6360.16</v>
      </c>
      <c r="J27" s="45" t="s">
        <v>28</v>
      </c>
    </row>
    <row r="28" spans="1:19">
      <c r="A28" s="1" t="s">
        <v>14</v>
      </c>
      <c r="B28" s="9"/>
      <c r="C28" s="9"/>
      <c r="D28" s="9"/>
      <c r="E28" s="11">
        <v>0</v>
      </c>
      <c r="F28" s="34">
        <v>3468.52</v>
      </c>
      <c r="H28" s="57"/>
      <c r="S28" s="19" t="s">
        <v>26</v>
      </c>
    </row>
    <row r="29" spans="1:19">
      <c r="A29" s="1" t="s">
        <v>20</v>
      </c>
      <c r="B29" s="9"/>
      <c r="C29" s="9"/>
      <c r="D29" s="9"/>
      <c r="E29" s="7">
        <v>862.34</v>
      </c>
      <c r="F29" s="7">
        <v>862.34</v>
      </c>
      <c r="H29" s="57"/>
      <c r="L29" s="3"/>
      <c r="S29" s="45" t="s">
        <v>28</v>
      </c>
    </row>
    <row r="30" spans="1:19">
      <c r="A30" s="1" t="s">
        <v>15</v>
      </c>
      <c r="B30" s="9"/>
      <c r="C30" s="9"/>
      <c r="D30" s="9"/>
      <c r="E30" s="7">
        <v>18970</v>
      </c>
      <c r="F30" s="34">
        <v>19259.310000000001</v>
      </c>
      <c r="H30" s="57">
        <v>3574.17</v>
      </c>
    </row>
    <row r="31" spans="1:19">
      <c r="A31" s="1" t="s">
        <v>95</v>
      </c>
      <c r="B31" s="9"/>
      <c r="C31" s="9"/>
      <c r="D31" s="9"/>
      <c r="E31" s="7"/>
      <c r="F31" s="34"/>
      <c r="H31" s="57">
        <v>1256.3399999999999</v>
      </c>
    </row>
    <row r="32" spans="1:19">
      <c r="A32" s="1" t="s">
        <v>16</v>
      </c>
      <c r="B32" s="9"/>
      <c r="C32" s="9"/>
      <c r="D32" s="9"/>
      <c r="E32" s="7">
        <v>350</v>
      </c>
      <c r="F32" s="7">
        <v>0</v>
      </c>
      <c r="H32" s="57">
        <v>350</v>
      </c>
    </row>
    <row r="33" spans="1:22">
      <c r="A33" s="1" t="s">
        <v>21</v>
      </c>
      <c r="B33" s="9"/>
      <c r="C33" s="9"/>
      <c r="D33" s="9"/>
      <c r="E33" s="7">
        <v>8852.33</v>
      </c>
      <c r="F33" s="34">
        <v>9274.16</v>
      </c>
      <c r="H33" s="57">
        <v>1179.6500000000001</v>
      </c>
    </row>
    <row r="34" spans="1:22">
      <c r="A34" s="10" t="s">
        <v>13</v>
      </c>
      <c r="B34" s="9"/>
      <c r="C34" s="9"/>
      <c r="D34" s="9"/>
      <c r="E34" s="9">
        <v>0</v>
      </c>
      <c r="F34" s="21">
        <v>2391.06</v>
      </c>
      <c r="G34" s="35"/>
      <c r="H34" s="43" t="s">
        <v>94</v>
      </c>
    </row>
    <row r="35" spans="1:22">
      <c r="A35" s="1"/>
      <c r="B35" s="9"/>
      <c r="C35" s="9"/>
      <c r="D35" s="9"/>
      <c r="E35" s="7"/>
      <c r="F35" s="34">
        <v>4440.32</v>
      </c>
      <c r="G35" s="19" t="s">
        <v>109</v>
      </c>
      <c r="H35" s="43"/>
    </row>
    <row r="36" spans="1:22">
      <c r="A36" s="1"/>
      <c r="B36" s="9"/>
      <c r="C36" s="9"/>
      <c r="D36" s="9"/>
      <c r="E36" s="7"/>
      <c r="F36" s="34">
        <v>4440.32</v>
      </c>
      <c r="G36" s="19" t="s">
        <v>110</v>
      </c>
      <c r="H36" s="43"/>
    </row>
    <row r="37" spans="1:22">
      <c r="A37" s="1"/>
      <c r="B37" s="9"/>
      <c r="C37" s="9"/>
      <c r="D37" s="9"/>
      <c r="E37" s="7"/>
      <c r="F37" s="58"/>
      <c r="G37" s="19" t="s">
        <v>111</v>
      </c>
      <c r="H37" s="43"/>
    </row>
    <row r="38" spans="1:22">
      <c r="A38" s="1"/>
      <c r="B38" s="9"/>
      <c r="C38" s="9"/>
      <c r="D38" s="9"/>
      <c r="E38" s="7"/>
      <c r="F38" s="58">
        <v>242.5</v>
      </c>
      <c r="G38" s="46" t="s">
        <v>112</v>
      </c>
      <c r="H38" s="43"/>
    </row>
    <row r="39" spans="1:22">
      <c r="A39" s="1"/>
      <c r="B39" s="9"/>
      <c r="C39" s="9"/>
      <c r="D39" s="9"/>
      <c r="E39" s="7"/>
      <c r="F39" s="11">
        <v>242.5</v>
      </c>
      <c r="G39" s="59" t="s">
        <v>113</v>
      </c>
      <c r="H39" s="43"/>
    </row>
    <row r="40" spans="1:22">
      <c r="A40" s="1"/>
      <c r="B40" s="9"/>
      <c r="C40" s="9"/>
      <c r="D40" s="9"/>
      <c r="E40" s="7"/>
      <c r="F40" s="11">
        <v>231</v>
      </c>
      <c r="G40" s="19" t="s">
        <v>114</v>
      </c>
      <c r="H40" s="43"/>
    </row>
    <row r="41" spans="1:22">
      <c r="A41" s="1"/>
      <c r="B41" s="9"/>
      <c r="C41" s="9"/>
      <c r="D41" s="9"/>
      <c r="E41" s="7"/>
      <c r="F41" s="11">
        <v>231</v>
      </c>
      <c r="G41" s="19" t="s">
        <v>115</v>
      </c>
      <c r="H41" s="43"/>
    </row>
    <row r="42" spans="1:22">
      <c r="A42" s="1"/>
      <c r="B42" s="9"/>
      <c r="C42" s="9"/>
      <c r="D42" s="9"/>
      <c r="E42" s="7"/>
      <c r="F42" s="58"/>
      <c r="G42" s="19" t="s">
        <v>116</v>
      </c>
      <c r="H42" s="43"/>
    </row>
    <row r="43" spans="1:22">
      <c r="A43" s="1"/>
      <c r="B43" s="9"/>
      <c r="C43" s="9"/>
      <c r="D43" s="9"/>
      <c r="E43" s="7"/>
      <c r="F43" s="58"/>
      <c r="G43" s="19" t="s">
        <v>117</v>
      </c>
      <c r="H43" s="43"/>
    </row>
    <row r="44" spans="1:22">
      <c r="A44" s="8" t="s">
        <v>17</v>
      </c>
      <c r="B44" s="7">
        <f>B25-B27</f>
        <v>5657.8600000000006</v>
      </c>
      <c r="C44" s="7">
        <f>C25-C27</f>
        <v>26600</v>
      </c>
      <c r="D44" s="14">
        <f>D25-D27</f>
        <v>-11364.510000000002</v>
      </c>
      <c r="E44" s="43"/>
      <c r="H44" s="44" t="s">
        <v>82</v>
      </c>
      <c r="K44" s="44"/>
      <c r="V44" s="3"/>
    </row>
    <row r="45" spans="1:22">
      <c r="J45" s="15"/>
      <c r="V45" s="3"/>
    </row>
    <row r="46" spans="1:22">
      <c r="A46" s="16" t="s">
        <v>88</v>
      </c>
      <c r="B46" s="47" t="s">
        <v>74</v>
      </c>
      <c r="C46" s="40"/>
      <c r="J46" s="15"/>
      <c r="V46" s="3"/>
    </row>
    <row r="47" spans="1:22">
      <c r="A47" s="1" t="s">
        <v>29</v>
      </c>
      <c r="B47" s="11"/>
      <c r="C47" s="48"/>
      <c r="D47" s="44"/>
      <c r="E47" s="44" t="s">
        <v>87</v>
      </c>
      <c r="J47" s="15"/>
      <c r="V47" s="3"/>
    </row>
    <row r="48" spans="1:22">
      <c r="J48" s="15"/>
      <c r="V48" s="3"/>
    </row>
    <row r="49" spans="1:20">
      <c r="T49" s="35"/>
    </row>
    <row r="50" spans="1:20" ht="15.75">
      <c r="A50" s="71" t="s">
        <v>30</v>
      </c>
      <c r="B50" s="71"/>
      <c r="C50" s="71"/>
      <c r="D50" s="18"/>
      <c r="G50" s="19"/>
      <c r="T50" s="35"/>
    </row>
    <row r="51" spans="1:20">
      <c r="B51" s="5" t="s">
        <v>2</v>
      </c>
      <c r="C51" s="6" t="s">
        <v>3</v>
      </c>
      <c r="D51" s="18" t="s">
        <v>31</v>
      </c>
      <c r="Q51" s="19"/>
      <c r="T51" s="35"/>
    </row>
    <row r="52" spans="1:20">
      <c r="A52" s="1" t="s">
        <v>18</v>
      </c>
      <c r="B52" s="7">
        <v>5657.86</v>
      </c>
      <c r="C52" s="34">
        <f>D44</f>
        <v>-11364.510000000002</v>
      </c>
      <c r="D52" s="3"/>
      <c r="E52" s="44" t="s">
        <v>82</v>
      </c>
      <c r="G52" s="17"/>
    </row>
    <row r="53" spans="1:20">
      <c r="A53" s="1" t="s">
        <v>89</v>
      </c>
      <c r="B53" s="9"/>
      <c r="C53" s="9"/>
      <c r="D53" s="3"/>
      <c r="E53" s="44"/>
      <c r="G53" s="17"/>
    </row>
    <row r="54" spans="1:20">
      <c r="A54" s="1" t="s">
        <v>32</v>
      </c>
      <c r="B54" s="7"/>
      <c r="C54" s="11"/>
      <c r="D54" s="3"/>
      <c r="E54" s="44" t="s">
        <v>87</v>
      </c>
      <c r="Q54" s="19"/>
    </row>
    <row r="55" spans="1:20">
      <c r="A55" s="1" t="s">
        <v>51</v>
      </c>
      <c r="B55" s="7"/>
      <c r="C55" s="11"/>
      <c r="D55" s="3"/>
      <c r="E55" s="44"/>
      <c r="Q55" s="19"/>
    </row>
    <row r="56" spans="1:20">
      <c r="A56" s="1" t="s">
        <v>98</v>
      </c>
      <c r="B56" s="7"/>
      <c r="C56" s="21">
        <v>3277.4</v>
      </c>
      <c r="D56" s="3"/>
      <c r="E56" s="44"/>
      <c r="Q56" s="19"/>
    </row>
    <row r="57" spans="1:20">
      <c r="A57" s="1" t="s">
        <v>52</v>
      </c>
      <c r="B57" s="9"/>
      <c r="C57" s="9"/>
      <c r="D57" s="3"/>
      <c r="E57" s="44"/>
      <c r="Q57" s="19"/>
    </row>
    <row r="58" spans="1:20">
      <c r="A58" s="1" t="s">
        <v>33</v>
      </c>
      <c r="B58" s="7">
        <v>80</v>
      </c>
      <c r="C58" s="7">
        <v>80</v>
      </c>
      <c r="D58" s="3">
        <v>8</v>
      </c>
      <c r="E58" s="44" t="s">
        <v>87</v>
      </c>
      <c r="Q58" s="17"/>
    </row>
    <row r="59" spans="1:20">
      <c r="A59" s="1" t="s">
        <v>20</v>
      </c>
      <c r="B59" s="7">
        <v>1724.68</v>
      </c>
      <c r="C59" s="7">
        <v>1724.68</v>
      </c>
      <c r="D59" s="3">
        <v>108.37</v>
      </c>
      <c r="E59" s="44" t="s">
        <v>87</v>
      </c>
      <c r="F59" s="19" t="s">
        <v>77</v>
      </c>
      <c r="Q59" s="17"/>
    </row>
    <row r="60" spans="1:20">
      <c r="A60" s="1" t="s">
        <v>34</v>
      </c>
      <c r="B60" s="7">
        <v>1724.68</v>
      </c>
      <c r="C60" s="7">
        <v>1724.68</v>
      </c>
      <c r="D60" s="3"/>
      <c r="E60" s="44" t="s">
        <v>87</v>
      </c>
      <c r="Q60" s="17"/>
    </row>
    <row r="61" spans="1:20">
      <c r="A61" s="1" t="s">
        <v>96</v>
      </c>
      <c r="B61" s="7">
        <v>2750</v>
      </c>
      <c r="C61" s="7">
        <v>2750</v>
      </c>
      <c r="D61" s="3"/>
      <c r="E61" s="44"/>
      <c r="Q61" s="17"/>
    </row>
    <row r="62" spans="1:20">
      <c r="A62" s="1" t="s">
        <v>35</v>
      </c>
      <c r="B62" s="7"/>
      <c r="C62" s="11"/>
      <c r="D62" s="3"/>
      <c r="E62" s="44" t="s">
        <v>87</v>
      </c>
      <c r="G62" s="17"/>
      <c r="H62" s="3"/>
      <c r="Q62" s="17"/>
    </row>
    <row r="63" spans="1:20">
      <c r="A63" s="1" t="s">
        <v>36</v>
      </c>
      <c r="B63" s="7"/>
      <c r="C63" s="7"/>
      <c r="D63" s="3"/>
      <c r="E63" s="44" t="s">
        <v>97</v>
      </c>
      <c r="G63" s="17"/>
      <c r="H63" s="3"/>
    </row>
    <row r="64" spans="1:20">
      <c r="A64" s="1" t="s">
        <v>37</v>
      </c>
      <c r="B64" s="53">
        <v>5589.11</v>
      </c>
      <c r="C64" s="53">
        <v>5589.11</v>
      </c>
      <c r="D64" s="3"/>
      <c r="E64" s="44" t="s">
        <v>87</v>
      </c>
      <c r="G64" s="17"/>
      <c r="H64" s="3"/>
    </row>
    <row r="65" spans="1:24">
      <c r="A65" s="1" t="s">
        <v>38</v>
      </c>
      <c r="B65" s="7"/>
      <c r="C65" s="11"/>
      <c r="D65" s="3"/>
      <c r="E65" s="44" t="s">
        <v>87</v>
      </c>
      <c r="G65" s="17"/>
      <c r="H65" s="3"/>
    </row>
    <row r="66" spans="1:24">
      <c r="A66" s="1" t="s">
        <v>39</v>
      </c>
      <c r="B66" s="7">
        <v>4200</v>
      </c>
      <c r="C66" s="22">
        <v>4200</v>
      </c>
      <c r="D66" s="52">
        <v>47.93</v>
      </c>
      <c r="E66" s="54" t="s">
        <v>83</v>
      </c>
      <c r="G66" s="38"/>
      <c r="H66" s="3"/>
      <c r="Q66" s="17"/>
    </row>
    <row r="67" spans="1:24">
      <c r="A67" s="1" t="s">
        <v>108</v>
      </c>
      <c r="B67" s="9"/>
      <c r="C67" s="9"/>
      <c r="D67" s="3"/>
      <c r="E67" s="44" t="s">
        <v>87</v>
      </c>
      <c r="G67" s="17"/>
      <c r="H67" s="3"/>
      <c r="Q67" s="17"/>
      <c r="S67" s="17"/>
    </row>
    <row r="68" spans="1:24">
      <c r="A68" s="1" t="s">
        <v>40</v>
      </c>
      <c r="B68" s="7"/>
      <c r="C68" s="51">
        <v>2231.08</v>
      </c>
      <c r="D68" s="52">
        <v>100</v>
      </c>
      <c r="E68" s="44" t="s">
        <v>87</v>
      </c>
      <c r="H68" s="3"/>
      <c r="Q68" s="17"/>
      <c r="R68" s="3"/>
    </row>
    <row r="69" spans="1:24">
      <c r="A69" s="1" t="s">
        <v>41</v>
      </c>
      <c r="B69" s="7"/>
      <c r="C69" s="22">
        <v>744.72</v>
      </c>
      <c r="D69" s="23"/>
      <c r="E69" s="19" t="s">
        <v>42</v>
      </c>
      <c r="H69" s="3"/>
      <c r="Q69" s="17"/>
      <c r="R69" s="3"/>
      <c r="S69" s="17"/>
    </row>
    <row r="70" spans="1:24">
      <c r="A70" s="1" t="s">
        <v>43</v>
      </c>
      <c r="B70" s="7">
        <v>5456.93</v>
      </c>
      <c r="C70" s="11">
        <v>5456.93</v>
      </c>
      <c r="D70" s="52">
        <v>115.03</v>
      </c>
      <c r="E70" s="54" t="s">
        <v>84</v>
      </c>
      <c r="F70" s="2" t="s">
        <v>73</v>
      </c>
      <c r="G70" s="38" t="s">
        <v>84</v>
      </c>
      <c r="Q70" s="17"/>
      <c r="R70" s="3"/>
    </row>
    <row r="71" spans="1:24">
      <c r="E71" s="44"/>
      <c r="Q71" s="17"/>
      <c r="R71" s="3"/>
      <c r="S71" s="17"/>
      <c r="X71" s="1"/>
    </row>
    <row r="72" spans="1:24" ht="15.75">
      <c r="A72" s="71" t="s">
        <v>44</v>
      </c>
      <c r="B72" s="71"/>
      <c r="C72" s="71"/>
      <c r="R72" s="3"/>
      <c r="S72" s="3"/>
    </row>
    <row r="73" spans="1:24">
      <c r="A73" s="1" t="s">
        <v>45</v>
      </c>
      <c r="B73" s="7">
        <v>9997.43</v>
      </c>
      <c r="C73" s="21">
        <f>C52+C74</f>
        <v>-7024.0700000000024</v>
      </c>
      <c r="E73" s="38" t="s">
        <v>82</v>
      </c>
      <c r="F73" s="17"/>
      <c r="G73" s="38"/>
      <c r="R73" s="3"/>
      <c r="S73" s="3"/>
    </row>
    <row r="74" spans="1:24">
      <c r="A74" s="1" t="s">
        <v>50</v>
      </c>
      <c r="B74" s="25">
        <v>4340.4399999999996</v>
      </c>
      <c r="C74" s="26">
        <v>4340.4399999999996</v>
      </c>
      <c r="D74" s="19" t="s">
        <v>85</v>
      </c>
      <c r="E74" s="19"/>
      <c r="G74" s="3"/>
      <c r="H74" s="19"/>
    </row>
    <row r="75" spans="1:24">
      <c r="A75" s="1" t="s">
        <v>40</v>
      </c>
      <c r="B75" s="25"/>
      <c r="C75" s="39">
        <v>100</v>
      </c>
      <c r="E75" s="19"/>
      <c r="G75" s="3"/>
      <c r="H75" s="19"/>
    </row>
    <row r="76" spans="1:24">
      <c r="A76" s="1" t="s">
        <v>37</v>
      </c>
      <c r="B76" s="7"/>
      <c r="C76" s="34">
        <v>5589.11</v>
      </c>
      <c r="E76" s="38"/>
      <c r="G76" s="3"/>
      <c r="H76" s="19"/>
    </row>
    <row r="77" spans="1:24">
      <c r="A77" s="1" t="s">
        <v>46</v>
      </c>
      <c r="B77" s="7">
        <v>9997.43</v>
      </c>
      <c r="C77" s="34">
        <f>C73-C75-C76</f>
        <v>-12713.180000000002</v>
      </c>
      <c r="E77" s="38" t="s">
        <v>82</v>
      </c>
      <c r="G77" s="3"/>
      <c r="H77" s="19"/>
    </row>
    <row r="78" spans="1:24">
      <c r="A78" s="1" t="s">
        <v>81</v>
      </c>
      <c r="B78" s="7">
        <v>499.74</v>
      </c>
      <c r="C78" s="21">
        <f>C77*B78/B77</f>
        <v>-635.49177870712788</v>
      </c>
      <c r="E78" s="19"/>
      <c r="G78" s="3"/>
      <c r="H78" s="19"/>
    </row>
    <row r="79" spans="1:24">
      <c r="A79" s="1" t="s">
        <v>101</v>
      </c>
      <c r="B79" s="7"/>
      <c r="C79" s="34">
        <v>186.13</v>
      </c>
      <c r="E79" s="19"/>
      <c r="G79" s="3"/>
      <c r="H79" s="19"/>
    </row>
    <row r="80" spans="1:24">
      <c r="A80" s="1" t="s">
        <v>80</v>
      </c>
      <c r="B80" s="25">
        <v>170.96</v>
      </c>
      <c r="C80" s="26">
        <v>170.96</v>
      </c>
      <c r="D80" s="2" t="s">
        <v>99</v>
      </c>
      <c r="E80" s="19"/>
      <c r="G80" s="3"/>
      <c r="H80" s="19"/>
      <c r="I80" s="2" t="s">
        <v>71</v>
      </c>
    </row>
    <row r="81" spans="1:25">
      <c r="A81" s="1" t="s">
        <v>100</v>
      </c>
      <c r="B81" s="25">
        <v>177.04</v>
      </c>
      <c r="C81" s="26">
        <v>177.04</v>
      </c>
      <c r="D81" s="2" t="s">
        <v>102</v>
      </c>
      <c r="E81" s="19"/>
      <c r="G81" s="3"/>
      <c r="H81" s="19"/>
      <c r="I81" s="2" t="s">
        <v>72</v>
      </c>
    </row>
    <row r="82" spans="1:25">
      <c r="A82" s="1" t="s">
        <v>76</v>
      </c>
      <c r="B82" s="26">
        <v>108.37</v>
      </c>
      <c r="C82" s="26">
        <v>108.37</v>
      </c>
      <c r="E82" s="19"/>
      <c r="G82" s="3"/>
      <c r="H82" s="19"/>
    </row>
    <row r="83" spans="1:25">
      <c r="A83" s="1" t="s">
        <v>105</v>
      </c>
      <c r="B83" s="25"/>
      <c r="C83" s="26">
        <v>9.09</v>
      </c>
      <c r="E83" s="19"/>
      <c r="F83" s="19"/>
      <c r="G83" s="19"/>
      <c r="H83" s="19"/>
    </row>
    <row r="84" spans="1:25">
      <c r="A84" s="1" t="s">
        <v>103</v>
      </c>
      <c r="B84" s="7"/>
      <c r="C84" s="21">
        <f>B85-328.78</f>
        <v>108.37</v>
      </c>
      <c r="D84" s="56"/>
      <c r="E84" s="17"/>
      <c r="F84" s="17"/>
      <c r="G84" s="38"/>
    </row>
    <row r="85" spans="1:25">
      <c r="A85" s="1" t="s">
        <v>104</v>
      </c>
      <c r="B85" s="25">
        <v>437.15</v>
      </c>
      <c r="C85" s="39">
        <f>C78+C79-C80-C81+C82+C83-C84</f>
        <v>-788.27177870712785</v>
      </c>
      <c r="E85" s="38"/>
      <c r="F85" s="37" t="s">
        <v>75</v>
      </c>
    </row>
    <row r="86" spans="1:25">
      <c r="A86" s="1" t="s">
        <v>106</v>
      </c>
      <c r="B86" s="25"/>
      <c r="C86" s="39">
        <v>571.02</v>
      </c>
      <c r="F86" s="17"/>
      <c r="G86" s="38"/>
      <c r="Q86" s="24"/>
      <c r="R86" s="17"/>
    </row>
    <row r="87" spans="1:25" s="40" customFormat="1">
      <c r="A87" s="1" t="s">
        <v>107</v>
      </c>
      <c r="B87" s="25"/>
      <c r="C87" s="39">
        <v>3277.4</v>
      </c>
      <c r="D87" s="2"/>
      <c r="E87" s="2"/>
      <c r="F87" s="38"/>
      <c r="G87" s="3"/>
      <c r="H87" s="2"/>
      <c r="I87" s="38"/>
      <c r="K87" s="2"/>
      <c r="L87" s="2"/>
      <c r="M87" s="2"/>
      <c r="N87" s="2"/>
      <c r="O87" s="2"/>
      <c r="P87" s="2"/>
      <c r="Q87" s="24"/>
      <c r="R87" s="17"/>
      <c r="S87" s="2"/>
      <c r="T87" s="2"/>
      <c r="U87" s="2"/>
      <c r="V87" s="2"/>
      <c r="W87" s="2"/>
      <c r="X87" s="2"/>
      <c r="Y87" s="2"/>
    </row>
    <row r="88" spans="1:25">
      <c r="A88" s="1" t="s">
        <v>93</v>
      </c>
      <c r="B88" s="26">
        <v>0.27</v>
      </c>
      <c r="C88" s="26">
        <v>0.27</v>
      </c>
      <c r="F88" s="38"/>
      <c r="G88" s="38"/>
      <c r="Q88" s="24"/>
      <c r="R88" s="17"/>
    </row>
    <row r="89" spans="1:25">
      <c r="A89" s="1" t="s">
        <v>54</v>
      </c>
      <c r="B89" s="25">
        <v>82.5</v>
      </c>
      <c r="C89" s="11">
        <v>82.5</v>
      </c>
      <c r="G89" s="3"/>
      <c r="Q89" s="24"/>
      <c r="R89" s="17"/>
    </row>
    <row r="90" spans="1:25">
      <c r="A90" s="1" t="s">
        <v>47</v>
      </c>
      <c r="B90" s="25">
        <v>13.12</v>
      </c>
      <c r="C90" s="26">
        <v>13.12</v>
      </c>
      <c r="Q90" s="24"/>
      <c r="T90" s="3"/>
    </row>
    <row r="91" spans="1:25">
      <c r="A91" s="1" t="s">
        <v>91</v>
      </c>
      <c r="B91" s="25">
        <v>0.27</v>
      </c>
      <c r="C91" s="26">
        <v>0.27</v>
      </c>
      <c r="Q91" s="24"/>
      <c r="T91" s="3"/>
    </row>
    <row r="92" spans="1:25">
      <c r="A92" s="1" t="s">
        <v>48</v>
      </c>
      <c r="B92" s="25">
        <v>2.48</v>
      </c>
      <c r="C92" s="26">
        <v>2.48</v>
      </c>
      <c r="G92" s="3"/>
      <c r="Q92" s="24"/>
    </row>
    <row r="93" spans="1:25">
      <c r="A93" s="1" t="s">
        <v>49</v>
      </c>
      <c r="B93" s="25">
        <v>0.5</v>
      </c>
      <c r="C93" s="26">
        <v>0.5</v>
      </c>
      <c r="G93" s="3"/>
    </row>
    <row r="94" spans="1:25">
      <c r="A94" s="1" t="s">
        <v>90</v>
      </c>
      <c r="B94" s="25">
        <v>437.15</v>
      </c>
      <c r="C94" s="39">
        <f>C85-C86-C87+C88+C89+C90+C91+C92+C93</f>
        <v>-4537.5517787071276</v>
      </c>
      <c r="G94" s="3"/>
    </row>
    <row r="95" spans="1:25">
      <c r="A95" s="1" t="s">
        <v>52</v>
      </c>
      <c r="B95" s="49"/>
      <c r="C95" s="36"/>
      <c r="G95" s="3"/>
    </row>
    <row r="96" spans="1:25">
      <c r="A96" s="1" t="s">
        <v>53</v>
      </c>
      <c r="B96" s="25">
        <v>240.43</v>
      </c>
      <c r="C96" s="55"/>
      <c r="G96" s="3"/>
    </row>
    <row r="97" spans="1:8">
      <c r="A97" s="16" t="s">
        <v>78</v>
      </c>
      <c r="B97" s="9"/>
      <c r="C97" s="9"/>
      <c r="F97" s="27"/>
      <c r="G97" s="3"/>
      <c r="H97" s="28"/>
    </row>
    <row r="98" spans="1:8">
      <c r="A98" s="16" t="s">
        <v>55</v>
      </c>
      <c r="B98" s="11">
        <v>650</v>
      </c>
      <c r="C98" s="11">
        <v>650</v>
      </c>
      <c r="F98" s="27"/>
      <c r="G98" s="3"/>
      <c r="H98" s="28"/>
    </row>
    <row r="99" spans="1:8">
      <c r="A99" s="16" t="s">
        <v>92</v>
      </c>
      <c r="B99" s="11">
        <v>650</v>
      </c>
      <c r="C99" s="11">
        <v>650</v>
      </c>
      <c r="D99" s="35"/>
      <c r="F99" s="17"/>
      <c r="G99" s="3"/>
    </row>
    <row r="100" spans="1:8">
      <c r="A100" s="16" t="s">
        <v>79</v>
      </c>
      <c r="B100" s="25"/>
      <c r="C100" s="21"/>
      <c r="D100" s="35">
        <v>8852.33</v>
      </c>
      <c r="G100" s="3"/>
    </row>
    <row r="101" spans="1:8">
      <c r="A101" s="29" t="s">
        <v>56</v>
      </c>
      <c r="B101" s="7">
        <v>2102.04</v>
      </c>
      <c r="C101" s="21">
        <f>C94+C98+C99</f>
        <v>-3237.5517787071276</v>
      </c>
      <c r="E101" s="41">
        <f>C101-B101</f>
        <v>-5339.5917787071276</v>
      </c>
      <c r="F101" s="41"/>
    </row>
    <row r="102" spans="1:8">
      <c r="E102" s="30"/>
      <c r="F102" s="31"/>
    </row>
    <row r="103" spans="1:8">
      <c r="E103" s="30"/>
      <c r="F103" s="31"/>
    </row>
    <row r="104" spans="1:8" ht="12.75" customHeight="1">
      <c r="A104" s="66" t="s">
        <v>57</v>
      </c>
      <c r="B104" s="66"/>
      <c r="C104" s="66"/>
      <c r="D104" s="66"/>
      <c r="E104" s="66"/>
      <c r="F104" s="66"/>
      <c r="G104" s="66"/>
    </row>
    <row r="105" spans="1:8" ht="27.75" customHeight="1">
      <c r="A105" s="66"/>
      <c r="B105" s="66"/>
      <c r="C105" s="66"/>
      <c r="D105" s="66"/>
      <c r="E105" s="66"/>
      <c r="F105" s="66"/>
      <c r="G105" s="66"/>
    </row>
    <row r="106" spans="1:8" ht="29.25" customHeight="1">
      <c r="A106" s="67" t="s">
        <v>58</v>
      </c>
      <c r="B106" s="67"/>
      <c r="C106" s="67"/>
      <c r="D106" s="67"/>
      <c r="E106" s="67"/>
      <c r="F106" s="67"/>
    </row>
    <row r="107" spans="1:8" ht="12.75" customHeight="1">
      <c r="A107" s="61" t="s">
        <v>59</v>
      </c>
      <c r="B107" s="61"/>
      <c r="C107" s="61"/>
      <c r="D107" s="61"/>
      <c r="E107" s="61"/>
      <c r="F107" s="32"/>
      <c r="G107" s="32"/>
    </row>
    <row r="108" spans="1:8" ht="36.75" customHeight="1">
      <c r="A108" s="61"/>
      <c r="B108" s="61"/>
      <c r="C108" s="61"/>
      <c r="D108" s="61"/>
      <c r="E108" s="61"/>
    </row>
    <row r="109" spans="1:8" ht="27" customHeight="1">
      <c r="A109" s="68" t="s">
        <v>60</v>
      </c>
      <c r="B109" s="68"/>
      <c r="C109" s="68"/>
      <c r="D109" s="33"/>
      <c r="E109" s="33"/>
    </row>
    <row r="110" spans="1:8" ht="27" customHeight="1">
      <c r="A110" s="69" t="s">
        <v>61</v>
      </c>
      <c r="B110" s="69"/>
      <c r="C110" s="69"/>
      <c r="D110" s="69"/>
      <c r="E110" s="69"/>
    </row>
    <row r="111" spans="1:8" ht="27" customHeight="1">
      <c r="A111" s="62" t="s">
        <v>62</v>
      </c>
      <c r="B111" s="62"/>
      <c r="C111" s="62"/>
      <c r="D111" s="62"/>
    </row>
    <row r="112" spans="1:8" ht="30.75" customHeight="1">
      <c r="A112" s="63" t="s">
        <v>63</v>
      </c>
      <c r="B112" s="63"/>
      <c r="C112" s="63"/>
      <c r="D112" s="60" t="s">
        <v>64</v>
      </c>
      <c r="E112" s="60"/>
    </row>
    <row r="113" spans="1:7" ht="32.25" customHeight="1">
      <c r="A113" s="64" t="s">
        <v>65</v>
      </c>
      <c r="B113" s="64"/>
      <c r="C113" s="64"/>
      <c r="D113" s="64"/>
      <c r="E113" s="64"/>
    </row>
    <row r="114" spans="1:7" ht="22.5" customHeight="1">
      <c r="A114" s="65" t="s">
        <v>66</v>
      </c>
      <c r="B114" s="65"/>
      <c r="C114" s="65"/>
      <c r="D114" s="65"/>
      <c r="E114" s="65"/>
      <c r="F114" s="60" t="s">
        <v>67</v>
      </c>
      <c r="G114" s="60"/>
    </row>
    <row r="115" spans="1:7">
      <c r="A115" s="61" t="s">
        <v>68</v>
      </c>
      <c r="B115" s="61"/>
      <c r="C115" s="61"/>
      <c r="D115" s="61"/>
      <c r="E115" s="61"/>
      <c r="F115" s="60" t="s">
        <v>69</v>
      </c>
      <c r="G115" s="60"/>
    </row>
    <row r="116" spans="1:7" ht="12.75" customHeight="1">
      <c r="A116" s="61"/>
      <c r="B116" s="61"/>
      <c r="C116" s="61"/>
      <c r="D116" s="61"/>
      <c r="E116" s="61"/>
    </row>
    <row r="117" spans="1:7" ht="32.25" customHeight="1">
      <c r="A117" s="61"/>
      <c r="B117" s="61"/>
      <c r="C117" s="61"/>
      <c r="D117" s="61"/>
      <c r="E117" s="61"/>
    </row>
    <row r="118" spans="1:7" ht="75.75" customHeight="1">
      <c r="A118" s="61" t="s">
        <v>70</v>
      </c>
      <c r="B118" s="61"/>
      <c r="C118" s="61"/>
      <c r="D118" s="61"/>
      <c r="E118" s="61"/>
      <c r="F118" s="61"/>
      <c r="G118" s="61"/>
    </row>
  </sheetData>
  <mergeCells count="19">
    <mergeCell ref="A23:D23"/>
    <mergeCell ref="A50:C50"/>
    <mergeCell ref="A72:C72"/>
    <mergeCell ref="B1:D1"/>
    <mergeCell ref="B18:D18"/>
    <mergeCell ref="A104:G105"/>
    <mergeCell ref="A106:F106"/>
    <mergeCell ref="A107:E108"/>
    <mergeCell ref="A109:C109"/>
    <mergeCell ref="A110:E110"/>
    <mergeCell ref="F114:G114"/>
    <mergeCell ref="A115:E117"/>
    <mergeCell ref="F115:G115"/>
    <mergeCell ref="A118:G118"/>
    <mergeCell ref="A111:D111"/>
    <mergeCell ref="A112:C112"/>
    <mergeCell ref="D112:E112"/>
    <mergeCell ref="A113:E113"/>
    <mergeCell ref="A114:E1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2022-12-16T21:10:57Z</dcterms:modified>
</cp:coreProperties>
</file>