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08" sheetId="10" r:id="rId1"/>
  </sheets>
  <calcPr calcId="125725"/>
</workbook>
</file>

<file path=xl/calcChain.xml><?xml version="1.0" encoding="utf-8"?>
<calcChain xmlns="http://schemas.openxmlformats.org/spreadsheetml/2006/main">
  <c r="C54" i="10"/>
  <c r="C50"/>
  <c r="G41"/>
  <c r="H40"/>
  <c r="H38"/>
  <c r="H36"/>
  <c r="B6"/>
  <c r="B26" s="1"/>
  <c r="B33" s="1"/>
  <c r="H41" l="1"/>
  <c r="C6" l="1"/>
  <c r="C26" l="1"/>
  <c r="C33" s="1"/>
  <c r="C48" s="1"/>
  <c r="C55" l="1"/>
  <c r="C56" s="1"/>
  <c r="C61" s="1"/>
  <c r="C64" l="1"/>
  <c r="C65"/>
  <c r="C67" l="1"/>
  <c r="E67" s="1"/>
</calcChain>
</file>

<file path=xl/sharedStrings.xml><?xml version="1.0" encoding="utf-8"?>
<sst xmlns="http://schemas.openxmlformats.org/spreadsheetml/2006/main" count="123" uniqueCount="105">
  <si>
    <t>χτες</t>
  </si>
  <si>
    <t>σημερα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</si>
  <si>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</si>
  <si>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</si>
  <si>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</si>
  <si>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</si>
  <si>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</si>
  <si>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</si>
  <si>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</si>
  <si>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</si>
  <si>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ιδιόχρηση</t>
  </si>
  <si>
    <t>έξοδα</t>
  </si>
  <si>
    <t>παγια</t>
  </si>
  <si>
    <t>επιδοτηση παγιων 100 %</t>
  </si>
  <si>
    <t>επιδοτηση εξοδων 100 %</t>
  </si>
  <si>
    <t>τεληΕΛΤΑ κλπ</t>
  </si>
  <si>
    <t>προμηθεια τραπεζων</t>
  </si>
  <si>
    <t>περαίωση</t>
  </si>
  <si>
    <t>ποσό πληρωμής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</si>
  <si>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</si>
  <si>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</si>
  <si>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</si>
  <si>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</si>
  <si>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</si>
  <si>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</si>
  <si>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</si>
  <si>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</si>
  <si>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</si>
  <si>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</si>
  <si>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</si>
  <si>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</si>
  <si>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ασφάλιστρα ζωής</t>
  </si>
  <si>
    <t>ΔΕΝ έχουν καταχωρηθεί ως ΕΣΟΔΟ</t>
  </si>
  <si>
    <t>ιατρικά</t>
  </si>
  <si>
    <t>οικογενειακές δαπάνες</t>
  </si>
  <si>
    <t>δηλωθεν εισόδημα</t>
  </si>
  <si>
    <t>εισόδημα φορολογητέο</t>
  </si>
  <si>
    <t>τοκοι δανείων</t>
  </si>
  <si>
    <t>δαπάνεςΜηΕκπιπτωμενες</t>
  </si>
  <si>
    <t>δωρεές</t>
  </si>
  <si>
    <t>γιαΕκαθαριστικό</t>
  </si>
  <si>
    <t>ε1 = 15/03/2008</t>
  </si>
  <si>
    <t>εκαθαριστικό = 19/09/2008</t>
  </si>
  <si>
    <t>δωρεαν παραχώρηση σύζηγο</t>
  </si>
  <si>
    <t>ενοίκο διαμερίσματος</t>
  </si>
  <si>
    <t>ποια ποσά περικλείει ΚΑΙ ποιών ετών ΚΑΙ με τι αιτία το καθένα  ;;???;;</t>
  </si>
  <si>
    <t>η κάθε δόση , τι εξοφλεί , ΚΑΙ με τι ποσό ;;;???</t>
  </si>
  <si>
    <t>τοκοι</t>
  </si>
  <si>
    <t>κεφαλαιο</t>
  </si>
  <si>
    <t>ε3 =  10/04/2009</t>
  </si>
  <si>
    <t>παροχές τρίτων , φόροι , τέλη</t>
  </si>
  <si>
    <t>παρακρατησεις 2008</t>
  </si>
  <si>
    <t>εισπραχθεισα προκαταβολη 2007</t>
  </si>
  <si>
    <t>προκαταβολη  για 2009</t>
  </si>
  <si>
    <t>ακίνητα</t>
  </si>
  <si>
    <t>ΤΑΜΕΙΑ</t>
  </si>
  <si>
    <t>σήμα BMW</t>
  </si>
  <si>
    <t>σήμα Jenifer</t>
  </si>
  <si>
    <t>φόρος κλίμακας</t>
  </si>
  <si>
    <t>μειώσεις φόρου</t>
  </si>
  <si>
    <t>φόρος κύριος</t>
  </si>
  <si>
    <t>ΤΑΝ=2.058,14</t>
  </si>
  <si>
    <t>ΤΑΣ=1.259,29</t>
  </si>
  <si>
    <t>συμπληρωματικός φόρος</t>
  </si>
  <si>
    <t>zηλ = ΙΣΩΣ= 2.300</t>
  </si>
  <si>
    <t>βιβλια κατάσχεση</t>
  </si>
  <si>
    <t>ΝΑΙ</t>
  </si>
  <si>
    <t>ταμεία zηλ</t>
  </si>
  <si>
    <t xml:space="preserve">zηλ = </t>
  </si>
  <si>
    <t>εκπτώσεις εισοδήματος</t>
  </si>
  <si>
    <t>εκπτώσεις εισοδήματος zηλ</t>
  </si>
  <si>
    <t>zηλ = 0</t>
  </si>
  <si>
    <t>μειώσεις φόρου zηλ</t>
  </si>
  <si>
    <t>νοσήλεια</t>
  </si>
  <si>
    <t>ενοίκια Δαφνη</t>
  </si>
  <si>
    <t>φορος &amp; συμπληρωματικός</t>
  </si>
  <si>
    <t>zηλ = 18.546,16</t>
  </si>
  <si>
    <t>zηλ = 150</t>
  </si>
  <si>
    <t>zηλ = 2.976,92</t>
  </si>
  <si>
    <t>zηλ = 830,62</t>
  </si>
  <si>
    <t>zηλ = 27.729,73</t>
  </si>
  <si>
    <t>zηλ = 3.472,76 λάθος λογιστή = 13.864,87 του προηγούμενου έτους</t>
  </si>
  <si>
    <t>zηλ = 984,63</t>
  </si>
  <si>
    <t>επιχειρηματική ζημιά του συζύγου</t>
  </si>
  <si>
    <t xml:space="preserve"> λάθος λογιστή για zηλ</t>
  </si>
  <si>
    <t>zηλ = 91,06</t>
  </si>
  <si>
    <t>zηλ = 24.256,97</t>
  </si>
  <si>
    <t>zηλ = 1.753,27</t>
  </si>
  <si>
    <t xml:space="preserve">μειώσεις φόρου </t>
  </si>
  <si>
    <t>ταμεία + ασφάλιστρα+δαπΠαρΥπ</t>
  </si>
  <si>
    <t>ασφάλιστρα+δαπΠαρΥπ{363,96</t>
  </si>
  <si>
    <t>zηλ = 10/06/2008 = για 2007</t>
  </si>
  <si>
    <t>zηλ = -19.661,87 -3.071,52 = -22.733,39</t>
  </si>
  <si>
    <t>zηλ = -19.661,87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</si>
  <si>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</si>
  <si>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</si>
  <si>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</si>
  <si>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281φ = διπλοπληρωμή ΤΑΝ -9% σε προσύμφωνα  του παππού</t>
  </si>
  <si>
    <t>281ω = διπλοπληρωμές κ-18-15-17 σε πράξεις (= εκτέλεση - ΒΑΣΕΙ προσυμφώνου ή  προτάσεων )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</si>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</sst>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</cellStyleXfs>
  <cellXfs count="65">
    <xf numFmtId="0" fontId="0" fillId="0" borderId="0" xfId="0"/>
    <xf numFmtId="164" fontId="5" fillId="7" borderId="1" xfId="2" applyFont="1" applyFill="1" applyBorder="1" applyAlignment="1">
      <alignment horizontal="center" wrapText="1"/>
    </xf>
    <xf numFmtId="164" fontId="5" fillId="7" borderId="1" xfId="3" applyFont="1" applyFill="1" applyBorder="1" applyAlignment="1">
      <alignment horizontal="center" wrapText="1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/>
    <xf numFmtId="43" fontId="4" fillId="3" borderId="1" xfId="1" applyFont="1" applyFill="1" applyBorder="1"/>
    <xf numFmtId="0" fontId="6" fillId="0" borderId="1" xfId="0" applyFont="1" applyBorder="1"/>
    <xf numFmtId="0" fontId="5" fillId="0" borderId="1" xfId="0" applyFont="1" applyBorder="1"/>
    <xf numFmtId="43" fontId="4" fillId="2" borderId="1" xfId="1" applyFont="1" applyFill="1" applyBorder="1"/>
    <xf numFmtId="0" fontId="13" fillId="5" borderId="0" xfId="0" applyFont="1" applyFill="1" applyAlignment="1">
      <alignment horizontal="center"/>
    </xf>
    <xf numFmtId="43" fontId="4" fillId="4" borderId="1" xfId="1" applyFont="1" applyFill="1" applyBorder="1"/>
    <xf numFmtId="43" fontId="4" fillId="0" borderId="0" xfId="1" applyFont="1" applyFill="1" applyBorder="1"/>
    <xf numFmtId="43" fontId="8" fillId="0" borderId="1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Fill="1" applyAlignment="1"/>
    <xf numFmtId="0" fontId="8" fillId="0" borderId="0" xfId="0" applyFont="1" applyFill="1" applyAlignment="1">
      <alignment wrapText="1"/>
    </xf>
    <xf numFmtId="43" fontId="4" fillId="10" borderId="0" xfId="1" applyFont="1" applyFill="1"/>
    <xf numFmtId="43" fontId="10" fillId="0" borderId="1" xfId="1" applyFont="1" applyFill="1" applyBorder="1"/>
    <xf numFmtId="43" fontId="10" fillId="0" borderId="0" xfId="1" applyFont="1"/>
    <xf numFmtId="43" fontId="4" fillId="0" borderId="0" xfId="1" applyFont="1" applyFill="1"/>
    <xf numFmtId="0" fontId="4" fillId="0" borderId="1" xfId="0" applyFont="1" applyBorder="1"/>
    <xf numFmtId="43" fontId="4" fillId="0" borderId="0" xfId="1" applyFont="1"/>
    <xf numFmtId="43" fontId="4" fillId="0" borderId="1" xfId="1" applyFont="1" applyBorder="1"/>
    <xf numFmtId="43" fontId="4" fillId="0" borderId="1" xfId="1" applyFont="1" applyFill="1" applyBorder="1"/>
    <xf numFmtId="0" fontId="4" fillId="0" borderId="1" xfId="0" applyFont="1" applyFill="1" applyBorder="1"/>
    <xf numFmtId="43" fontId="4" fillId="0" borderId="0" xfId="0" applyNumberFormat="1" applyFont="1"/>
    <xf numFmtId="0" fontId="10" fillId="0" borderId="0" xfId="0" applyFont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43" fontId="10" fillId="0" borderId="1" xfId="1" applyFont="1" applyBorder="1"/>
    <xf numFmtId="0" fontId="4" fillId="0" borderId="0" xfId="0" applyFont="1"/>
    <xf numFmtId="43" fontId="10" fillId="0" borderId="1" xfId="1" applyFont="1" applyBorder="1" applyAlignment="1">
      <alignment horizontal="center"/>
    </xf>
    <xf numFmtId="0" fontId="4" fillId="0" borderId="0" xfId="0" applyFont="1"/>
    <xf numFmtId="43" fontId="10" fillId="0" borderId="0" xfId="0" applyNumberFormat="1" applyFont="1"/>
    <xf numFmtId="43" fontId="4" fillId="0" borderId="0" xfId="0" applyNumberFormat="1" applyFont="1" applyFill="1"/>
    <xf numFmtId="0" fontId="10" fillId="0" borderId="0" xfId="0" applyFont="1" applyFill="1" applyAlignment="1">
      <alignment horizontal="left"/>
    </xf>
    <xf numFmtId="43" fontId="10" fillId="0" borderId="1" xfId="1" applyFont="1" applyFill="1" applyBorder="1" applyAlignment="1">
      <alignment horizontal="center"/>
    </xf>
    <xf numFmtId="43" fontId="6" fillId="0" borderId="0" xfId="0" applyNumberFormat="1" applyFont="1"/>
    <xf numFmtId="0" fontId="4" fillId="8" borderId="0" xfId="0" applyFont="1" applyFill="1"/>
    <xf numFmtId="43" fontId="10" fillId="0" borderId="0" xfId="1" applyFont="1" applyFill="1"/>
    <xf numFmtId="0" fontId="4" fillId="6" borderId="0" xfId="0" applyFont="1" applyFill="1"/>
    <xf numFmtId="4" fontId="4" fillId="0" borderId="0" xfId="0" applyNumberFormat="1" applyFont="1" applyFill="1"/>
    <xf numFmtId="0" fontId="4" fillId="9" borderId="0" xfId="0" applyFont="1" applyFill="1" applyAlignment="1">
      <alignment horizontal="center"/>
    </xf>
    <xf numFmtId="43" fontId="4" fillId="9" borderId="0" xfId="1" applyFont="1" applyFill="1"/>
    <xf numFmtId="0" fontId="4" fillId="9" borderId="0" xfId="0" applyFont="1" applyFill="1"/>
    <xf numFmtId="43" fontId="4" fillId="9" borderId="0" xfId="0" applyNumberFormat="1" applyFont="1" applyFill="1"/>
    <xf numFmtId="43" fontId="4" fillId="11" borderId="1" xfId="1" applyFont="1" applyFill="1" applyBorder="1"/>
    <xf numFmtId="43" fontId="4" fillId="11" borderId="1" xfId="1" applyFont="1" applyFill="1" applyBorder="1" applyAlignment="1">
      <alignment horizontal="center"/>
    </xf>
    <xf numFmtId="43" fontId="10" fillId="0" borderId="0" xfId="0" applyNumberFormat="1" applyFont="1" applyAlignment="1">
      <alignment horizontal="left"/>
    </xf>
    <xf numFmtId="0" fontId="14" fillId="8" borderId="0" xfId="0" applyFont="1" applyFill="1" applyAlignment="1">
      <alignment horizontal="center" wrapText="1"/>
    </xf>
    <xf numFmtId="0" fontId="14" fillId="8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8" borderId="0" xfId="0" applyFont="1" applyFill="1" applyAlignment="1">
      <alignment horizontal="left"/>
    </xf>
    <xf numFmtId="0" fontId="6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6" fillId="8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00"/>
      <color rgb="FFFF00FF"/>
      <color rgb="FFFF99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topLeftCell="A28" workbookViewId="0">
      <selection activeCell="C67" sqref="C67"/>
    </sheetView>
  </sheetViews>
  <sheetFormatPr defaultRowHeight="12.75"/>
  <cols>
    <col min="1" max="1" width="26.5546875" style="34" customWidth="1"/>
    <col min="2" max="3" width="10" style="34" bestFit="1" customWidth="1"/>
    <col min="4" max="4" width="12.44140625" style="34" bestFit="1" customWidth="1"/>
    <col min="5" max="5" width="11.44140625" style="34" bestFit="1" customWidth="1"/>
    <col min="6" max="6" width="13.109375" style="34" customWidth="1"/>
    <col min="7" max="7" width="12.44140625" style="34" customWidth="1"/>
    <col min="8" max="8" width="11.44140625" style="34" bestFit="1" customWidth="1"/>
    <col min="9" max="9" width="10.44140625" style="34" bestFit="1" customWidth="1"/>
    <col min="10" max="12" width="8.88671875" style="34"/>
    <col min="13" max="13" width="23.5546875" style="34" bestFit="1" customWidth="1"/>
    <col min="14" max="14" width="10" style="34" bestFit="1" customWidth="1"/>
    <col min="15" max="16384" width="8.88671875" style="34"/>
  </cols>
  <sheetData>
    <row r="1" spans="1:23" ht="31.5" customHeight="1">
      <c r="A1" s="11">
        <v>2008</v>
      </c>
      <c r="B1" s="61"/>
      <c r="C1" s="61"/>
      <c r="D1" s="3"/>
      <c r="E1" s="3"/>
      <c r="F1" s="1" t="s">
        <v>13</v>
      </c>
      <c r="G1" s="2" t="s">
        <v>14</v>
      </c>
    </row>
    <row r="2" spans="1:23" ht="15.75">
      <c r="A2" s="62" t="s">
        <v>49</v>
      </c>
      <c r="B2" s="62"/>
      <c r="C2" s="62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>
      <c r="B3" s="4" t="s">
        <v>0</v>
      </c>
      <c r="C3" s="5" t="s">
        <v>1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>
      <c r="A4" s="6" t="s">
        <v>2</v>
      </c>
      <c r="B4" s="25">
        <v>120468.75</v>
      </c>
      <c r="C4" s="26">
        <v>120468.75</v>
      </c>
      <c r="J4" s="38" t="s">
        <v>80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>
      <c r="A5" s="6" t="s">
        <v>12</v>
      </c>
      <c r="B5" s="26">
        <v>17769.61</v>
      </c>
      <c r="C5" s="26">
        <v>17769.61</v>
      </c>
      <c r="D5" s="21">
        <v>11822.45</v>
      </c>
      <c r="J5" s="38" t="s">
        <v>68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>
      <c r="A6" s="6" t="s">
        <v>3</v>
      </c>
      <c r="B6" s="25">
        <f>SUM(D7:D25)</f>
        <v>47292.850000000006</v>
      </c>
      <c r="C6" s="25">
        <f>SUM(E7:E25)</f>
        <v>66587.210000000006</v>
      </c>
      <c r="D6" s="4" t="s">
        <v>0</v>
      </c>
      <c r="E6" s="5" t="s">
        <v>1</v>
      </c>
      <c r="F6" s="45"/>
      <c r="G6" s="22"/>
      <c r="J6" s="38" t="s">
        <v>86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s="38" customFormat="1">
      <c r="A7" s="23" t="s">
        <v>5</v>
      </c>
      <c r="B7" s="7"/>
      <c r="C7" s="7"/>
      <c r="D7" s="25">
        <v>5689.81</v>
      </c>
      <c r="E7" s="35">
        <v>8038.07</v>
      </c>
      <c r="F7" s="19">
        <v>9346.7000000000007</v>
      </c>
      <c r="G7" s="19">
        <v>6420.5</v>
      </c>
      <c r="J7" s="38" t="s">
        <v>79</v>
      </c>
    </row>
    <row r="8" spans="1:23">
      <c r="A8" s="23" t="s">
        <v>10</v>
      </c>
      <c r="B8" s="7"/>
      <c r="C8" s="7"/>
      <c r="D8" s="26">
        <v>1724.68</v>
      </c>
      <c r="E8" s="25">
        <v>1724.68</v>
      </c>
      <c r="G8" s="29" t="s">
        <v>15</v>
      </c>
      <c r="J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>
      <c r="A9" s="23" t="s">
        <v>6</v>
      </c>
      <c r="B9" s="7"/>
      <c r="C9" s="7"/>
      <c r="D9" s="26">
        <v>22257.15</v>
      </c>
      <c r="E9" s="35">
        <v>22814.81</v>
      </c>
      <c r="G9" s="39" t="s">
        <v>16</v>
      </c>
      <c r="J9" s="38" t="s">
        <v>76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>
      <c r="A10" s="23" t="s">
        <v>7</v>
      </c>
      <c r="B10" s="7"/>
      <c r="C10" s="7"/>
      <c r="D10" s="26">
        <v>339</v>
      </c>
      <c r="E10" s="26"/>
      <c r="F10" s="38"/>
      <c r="J10" s="38" t="s">
        <v>77</v>
      </c>
      <c r="M10" s="38"/>
      <c r="N10" s="38"/>
      <c r="O10" s="38"/>
      <c r="P10" s="38"/>
      <c r="Q10" s="38"/>
      <c r="R10" s="38"/>
      <c r="S10" s="38"/>
      <c r="T10" s="38"/>
      <c r="U10" s="28"/>
      <c r="V10" s="38"/>
      <c r="W10" s="38"/>
    </row>
    <row r="11" spans="1:23">
      <c r="A11" s="23" t="s">
        <v>50</v>
      </c>
      <c r="B11" s="7"/>
      <c r="C11" s="7"/>
      <c r="D11" s="26">
        <v>9691.67</v>
      </c>
      <c r="E11" s="26"/>
      <c r="J11" s="38" t="s">
        <v>78</v>
      </c>
      <c r="M11" s="38"/>
      <c r="N11" s="38"/>
      <c r="O11" s="38"/>
      <c r="P11" s="38"/>
      <c r="Q11" s="38"/>
      <c r="R11" s="29"/>
      <c r="S11" s="33"/>
      <c r="T11" s="33"/>
      <c r="U11" s="40"/>
      <c r="V11" s="33"/>
      <c r="W11" s="33"/>
    </row>
    <row r="12" spans="1:23">
      <c r="A12" s="23" t="s">
        <v>11</v>
      </c>
      <c r="B12" s="7"/>
      <c r="C12" s="7"/>
      <c r="D12" s="26">
        <v>7590.54</v>
      </c>
      <c r="E12" s="26">
        <v>17632.21</v>
      </c>
      <c r="F12" s="38"/>
      <c r="G12" s="38"/>
      <c r="J12" s="38" t="s">
        <v>87</v>
      </c>
      <c r="M12" s="38"/>
      <c r="N12" s="38"/>
      <c r="O12" s="38"/>
      <c r="P12" s="38"/>
      <c r="Q12" s="38"/>
      <c r="R12" s="29"/>
      <c r="S12" s="33"/>
      <c r="T12" s="33"/>
      <c r="U12" s="40"/>
      <c r="V12" s="33"/>
      <c r="W12" s="33"/>
    </row>
    <row r="13" spans="1:23" s="33" customFormat="1">
      <c r="A13" s="9" t="s">
        <v>38</v>
      </c>
      <c r="B13" s="26">
        <v>1000</v>
      </c>
      <c r="C13" s="52"/>
      <c r="D13" s="26"/>
      <c r="E13" s="26"/>
      <c r="F13" s="22"/>
      <c r="G13" s="24" t="s">
        <v>61</v>
      </c>
      <c r="H13" s="44" t="s">
        <v>62</v>
      </c>
      <c r="J13" s="38" t="s">
        <v>68</v>
      </c>
      <c r="M13" s="38"/>
      <c r="N13" s="38"/>
      <c r="O13" s="38"/>
      <c r="P13" s="38"/>
      <c r="Q13" s="38"/>
      <c r="R13" s="29"/>
      <c r="U13" s="40"/>
    </row>
    <row r="14" spans="1:23" s="33" customFormat="1">
      <c r="A14" s="8" t="s">
        <v>4</v>
      </c>
      <c r="B14" s="26"/>
      <c r="C14" s="26"/>
      <c r="D14" s="26"/>
      <c r="E14" s="26"/>
      <c r="F14" s="22">
        <v>3317.43</v>
      </c>
      <c r="G14" s="29" t="s">
        <v>32</v>
      </c>
      <c r="J14" s="38" t="s">
        <v>68</v>
      </c>
      <c r="M14" s="38"/>
      <c r="N14" s="38"/>
      <c r="O14" s="38"/>
      <c r="P14" s="38"/>
      <c r="Q14" s="38"/>
      <c r="R14" s="29"/>
      <c r="U14" s="40"/>
    </row>
    <row r="15" spans="1:23" s="33" customFormat="1">
      <c r="A15" s="9"/>
      <c r="B15" s="26"/>
      <c r="C15" s="26"/>
      <c r="D15" s="26"/>
      <c r="E15" s="26">
        <v>7228.22</v>
      </c>
      <c r="F15" s="29" t="s">
        <v>94</v>
      </c>
      <c r="G15" s="22"/>
      <c r="M15" s="38"/>
      <c r="N15" s="38"/>
      <c r="O15" s="38"/>
      <c r="P15" s="38"/>
      <c r="Q15" s="38"/>
      <c r="R15" s="29"/>
      <c r="U15" s="40"/>
    </row>
    <row r="16" spans="1:23" s="33" customFormat="1">
      <c r="A16" s="9"/>
      <c r="B16" s="26"/>
      <c r="C16" s="26"/>
      <c r="D16" s="26"/>
      <c r="E16" s="26">
        <v>7228.22</v>
      </c>
      <c r="F16" s="29" t="s">
        <v>95</v>
      </c>
      <c r="G16" s="22"/>
      <c r="M16" s="38"/>
      <c r="N16" s="38"/>
      <c r="O16" s="38"/>
      <c r="P16" s="38"/>
      <c r="Q16" s="38"/>
      <c r="R16" s="29"/>
      <c r="U16" s="40"/>
    </row>
    <row r="17" spans="1:23" s="33" customFormat="1">
      <c r="A17" s="9"/>
      <c r="B17" s="26"/>
      <c r="C17" s="26"/>
      <c r="D17" s="26"/>
      <c r="E17" s="12"/>
      <c r="F17" s="29" t="s">
        <v>96</v>
      </c>
      <c r="G17" s="22"/>
      <c r="M17" s="38"/>
      <c r="N17" s="38"/>
      <c r="O17" s="38"/>
      <c r="P17" s="38"/>
      <c r="Q17" s="38"/>
      <c r="R17" s="29"/>
      <c r="U17" s="40"/>
    </row>
    <row r="18" spans="1:23" s="33" customFormat="1">
      <c r="A18" s="9"/>
      <c r="B18" s="26"/>
      <c r="C18" s="26"/>
      <c r="D18" s="26"/>
      <c r="E18" s="26"/>
      <c r="F18" s="29" t="s">
        <v>97</v>
      </c>
      <c r="G18" s="22"/>
      <c r="M18" s="38"/>
      <c r="N18" s="38"/>
      <c r="O18" s="38"/>
      <c r="P18" s="38"/>
      <c r="Q18" s="38"/>
      <c r="R18" s="29"/>
      <c r="U18" s="40"/>
    </row>
    <row r="19" spans="1:23" s="33" customFormat="1">
      <c r="A19" s="9"/>
      <c r="B19" s="26"/>
      <c r="C19" s="26"/>
      <c r="D19" s="26"/>
      <c r="E19" s="12"/>
      <c r="F19" s="29" t="s">
        <v>98</v>
      </c>
      <c r="G19" s="22"/>
      <c r="M19" s="38"/>
      <c r="N19" s="38"/>
      <c r="O19" s="38"/>
      <c r="P19" s="38"/>
      <c r="Q19" s="38"/>
      <c r="R19" s="29"/>
      <c r="U19" s="40"/>
    </row>
    <row r="20" spans="1:23" s="33" customFormat="1">
      <c r="A20" s="9"/>
      <c r="B20" s="26"/>
      <c r="C20" s="26"/>
      <c r="D20" s="26"/>
      <c r="E20" s="12">
        <v>526.5</v>
      </c>
      <c r="F20" s="41" t="s">
        <v>99</v>
      </c>
      <c r="G20" s="22"/>
      <c r="M20" s="38"/>
      <c r="N20" s="38"/>
      <c r="O20" s="38"/>
      <c r="P20" s="38"/>
      <c r="Q20" s="38"/>
      <c r="R20" s="29"/>
      <c r="U20" s="40"/>
    </row>
    <row r="21" spans="1:23" s="33" customFormat="1">
      <c r="A21" s="9"/>
      <c r="B21" s="26"/>
      <c r="C21" s="26"/>
      <c r="D21" s="26"/>
      <c r="E21" s="26">
        <v>477.5</v>
      </c>
      <c r="F21" s="54" t="s">
        <v>100</v>
      </c>
      <c r="G21" s="22"/>
      <c r="M21" s="38"/>
      <c r="N21" s="38"/>
      <c r="O21" s="38"/>
      <c r="P21" s="38"/>
      <c r="Q21" s="38"/>
      <c r="R21" s="29"/>
      <c r="U21" s="40"/>
    </row>
    <row r="22" spans="1:23" s="33" customFormat="1">
      <c r="A22" s="9"/>
      <c r="B22" s="26"/>
      <c r="C22" s="26"/>
      <c r="D22" s="26"/>
      <c r="E22" s="26">
        <v>439</v>
      </c>
      <c r="F22" s="29" t="s">
        <v>101</v>
      </c>
      <c r="G22" s="22"/>
      <c r="M22" s="38"/>
      <c r="N22" s="38"/>
      <c r="O22" s="38"/>
      <c r="P22" s="38"/>
      <c r="Q22" s="38"/>
      <c r="R22" s="29"/>
      <c r="U22" s="40"/>
    </row>
    <row r="23" spans="1:23" s="33" customFormat="1">
      <c r="A23" s="9"/>
      <c r="B23" s="26"/>
      <c r="C23" s="26"/>
      <c r="D23" s="26"/>
      <c r="E23" s="26">
        <v>478</v>
      </c>
      <c r="F23" s="29" t="s">
        <v>102</v>
      </c>
      <c r="G23" s="22"/>
      <c r="M23" s="38"/>
      <c r="N23" s="38"/>
      <c r="O23" s="38"/>
      <c r="P23" s="38"/>
      <c r="Q23" s="38"/>
      <c r="R23" s="29"/>
      <c r="U23" s="40"/>
    </row>
    <row r="24" spans="1:23" s="33" customFormat="1">
      <c r="A24" s="9"/>
      <c r="B24" s="26"/>
      <c r="C24" s="26"/>
      <c r="D24" s="26"/>
      <c r="E24" s="12"/>
      <c r="F24" s="29" t="s">
        <v>103</v>
      </c>
      <c r="G24" s="22"/>
      <c r="M24" s="38"/>
      <c r="N24" s="38"/>
      <c r="O24" s="38"/>
      <c r="P24" s="38"/>
      <c r="Q24" s="38"/>
      <c r="R24" s="29"/>
      <c r="U24" s="40"/>
    </row>
    <row r="25" spans="1:23" s="33" customFormat="1">
      <c r="A25" s="9"/>
      <c r="B25" s="26"/>
      <c r="C25" s="26"/>
      <c r="D25" s="26"/>
      <c r="E25" s="12"/>
      <c r="F25" s="29" t="s">
        <v>104</v>
      </c>
      <c r="G25" s="22"/>
      <c r="M25" s="38"/>
      <c r="N25" s="38"/>
      <c r="O25" s="38"/>
      <c r="P25" s="38"/>
      <c r="Q25" s="38"/>
      <c r="R25" s="29"/>
      <c r="U25" s="40"/>
    </row>
    <row r="26" spans="1:23">
      <c r="A26" s="6" t="s">
        <v>8</v>
      </c>
      <c r="B26" s="26">
        <f>B4-B6+B13</f>
        <v>74175.899999999994</v>
      </c>
      <c r="C26" s="35">
        <f>C4-C6+C13</f>
        <v>53881.539999999994</v>
      </c>
      <c r="E26" s="38" t="s">
        <v>92</v>
      </c>
      <c r="F26" s="38"/>
      <c r="J26" s="46" t="s">
        <v>81</v>
      </c>
      <c r="L26" s="47"/>
      <c r="M26" s="38"/>
      <c r="N26" s="38"/>
      <c r="O26" s="38"/>
      <c r="P26" s="38"/>
      <c r="Q26" s="38"/>
      <c r="R26" s="29"/>
      <c r="S26" s="33"/>
      <c r="T26" s="33"/>
      <c r="U26" s="40"/>
      <c r="V26" s="33"/>
      <c r="W26" s="33"/>
    </row>
    <row r="27" spans="1:23">
      <c r="M27" s="38"/>
      <c r="N27" s="38"/>
      <c r="O27" s="38"/>
      <c r="P27" s="38"/>
      <c r="Q27" s="38"/>
      <c r="R27" s="29"/>
      <c r="S27" s="33"/>
      <c r="T27" s="33"/>
      <c r="U27" s="40"/>
      <c r="V27" s="33"/>
      <c r="W27" s="33"/>
    </row>
    <row r="28" spans="1:23">
      <c r="A28" s="27" t="s">
        <v>65</v>
      </c>
      <c r="B28" s="23"/>
      <c r="C28" s="33"/>
      <c r="D28" s="38"/>
      <c r="E28" s="38"/>
      <c r="H28" s="24"/>
      <c r="M28" s="38"/>
      <c r="N28" s="38"/>
      <c r="O28" s="38"/>
      <c r="P28" s="38"/>
      <c r="Q28" s="38"/>
      <c r="R28" s="29"/>
      <c r="S28" s="33"/>
      <c r="T28" s="33"/>
      <c r="U28" s="40"/>
      <c r="V28" s="33"/>
      <c r="W28" s="33"/>
    </row>
    <row r="29" spans="1:23" s="38" customFormat="1">
      <c r="A29" s="23" t="s">
        <v>17</v>
      </c>
      <c r="B29" s="26" t="s">
        <v>66</v>
      </c>
      <c r="C29" s="26">
        <v>0</v>
      </c>
      <c r="D29" s="29"/>
      <c r="E29" s="29" t="s">
        <v>91</v>
      </c>
      <c r="R29" s="29"/>
      <c r="S29" s="33"/>
      <c r="T29" s="33"/>
      <c r="U29" s="40"/>
      <c r="V29" s="33"/>
      <c r="W29" s="33"/>
    </row>
    <row r="30" spans="1:23" s="38" customFormat="1">
      <c r="R30" s="29"/>
      <c r="S30" s="33"/>
      <c r="T30" s="33"/>
      <c r="U30" s="40"/>
      <c r="V30" s="33"/>
      <c r="W30" s="33"/>
    </row>
    <row r="31" spans="1:23" ht="15.75">
      <c r="A31" s="62" t="s">
        <v>41</v>
      </c>
      <c r="B31" s="62"/>
      <c r="C31" s="62"/>
      <c r="D31" s="13" t="s">
        <v>40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>
      <c r="B32" s="4" t="s">
        <v>0</v>
      </c>
      <c r="C32" s="5" t="s">
        <v>1</v>
      </c>
      <c r="D32" s="13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>
      <c r="A33" s="23" t="s">
        <v>9</v>
      </c>
      <c r="B33" s="26">
        <f>B26</f>
        <v>74175.899999999994</v>
      </c>
      <c r="C33" s="20">
        <f>C26</f>
        <v>53881.539999999994</v>
      </c>
      <c r="D33" s="24"/>
      <c r="E33" s="38" t="s">
        <v>93</v>
      </c>
      <c r="G33" s="2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>
      <c r="A34" s="23" t="s">
        <v>55</v>
      </c>
      <c r="B34" s="25"/>
      <c r="C34" s="26"/>
      <c r="D34" s="24"/>
      <c r="G34" s="48" t="s">
        <v>47</v>
      </c>
      <c r="H34" s="48" t="s">
        <v>48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s="38" customFormat="1">
      <c r="A35" s="23" t="s">
        <v>67</v>
      </c>
      <c r="B35" s="25">
        <v>1471.64</v>
      </c>
      <c r="C35" s="25">
        <v>1471.64</v>
      </c>
      <c r="D35" s="24"/>
      <c r="G35" s="49">
        <v>8822.52</v>
      </c>
      <c r="H35" s="50"/>
    </row>
    <row r="36" spans="1:23" s="38" customFormat="1">
      <c r="A36" s="23" t="s">
        <v>33</v>
      </c>
      <c r="B36" s="25">
        <v>60</v>
      </c>
      <c r="C36" s="25">
        <v>60</v>
      </c>
      <c r="D36" s="24">
        <v>12</v>
      </c>
      <c r="E36" s="38" t="s">
        <v>68</v>
      </c>
      <c r="G36" s="49">
        <v>42.22</v>
      </c>
      <c r="H36" s="51">
        <f>11829.65-G35-G36</f>
        <v>2964.9099999999994</v>
      </c>
    </row>
    <row r="37" spans="1:23" s="38" customFormat="1">
      <c r="A37" s="23" t="s">
        <v>10</v>
      </c>
      <c r="B37" s="25">
        <v>1724.68</v>
      </c>
      <c r="C37" s="25">
        <v>1724.68</v>
      </c>
      <c r="D37" s="24"/>
      <c r="G37" s="49">
        <v>1375.46</v>
      </c>
      <c r="H37" s="50"/>
    </row>
    <row r="38" spans="1:23" s="38" customFormat="1">
      <c r="A38" s="23" t="s">
        <v>43</v>
      </c>
      <c r="B38" s="25">
        <v>1724.68</v>
      </c>
      <c r="C38" s="25">
        <v>1724.68</v>
      </c>
      <c r="D38" s="24">
        <v>51.74</v>
      </c>
      <c r="E38" s="38" t="s">
        <v>68</v>
      </c>
      <c r="G38" s="49">
        <v>4.92</v>
      </c>
      <c r="H38" s="51">
        <f>2491.01-G37-G38</f>
        <v>1110.6300000000001</v>
      </c>
    </row>
    <row r="39" spans="1:23" s="38" customFormat="1">
      <c r="A39" s="23" t="s">
        <v>34</v>
      </c>
      <c r="B39" s="25"/>
      <c r="C39" s="25"/>
      <c r="D39" s="24"/>
      <c r="E39" s="38" t="s">
        <v>82</v>
      </c>
      <c r="G39" s="49">
        <v>1716.87</v>
      </c>
      <c r="H39" s="50"/>
    </row>
    <row r="40" spans="1:23">
      <c r="A40" s="23" t="s">
        <v>83</v>
      </c>
      <c r="B40" s="26"/>
      <c r="C40" s="20">
        <v>22733.39</v>
      </c>
      <c r="D40" s="24"/>
      <c r="E40" s="38"/>
      <c r="G40" s="49">
        <v>11.04</v>
      </c>
      <c r="H40" s="51">
        <f>2957.35-G39-G40</f>
        <v>1229.44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>
      <c r="A41" s="23" t="s">
        <v>44</v>
      </c>
      <c r="B41" s="25">
        <v>3600</v>
      </c>
      <c r="C41" s="25">
        <v>3600</v>
      </c>
      <c r="D41" s="24"/>
      <c r="E41" s="38" t="s">
        <v>68</v>
      </c>
      <c r="G41" s="49">
        <f>SUM(G35:G40)</f>
        <v>11973.030000000002</v>
      </c>
      <c r="H41" s="49">
        <f>SUM(H35:H40)</f>
        <v>5304.98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>
      <c r="A42" s="23" t="s">
        <v>31</v>
      </c>
      <c r="B42" s="25">
        <v>5113.76</v>
      </c>
      <c r="C42" s="25">
        <v>5113.76</v>
      </c>
      <c r="D42" s="24">
        <v>1108.94</v>
      </c>
      <c r="E42" s="38" t="s">
        <v>85</v>
      </c>
      <c r="L42" s="38"/>
      <c r="M42" s="38"/>
      <c r="N42" s="38"/>
      <c r="O42" s="38"/>
      <c r="P42" s="38"/>
      <c r="Q42" s="38"/>
      <c r="R42" s="38"/>
      <c r="S42" s="28"/>
      <c r="T42" s="38"/>
      <c r="U42" s="38"/>
      <c r="V42" s="38"/>
      <c r="W42" s="38"/>
    </row>
    <row r="43" spans="1:23">
      <c r="A43" s="23" t="s">
        <v>52</v>
      </c>
      <c r="B43" s="25"/>
      <c r="C43" s="37">
        <v>17546.71</v>
      </c>
      <c r="D43" s="24"/>
      <c r="E43" s="38" t="s">
        <v>68</v>
      </c>
      <c r="G43" s="28"/>
      <c r="H43" s="24"/>
      <c r="L43" s="38"/>
      <c r="M43" s="38"/>
      <c r="N43" s="38"/>
      <c r="O43" s="38"/>
      <c r="P43" s="38"/>
      <c r="Q43" s="38"/>
      <c r="R43" s="38"/>
      <c r="S43" s="28"/>
      <c r="T43" s="38"/>
      <c r="U43" s="38"/>
      <c r="V43" s="38"/>
      <c r="W43" s="38"/>
    </row>
    <row r="44" spans="1:23">
      <c r="A44" s="23" t="s">
        <v>39</v>
      </c>
      <c r="B44" s="10"/>
      <c r="C44" s="12"/>
      <c r="D44" s="24"/>
      <c r="E44" s="38" t="s">
        <v>68</v>
      </c>
      <c r="G44" s="28"/>
      <c r="H44" s="24"/>
      <c r="I44" s="28"/>
      <c r="L44" s="38"/>
      <c r="M44" s="38"/>
      <c r="N44" s="38"/>
      <c r="O44" s="38"/>
      <c r="P44" s="38"/>
      <c r="Q44" s="38"/>
      <c r="R44" s="38"/>
      <c r="S44" s="28"/>
      <c r="T44" s="38"/>
      <c r="U44" s="38"/>
      <c r="V44" s="38"/>
      <c r="W44" s="38"/>
    </row>
    <row r="45" spans="1:23">
      <c r="A45" s="23" t="s">
        <v>37</v>
      </c>
      <c r="B45" s="25"/>
      <c r="C45" s="20">
        <v>11973.03</v>
      </c>
      <c r="D45" s="24"/>
      <c r="E45" s="21"/>
      <c r="F45" s="21">
        <v>3000</v>
      </c>
      <c r="G45" s="28"/>
      <c r="H45" s="2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>
      <c r="L46" s="38"/>
      <c r="M46" s="38"/>
      <c r="N46" s="38"/>
      <c r="O46" s="38"/>
      <c r="P46" s="38"/>
      <c r="Q46" s="38"/>
      <c r="R46" s="28"/>
      <c r="S46" s="30"/>
      <c r="T46" s="38"/>
      <c r="U46" s="38"/>
      <c r="V46" s="38"/>
      <c r="W46" s="38"/>
    </row>
    <row r="47" spans="1:23" ht="15.75">
      <c r="A47" s="62" t="s">
        <v>42</v>
      </c>
      <c r="B47" s="62"/>
      <c r="C47" s="62"/>
      <c r="K47" s="38"/>
      <c r="L47" s="38"/>
      <c r="M47" s="38"/>
      <c r="N47" s="38"/>
      <c r="O47" s="38"/>
      <c r="P47" s="38"/>
      <c r="Q47" s="38"/>
      <c r="R47" s="28"/>
      <c r="S47" s="30"/>
      <c r="T47" s="38"/>
      <c r="U47" s="38"/>
      <c r="V47" s="38"/>
      <c r="W47" s="38"/>
    </row>
    <row r="48" spans="1:23">
      <c r="A48" s="23" t="s">
        <v>35</v>
      </c>
      <c r="B48" s="25">
        <v>77521.78</v>
      </c>
      <c r="C48" s="20">
        <f>C33+C49</f>
        <v>57227.419999999991</v>
      </c>
      <c r="D48" s="38"/>
      <c r="F48" s="28"/>
      <c r="G48" s="30"/>
      <c r="K48" s="38"/>
      <c r="L48" s="38"/>
      <c r="M48" s="38"/>
      <c r="N48" s="38"/>
      <c r="O48" s="38"/>
      <c r="P48" s="38"/>
      <c r="Q48" s="38"/>
      <c r="R48" s="28"/>
      <c r="S48" s="30"/>
      <c r="T48" s="38"/>
      <c r="U48" s="38"/>
      <c r="V48" s="38"/>
      <c r="W48" s="38"/>
    </row>
    <row r="49" spans="1:23" s="38" customFormat="1">
      <c r="A49" s="23" t="s">
        <v>54</v>
      </c>
      <c r="B49" s="31">
        <v>3345.88</v>
      </c>
      <c r="C49" s="31">
        <v>3345.88</v>
      </c>
      <c r="F49" s="28"/>
      <c r="G49" s="30"/>
      <c r="R49" s="28"/>
      <c r="S49" s="30"/>
    </row>
    <row r="50" spans="1:23" s="38" customFormat="1">
      <c r="A50" s="23" t="s">
        <v>84</v>
      </c>
      <c r="B50" s="25"/>
      <c r="C50" s="20">
        <f>-6365+3472.76</f>
        <v>-2892.24</v>
      </c>
      <c r="F50" s="28"/>
      <c r="G50" s="30"/>
      <c r="R50" s="28"/>
      <c r="S50" s="30"/>
    </row>
    <row r="51" spans="1:23" s="38" customFormat="1">
      <c r="A51" s="23" t="s">
        <v>69</v>
      </c>
      <c r="B51" s="25">
        <v>1472.9</v>
      </c>
      <c r="C51" s="25">
        <v>1472.9</v>
      </c>
      <c r="D51" s="38" t="s">
        <v>90</v>
      </c>
      <c r="F51" s="28"/>
      <c r="G51" s="30"/>
      <c r="R51" s="28"/>
      <c r="S51" s="30"/>
    </row>
    <row r="52" spans="1:23" s="38" customFormat="1">
      <c r="A52" s="23" t="s">
        <v>70</v>
      </c>
      <c r="B52" s="26"/>
      <c r="C52" s="20">
        <v>1592.59</v>
      </c>
      <c r="D52" s="38" t="s">
        <v>89</v>
      </c>
      <c r="F52" s="28"/>
      <c r="G52" s="30"/>
      <c r="R52" s="28"/>
      <c r="S52" s="30"/>
    </row>
    <row r="53" spans="1:23" s="38" customFormat="1">
      <c r="A53" s="23" t="s">
        <v>37</v>
      </c>
      <c r="B53" s="25"/>
      <c r="C53" s="20">
        <v>2222</v>
      </c>
      <c r="F53" s="28"/>
      <c r="G53" s="30"/>
      <c r="R53" s="28"/>
      <c r="S53" s="30"/>
    </row>
    <row r="54" spans="1:23" s="38" customFormat="1">
      <c r="A54" s="23" t="s">
        <v>83</v>
      </c>
      <c r="B54" s="52"/>
      <c r="C54" s="20">
        <f>C40</f>
        <v>22733.39</v>
      </c>
      <c r="F54" s="28"/>
      <c r="G54" s="30"/>
      <c r="R54" s="28"/>
      <c r="S54" s="30"/>
    </row>
    <row r="55" spans="1:23" s="38" customFormat="1">
      <c r="A55" s="23" t="s">
        <v>36</v>
      </c>
      <c r="B55" s="25">
        <v>76048.88</v>
      </c>
      <c r="C55" s="20">
        <f>C48+C50-C51-C52-C53-C54</f>
        <v>26314.299999999996</v>
      </c>
      <c r="E55" s="38" t="s">
        <v>71</v>
      </c>
      <c r="F55" s="28"/>
      <c r="G55" s="30"/>
      <c r="R55" s="28"/>
      <c r="S55" s="30"/>
    </row>
    <row r="56" spans="1:23" s="38" customFormat="1">
      <c r="A56" s="23" t="s">
        <v>58</v>
      </c>
      <c r="B56" s="25">
        <v>21794.55</v>
      </c>
      <c r="C56" s="20">
        <f>C55*B56/B55</f>
        <v>7541.3119439102838</v>
      </c>
      <c r="F56" s="28"/>
      <c r="G56" s="30"/>
      <c r="R56" s="28"/>
      <c r="S56" s="30"/>
    </row>
    <row r="57" spans="1:23">
      <c r="A57" s="23" t="s">
        <v>72</v>
      </c>
      <c r="B57" s="25"/>
      <c r="C57" s="35">
        <v>18.21</v>
      </c>
      <c r="D57" s="38" t="s">
        <v>74</v>
      </c>
      <c r="G57" s="30"/>
      <c r="K57" s="38"/>
      <c r="L57" s="38"/>
      <c r="M57" s="38"/>
      <c r="N57" s="38"/>
      <c r="O57" s="38"/>
      <c r="P57" s="38"/>
      <c r="Q57" s="38"/>
      <c r="R57" s="28"/>
      <c r="S57" s="30"/>
      <c r="T57" s="38"/>
      <c r="U57" s="38"/>
      <c r="V57" s="38"/>
      <c r="W57" s="38"/>
    </row>
    <row r="58" spans="1:23">
      <c r="A58" s="23" t="s">
        <v>59</v>
      </c>
      <c r="B58" s="31">
        <v>221.79</v>
      </c>
      <c r="C58" s="31">
        <v>221.79</v>
      </c>
      <c r="D58" s="38" t="s">
        <v>74</v>
      </c>
      <c r="F58" s="28"/>
      <c r="G58" s="24"/>
      <c r="H58" s="34" t="s">
        <v>56</v>
      </c>
      <c r="K58" s="38"/>
      <c r="L58" s="38"/>
      <c r="M58" s="38"/>
      <c r="N58" s="38"/>
      <c r="O58" s="38"/>
      <c r="P58" s="38"/>
      <c r="Q58" s="38"/>
      <c r="R58" s="28"/>
      <c r="S58" s="30"/>
      <c r="T58" s="38"/>
      <c r="U58" s="38"/>
      <c r="V58" s="38"/>
      <c r="W58" s="38"/>
    </row>
    <row r="59" spans="1:23" s="38" customFormat="1">
      <c r="A59" s="23" t="s">
        <v>88</v>
      </c>
      <c r="B59" s="31">
        <v>12</v>
      </c>
      <c r="C59" s="31">
        <v>12</v>
      </c>
      <c r="D59" s="38" t="s">
        <v>73</v>
      </c>
      <c r="F59" s="28"/>
      <c r="G59" s="24"/>
      <c r="H59" s="38" t="s">
        <v>57</v>
      </c>
      <c r="R59" s="28"/>
      <c r="S59" s="30"/>
    </row>
    <row r="60" spans="1:23" s="38" customFormat="1">
      <c r="A60" s="23" t="s">
        <v>63</v>
      </c>
      <c r="B60" s="31">
        <v>51.74</v>
      </c>
      <c r="C60" s="31">
        <v>51.74</v>
      </c>
      <c r="F60" s="28"/>
      <c r="G60" s="24"/>
      <c r="R60" s="28"/>
      <c r="S60" s="30"/>
    </row>
    <row r="61" spans="1:23" s="38" customFormat="1">
      <c r="A61" s="38" t="s">
        <v>75</v>
      </c>
      <c r="B61" s="31">
        <v>21594.29</v>
      </c>
      <c r="C61" s="37">
        <f>C56-C57-C58-C59+C60</f>
        <v>7341.0519439102836</v>
      </c>
      <c r="F61" s="28"/>
      <c r="G61" s="24"/>
      <c r="R61" s="28"/>
      <c r="S61" s="30"/>
    </row>
    <row r="62" spans="1:23" s="38" customFormat="1">
      <c r="A62" s="23" t="s">
        <v>52</v>
      </c>
      <c r="B62" s="31">
        <v>17546.71</v>
      </c>
      <c r="C62" s="37">
        <v>12982.96</v>
      </c>
      <c r="F62" s="28"/>
      <c r="G62" s="24"/>
      <c r="R62" s="28"/>
      <c r="S62" s="30"/>
    </row>
    <row r="63" spans="1:23" s="38" customFormat="1">
      <c r="A63" s="23" t="s">
        <v>51</v>
      </c>
      <c r="B63" s="31"/>
      <c r="C63" s="32"/>
      <c r="E63" s="38" t="s">
        <v>64</v>
      </c>
      <c r="F63" s="28"/>
      <c r="G63" s="24"/>
      <c r="R63" s="28"/>
      <c r="S63" s="30"/>
    </row>
    <row r="64" spans="1:23" s="38" customFormat="1">
      <c r="A64" s="23" t="s">
        <v>60</v>
      </c>
      <c r="B64" s="31">
        <v>4047.58</v>
      </c>
      <c r="C64" s="42">
        <f>C61-C62</f>
        <v>-5641.9080560897155</v>
      </c>
      <c r="F64" s="28"/>
      <c r="G64" s="24"/>
      <c r="R64" s="28"/>
      <c r="S64" s="30"/>
    </row>
    <row r="65" spans="1:23" s="38" customFormat="1">
      <c r="A65" s="23" t="s">
        <v>53</v>
      </c>
      <c r="B65" s="31">
        <v>11876.86</v>
      </c>
      <c r="C65" s="42">
        <f>C61*B65/B61</f>
        <v>4037.5787391273479</v>
      </c>
      <c r="F65" s="28"/>
      <c r="G65" s="24"/>
      <c r="R65" s="28"/>
      <c r="S65" s="30"/>
    </row>
    <row r="66" spans="1:23">
      <c r="A66" s="23" t="s">
        <v>55</v>
      </c>
      <c r="B66" s="53"/>
      <c r="C66" s="53"/>
      <c r="D66" s="29">
        <v>3317.43</v>
      </c>
      <c r="E66" s="29"/>
      <c r="G66" s="24"/>
      <c r="H66" s="38"/>
      <c r="K66" s="38"/>
      <c r="L66" s="38"/>
      <c r="M66" s="38"/>
      <c r="N66" s="38"/>
      <c r="O66" s="38"/>
      <c r="P66" s="38"/>
      <c r="Q66" s="38"/>
      <c r="R66" s="28"/>
      <c r="S66" s="24"/>
      <c r="T66" s="38" t="s">
        <v>57</v>
      </c>
      <c r="U66" s="38"/>
      <c r="V66" s="38"/>
      <c r="W66" s="38"/>
    </row>
    <row r="67" spans="1:23">
      <c r="A67" s="14" t="s">
        <v>18</v>
      </c>
      <c r="B67" s="25">
        <v>15924.44</v>
      </c>
      <c r="C67" s="20">
        <f>C64+C65</f>
        <v>-1604.3293169623676</v>
      </c>
      <c r="D67" s="38"/>
      <c r="E67" s="43">
        <f>C67-B67</f>
        <v>-17528.769316962367</v>
      </c>
      <c r="K67" s="38"/>
      <c r="L67" s="38"/>
      <c r="M67" s="38"/>
      <c r="N67" s="38"/>
      <c r="O67" s="38"/>
    </row>
    <row r="68" spans="1:23">
      <c r="E68" s="15"/>
      <c r="F68" s="16"/>
      <c r="K68" s="38"/>
      <c r="L68" s="38"/>
      <c r="M68" s="38"/>
      <c r="N68" s="38"/>
      <c r="O68" s="38"/>
    </row>
    <row r="69" spans="1:23">
      <c r="A69" s="29" t="s">
        <v>45</v>
      </c>
      <c r="E69" s="15"/>
      <c r="F69" s="36"/>
      <c r="K69" s="38"/>
      <c r="L69" s="38"/>
      <c r="M69" s="38"/>
      <c r="N69" s="38"/>
      <c r="O69" s="38"/>
    </row>
    <row r="70" spans="1:23">
      <c r="A70" s="29" t="s">
        <v>46</v>
      </c>
      <c r="E70" s="15"/>
      <c r="F70" s="16"/>
      <c r="K70" s="38"/>
      <c r="L70" s="38"/>
      <c r="M70" s="38"/>
      <c r="N70" s="38"/>
      <c r="O70" s="38"/>
    </row>
    <row r="71" spans="1:23">
      <c r="E71" s="15"/>
      <c r="F71" s="16"/>
      <c r="K71" s="38"/>
      <c r="L71" s="38"/>
      <c r="M71" s="38"/>
      <c r="N71" s="38"/>
      <c r="O71" s="38"/>
    </row>
    <row r="72" spans="1:23">
      <c r="A72" s="38"/>
      <c r="B72" s="38"/>
      <c r="C72" s="38"/>
      <c r="D72" s="38"/>
      <c r="E72" s="38"/>
      <c r="F72" s="38"/>
      <c r="G72" s="38"/>
      <c r="H72" s="38"/>
    </row>
    <row r="73" spans="1:23" ht="12.75" customHeight="1">
      <c r="A73" s="55" t="s">
        <v>27</v>
      </c>
      <c r="B73" s="55"/>
      <c r="C73" s="55"/>
      <c r="D73" s="55"/>
      <c r="E73" s="55"/>
      <c r="F73" s="55"/>
      <c r="G73" s="55"/>
      <c r="H73" s="38"/>
    </row>
    <row r="74" spans="1:23" ht="33.75" customHeight="1">
      <c r="A74" s="55"/>
      <c r="B74" s="55"/>
      <c r="C74" s="55"/>
      <c r="D74" s="55"/>
      <c r="E74" s="55"/>
      <c r="F74" s="55"/>
      <c r="G74" s="55"/>
      <c r="H74" s="38"/>
    </row>
    <row r="75" spans="1:23" ht="29.25" customHeight="1">
      <c r="A75" s="63" t="s">
        <v>19</v>
      </c>
      <c r="B75" s="63"/>
      <c r="C75" s="63"/>
      <c r="D75" s="63"/>
      <c r="E75" s="63"/>
      <c r="F75" s="63"/>
      <c r="G75" s="38"/>
      <c r="H75" s="38"/>
    </row>
    <row r="76" spans="1:23" ht="12.75" customHeight="1">
      <c r="A76" s="60" t="s">
        <v>20</v>
      </c>
      <c r="B76" s="60"/>
      <c r="C76" s="60"/>
      <c r="D76" s="60"/>
      <c r="E76" s="60"/>
      <c r="F76" s="17"/>
      <c r="G76" s="17"/>
      <c r="H76" s="38"/>
    </row>
    <row r="77" spans="1:23" ht="54" customHeight="1">
      <c r="A77" s="60"/>
      <c r="B77" s="60"/>
      <c r="C77" s="60"/>
      <c r="D77" s="60"/>
      <c r="E77" s="60"/>
      <c r="F77" s="38"/>
      <c r="G77" s="38"/>
      <c r="H77" s="38"/>
    </row>
    <row r="78" spans="1:23" ht="27" customHeight="1">
      <c r="A78" s="64" t="s">
        <v>21</v>
      </c>
      <c r="B78" s="64"/>
      <c r="C78" s="64"/>
      <c r="D78" s="18"/>
      <c r="E78" s="18"/>
      <c r="F78" s="38"/>
      <c r="G78" s="38"/>
      <c r="H78" s="38"/>
    </row>
    <row r="79" spans="1:23" ht="30.75" customHeight="1">
      <c r="A79" s="56" t="s">
        <v>22</v>
      </c>
      <c r="B79" s="56"/>
      <c r="C79" s="56"/>
      <c r="D79" s="57" t="s">
        <v>25</v>
      </c>
      <c r="E79" s="57"/>
      <c r="F79" s="38"/>
      <c r="G79" s="38"/>
      <c r="H79" s="38"/>
    </row>
    <row r="80" spans="1:23" ht="32.25" customHeight="1">
      <c r="A80" s="58" t="s">
        <v>23</v>
      </c>
      <c r="B80" s="58"/>
      <c r="C80" s="58"/>
      <c r="D80" s="58"/>
      <c r="E80" s="58"/>
      <c r="F80" s="38"/>
      <c r="G80" s="38"/>
      <c r="H80" s="38"/>
    </row>
    <row r="81" spans="1:8" ht="29.25" customHeight="1">
      <c r="A81" s="59" t="s">
        <v>24</v>
      </c>
      <c r="B81" s="59"/>
      <c r="C81" s="59"/>
      <c r="D81" s="59"/>
      <c r="E81" s="59"/>
      <c r="F81" s="57" t="s">
        <v>26</v>
      </c>
      <c r="G81" s="57"/>
      <c r="H81" s="38"/>
    </row>
    <row r="82" spans="1:8">
      <c r="A82" s="60" t="s">
        <v>29</v>
      </c>
      <c r="B82" s="60"/>
      <c r="C82" s="60"/>
      <c r="D82" s="60"/>
      <c r="E82" s="60"/>
      <c r="F82" s="57" t="s">
        <v>28</v>
      </c>
      <c r="G82" s="57"/>
      <c r="H82" s="38"/>
    </row>
    <row r="83" spans="1:8" ht="12.75" customHeight="1">
      <c r="A83" s="60"/>
      <c r="B83" s="60"/>
      <c r="C83" s="60"/>
      <c r="D83" s="60"/>
      <c r="E83" s="60"/>
      <c r="F83" s="38"/>
      <c r="G83" s="38"/>
      <c r="H83" s="38"/>
    </row>
    <row r="84" spans="1:8" ht="32.25" customHeight="1">
      <c r="A84" s="60"/>
      <c r="B84" s="60"/>
      <c r="C84" s="60"/>
      <c r="D84" s="60"/>
      <c r="E84" s="60"/>
      <c r="F84" s="38"/>
      <c r="G84" s="38"/>
      <c r="H84" s="38"/>
    </row>
    <row r="85" spans="1:8" ht="87.75" customHeight="1">
      <c r="A85" s="60" t="s">
        <v>30</v>
      </c>
      <c r="B85" s="60"/>
      <c r="C85" s="60"/>
      <c r="D85" s="60"/>
      <c r="E85" s="60"/>
      <c r="F85" s="60"/>
      <c r="G85" s="60"/>
      <c r="H85" s="38"/>
    </row>
    <row r="86" spans="1:8">
      <c r="A86" s="38"/>
      <c r="B86" s="38"/>
      <c r="C86" s="38"/>
      <c r="D86" s="38"/>
      <c r="E86" s="38"/>
      <c r="F86" s="38"/>
      <c r="G86" s="38"/>
      <c r="H86" s="38"/>
    </row>
    <row r="87" spans="1:8">
      <c r="A87" s="38"/>
      <c r="B87" s="38"/>
      <c r="C87" s="38"/>
      <c r="D87" s="38"/>
      <c r="E87" s="38"/>
      <c r="F87" s="38"/>
      <c r="G87" s="38"/>
      <c r="H87" s="38"/>
    </row>
    <row r="88" spans="1:8">
      <c r="A88" s="38"/>
      <c r="B88" s="38"/>
      <c r="C88" s="38"/>
      <c r="D88" s="38"/>
      <c r="E88" s="38"/>
      <c r="F88" s="38"/>
      <c r="G88" s="38"/>
      <c r="H88" s="38"/>
    </row>
  </sheetData>
  <mergeCells count="16">
    <mergeCell ref="A85:G85"/>
    <mergeCell ref="A82:E84"/>
    <mergeCell ref="F82:G82"/>
    <mergeCell ref="B1:C1"/>
    <mergeCell ref="A31:C31"/>
    <mergeCell ref="A2:C2"/>
    <mergeCell ref="A75:F75"/>
    <mergeCell ref="A47:C47"/>
    <mergeCell ref="A76:E77"/>
    <mergeCell ref="A78:C78"/>
    <mergeCell ref="A73:G74"/>
    <mergeCell ref="A79:C79"/>
    <mergeCell ref="D79:E79"/>
    <mergeCell ref="A80:E80"/>
    <mergeCell ref="A81:E81"/>
    <mergeCell ref="F81:G8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2022-12-16T20:46:29Z</dcterms:modified>
</cp:coreProperties>
</file>