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42δ" sheetId="1" r:id="rId1"/>
  </sheets>
  <calcPr calcId="125725"/>
</workbook>
</file>

<file path=xl/calcChain.xml><?xml version="1.0" encoding="utf-8"?>
<calcChain xmlns="http://schemas.openxmlformats.org/spreadsheetml/2006/main">
  <c r="H68" i="1"/>
  <c r="H67"/>
  <c r="F67"/>
  <c r="E67"/>
  <c r="B16"/>
  <c r="B17" s="1"/>
  <c r="B18" s="1"/>
  <c r="C15"/>
  <c r="C19" l="1"/>
  <c r="B19"/>
  <c r="C17"/>
  <c r="B20" l="1"/>
  <c r="B21" s="1"/>
  <c r="B22" s="1"/>
  <c r="C20"/>
  <c r="B23" l="1"/>
  <c r="C23"/>
  <c r="C24" l="1"/>
  <c r="B24"/>
  <c r="B25" s="1"/>
  <c r="B26" l="1"/>
  <c r="C26"/>
  <c r="B27" l="1"/>
  <c r="C27"/>
  <c r="B28" l="1"/>
  <c r="C28"/>
  <c r="B29" l="1"/>
  <c r="B30" s="1"/>
  <c r="B31" s="1"/>
  <c r="C29"/>
  <c r="B32" l="1"/>
  <c r="B33" s="1"/>
  <c r="B34" s="1"/>
  <c r="B35" s="1"/>
  <c r="C32"/>
  <c r="B36" l="1"/>
  <c r="B37" s="1"/>
  <c r="C36"/>
  <c r="B38" l="1"/>
  <c r="C38"/>
  <c r="B39" l="1"/>
  <c r="C39"/>
  <c r="B40" l="1"/>
  <c r="B41" s="1"/>
  <c r="C40"/>
  <c r="C42" l="1"/>
  <c r="B42"/>
  <c r="B43" s="1"/>
  <c r="B44" l="1"/>
  <c r="C44"/>
  <c r="B45" l="1"/>
  <c r="C45"/>
  <c r="B46" l="1"/>
  <c r="C46"/>
  <c r="B47" l="1"/>
  <c r="B48" s="1"/>
  <c r="C47"/>
  <c r="C49" l="1"/>
  <c r="B49"/>
  <c r="B50" l="1"/>
  <c r="C50"/>
  <c r="C51" l="1"/>
  <c r="B51"/>
  <c r="B52" l="1"/>
  <c r="C52"/>
  <c r="C53" l="1"/>
  <c r="B53"/>
  <c r="B54" l="1"/>
  <c r="C54"/>
  <c r="C55" s="1"/>
  <c r="G55" l="1"/>
  <c r="G57" s="1"/>
  <c r="B56"/>
  <c r="C56"/>
  <c r="C57" l="1"/>
  <c r="B57"/>
  <c r="B58" l="1"/>
  <c r="B59" s="1"/>
  <c r="B60" s="1"/>
  <c r="C58"/>
  <c r="C59" s="1"/>
  <c r="C60" l="1"/>
</calcChain>
</file>

<file path=xl/sharedStrings.xml><?xml version="1.0" encoding="utf-8"?>
<sst xmlns="http://schemas.openxmlformats.org/spreadsheetml/2006/main" count="56" uniqueCount="47">
  <si>
    <t>242δ = δάνειο ΤΕΜΠΜΕ</t>
  </si>
  <si>
    <t>**1** = ημερομηνία</t>
  </si>
  <si>
    <t>**2** = κεφάλαιο</t>
  </si>
  <si>
    <t>**3** = δεδουλευμένοι τόκοι {κάθε εξάμηνο * (1,05% ΑΡΑ 0,09%*μήνες} , {υπερημερίας = έως 2,1%}</t>
  </si>
  <si>
    <t>**4** = τόκος ακίνητος</t>
  </si>
  <si>
    <t>**5** = συσώρευση δεδουλευμένων τόκων</t>
  </si>
  <si>
    <t>**6** = πληρωμή</t>
  </si>
  <si>
    <t>**7** = υποχρέωση προς μεταφορά = **4** + **5**</t>
  </si>
  <si>
    <t>**8** = υποχρέωση = **2** + **7**</t>
  </si>
  <si>
    <t>το μεγάλο μυστικό = ΌΧΙ ΑΝΑΚΕΦΑΛΑΙΟΠΟΙΗΣΗ ΤΟΚΩΝ</t>
  </si>
  <si>
    <t>το μεγαλύτερο μυστικό =  η πληρωμή πάει στο κεφάλαιο  ,  ΚΑΙ ΑΝ περισσεύει = ΠΑΛΙ στο κεφάλαιο</t>
  </si>
  <si>
    <t>το ΑΠΟΛΥΤΟ μυστικό = τόκος επί πληρωμένου κεφαλαίου , μένει ''παυλόπουλος'' μέχρι την αποπληρωμή του</t>
  </si>
  <si>
    <t>**1**</t>
  </si>
  <si>
    <t>**2**</t>
  </si>
  <si>
    <t>**3**</t>
  </si>
  <si>
    <t>**4**</t>
  </si>
  <si>
    <t>**5**</t>
  </si>
  <si>
    <t>**6**</t>
  </si>
  <si>
    <t>**7**</t>
  </si>
  <si>
    <t>**8**</t>
  </si>
  <si>
    <t>τόκοι</t>
  </si>
  <si>
    <t>1,03=τοκοι</t>
  </si>
  <si>
    <t>0,55=τοκοι</t>
  </si>
  <si>
    <t>0,03=τόκοι</t>
  </si>
  <si>
    <t>2,03=τόκοι</t>
  </si>
  <si>
    <t>4,34=τόκοι</t>
  </si>
  <si>
    <t>1,79= τόκοι</t>
  </si>
  <si>
    <t>7,82=τόκοι</t>
  </si>
  <si>
    <t>20,80=τόκοι</t>
  </si>
  <si>
    <t>1,64=τόκοι</t>
  </si>
  <si>
    <t>67,4 = τόκοι</t>
  </si>
  <si>
    <t>9,95 = τόκοι</t>
  </si>
  <si>
    <t>19,75 = τόκοι</t>
  </si>
  <si>
    <t>142,26 = τόκοι</t>
  </si>
  <si>
    <t>23,65 = τόκοι</t>
  </si>
  <si>
    <t>62,47 = τόκοι</t>
  </si>
  <si>
    <t>83,84 = τόκοι</t>
  </si>
  <si>
    <t>6,27 = τόκοι</t>
  </si>
  <si>
    <t>42,31 = τόκοι</t>
  </si>
  <si>
    <t>πλέον δεν αναλύει σε κεφάλασιο - τόκους</t>
  </si>
  <si>
    <t>30-06-2016 = ρύθμιση 9.600€ σε 12 δόσεις των 800</t>
  </si>
  <si>
    <t>το ΤΕΜΠΜΕ πλήρωνε τον υπόλοιπο τόκο έως = ;;;;;???????????????!!!!!!!!!!!!!!</t>
  </si>
  <si>
    <t>ΣΥΝΟΛΟ</t>
  </si>
  <si>
    <t>8/9/2020 μπήκε στην ΑΑΔΕ με 6.368,18 ΑΡΑ έχουμε &amp; άλλες πληρωμές</t>
  </si>
  <si>
    <t>σε 23 μήνες η ΑΑΔΕ προσθέτει 1.069,92</t>
  </si>
  <si>
    <t xml:space="preserve">ακίνητοι 5 μήνες ΛΟΓΩ καταστροφών Θάσου </t>
  </si>
  <si>
    <t>αφαίρεση 6.368,18 (κεφάλαιο) + 1.069 (μαλί γριάς)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</si>
</sst>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9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8"/>
      <color rgb="FF00B05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3" fillId="3" borderId="1" xfId="0" applyNumberFormat="1" applyFont="1" applyFill="1" applyBorder="1"/>
    <xf numFmtId="43" fontId="3" fillId="0" borderId="1" xfId="1" applyFont="1" applyBorder="1"/>
    <xf numFmtId="14" fontId="3" fillId="2" borderId="1" xfId="0" applyNumberFormat="1" applyFont="1" applyFill="1" applyBorder="1"/>
    <xf numFmtId="43" fontId="3" fillId="0" borderId="1" xfId="1" applyFont="1" applyFill="1" applyBorder="1"/>
    <xf numFmtId="43" fontId="3" fillId="4" borderId="1" xfId="1" applyFont="1" applyFill="1" applyBorder="1"/>
    <xf numFmtId="43" fontId="3" fillId="0" borderId="0" xfId="1" applyFont="1"/>
    <xf numFmtId="0" fontId="3" fillId="0" borderId="0" xfId="0" applyFont="1" applyFill="1"/>
    <xf numFmtId="0" fontId="3" fillId="5" borderId="0" xfId="0" applyFont="1" applyFill="1"/>
    <xf numFmtId="43" fontId="3" fillId="0" borderId="0" xfId="0" applyNumberFormat="1" applyFont="1"/>
    <xf numFmtId="0" fontId="7" fillId="0" borderId="0" xfId="0" applyFont="1"/>
    <xf numFmtId="14" fontId="3" fillId="6" borderId="1" xfId="0" applyNumberFormat="1" applyFont="1" applyFill="1" applyBorder="1"/>
    <xf numFmtId="43" fontId="3" fillId="6" borderId="1" xfId="1" applyFont="1" applyFill="1" applyBorder="1"/>
    <xf numFmtId="43" fontId="8" fillId="6" borderId="1" xfId="1" applyFont="1" applyFill="1" applyBorder="1"/>
    <xf numFmtId="43" fontId="5" fillId="0" borderId="1" xfId="1" applyFont="1" applyFill="1" applyBorder="1"/>
    <xf numFmtId="43" fontId="3" fillId="3" borderId="1" xfId="1" applyFont="1" applyFill="1" applyBorder="1"/>
    <xf numFmtId="43" fontId="5" fillId="0" borderId="1" xfId="1" applyFont="1" applyBorder="1"/>
    <xf numFmtId="14" fontId="3" fillId="0" borderId="1" xfId="0" applyNumberFormat="1" applyFont="1" applyBorder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>
      <pane ySplit="12" topLeftCell="A40" activePane="bottomLeft" state="frozen"/>
      <selection pane="bottomLeft" activeCell="F50" sqref="F50"/>
    </sheetView>
  </sheetViews>
  <sheetFormatPr defaultRowHeight="11.25"/>
  <cols>
    <col min="1" max="1" width="6.77734375" style="1" bestFit="1" customWidth="1"/>
    <col min="2" max="6" width="11.33203125" style="1" customWidth="1"/>
    <col min="7" max="8" width="8.88671875" style="1"/>
    <col min="9" max="9" width="12.44140625" style="1" bestFit="1" customWidth="1"/>
    <col min="10" max="16384" width="8.88671875" style="1"/>
  </cols>
  <sheetData>
    <row r="1" spans="1:14" ht="15.75">
      <c r="A1" s="24" t="s">
        <v>0</v>
      </c>
      <c r="B1" s="24"/>
      <c r="C1" s="24"/>
      <c r="D1" s="24"/>
      <c r="E1" s="24"/>
      <c r="F1" s="24"/>
      <c r="G1" s="24"/>
      <c r="H1" s="24"/>
      <c r="I1" s="2"/>
      <c r="J1" s="2"/>
      <c r="K1" s="2"/>
      <c r="L1" s="2"/>
      <c r="M1" s="2"/>
      <c r="N1" s="2"/>
    </row>
    <row r="2" spans="1:14">
      <c r="A2" s="23" t="s">
        <v>1</v>
      </c>
      <c r="B2" s="23"/>
      <c r="C2" s="23"/>
      <c r="D2" s="23"/>
      <c r="E2" s="23"/>
      <c r="F2" s="23"/>
      <c r="G2" s="23"/>
      <c r="H2" s="3"/>
    </row>
    <row r="3" spans="1:14">
      <c r="A3" s="23" t="s">
        <v>2</v>
      </c>
      <c r="B3" s="23"/>
      <c r="C3" s="23"/>
      <c r="D3" s="23"/>
      <c r="E3" s="23"/>
      <c r="F3" s="23"/>
      <c r="G3" s="23"/>
      <c r="H3" s="3"/>
    </row>
    <row r="4" spans="1:14">
      <c r="A4" s="23" t="s">
        <v>3</v>
      </c>
      <c r="B4" s="23"/>
      <c r="C4" s="23"/>
      <c r="D4" s="23"/>
      <c r="E4" s="23"/>
      <c r="F4" s="23"/>
      <c r="G4" s="23"/>
      <c r="H4" s="3"/>
    </row>
    <row r="5" spans="1:14">
      <c r="A5" s="23" t="s">
        <v>4</v>
      </c>
      <c r="B5" s="23"/>
      <c r="C5" s="23"/>
      <c r="D5" s="23"/>
      <c r="E5" s="23"/>
      <c r="F5" s="23"/>
      <c r="G5" s="23"/>
      <c r="H5" s="3"/>
    </row>
    <row r="6" spans="1:14">
      <c r="A6" s="23" t="s">
        <v>5</v>
      </c>
      <c r="B6" s="23"/>
      <c r="C6" s="23"/>
      <c r="D6" s="23"/>
      <c r="E6" s="23"/>
      <c r="F6" s="23"/>
      <c r="G6" s="23"/>
      <c r="H6" s="3"/>
    </row>
    <row r="7" spans="1:14">
      <c r="A7" s="23" t="s">
        <v>6</v>
      </c>
      <c r="B7" s="23"/>
      <c r="C7" s="23"/>
      <c r="D7" s="23"/>
      <c r="E7" s="23"/>
      <c r="F7" s="23"/>
      <c r="G7" s="23"/>
      <c r="H7" s="3"/>
    </row>
    <row r="8" spans="1:14">
      <c r="A8" s="23" t="s">
        <v>7</v>
      </c>
      <c r="B8" s="23"/>
      <c r="C8" s="23"/>
      <c r="D8" s="23"/>
      <c r="E8" s="23"/>
      <c r="F8" s="23"/>
      <c r="G8" s="23"/>
      <c r="H8" s="3"/>
    </row>
    <row r="9" spans="1:14">
      <c r="A9" s="23" t="s">
        <v>8</v>
      </c>
      <c r="B9" s="23"/>
      <c r="C9" s="23"/>
      <c r="D9" s="23"/>
      <c r="E9" s="23"/>
      <c r="F9" s="23"/>
      <c r="G9" s="23"/>
    </row>
    <row r="10" spans="1:14">
      <c r="A10" s="25" t="s">
        <v>9</v>
      </c>
      <c r="B10" s="25"/>
      <c r="C10" s="25"/>
      <c r="D10" s="25"/>
      <c r="E10" s="25"/>
      <c r="F10" s="25"/>
      <c r="G10" s="25"/>
      <c r="H10" s="25"/>
    </row>
    <row r="11" spans="1:14">
      <c r="A11" s="26" t="s">
        <v>10</v>
      </c>
      <c r="B11" s="26"/>
      <c r="C11" s="26"/>
      <c r="D11" s="26"/>
      <c r="E11" s="26"/>
      <c r="F11" s="26"/>
      <c r="G11" s="26"/>
      <c r="H11" s="26"/>
    </row>
    <row r="12" spans="1:14">
      <c r="A12" s="27" t="s">
        <v>11</v>
      </c>
      <c r="B12" s="27"/>
      <c r="C12" s="27"/>
      <c r="D12" s="27"/>
      <c r="E12" s="27"/>
      <c r="F12" s="27"/>
      <c r="G12" s="27"/>
      <c r="H12" s="27"/>
    </row>
    <row r="14" spans="1:14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</row>
    <row r="15" spans="1:14">
      <c r="A15" s="5">
        <v>40067</v>
      </c>
      <c r="B15" s="6">
        <v>35000</v>
      </c>
      <c r="C15" s="6">
        <f>B15*0.09%*3</f>
        <v>94.5</v>
      </c>
      <c r="D15" s="6"/>
      <c r="E15" s="6"/>
      <c r="F15" s="6"/>
      <c r="G15" s="6"/>
      <c r="H15" s="6"/>
    </row>
    <row r="16" spans="1:14">
      <c r="A16" s="5">
        <v>40176</v>
      </c>
      <c r="B16" s="6">
        <f>B15-F16</f>
        <v>34591.660000000003</v>
      </c>
      <c r="C16" s="6"/>
      <c r="D16" s="6"/>
      <c r="E16" s="6"/>
      <c r="F16" s="6">
        <v>408.34</v>
      </c>
      <c r="G16" s="6"/>
      <c r="H16" s="6"/>
      <c r="I16" s="1" t="s">
        <v>20</v>
      </c>
    </row>
    <row r="17" spans="1:13">
      <c r="A17" s="7">
        <v>40247</v>
      </c>
      <c r="B17" s="6">
        <f>B16-F17</f>
        <v>29941.660000000003</v>
      </c>
      <c r="C17" s="8">
        <f>B16*0.09%*2</f>
        <v>62.264988000000002</v>
      </c>
      <c r="D17" s="6"/>
      <c r="E17" s="9"/>
      <c r="F17" s="6">
        <v>4650</v>
      </c>
      <c r="G17" s="6"/>
      <c r="H17" s="6"/>
      <c r="M17" s="10"/>
    </row>
    <row r="18" spans="1:13">
      <c r="A18" s="7">
        <v>40253</v>
      </c>
      <c r="B18" s="6">
        <f t="shared" ref="B18:B41" si="0">B17-F18</f>
        <v>28757.300000000003</v>
      </c>
      <c r="C18" s="8"/>
      <c r="D18" s="6"/>
      <c r="E18" s="9">
        <v>1.03</v>
      </c>
      <c r="F18" s="6">
        <v>1184.3599999999999</v>
      </c>
      <c r="G18" s="6"/>
      <c r="H18" s="6"/>
      <c r="I18" s="1" t="s">
        <v>21</v>
      </c>
    </row>
    <row r="19" spans="1:13">
      <c r="A19" s="7">
        <v>40364</v>
      </c>
      <c r="B19" s="6">
        <f t="shared" si="0"/>
        <v>28173.300000000003</v>
      </c>
      <c r="C19" s="8">
        <f>B18*0.09%*4</f>
        <v>103.52628000000001</v>
      </c>
      <c r="D19" s="6"/>
      <c r="E19" s="9"/>
      <c r="F19" s="6">
        <v>584</v>
      </c>
      <c r="G19" s="6"/>
      <c r="H19" s="6"/>
      <c r="I19" s="1" t="s">
        <v>20</v>
      </c>
    </row>
    <row r="20" spans="1:13">
      <c r="A20" s="7">
        <v>40435</v>
      </c>
      <c r="B20" s="6">
        <f t="shared" si="0"/>
        <v>25223.300000000003</v>
      </c>
      <c r="C20" s="8">
        <f>B19*0.09%*2</f>
        <v>50.711940000000006</v>
      </c>
      <c r="D20" s="6"/>
      <c r="E20" s="9">
        <v>0.55000000000000004</v>
      </c>
      <c r="F20" s="6">
        <v>2950</v>
      </c>
      <c r="G20" s="6"/>
      <c r="H20" s="6"/>
      <c r="I20" s="1" t="s">
        <v>22</v>
      </c>
    </row>
    <row r="21" spans="1:13">
      <c r="A21" s="7">
        <v>40436</v>
      </c>
      <c r="B21" s="6">
        <f t="shared" si="0"/>
        <v>25037.360000000004</v>
      </c>
      <c r="C21" s="8"/>
      <c r="D21" s="8"/>
      <c r="E21" s="9">
        <v>0.03</v>
      </c>
      <c r="F21" s="6">
        <v>185.94</v>
      </c>
      <c r="G21" s="6"/>
      <c r="H21" s="6"/>
      <c r="I21" s="1" t="s">
        <v>23</v>
      </c>
    </row>
    <row r="22" spans="1:13">
      <c r="A22" s="7">
        <v>40434</v>
      </c>
      <c r="B22" s="6">
        <f t="shared" si="0"/>
        <v>22337.360000000004</v>
      </c>
      <c r="C22" s="8"/>
      <c r="D22" s="8"/>
      <c r="E22" s="9">
        <v>2.0299999999999998</v>
      </c>
      <c r="F22" s="6">
        <v>2700</v>
      </c>
      <c r="G22" s="6"/>
      <c r="H22" s="6"/>
      <c r="I22" s="1" t="s">
        <v>24</v>
      </c>
    </row>
    <row r="23" spans="1:13">
      <c r="A23" s="7">
        <v>40539</v>
      </c>
      <c r="B23" s="6">
        <f t="shared" si="0"/>
        <v>21845.290000000005</v>
      </c>
      <c r="C23" s="8">
        <f>B22*0.09%*3</f>
        <v>60.31087200000001</v>
      </c>
      <c r="D23" s="8"/>
      <c r="E23" s="9"/>
      <c r="F23" s="6">
        <v>492.07</v>
      </c>
      <c r="G23" s="6"/>
      <c r="H23" s="6"/>
      <c r="I23" s="1" t="s">
        <v>20</v>
      </c>
    </row>
    <row r="24" spans="1:13">
      <c r="A24" s="5">
        <v>40617</v>
      </c>
      <c r="B24" s="6">
        <f t="shared" si="0"/>
        <v>20645.290000000005</v>
      </c>
      <c r="C24" s="8">
        <f>B23*0.09%*3</f>
        <v>58.98228300000001</v>
      </c>
      <c r="D24" s="8"/>
      <c r="E24" s="9">
        <v>4.34</v>
      </c>
      <c r="F24" s="6">
        <v>1200</v>
      </c>
      <c r="G24" s="6"/>
      <c r="H24" s="6"/>
      <c r="I24" s="1" t="s">
        <v>25</v>
      </c>
    </row>
    <row r="25" spans="1:13">
      <c r="A25" s="5">
        <v>40620</v>
      </c>
      <c r="B25" s="6">
        <f t="shared" si="0"/>
        <v>19008.290000000005</v>
      </c>
      <c r="C25" s="8"/>
      <c r="D25" s="8"/>
      <c r="E25" s="9">
        <v>1.79</v>
      </c>
      <c r="F25" s="6">
        <v>1637</v>
      </c>
      <c r="G25" s="6"/>
      <c r="H25" s="6"/>
      <c r="I25" s="1" t="s">
        <v>26</v>
      </c>
    </row>
    <row r="26" spans="1:13">
      <c r="A26" s="5">
        <v>40634</v>
      </c>
      <c r="B26" s="6">
        <f t="shared" si="0"/>
        <v>17508.290000000005</v>
      </c>
      <c r="C26" s="8">
        <f>B25*0.09%</f>
        <v>17.107461000000004</v>
      </c>
      <c r="D26" s="8"/>
      <c r="E26" s="9">
        <v>7.82</v>
      </c>
      <c r="F26" s="6">
        <v>1500</v>
      </c>
      <c r="G26" s="6"/>
      <c r="H26" s="6"/>
      <c r="I26" s="1" t="s">
        <v>27</v>
      </c>
    </row>
    <row r="27" spans="1:13">
      <c r="A27" s="5">
        <v>40708</v>
      </c>
      <c r="B27" s="6">
        <f t="shared" si="0"/>
        <v>15976.400000000005</v>
      </c>
      <c r="C27" s="8">
        <f t="shared" ref="C27:C39" si="1">B26*0.09%*2</f>
        <v>31.514922000000006</v>
      </c>
      <c r="D27" s="8"/>
      <c r="E27" s="9">
        <v>20.8</v>
      </c>
      <c r="F27" s="6">
        <v>1531.89</v>
      </c>
      <c r="G27" s="6"/>
      <c r="H27" s="6"/>
      <c r="I27" s="1" t="s">
        <v>28</v>
      </c>
    </row>
    <row r="28" spans="1:13">
      <c r="A28" s="5">
        <v>40746</v>
      </c>
      <c r="B28" s="6">
        <f t="shared" si="0"/>
        <v>15574.510000000006</v>
      </c>
      <c r="C28" s="8">
        <f>B27*0.09%</f>
        <v>14.378760000000003</v>
      </c>
      <c r="D28" s="8"/>
      <c r="E28" s="9">
        <v>1.64</v>
      </c>
      <c r="F28" s="6">
        <v>401.89</v>
      </c>
      <c r="G28" s="6"/>
      <c r="H28" s="6"/>
      <c r="I28" s="1" t="s">
        <v>20</v>
      </c>
      <c r="J28" s="1" t="s">
        <v>29</v>
      </c>
    </row>
    <row r="29" spans="1:13">
      <c r="A29" s="5">
        <v>40857</v>
      </c>
      <c r="B29" s="6">
        <f t="shared" si="0"/>
        <v>14804.510000000006</v>
      </c>
      <c r="C29" s="8">
        <f>B28*0.09%*4</f>
        <v>56.06823600000002</v>
      </c>
      <c r="D29" s="8"/>
      <c r="E29" s="9">
        <v>67.400000000000006</v>
      </c>
      <c r="F29" s="6">
        <v>770</v>
      </c>
      <c r="G29" s="6"/>
      <c r="H29" s="6"/>
      <c r="I29" s="11" t="s">
        <v>30</v>
      </c>
    </row>
    <row r="30" spans="1:13">
      <c r="A30" s="5">
        <v>40857</v>
      </c>
      <c r="B30" s="6">
        <f t="shared" si="0"/>
        <v>12804.510000000006</v>
      </c>
      <c r="C30" s="8"/>
      <c r="D30" s="8"/>
      <c r="E30" s="9"/>
      <c r="F30" s="6">
        <v>2000</v>
      </c>
      <c r="G30" s="6"/>
      <c r="H30" s="6"/>
      <c r="I30" s="12"/>
    </row>
    <row r="31" spans="1:13">
      <c r="A31" s="5">
        <v>40870</v>
      </c>
      <c r="B31" s="6">
        <f t="shared" si="0"/>
        <v>12704.510000000006</v>
      </c>
      <c r="C31" s="8"/>
      <c r="D31" s="8"/>
      <c r="E31" s="9"/>
      <c r="F31" s="6">
        <v>100</v>
      </c>
      <c r="G31" s="6"/>
      <c r="H31" s="6"/>
      <c r="I31" s="1" t="s">
        <v>20</v>
      </c>
    </row>
    <row r="32" spans="1:13">
      <c r="A32" s="7">
        <v>40997</v>
      </c>
      <c r="B32" s="6">
        <f t="shared" si="0"/>
        <v>9592.2200000000048</v>
      </c>
      <c r="C32" s="8">
        <f>B31*0.09%*4</f>
        <v>45.736236000000019</v>
      </c>
      <c r="D32" s="8"/>
      <c r="E32" s="9">
        <v>9.9499999999999993</v>
      </c>
      <c r="F32" s="6">
        <v>3112.29</v>
      </c>
      <c r="G32" s="6"/>
      <c r="H32" s="6"/>
      <c r="I32" s="1" t="s">
        <v>31</v>
      </c>
    </row>
    <row r="33" spans="1:11">
      <c r="A33" s="7">
        <v>40997</v>
      </c>
      <c r="B33" s="6">
        <f t="shared" si="0"/>
        <v>9504.5100000000057</v>
      </c>
      <c r="C33" s="8"/>
      <c r="D33" s="8"/>
      <c r="E33" s="9"/>
      <c r="F33" s="6">
        <v>87.71</v>
      </c>
      <c r="G33" s="6"/>
      <c r="H33" s="6"/>
      <c r="I33" s="1" t="s">
        <v>20</v>
      </c>
    </row>
    <row r="34" spans="1:11">
      <c r="A34" s="7">
        <v>40998</v>
      </c>
      <c r="B34" s="6">
        <f t="shared" si="0"/>
        <v>9480.3000000000065</v>
      </c>
      <c r="C34" s="8"/>
      <c r="D34" s="8"/>
      <c r="E34" s="9">
        <v>19.75</v>
      </c>
      <c r="F34" s="6">
        <v>24.21</v>
      </c>
      <c r="G34" s="6"/>
      <c r="H34" s="6"/>
      <c r="I34" s="1" t="s">
        <v>32</v>
      </c>
    </row>
    <row r="35" spans="1:11">
      <c r="A35" s="7">
        <v>40998</v>
      </c>
      <c r="B35" s="6">
        <f t="shared" si="0"/>
        <v>9254.5100000000057</v>
      </c>
      <c r="C35" s="8"/>
      <c r="D35" s="8"/>
      <c r="E35" s="9"/>
      <c r="F35" s="6">
        <v>225.79</v>
      </c>
      <c r="G35" s="6"/>
      <c r="H35" s="6"/>
      <c r="I35" s="1" t="s">
        <v>20</v>
      </c>
    </row>
    <row r="36" spans="1:11">
      <c r="A36" s="7">
        <v>41135</v>
      </c>
      <c r="B36" s="6">
        <f t="shared" si="0"/>
        <v>9054.5100000000057</v>
      </c>
      <c r="C36" s="8">
        <f>B35*0.09%*5</f>
        <v>41.645295000000019</v>
      </c>
      <c r="D36" s="8"/>
      <c r="E36" s="9">
        <v>142.26</v>
      </c>
      <c r="F36" s="6">
        <v>200</v>
      </c>
      <c r="G36" s="6"/>
      <c r="H36" s="6"/>
      <c r="I36" s="1" t="s">
        <v>33</v>
      </c>
      <c r="K36" s="13"/>
    </row>
    <row r="37" spans="1:11">
      <c r="A37" s="7">
        <v>41135</v>
      </c>
      <c r="B37" s="6">
        <f t="shared" si="0"/>
        <v>8881.3700000000063</v>
      </c>
      <c r="C37" s="8"/>
      <c r="D37" s="8"/>
      <c r="E37" s="9"/>
      <c r="F37" s="6">
        <v>173.14</v>
      </c>
      <c r="G37" s="6"/>
      <c r="H37" s="6"/>
      <c r="I37" s="1" t="s">
        <v>20</v>
      </c>
    </row>
    <row r="38" spans="1:11">
      <c r="A38" s="7">
        <v>41158</v>
      </c>
      <c r="B38" s="6">
        <f t="shared" si="0"/>
        <v>8581.3700000000063</v>
      </c>
      <c r="C38" s="8">
        <f>B37*0.09%</f>
        <v>7.9932330000000054</v>
      </c>
      <c r="D38" s="8"/>
      <c r="E38" s="9">
        <v>23.65</v>
      </c>
      <c r="F38" s="6">
        <v>300</v>
      </c>
      <c r="G38" s="6"/>
      <c r="H38" s="6"/>
      <c r="I38" s="1" t="s">
        <v>34</v>
      </c>
      <c r="K38" s="13"/>
    </row>
    <row r="39" spans="1:11">
      <c r="A39" s="7">
        <v>41229</v>
      </c>
      <c r="B39" s="6">
        <f t="shared" si="0"/>
        <v>7581.3700000000063</v>
      </c>
      <c r="C39" s="8">
        <f t="shared" si="1"/>
        <v>15.446466000000012</v>
      </c>
      <c r="D39" s="8"/>
      <c r="E39" s="9">
        <v>62.47</v>
      </c>
      <c r="F39" s="6">
        <v>1000</v>
      </c>
      <c r="G39" s="6"/>
      <c r="H39" s="6"/>
      <c r="I39" s="1" t="s">
        <v>35</v>
      </c>
    </row>
    <row r="40" spans="1:11">
      <c r="A40" s="5">
        <v>41345</v>
      </c>
      <c r="B40" s="6">
        <f t="shared" si="0"/>
        <v>7481.3700000000063</v>
      </c>
      <c r="C40" s="8">
        <f>B39*0.09%*4</f>
        <v>27.292932000000022</v>
      </c>
      <c r="D40" s="8"/>
      <c r="E40" s="9">
        <v>83.84</v>
      </c>
      <c r="F40" s="6">
        <v>100</v>
      </c>
      <c r="G40" s="6"/>
      <c r="H40" s="6"/>
      <c r="I40" s="1" t="s">
        <v>36</v>
      </c>
      <c r="K40" s="13"/>
    </row>
    <row r="41" spans="1:11">
      <c r="A41" s="5">
        <v>41354</v>
      </c>
      <c r="B41" s="6">
        <f t="shared" si="0"/>
        <v>7381.3700000000063</v>
      </c>
      <c r="C41" s="8"/>
      <c r="D41" s="8"/>
      <c r="E41" s="9">
        <v>8.27</v>
      </c>
      <c r="F41" s="6">
        <v>100</v>
      </c>
      <c r="G41" s="6"/>
      <c r="H41" s="6"/>
      <c r="I41" s="1" t="s">
        <v>37</v>
      </c>
    </row>
    <row r="42" spans="1:11">
      <c r="A42" s="5">
        <v>41416</v>
      </c>
      <c r="B42" s="6">
        <f>B41-F42</f>
        <v>7231.3700000000063</v>
      </c>
      <c r="C42" s="8">
        <f>B41*0.09%*2</f>
        <v>13.286466000000011</v>
      </c>
      <c r="D42" s="8"/>
      <c r="E42" s="9">
        <v>42.31</v>
      </c>
      <c r="F42" s="6">
        <v>150</v>
      </c>
      <c r="G42" s="6"/>
      <c r="H42" s="6"/>
      <c r="I42" s="1" t="s">
        <v>38</v>
      </c>
    </row>
    <row r="43" spans="1:11">
      <c r="A43" s="5">
        <v>41423</v>
      </c>
      <c r="B43" s="6">
        <f t="shared" ref="B43:B54" si="2">B42-F43</f>
        <v>6731.3700000000063</v>
      </c>
      <c r="C43" s="8"/>
      <c r="D43" s="8"/>
      <c r="E43" s="9"/>
      <c r="F43" s="6">
        <v>500</v>
      </c>
      <c r="G43" s="6"/>
      <c r="H43" s="6"/>
    </row>
    <row r="44" spans="1:11">
      <c r="A44" s="5">
        <v>41522</v>
      </c>
      <c r="B44" s="6">
        <f t="shared" si="2"/>
        <v>6531.3700000000063</v>
      </c>
      <c r="C44" s="8">
        <f>B43*0.09%*4</f>
        <v>24.232932000000023</v>
      </c>
      <c r="D44" s="8"/>
      <c r="E44" s="8"/>
      <c r="F44" s="6">
        <v>200</v>
      </c>
      <c r="G44" s="6"/>
      <c r="H44" s="6"/>
      <c r="J44" s="14" t="s">
        <v>39</v>
      </c>
    </row>
    <row r="45" spans="1:11">
      <c r="A45" s="5">
        <v>41578</v>
      </c>
      <c r="B45" s="6">
        <f t="shared" si="2"/>
        <v>6281.3700000000063</v>
      </c>
      <c r="C45" s="8">
        <f>B44*0.09%</f>
        <v>5.8782330000000051</v>
      </c>
      <c r="D45" s="6"/>
      <c r="E45" s="6"/>
      <c r="F45" s="6">
        <v>250</v>
      </c>
      <c r="G45" s="6"/>
      <c r="H45" s="6"/>
    </row>
    <row r="46" spans="1:11">
      <c r="A46" s="5">
        <v>41607</v>
      </c>
      <c r="B46" s="6">
        <f t="shared" si="2"/>
        <v>6031.3700000000063</v>
      </c>
      <c r="C46" s="8">
        <f>B45*0.09%</f>
        <v>5.6532330000000055</v>
      </c>
      <c r="D46" s="6"/>
      <c r="E46" s="6"/>
      <c r="F46" s="6">
        <v>250</v>
      </c>
      <c r="G46" s="6"/>
      <c r="H46" s="6"/>
    </row>
    <row r="47" spans="1:11">
      <c r="A47" s="7">
        <v>41710</v>
      </c>
      <c r="B47" s="6">
        <f t="shared" si="2"/>
        <v>5921.3700000000063</v>
      </c>
      <c r="C47" s="8">
        <f t="shared" ref="C47" si="3">B46*0.09%*4</f>
        <v>21.712932000000023</v>
      </c>
      <c r="D47" s="6"/>
      <c r="E47" s="6"/>
      <c r="F47" s="6">
        <v>110</v>
      </c>
      <c r="G47" s="6"/>
      <c r="H47" s="6"/>
    </row>
    <row r="48" spans="1:11">
      <c r="A48" s="7">
        <v>41729</v>
      </c>
      <c r="B48" s="6">
        <f t="shared" si="2"/>
        <v>5821.3700000000063</v>
      </c>
      <c r="C48" s="8"/>
      <c r="D48" s="6"/>
      <c r="E48" s="6"/>
      <c r="F48" s="6">
        <v>100</v>
      </c>
      <c r="G48" s="6"/>
      <c r="H48" s="6"/>
    </row>
    <row r="49" spans="1:12">
      <c r="A49" s="7">
        <v>41899</v>
      </c>
      <c r="B49" s="6">
        <f t="shared" si="2"/>
        <v>5671.3700000000063</v>
      </c>
      <c r="C49" s="8">
        <f>B48*0.09%*6</f>
        <v>31.435398000000035</v>
      </c>
      <c r="D49" s="6"/>
      <c r="E49" s="6"/>
      <c r="F49" s="6">
        <v>150</v>
      </c>
      <c r="G49" s="6"/>
      <c r="H49" s="6"/>
    </row>
    <row r="50" spans="1:12">
      <c r="A50" s="7">
        <v>41975</v>
      </c>
      <c r="B50" s="6">
        <f t="shared" si="2"/>
        <v>5471.3700000000063</v>
      </c>
      <c r="C50" s="8">
        <f>B49*0.09%*3</f>
        <v>15.312699000000016</v>
      </c>
      <c r="D50" s="6"/>
      <c r="E50" s="6"/>
      <c r="F50" s="6">
        <v>200</v>
      </c>
      <c r="G50" s="6"/>
      <c r="H50" s="6"/>
    </row>
    <row r="51" spans="1:12">
      <c r="A51" s="5">
        <v>42222</v>
      </c>
      <c r="B51" s="6">
        <f t="shared" si="2"/>
        <v>5371.3700000000063</v>
      </c>
      <c r="C51" s="8">
        <f>B50*0.09%*8</f>
        <v>39.393864000000043</v>
      </c>
      <c r="D51" s="6"/>
      <c r="E51" s="6"/>
      <c r="F51" s="6">
        <v>100</v>
      </c>
      <c r="G51" s="6"/>
      <c r="H51" s="6"/>
    </row>
    <row r="52" spans="1:12">
      <c r="A52" s="5">
        <v>42254</v>
      </c>
      <c r="B52" s="6">
        <f t="shared" si="2"/>
        <v>5236.3700000000063</v>
      </c>
      <c r="C52" s="8">
        <f>B51*0.09%</f>
        <v>4.8342330000000056</v>
      </c>
      <c r="D52" s="6"/>
      <c r="E52" s="6"/>
      <c r="F52" s="6">
        <v>135</v>
      </c>
      <c r="G52" s="6"/>
      <c r="H52" s="6"/>
    </row>
    <row r="53" spans="1:12">
      <c r="A53" s="5">
        <v>42303</v>
      </c>
      <c r="B53" s="6">
        <f t="shared" si="2"/>
        <v>5036.3700000000063</v>
      </c>
      <c r="C53" s="8">
        <f>B52*0.09%</f>
        <v>4.7127330000000054</v>
      </c>
      <c r="D53" s="6"/>
      <c r="E53" s="6"/>
      <c r="F53" s="6">
        <v>200</v>
      </c>
      <c r="G53" s="6"/>
      <c r="H53" s="6"/>
    </row>
    <row r="54" spans="1:12">
      <c r="A54" s="5">
        <v>42360</v>
      </c>
      <c r="B54" s="6">
        <f t="shared" si="2"/>
        <v>4936.3700000000063</v>
      </c>
      <c r="C54" s="8">
        <f>B53*0.09%*2</f>
        <v>9.0654660000000113</v>
      </c>
      <c r="D54" s="6"/>
      <c r="E54" s="6"/>
      <c r="F54" s="6">
        <v>100</v>
      </c>
      <c r="G54" s="6"/>
      <c r="H54" s="6"/>
    </row>
    <row r="55" spans="1:12">
      <c r="A55" s="15"/>
      <c r="B55" s="16"/>
      <c r="C55" s="17">
        <f>SUM(C15:C54)</f>
        <v>862.99809300000049</v>
      </c>
      <c r="D55" s="16"/>
      <c r="E55" s="16"/>
      <c r="F55" s="16"/>
      <c r="G55" s="16">
        <f>B54+C55</f>
        <v>5799.3680930000064</v>
      </c>
      <c r="H55" s="16"/>
      <c r="I55" s="14" t="s">
        <v>40</v>
      </c>
    </row>
    <row r="56" spans="1:12">
      <c r="A56" s="7">
        <v>42580</v>
      </c>
      <c r="B56" s="6">
        <f>B54-F56</f>
        <v>4136.3700000000063</v>
      </c>
      <c r="C56" s="8">
        <f>B54*0.09%*7</f>
        <v>31.099131000000042</v>
      </c>
      <c r="D56" s="6"/>
      <c r="E56" s="6"/>
      <c r="F56" s="6">
        <v>800</v>
      </c>
      <c r="G56" s="6"/>
      <c r="H56" s="6"/>
      <c r="I56" s="14" t="s">
        <v>41</v>
      </c>
    </row>
    <row r="57" spans="1:12">
      <c r="A57" s="7">
        <v>42713</v>
      </c>
      <c r="B57" s="6">
        <f>B56-F57</f>
        <v>3696.3700000000063</v>
      </c>
      <c r="C57" s="8">
        <f>B56*0.09%*5</f>
        <v>18.613665000000029</v>
      </c>
      <c r="D57" s="6"/>
      <c r="E57" s="6"/>
      <c r="F57" s="6">
        <v>440</v>
      </c>
      <c r="G57" s="16">
        <f>G55-F56-F57+E67</f>
        <v>4559.3680930000064</v>
      </c>
      <c r="H57" s="6"/>
    </row>
    <row r="58" spans="1:12">
      <c r="A58" s="5">
        <v>43100</v>
      </c>
      <c r="B58" s="6">
        <f t="shared" ref="B58:B60" si="4">B57-F58</f>
        <v>3696.3700000000063</v>
      </c>
      <c r="C58" s="8">
        <f>B57*0.09%*12</f>
        <v>39.920796000000067</v>
      </c>
      <c r="D58" s="6"/>
      <c r="E58" s="8"/>
      <c r="F58" s="6"/>
      <c r="G58" s="6"/>
      <c r="H58" s="6"/>
    </row>
    <row r="59" spans="1:12">
      <c r="A59" s="5">
        <v>43100</v>
      </c>
      <c r="B59" s="6">
        <f t="shared" si="4"/>
        <v>1996.3700000000063</v>
      </c>
      <c r="C59" s="18">
        <f>SUM(C15:C58)</f>
        <v>1815.6297780000011</v>
      </c>
      <c r="D59" s="6" t="s">
        <v>42</v>
      </c>
      <c r="E59" s="8"/>
      <c r="F59" s="19">
        <v>1700</v>
      </c>
      <c r="G59" s="6"/>
      <c r="H59" s="6"/>
      <c r="I59" s="14" t="s">
        <v>43</v>
      </c>
    </row>
    <row r="60" spans="1:12">
      <c r="A60" s="5">
        <v>43100</v>
      </c>
      <c r="B60" s="20">
        <f t="shared" si="4"/>
        <v>-3.6299999999937427</v>
      </c>
      <c r="C60" s="8">
        <f>C59-B60</f>
        <v>1819.2597779999949</v>
      </c>
      <c r="D60" s="6"/>
      <c r="E60" s="8"/>
      <c r="F60" s="19">
        <v>2000</v>
      </c>
      <c r="G60" s="6"/>
      <c r="H60" s="6"/>
      <c r="I60" s="14" t="s">
        <v>44</v>
      </c>
    </row>
    <row r="61" spans="1:12">
      <c r="A61" s="7">
        <v>43465</v>
      </c>
      <c r="B61" s="6"/>
      <c r="C61" s="8"/>
      <c r="D61" s="6"/>
      <c r="E61" s="8"/>
      <c r="F61" s="6"/>
      <c r="G61" s="6"/>
      <c r="H61" s="6"/>
      <c r="I61" s="14"/>
    </row>
    <row r="62" spans="1:12">
      <c r="A62" s="5">
        <v>43830</v>
      </c>
      <c r="B62" s="6"/>
      <c r="C62" s="8"/>
      <c r="D62" s="6"/>
      <c r="E62" s="8"/>
      <c r="F62" s="6"/>
      <c r="G62" s="6"/>
      <c r="H62" s="6"/>
    </row>
    <row r="63" spans="1:12">
      <c r="A63" s="7">
        <v>44074</v>
      </c>
      <c r="B63" s="6"/>
      <c r="C63" s="8"/>
      <c r="D63" s="6"/>
      <c r="E63" s="8"/>
      <c r="F63" s="6"/>
      <c r="G63" s="6"/>
      <c r="H63" s="6"/>
      <c r="I63" s="1" t="s">
        <v>45</v>
      </c>
      <c r="L63" s="14"/>
    </row>
    <row r="64" spans="1:12">
      <c r="A64" s="7">
        <v>44082</v>
      </c>
      <c r="B64" s="6"/>
      <c r="C64" s="6"/>
      <c r="D64" s="6"/>
      <c r="E64" s="6"/>
      <c r="F64" s="6"/>
      <c r="G64" s="6"/>
      <c r="H64" s="6"/>
      <c r="I64" s="14" t="s">
        <v>43</v>
      </c>
    </row>
    <row r="65" spans="1:12">
      <c r="A65" s="21"/>
      <c r="B65" s="6"/>
      <c r="C65" s="6"/>
      <c r="D65" s="6"/>
      <c r="E65" s="6"/>
      <c r="F65" s="6"/>
      <c r="G65" s="6"/>
      <c r="H65" s="6"/>
      <c r="I65" s="14"/>
    </row>
    <row r="66" spans="1:12">
      <c r="A66" s="21"/>
      <c r="B66" s="6"/>
      <c r="C66" s="6"/>
      <c r="D66" s="6"/>
      <c r="E66" s="6"/>
      <c r="F66" s="6"/>
      <c r="G66" s="6"/>
      <c r="H66" s="6"/>
    </row>
    <row r="67" spans="1:12">
      <c r="A67" s="21"/>
      <c r="B67" s="6"/>
      <c r="C67" s="6"/>
      <c r="D67" s="6"/>
      <c r="E67" s="6">
        <f>SUM(E58:E66)</f>
        <v>0</v>
      </c>
      <c r="F67" s="6">
        <f t="shared" ref="F67:H67" si="5">SUM(F15:F66)</f>
        <v>35003.629999999997</v>
      </c>
      <c r="G67" s="6"/>
      <c r="H67" s="6">
        <f t="shared" si="5"/>
        <v>0</v>
      </c>
    </row>
    <row r="68" spans="1:12">
      <c r="H68" s="13">
        <f>G67+H67</f>
        <v>0</v>
      </c>
    </row>
    <row r="70" spans="1:12" ht="15.75">
      <c r="A70" s="24" t="s">
        <v>0</v>
      </c>
      <c r="B70" s="24"/>
      <c r="C70" s="24"/>
      <c r="D70" s="24"/>
      <c r="E70" s="24"/>
      <c r="F70" s="24"/>
      <c r="G70" s="24"/>
      <c r="H70" s="24"/>
      <c r="J70" s="22" t="s">
        <v>46</v>
      </c>
      <c r="K70" s="22"/>
      <c r="L70" s="22"/>
    </row>
  </sheetData>
  <mergeCells count="13">
    <mergeCell ref="A70:H70"/>
    <mergeCell ref="A7:G7"/>
    <mergeCell ref="A8:G8"/>
    <mergeCell ref="A9:G9"/>
    <mergeCell ref="A10:H10"/>
    <mergeCell ref="A11:H11"/>
    <mergeCell ref="A12:H12"/>
    <mergeCell ref="A6:G6"/>
    <mergeCell ref="A1:H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242δ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2022-09-12T16:17:10Z</dcterms:created>
  <dcterms:modified xsi:type="dcterms:W3CDTF">2023-06-03T06:55:19Z</dcterms:modified>
</cp:coreProperties>
</file>