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"/>
  </bookViews>
  <sheets>
    <sheet name="241θ1α1-2-3{παλιό" sheetId="3" r:id="rId1"/>
    <sheet name="241θ1 βάσει Δ.Ο.Υ." sheetId="4" r:id="rId2"/>
    <sheet name="241Θ1 βάσει ROCHILD" sheetId="5" r:id="rId3"/>
  </sheets>
  <calcPr calcId="125725"/>
</workbook>
</file>

<file path=xl/calcChain.xml><?xml version="1.0" encoding="utf-8"?>
<calcChain xmlns="http://schemas.openxmlformats.org/spreadsheetml/2006/main">
  <c r="G211" i="5"/>
  <c r="E211"/>
  <c r="C211"/>
  <c r="B211"/>
  <c r="D12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M109" i="3"/>
  <c r="M110"/>
  <c r="M111"/>
  <c r="M112"/>
  <c r="M113"/>
  <c r="M114"/>
  <c r="M102"/>
  <c r="M103"/>
  <c r="M104"/>
  <c r="M105"/>
  <c r="M106"/>
  <c r="M107"/>
  <c r="M108"/>
  <c r="M115"/>
  <c r="M116"/>
  <c r="M117"/>
  <c r="M118"/>
  <c r="G212" i="4"/>
  <c r="E212"/>
  <c r="C212"/>
  <c r="D12"/>
  <c r="D13" s="1"/>
  <c r="D14" s="1"/>
  <c r="D15" s="1"/>
  <c r="D16" s="1"/>
  <c r="M232" i="3"/>
  <c r="M233"/>
  <c r="M234"/>
  <c r="M235"/>
  <c r="M236"/>
  <c r="M224"/>
  <c r="M225"/>
  <c r="M226"/>
  <c r="M227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187"/>
  <c r="M188"/>
  <c r="M189"/>
  <c r="M190"/>
  <c r="M191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32"/>
  <c r="M133"/>
  <c r="M134"/>
  <c r="M135"/>
  <c r="M136"/>
  <c r="M137"/>
  <c r="M138"/>
  <c r="M139"/>
  <c r="M140"/>
  <c r="M141"/>
  <c r="M142"/>
  <c r="M143"/>
  <c r="M144"/>
  <c r="M145"/>
  <c r="M146"/>
  <c r="M119"/>
  <c r="M120"/>
  <c r="M121"/>
  <c r="M122"/>
  <c r="M123"/>
  <c r="M124"/>
  <c r="M125"/>
  <c r="M126"/>
  <c r="M127"/>
  <c r="M128"/>
  <c r="M129"/>
  <c r="M130"/>
  <c r="M131"/>
  <c r="M87"/>
  <c r="M88"/>
  <c r="M89"/>
  <c r="M90"/>
  <c r="M91"/>
  <c r="M92"/>
  <c r="M9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40"/>
  <c r="M41"/>
  <c r="M42"/>
  <c r="M43"/>
  <c r="M44"/>
  <c r="M45"/>
  <c r="M46"/>
  <c r="M47"/>
  <c r="M48"/>
  <c r="M24"/>
  <c r="M25"/>
  <c r="M26"/>
  <c r="M27"/>
  <c r="M28"/>
  <c r="M29"/>
  <c r="M30"/>
  <c r="M31"/>
  <c r="M32"/>
  <c r="M33"/>
  <c r="M34"/>
  <c r="M35"/>
  <c r="M36"/>
  <c r="M37"/>
  <c r="M20"/>
  <c r="M21"/>
  <c r="M16"/>
  <c r="M17"/>
  <c r="M18"/>
  <c r="D17" i="4" l="1"/>
  <c r="D18" s="1"/>
  <c r="D19" s="1"/>
  <c r="M94" i="3"/>
  <c r="M95"/>
  <c r="M96"/>
  <c r="M97"/>
  <c r="M98"/>
  <c r="M99"/>
  <c r="M100"/>
  <c r="M101"/>
  <c r="M74"/>
  <c r="M75"/>
  <c r="M76"/>
  <c r="M77"/>
  <c r="M78"/>
  <c r="M79"/>
  <c r="M80"/>
  <c r="M81"/>
  <c r="M82"/>
  <c r="M83"/>
  <c r="M84"/>
  <c r="M49"/>
  <c r="M50"/>
  <c r="M51"/>
  <c r="D20" i="4" l="1"/>
  <c r="D21" s="1"/>
  <c r="D22" s="1"/>
  <c r="E239" i="3"/>
  <c r="C239"/>
  <c r="D16"/>
  <c r="D17" s="1"/>
  <c r="M231"/>
  <c r="M230"/>
  <c r="M229"/>
  <c r="M228"/>
  <c r="M223"/>
  <c r="M193"/>
  <c r="M192"/>
  <c r="M186"/>
  <c r="M185"/>
  <c r="M184"/>
  <c r="M183"/>
  <c r="M182"/>
  <c r="M181"/>
  <c r="M180"/>
  <c r="M179"/>
  <c r="M178"/>
  <c r="M177"/>
  <c r="M176"/>
  <c r="M150"/>
  <c r="M149"/>
  <c r="M148"/>
  <c r="M147"/>
  <c r="M86"/>
  <c r="M85"/>
  <c r="M53"/>
  <c r="M52"/>
  <c r="M39"/>
  <c r="M38"/>
  <c r="M23"/>
  <c r="M22"/>
  <c r="M19"/>
  <c r="M15"/>
  <c r="D23" i="4" l="1"/>
  <c r="D24" s="1"/>
  <c r="D25" s="1"/>
  <c r="D18" i="3"/>
  <c r="D19" s="1"/>
  <c r="I239"/>
  <c r="D26" i="4" l="1"/>
  <c r="D27" s="1"/>
  <c r="D28" s="1"/>
  <c r="D20" i="3"/>
  <c r="D21" s="1"/>
  <c r="D22" s="1"/>
  <c r="D23" s="1"/>
  <c r="D24" s="1"/>
  <c r="D25" s="1"/>
  <c r="D29" i="4" l="1"/>
  <c r="D30" s="1"/>
  <c r="D26" i="3"/>
  <c r="D27" s="1"/>
  <c r="D28" s="1"/>
  <c r="D29" s="1"/>
  <c r="D31" i="4" l="1"/>
  <c r="D32" s="1"/>
  <c r="D33" s="1"/>
  <c r="D34" s="1"/>
  <c r="D35" s="1"/>
  <c r="D30" i="3"/>
  <c r="D31" s="1"/>
  <c r="D32" s="1"/>
  <c r="D33" s="1"/>
  <c r="D36" i="4" l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34" i="3"/>
  <c r="D35" s="1"/>
  <c r="D53" i="4" l="1"/>
  <c r="D36" i="3"/>
  <c r="D37" s="1"/>
  <c r="D38" s="1"/>
  <c r="D39" s="1"/>
  <c r="D54" i="4" l="1"/>
  <c r="D55" s="1"/>
  <c r="D40" i="3"/>
  <c r="D41" s="1"/>
  <c r="D42" s="1"/>
  <c r="D43" s="1"/>
  <c r="D44" s="1"/>
  <c r="D45" s="1"/>
  <c r="D56" i="4" l="1"/>
  <c r="D57" s="1"/>
  <c r="D58" s="1"/>
  <c r="D59" s="1"/>
  <c r="D60" s="1"/>
  <c r="D46" i="3"/>
  <c r="D47" s="1"/>
  <c r="D48" s="1"/>
  <c r="D49" s="1"/>
  <c r="D50" s="1"/>
  <c r="D51" s="1"/>
  <c r="D52" s="1"/>
  <c r="D61" i="4" l="1"/>
  <c r="D62" s="1"/>
  <c r="D53" i="3"/>
  <c r="D63" i="4" l="1"/>
  <c r="D64" s="1"/>
  <c r="D54" i="3"/>
  <c r="D55" s="1"/>
  <c r="D56" s="1"/>
  <c r="D57" s="1"/>
  <c r="D58" s="1"/>
  <c r="D59" s="1"/>
  <c r="D60" s="1"/>
  <c r="D61" s="1"/>
  <c r="D62" s="1"/>
  <c r="D63" s="1"/>
  <c r="D65" i="4" l="1"/>
  <c r="D66" s="1"/>
  <c r="D64" i="3"/>
  <c r="D67" i="4" l="1"/>
  <c r="D68" s="1"/>
  <c r="D65" i="3"/>
  <c r="D66" s="1"/>
  <c r="D67" s="1"/>
  <c r="D68" s="1"/>
  <c r="D69" s="1"/>
  <c r="D70" s="1"/>
  <c r="D69" i="4" l="1"/>
  <c r="D70" s="1"/>
  <c r="D71" s="1"/>
  <c r="D72" s="1"/>
  <c r="D73" s="1"/>
  <c r="D74" s="1"/>
  <c r="D71" i="3"/>
  <c r="D75" i="4" l="1"/>
  <c r="D76" s="1"/>
  <c r="D77" s="1"/>
  <c r="D78" s="1"/>
  <c r="D72" i="3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79" i="4" l="1"/>
  <c r="D80" s="1"/>
  <c r="D86" i="3"/>
  <c r="D87" s="1"/>
  <c r="D81" i="4" l="1"/>
  <c r="D82" s="1"/>
  <c r="D83" s="1"/>
  <c r="D88" i="3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84" i="4" l="1"/>
  <c r="D85" s="1"/>
  <c r="D86" s="1"/>
  <c r="D87" s="1"/>
  <c r="D120" i="3"/>
  <c r="D121" s="1"/>
  <c r="D122" s="1"/>
  <c r="D123" s="1"/>
  <c r="D124" s="1"/>
  <c r="D125" s="1"/>
  <c r="D126" s="1"/>
  <c r="D127" s="1"/>
  <c r="D128" s="1"/>
  <c r="D129" s="1"/>
  <c r="D130" s="1"/>
  <c r="D131" s="1"/>
  <c r="D132" s="1"/>
  <c r="D88" i="4" l="1"/>
  <c r="D133" i="3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l="1"/>
  <c r="D147" s="1"/>
  <c r="D148" s="1"/>
  <c r="D149" s="1"/>
  <c r="D150" s="1"/>
  <c r="D151" s="1"/>
  <c r="D152" s="1"/>
  <c r="D89" i="4"/>
  <c r="D90" s="1"/>
  <c r="D91" l="1"/>
  <c r="D92" s="1"/>
  <c r="D93" s="1"/>
  <c r="D153" i="3"/>
  <c r="D154" s="1"/>
  <c r="D155" s="1"/>
  <c r="D94" i="4" l="1"/>
  <c r="D95" s="1"/>
  <c r="D96" s="1"/>
  <c r="D97" s="1"/>
  <c r="D98" s="1"/>
  <c r="D99" s="1"/>
  <c r="D100" l="1"/>
  <c r="D101" s="1"/>
  <c r="D102" s="1"/>
  <c r="D103" s="1"/>
  <c r="D104" l="1"/>
  <c r="D105" s="1"/>
  <c r="D106" l="1"/>
  <c r="D107" s="1"/>
  <c r="D108" l="1"/>
  <c r="D109" s="1"/>
  <c r="D156" i="3" l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10" i="4"/>
  <c r="D111" s="1"/>
  <c r="D112" s="1"/>
  <c r="D113" l="1"/>
  <c r="D114" l="1"/>
  <c r="D115" s="1"/>
  <c r="D116" l="1"/>
  <c r="D117" s="1"/>
  <c r="D118" l="1"/>
  <c r="D119" s="1"/>
  <c r="D120" s="1"/>
  <c r="D121" l="1"/>
  <c r="D122" s="1"/>
  <c r="D123" s="1"/>
  <c r="D124" s="1"/>
  <c r="D125" l="1"/>
  <c r="D126" s="1"/>
  <c r="D127" s="1"/>
  <c r="D128" s="1"/>
  <c r="D129" s="1"/>
  <c r="D130" s="1"/>
  <c r="D131" l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77" i="3" l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49" i="4" l="1"/>
  <c r="D150" s="1"/>
  <c r="D151" s="1"/>
  <c r="D152" s="1"/>
  <c r="D153" s="1"/>
  <c r="D154" s="1"/>
  <c r="D155" s="1"/>
  <c r="D156" s="1"/>
  <c r="D157" s="1"/>
  <c r="D158" s="1"/>
  <c r="D159" s="1"/>
  <c r="D192" i="3" l="1"/>
  <c r="D193" s="1"/>
  <c r="D194" s="1"/>
  <c r="D195" s="1"/>
  <c r="D196" s="1"/>
  <c r="D197" s="1"/>
  <c r="D198" s="1"/>
  <c r="D199" s="1"/>
  <c r="D200" s="1"/>
  <c r="D160" i="4"/>
  <c r="D161" s="1"/>
  <c r="D162" s="1"/>
  <c r="D163" s="1"/>
  <c r="D164" s="1"/>
  <c r="D201" i="3" l="1"/>
  <c r="D202" s="1"/>
  <c r="D203" s="1"/>
  <c r="D204" s="1"/>
  <c r="D165" i="4"/>
  <c r="D166" s="1"/>
  <c r="D167" s="1"/>
  <c r="G239" i="3" l="1"/>
  <c r="I240" s="1"/>
  <c r="D205" l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168" i="4"/>
  <c r="D169" s="1"/>
  <c r="D170" s="1"/>
  <c r="D171" s="1"/>
  <c r="D172" l="1"/>
  <c r="D173" s="1"/>
  <c r="D174" s="1"/>
  <c r="D218" i="3"/>
  <c r="D219" s="1"/>
  <c r="D220" s="1"/>
  <c r="D221" s="1"/>
  <c r="D175" i="4" l="1"/>
  <c r="D176" s="1"/>
  <c r="D177" l="1"/>
  <c r="D178" s="1"/>
  <c r="D222" i="3"/>
  <c r="D223" s="1"/>
  <c r="D224" s="1"/>
  <c r="D225" s="1"/>
  <c r="D226" s="1"/>
  <c r="D227" s="1"/>
  <c r="D228" s="1"/>
  <c r="D229" s="1"/>
  <c r="B212" i="4" l="1"/>
  <c r="D179"/>
  <c r="D180" l="1"/>
  <c r="D181" s="1"/>
  <c r="D182" s="1"/>
  <c r="D183" s="1"/>
  <c r="D184" s="1"/>
  <c r="D185" s="1"/>
  <c r="D186" s="1"/>
  <c r="D187" s="1"/>
  <c r="D188" s="1"/>
  <c r="D189" l="1"/>
  <c r="D190" s="1"/>
  <c r="D191" s="1"/>
  <c r="D192" s="1"/>
  <c r="D193" s="1"/>
  <c r="D194" s="1"/>
  <c r="D195" s="1"/>
  <c r="D196" s="1"/>
  <c r="D230" i="3"/>
  <c r="D231" s="1"/>
  <c r="D232" s="1"/>
  <c r="D233" s="1"/>
  <c r="D234" s="1"/>
  <c r="D235" s="1"/>
  <c r="D236" s="1"/>
  <c r="B239"/>
  <c r="B240" s="1"/>
  <c r="D197" i="4" l="1"/>
  <c r="D198" s="1"/>
  <c r="D199" s="1"/>
  <c r="D200" s="1"/>
  <c r="D201" s="1"/>
  <c r="D202" s="1"/>
  <c r="D203" s="1"/>
  <c r="D204" s="1"/>
  <c r="D205" s="1"/>
  <c r="D206" s="1"/>
  <c r="D207" s="1"/>
</calcChain>
</file>

<file path=xl/sharedStrings.xml><?xml version="1.0" encoding="utf-8"?>
<sst xmlns="http://schemas.openxmlformats.org/spreadsheetml/2006/main" count="640" uniqueCount="115">
  <si>
    <t>**1** = ημερομηνία</t>
  </si>
  <si>
    <t>το μεγάλο μυστικό = ΌΧΙ ΑΝΑΚΕΦΑΛΑΙΟΠΟΙΗΣΗ ΤΟΚΩΝ</t>
  </si>
  <si>
    <t>το μεγαλύτερο μυστικό =  η πληρωμή πάει στο κεφάλαιο  ,  ΚΑΙ ΑΝ περισσεύει = ΠΑΛΙ στο κεφάλαιο</t>
  </si>
  <si>
    <t>το ΑΠΟΛΥΤΟ μυστικό = τόκος επί πληρωμένου κεφαλαίου , μένει ''παυλόπουλος'' μέχρι την αποπληρωμή του</t>
  </si>
  <si>
    <t>**1**</t>
  </si>
  <si>
    <t>**2**</t>
  </si>
  <si>
    <t>**3**</t>
  </si>
  <si>
    <t>**4**</t>
  </si>
  <si>
    <t>**5**</t>
  </si>
  <si>
    <t>**6**</t>
  </si>
  <si>
    <t>**7**</t>
  </si>
  <si>
    <t>**8**</t>
  </si>
  <si>
    <t>**7** = δεδουλευμένοι τόκοι - πρόστυμα - μαλί της γριάς</t>
  </si>
  <si>
    <t>**9**</t>
  </si>
  <si>
    <t>προσαύξηση</t>
  </si>
  <si>
    <t>για 2012</t>
  </si>
  <si>
    <t>για 2013</t>
  </si>
  <si>
    <t>**9** = δεδουλευμένοι τόκοι - πρόστυμα - μαλί της γριάς = ΑΚΙΝΗΤΟΙ</t>
  </si>
  <si>
    <t>**8** = δεδουλευμένοι τόκοι - πρόστυμα - μαλί της γριάς = ΣΥΝΟΛΟ</t>
  </si>
  <si>
    <t>επιτόκιο</t>
  </si>
  <si>
    <t>ποσό</t>
  </si>
  <si>
    <t>ανάΜήνα</t>
  </si>
  <si>
    <t>κατασχέσεις λογαριασμών ΤΡΑΠΕΖΑ</t>
  </si>
  <si>
    <t>**6** = μήνες έως επόμενη καταχώρηση</t>
  </si>
  <si>
    <t xml:space="preserve">χρεη = 2/2/2022 = zηλ - π4575 </t>
  </si>
  <si>
    <t>για 1998</t>
  </si>
  <si>
    <t>για 1999</t>
  </si>
  <si>
    <t>για 2000</t>
  </si>
  <si>
    <t>για 2001</t>
  </si>
  <si>
    <t>για 2002</t>
  </si>
  <si>
    <t>για 2003</t>
  </si>
  <si>
    <t>για 2004</t>
  </si>
  <si>
    <t>για zηλ = 0</t>
  </si>
  <si>
    <t>για 2005</t>
  </si>
  <si>
    <t>για 2006</t>
  </si>
  <si>
    <t>για 2007</t>
  </si>
  <si>
    <t>για 2008</t>
  </si>
  <si>
    <t>για 2009</t>
  </si>
  <si>
    <t>για 2010</t>
  </si>
  <si>
    <t>για 2011</t>
  </si>
  <si>
    <t>για 2014</t>
  </si>
  <si>
    <t>για 2015</t>
  </si>
  <si>
    <t>για zηλ = 4.675,96</t>
  </si>
  <si>
    <t>**3** = φόρος εισοδήματος - ΔΙΑΦΟΡΑ</t>
  </si>
  <si>
    <t>**2** = νεοΕισερχόμενος φόρος εισοδήματος</t>
  </si>
  <si>
    <t>**4** = φόρος εισοδήματος ΥΠΟΛΟΙΠΟ</t>
  </si>
  <si>
    <t xml:space="preserve">**5** = πληρωμή = 241θ1α2 </t>
  </si>
  <si>
    <t>εισόδημαΦΠ-80014-31/10/2007=??????????? /// 48δόσεις /// ΔΕΝ έχει συνημμένο τι ΣΚΑΤΑ πληρώνουμε = κεφάλαιο + τόκοι + προσαυξήσεις + μαλί της γριάς</t>
  </si>
  <si>
    <t>για 2007 ///  24δόσεις - α.α.=80009</t>
  </si>
  <si>
    <t>2008φόρος=80010-19/09/2008=??????????? /// 48δόσεις /// ΔΕΝ έχει συνημμένο τι ΣΚΑΤΑ πληρώνουμε = κεφάλαιο + τόκοι + προσαυξήσεις + μαλί της γριάς</t>
  </si>
  <si>
    <t>2009φόρος=80004-19/06/2010=??????????? /// 12δόσεις /// ΔΕΝ έχει συνημμένο τι ΣΚΑΤΑ πληρώνουμε = κεφάλαιο + τόκοι + προσαυξήσεις + μαλί της γριάς</t>
  </si>
  <si>
    <t>βάσει 80014</t>
  </si>
  <si>
    <t>πρόστιμο Κ.Β.Σ.</t>
  </si>
  <si>
    <t>ρύθμιση για 2005 -07/03/2007</t>
  </si>
  <si>
    <t xml:space="preserve">241θ1α1 = ΔΟΛΟΣ = ύπαρξη ή ΟΧΙ    φόρου εισοδήματος …///… και αν ΝΑΙ , ύψος αυτού </t>
  </si>
  <si>
    <t>241θ1α3 = ΔΟΛΟΣ = φόρος εισοδήματος- διαφορά</t>
  </si>
  <si>
    <t>241θ1α2 = ΔΟΛΟΣ = φόρος εισοδήματος- ΠΛΗΡΩΜΕΣ</t>
  </si>
  <si>
    <t>241θ1α1-2-3 = φόρος εισοδήματος</t>
  </si>
  <si>
    <t>zηλ = έκτακτη εισφορά</t>
  </si>
  <si>
    <t>για2010</t>
  </si>
  <si>
    <t>για2011</t>
  </si>
  <si>
    <t>πρόστιμο για 2008 &amp; 2009</t>
  </si>
  <si>
    <t>πρόστιμο για 2011</t>
  </si>
  <si>
    <t>ρύθμιση 44 δόσεις</t>
  </si>
  <si>
    <t>;;;???</t>
  </si>
  <si>
    <t>zηλ = έκτακτη εισφορά {και η δόση που πληρώθηκε 30/09/2011}</t>
  </si>
  <si>
    <t>zηλ =  659,36</t>
  </si>
  <si>
    <t>zηλ =  650</t>
  </si>
  <si>
    <t>ρύθμιση 74 δόσεις</t>
  </si>
  <si>
    <t>zηλ =  1.590,80</t>
  </si>
  <si>
    <t>ρύθμιση 100 δόσεις</t>
  </si>
  <si>
    <t>2014-φόρος</t>
  </si>
  <si>
    <t>zηλ =  3.303,40</t>
  </si>
  <si>
    <t>χρέη = Δ.Ο.Υ.</t>
  </si>
  <si>
    <t>για 2017</t>
  </si>
  <si>
    <t>zηλ = 653,26</t>
  </si>
  <si>
    <t>ρύθμιση 24 δόσεις</t>
  </si>
  <si>
    <t>για 2018</t>
  </si>
  <si>
    <t>zηλ = 650</t>
  </si>
  <si>
    <t>για 2016</t>
  </si>
  <si>
    <t>ΑΑΔΕ-πληρωμές</t>
  </si>
  <si>
    <t>ρύθμιση-72'</t>
  </si>
  <si>
    <t>zηλ = -2.262,68</t>
  </si>
  <si>
    <t>από ΕΝΦΙΑ</t>
  </si>
  <si>
    <t>από ΕΕΕΤΗΔΕ</t>
  </si>
  <si>
    <t>από ΕΕΕΤΗΔΕ - 2019</t>
  </si>
  <si>
    <t>από ΕΕΕΤΗΔΕ - 2020</t>
  </si>
  <si>
    <t>από ΕΕΕΤΗΔΕ - 2021</t>
  </si>
  <si>
    <t>από ΕΕΕΤΗΔΕ - 2022</t>
  </si>
  <si>
    <t>από ΦΜΥ</t>
  </si>
  <si>
    <t>από ΦΜΥ-2022</t>
  </si>
  <si>
    <t>για 2019</t>
  </si>
  <si>
    <t>για 2020</t>
  </si>
  <si>
    <t>προςΦΠΑ</t>
  </si>
  <si>
    <t>ΠΡΟΣ δεδουλευμένους τόκους &amp; ΦΠΑ</t>
  </si>
  <si>
    <t>**7** = δεδουλευμένοι τόκοι - πρόστυμα - μαλί της γριάς ΒΑΣΕΙ ΤΑΝ</t>
  </si>
  <si>
    <t>**5** = νεοΕισερχόμενο ποσό ΣΥΝ (+) δεδουλευμένοι τόκοι - πρόστυμα - μαλί της γριάς {{{{βάσει ΤΑΝ}}</t>
  </si>
  <si>
    <t>για 2021</t>
  </si>
  <si>
    <t>??-11-2022</t>
  </si>
  <si>
    <t xml:space="preserve">δανεικά από ΦΠΑ </t>
  </si>
  <si>
    <t>φυσικά ΜΕ ΑΝΑΚΕΦΑΛΑΙΟΠΟΙΗΣΗ ΤΟΚΩΝ - προσυξήσεων - μαλιά της γριάς</t>
  </si>
  <si>
    <t>241θ1(α-β-γ) = φόρος εισοδήματος</t>
  </si>
  <si>
    <t xml:space="preserve">241θ1α = ΔΟΛΟΣ = ύπαρξη ή ΟΧΙ    φόρου εισοδήματος …///… και αν ΝΑΙ , ύψος αυτού </t>
  </si>
  <si>
    <t>241θ1β = φόρος εισοδήματος- ΠΛΗΡΩΜΕΣ</t>
  </si>
  <si>
    <t>241θ1γ = ΔΟΛΟΣ = φόρος εισοδήματος- διαφορά</t>
  </si>
  <si>
    <t>zηλ 2018 = 650</t>
  </si>
  <si>
    <t>zηλ 2019 = 2.544,89</t>
  </si>
  <si>
    <t>zηλ 2020 = 381,12</t>
  </si>
  <si>
    <t>zηλ 2021 = 1.946,55</t>
  </si>
  <si>
    <t>για 2022</t>
  </si>
  <si>
    <t>zηλ 2022 = 864,09</t>
  </si>
  <si>
    <t>zηλ ρύθμιση -120</t>
  </si>
  <si>
    <t>zηλ ρύθμιση -24</t>
  </si>
  <si>
    <t>zηλ 2022</t>
  </si>
  <si>
    <t>zηλ φόρος 2023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</si>
</sst>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8"/>
      <color rgb="FF00B05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8"/>
      <color rgb="FF0070C0"/>
      <name val="Arial"/>
      <family val="2"/>
      <charset val="161"/>
    </font>
    <font>
      <sz val="20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14" fontId="3" fillId="3" borderId="1" xfId="0" applyNumberFormat="1" applyFont="1" applyFill="1" applyBorder="1"/>
    <xf numFmtId="43" fontId="3" fillId="0" borderId="1" xfId="1" applyFont="1" applyBorder="1"/>
    <xf numFmtId="43" fontId="3" fillId="0" borderId="1" xfId="1" applyFont="1" applyFill="1" applyBorder="1"/>
    <xf numFmtId="43" fontId="3" fillId="0" borderId="0" xfId="1" applyFont="1"/>
    <xf numFmtId="0" fontId="3" fillId="0" borderId="0" xfId="0" applyFont="1" applyFill="1"/>
    <xf numFmtId="43" fontId="3" fillId="0" borderId="0" xfId="0" applyNumberFormat="1" applyFont="1"/>
    <xf numFmtId="0" fontId="7" fillId="0" borderId="0" xfId="0" applyFont="1"/>
    <xf numFmtId="43" fontId="3" fillId="3" borderId="1" xfId="1" applyFont="1" applyFill="1" applyBorder="1"/>
    <xf numFmtId="14" fontId="3" fillId="0" borderId="1" xfId="0" applyNumberFormat="1" applyFont="1" applyBorder="1"/>
    <xf numFmtId="0" fontId="2" fillId="0" borderId="0" xfId="0" applyFont="1" applyAlignment="1"/>
    <xf numFmtId="14" fontId="3" fillId="0" borderId="1" xfId="0" applyNumberFormat="1" applyFont="1" applyFill="1" applyBorder="1"/>
    <xf numFmtId="43" fontId="3" fillId="2" borderId="1" xfId="1" applyFont="1" applyFill="1" applyBorder="1"/>
    <xf numFmtId="164" fontId="3" fillId="0" borderId="1" xfId="1" applyNumberFormat="1" applyFont="1" applyFill="1" applyBorder="1"/>
    <xf numFmtId="43" fontId="8" fillId="0" borderId="1" xfId="1" applyFont="1" applyFill="1" applyBorder="1"/>
    <xf numFmtId="43" fontId="3" fillId="4" borderId="1" xfId="1" applyFont="1" applyFill="1" applyBorder="1"/>
    <xf numFmtId="0" fontId="8" fillId="0" borderId="0" xfId="0" applyFont="1"/>
    <xf numFmtId="43" fontId="9" fillId="0" borderId="0" xfId="0" applyNumberFormat="1" applyFont="1"/>
    <xf numFmtId="43" fontId="3" fillId="5" borderId="1" xfId="1" applyFont="1" applyFill="1" applyBorder="1"/>
    <xf numFmtId="0" fontId="7" fillId="0" borderId="0" xfId="0" applyFont="1" applyFill="1"/>
    <xf numFmtId="0" fontId="3" fillId="0" borderId="0" xfId="0" applyFont="1" applyAlignment="1">
      <alignment horizontal="center"/>
    </xf>
    <xf numFmtId="43" fontId="3" fillId="0" borderId="0" xfId="1" applyFont="1" applyFill="1"/>
    <xf numFmtId="0" fontId="5" fillId="0" borderId="0" xfId="0" applyFont="1"/>
    <xf numFmtId="14" fontId="3" fillId="4" borderId="1" xfId="0" applyNumberFormat="1" applyFont="1" applyFill="1" applyBorder="1"/>
    <xf numFmtId="164" fontId="3" fillId="4" borderId="1" xfId="1" applyNumberFormat="1" applyFont="1" applyFill="1" applyBorder="1"/>
    <xf numFmtId="43" fontId="8" fillId="4" borderId="1" xfId="1" applyFont="1" applyFill="1" applyBorder="1"/>
    <xf numFmtId="43" fontId="7" fillId="0" borderId="1" xfId="1" applyFont="1" applyFill="1" applyBorder="1"/>
    <xf numFmtId="43" fontId="7" fillId="0" borderId="0" xfId="1" applyFont="1"/>
    <xf numFmtId="43" fontId="7" fillId="0" borderId="0" xfId="0" applyNumberFormat="1" applyFont="1"/>
    <xf numFmtId="14" fontId="3" fillId="5" borderId="1" xfId="0" applyNumberFormat="1" applyFont="1" applyFill="1" applyBorder="1"/>
    <xf numFmtId="43" fontId="7" fillId="5" borderId="1" xfId="1" applyFont="1" applyFill="1" applyBorder="1"/>
    <xf numFmtId="164" fontId="3" fillId="5" borderId="1" xfId="1" applyNumberFormat="1" applyFont="1" applyFill="1" applyBorder="1"/>
    <xf numFmtId="14" fontId="3" fillId="7" borderId="1" xfId="0" applyNumberFormat="1" applyFont="1" applyFill="1" applyBorder="1"/>
    <xf numFmtId="43" fontId="3" fillId="7" borderId="1" xfId="1" applyFont="1" applyFill="1" applyBorder="1"/>
    <xf numFmtId="43" fontId="7" fillId="7" borderId="1" xfId="1" applyFont="1" applyFill="1" applyBorder="1"/>
    <xf numFmtId="164" fontId="3" fillId="7" borderId="1" xfId="1" applyNumberFormat="1" applyFont="1" applyFill="1" applyBorder="1"/>
    <xf numFmtId="14" fontId="3" fillId="6" borderId="1" xfId="0" applyNumberFormat="1" applyFont="1" applyFill="1" applyBorder="1"/>
    <xf numFmtId="43" fontId="3" fillId="6" borderId="1" xfId="1" applyFont="1" applyFill="1" applyBorder="1"/>
    <xf numFmtId="43" fontId="7" fillId="6" borderId="1" xfId="1" applyFont="1" applyFill="1" applyBorder="1"/>
    <xf numFmtId="164" fontId="3" fillId="6" borderId="1" xfId="1" applyNumberFormat="1" applyFont="1" applyFill="1" applyBorder="1"/>
    <xf numFmtId="0" fontId="10" fillId="0" borderId="0" xfId="0" applyFont="1"/>
    <xf numFmtId="0" fontId="11" fillId="5" borderId="0" xfId="0" applyFont="1" applyFill="1"/>
    <xf numFmtId="43" fontId="3" fillId="8" borderId="1" xfId="1" applyFont="1" applyFill="1" applyBorder="1"/>
    <xf numFmtId="43" fontId="5" fillId="0" borderId="0" xfId="0" applyNumberFormat="1" applyFont="1"/>
    <xf numFmtId="43" fontId="7" fillId="0" borderId="1" xfId="1" applyFont="1" applyBorder="1"/>
    <xf numFmtId="164" fontId="3" fillId="9" borderId="1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66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4"/>
  <sheetViews>
    <sheetView zoomScale="140" zoomScaleNormal="140" workbookViewId="0">
      <pane ySplit="14" topLeftCell="A15" activePane="bottomLeft" state="frozen"/>
      <selection pane="bottomLeft" activeCell="B18" sqref="B18"/>
    </sheetView>
  </sheetViews>
  <sheetFormatPr defaultRowHeight="11.25"/>
  <cols>
    <col min="1" max="1" width="6.77734375" style="1" bestFit="1" customWidth="1"/>
    <col min="2" max="3" width="8.6640625" style="1" bestFit="1" customWidth="1"/>
    <col min="4" max="4" width="8" style="1" bestFit="1" customWidth="1"/>
    <col min="5" max="5" width="9" style="1" customWidth="1"/>
    <col min="6" max="6" width="7.109375" style="1" customWidth="1"/>
    <col min="7" max="7" width="8" style="1" bestFit="1" customWidth="1"/>
    <col min="8" max="8" width="8.88671875" style="1"/>
    <col min="9" max="9" width="13.88671875" style="1" bestFit="1" customWidth="1"/>
    <col min="10" max="10" width="19.109375" style="1" customWidth="1"/>
    <col min="11" max="11" width="12.6640625" style="1" customWidth="1"/>
    <col min="12" max="13" width="8.88671875" style="1"/>
    <col min="14" max="14" width="13.88671875" style="1" bestFit="1" customWidth="1"/>
    <col min="15" max="15" width="12.5546875" style="1" customWidth="1"/>
    <col min="16" max="16" width="13.88671875" style="1" bestFit="1" customWidth="1"/>
    <col min="17" max="16384" width="8.88671875" style="1"/>
  </cols>
  <sheetData>
    <row r="1" spans="1:17" ht="15.75">
      <c r="A1" s="50" t="s">
        <v>57</v>
      </c>
      <c r="B1" s="50"/>
      <c r="C1" s="50"/>
      <c r="D1" s="50"/>
      <c r="E1" s="50"/>
      <c r="F1" s="50"/>
      <c r="G1" s="50"/>
      <c r="H1" s="50"/>
      <c r="I1" s="50"/>
      <c r="J1" s="2"/>
      <c r="K1" s="2" t="s">
        <v>14</v>
      </c>
      <c r="L1" s="2" t="s">
        <v>19</v>
      </c>
      <c r="M1" s="2" t="s">
        <v>21</v>
      </c>
      <c r="N1" s="2" t="s">
        <v>20</v>
      </c>
      <c r="O1" s="2"/>
      <c r="P1" s="2"/>
      <c r="Q1" s="2"/>
    </row>
    <row r="2" spans="1:17">
      <c r="A2" s="49" t="s">
        <v>0</v>
      </c>
      <c r="B2" s="49"/>
      <c r="C2" s="49"/>
      <c r="D2" s="49"/>
      <c r="E2" s="49"/>
      <c r="F2" s="49"/>
      <c r="G2" s="49"/>
      <c r="H2" s="49"/>
      <c r="I2" s="23"/>
    </row>
    <row r="3" spans="1:17">
      <c r="A3" s="49" t="s">
        <v>44</v>
      </c>
      <c r="B3" s="49"/>
      <c r="C3" s="49"/>
      <c r="D3" s="49"/>
      <c r="E3" s="49"/>
      <c r="F3" s="49"/>
      <c r="G3" s="49"/>
      <c r="H3" s="49"/>
      <c r="I3" s="23"/>
    </row>
    <row r="4" spans="1:17">
      <c r="A4" s="49" t="s">
        <v>43</v>
      </c>
      <c r="B4" s="49"/>
      <c r="C4" s="49"/>
      <c r="D4" s="49"/>
      <c r="E4" s="49"/>
      <c r="F4" s="49"/>
      <c r="G4" s="49"/>
      <c r="H4" s="49"/>
      <c r="I4" s="23"/>
    </row>
    <row r="5" spans="1:17">
      <c r="A5" s="49" t="s">
        <v>45</v>
      </c>
      <c r="B5" s="49"/>
      <c r="C5" s="49"/>
      <c r="D5" s="49"/>
      <c r="E5" s="49"/>
      <c r="F5" s="49"/>
      <c r="G5" s="49"/>
      <c r="H5" s="49"/>
      <c r="I5" s="23"/>
    </row>
    <row r="6" spans="1:17">
      <c r="A6" s="49" t="s">
        <v>46</v>
      </c>
      <c r="B6" s="49"/>
      <c r="C6" s="49"/>
      <c r="D6" s="49"/>
      <c r="E6" s="49"/>
      <c r="F6" s="49"/>
      <c r="G6" s="49"/>
      <c r="H6" s="49"/>
      <c r="I6" s="23"/>
    </row>
    <row r="7" spans="1:17">
      <c r="A7" s="49" t="s">
        <v>23</v>
      </c>
      <c r="B7" s="49"/>
      <c r="C7" s="49"/>
      <c r="D7" s="49"/>
      <c r="E7" s="49"/>
      <c r="F7" s="49"/>
      <c r="G7" s="49"/>
      <c r="H7" s="49"/>
      <c r="I7" s="23"/>
    </row>
    <row r="8" spans="1:17">
      <c r="A8" s="49" t="s">
        <v>12</v>
      </c>
      <c r="B8" s="49"/>
      <c r="C8" s="49"/>
      <c r="D8" s="49"/>
      <c r="E8" s="49"/>
      <c r="F8" s="49"/>
      <c r="G8" s="49"/>
      <c r="H8" s="49"/>
      <c r="I8" s="23"/>
    </row>
    <row r="9" spans="1:17">
      <c r="A9" s="49" t="s">
        <v>18</v>
      </c>
      <c r="B9" s="49"/>
      <c r="C9" s="49"/>
      <c r="D9" s="49"/>
      <c r="E9" s="49"/>
      <c r="F9" s="49"/>
      <c r="G9" s="49"/>
      <c r="H9" s="49"/>
      <c r="I9" s="23"/>
    </row>
    <row r="10" spans="1:17">
      <c r="A10" s="49" t="s">
        <v>17</v>
      </c>
      <c r="B10" s="49"/>
      <c r="C10" s="49"/>
      <c r="D10" s="49"/>
      <c r="E10" s="49"/>
      <c r="F10" s="49"/>
      <c r="G10" s="49"/>
      <c r="H10" s="49"/>
      <c r="I10" s="23"/>
    </row>
    <row r="11" spans="1:17">
      <c r="A11" s="52" t="s">
        <v>1</v>
      </c>
      <c r="B11" s="52"/>
      <c r="C11" s="52"/>
      <c r="D11" s="52"/>
      <c r="E11" s="52"/>
      <c r="F11" s="52"/>
      <c r="G11" s="52"/>
      <c r="H11" s="52"/>
      <c r="I11" s="52"/>
    </row>
    <row r="12" spans="1:17">
      <c r="A12" s="53" t="s">
        <v>2</v>
      </c>
      <c r="B12" s="53"/>
      <c r="C12" s="53"/>
      <c r="D12" s="53"/>
      <c r="E12" s="53"/>
      <c r="F12" s="53"/>
      <c r="G12" s="53"/>
      <c r="H12" s="53"/>
      <c r="I12" s="53"/>
    </row>
    <row r="13" spans="1:17">
      <c r="A13" s="51" t="s">
        <v>3</v>
      </c>
      <c r="B13" s="51"/>
      <c r="C13" s="51"/>
      <c r="D13" s="51"/>
      <c r="E13" s="51"/>
      <c r="F13" s="51"/>
      <c r="G13" s="51"/>
      <c r="H13" s="51"/>
      <c r="I13" s="51"/>
    </row>
    <row r="14" spans="1:17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13</v>
      </c>
    </row>
    <row r="15" spans="1:17">
      <c r="A15" s="14">
        <v>36402</v>
      </c>
      <c r="B15" s="6">
        <v>2034.17</v>
      </c>
      <c r="C15" s="6"/>
      <c r="D15" s="6"/>
      <c r="E15" s="6"/>
      <c r="F15" s="16"/>
      <c r="G15" s="6"/>
      <c r="H15" s="6"/>
      <c r="I15" s="6"/>
      <c r="J15" s="1" t="s">
        <v>25</v>
      </c>
      <c r="L15" s="1">
        <v>8.75</v>
      </c>
      <c r="M15" s="7">
        <f>L15/12</f>
        <v>0.72916666666666663</v>
      </c>
    </row>
    <row r="16" spans="1:17">
      <c r="A16" s="14">
        <v>36402</v>
      </c>
      <c r="B16" s="6"/>
      <c r="C16" s="29">
        <v>-2662.91</v>
      </c>
      <c r="D16" s="6">
        <f>B15+C16</f>
        <v>-628.73999999999978</v>
      </c>
      <c r="E16" s="6"/>
      <c r="F16" s="16"/>
      <c r="G16" s="6"/>
      <c r="H16" s="6"/>
      <c r="I16" s="6"/>
      <c r="L16" s="1">
        <v>8.75</v>
      </c>
      <c r="M16" s="7">
        <f t="shared" ref="M16:M18" si="0">L16/12</f>
        <v>0.72916666666666663</v>
      </c>
    </row>
    <row r="17" spans="1:15">
      <c r="A17" s="14">
        <v>36402</v>
      </c>
      <c r="B17" s="6"/>
      <c r="C17" s="6"/>
      <c r="D17" s="6">
        <f>D16-E17</f>
        <v>-2662.91</v>
      </c>
      <c r="E17" s="11">
        <v>2034.17</v>
      </c>
      <c r="F17" s="16"/>
      <c r="G17" s="6"/>
      <c r="H17" s="6"/>
      <c r="I17" s="6"/>
      <c r="L17" s="1">
        <v>8.75</v>
      </c>
      <c r="M17" s="7">
        <f t="shared" si="0"/>
        <v>0.72916666666666663</v>
      </c>
    </row>
    <row r="18" spans="1:15">
      <c r="A18" s="14">
        <v>36853</v>
      </c>
      <c r="B18" s="6">
        <v>4398.95</v>
      </c>
      <c r="C18" s="6"/>
      <c r="D18" s="6">
        <f>D17+B18</f>
        <v>1736.04</v>
      </c>
      <c r="E18" s="6"/>
      <c r="F18" s="16"/>
      <c r="G18" s="6"/>
      <c r="H18" s="6"/>
      <c r="I18" s="6"/>
      <c r="J18" s="1" t="s">
        <v>26</v>
      </c>
      <c r="L18" s="1">
        <v>8.75</v>
      </c>
      <c r="M18" s="7">
        <f t="shared" si="0"/>
        <v>0.72916666666666663</v>
      </c>
    </row>
    <row r="19" spans="1:15">
      <c r="A19" s="14">
        <v>36853</v>
      </c>
      <c r="B19" s="6"/>
      <c r="C19" s="29">
        <v>-3020.11</v>
      </c>
      <c r="D19" s="6">
        <f>D18+C19</f>
        <v>-1284.0700000000002</v>
      </c>
      <c r="E19" s="6"/>
      <c r="F19" s="16"/>
      <c r="G19" s="6"/>
      <c r="H19" s="6"/>
      <c r="I19" s="6"/>
      <c r="L19" s="1">
        <v>8.75</v>
      </c>
      <c r="M19" s="7">
        <f t="shared" ref="M19:M177" si="1">L19/12</f>
        <v>0.72916666666666663</v>
      </c>
      <c r="O19" s="7"/>
    </row>
    <row r="20" spans="1:15">
      <c r="A20" s="32">
        <v>36853</v>
      </c>
      <c r="B20" s="21"/>
      <c r="C20" s="33"/>
      <c r="D20" s="6">
        <f>D19-E20</f>
        <v>-1438.5900000000001</v>
      </c>
      <c r="E20" s="6">
        <v>154.52000000000001</v>
      </c>
      <c r="F20" s="34"/>
      <c r="G20" s="21"/>
      <c r="H20" s="21"/>
      <c r="I20" s="21"/>
      <c r="J20" s="25" t="s">
        <v>89</v>
      </c>
      <c r="L20" s="1">
        <v>8.75</v>
      </c>
      <c r="M20" s="7">
        <f t="shared" si="1"/>
        <v>0.72916666666666663</v>
      </c>
      <c r="O20" s="7"/>
    </row>
    <row r="21" spans="1:15">
      <c r="A21" s="14">
        <v>36853</v>
      </c>
      <c r="B21" s="6"/>
      <c r="C21" s="6"/>
      <c r="D21" s="6">
        <f>D20-E21</f>
        <v>-5837.54</v>
      </c>
      <c r="E21" s="11">
        <v>4398.95</v>
      </c>
      <c r="F21" s="16"/>
      <c r="G21" s="6"/>
      <c r="H21" s="6"/>
      <c r="I21" s="6"/>
      <c r="L21" s="1">
        <v>8.75</v>
      </c>
      <c r="M21" s="7">
        <f t="shared" si="1"/>
        <v>0.72916666666666663</v>
      </c>
      <c r="O21" s="7"/>
    </row>
    <row r="22" spans="1:15">
      <c r="A22" s="14">
        <v>37143</v>
      </c>
      <c r="B22" s="6">
        <v>5839.95</v>
      </c>
      <c r="C22" s="6"/>
      <c r="D22" s="6">
        <f>D21+B22</f>
        <v>2.4099999999998545</v>
      </c>
      <c r="E22" s="6"/>
      <c r="F22" s="16"/>
      <c r="G22" s="6"/>
      <c r="H22" s="6"/>
      <c r="I22" s="6"/>
      <c r="J22" s="1" t="s">
        <v>27</v>
      </c>
      <c r="L22" s="1">
        <v>9</v>
      </c>
      <c r="M22" s="7">
        <f t="shared" si="1"/>
        <v>0.75</v>
      </c>
    </row>
    <row r="23" spans="1:15">
      <c r="A23" s="14">
        <v>37143</v>
      </c>
      <c r="B23" s="6"/>
      <c r="C23" s="29">
        <v>-719.17</v>
      </c>
      <c r="D23" s="6">
        <f>D22+C23</f>
        <v>-716.7600000000001</v>
      </c>
      <c r="E23" s="6"/>
      <c r="F23" s="16"/>
      <c r="G23" s="6"/>
      <c r="H23" s="6"/>
      <c r="I23" s="6"/>
      <c r="L23" s="1">
        <v>9</v>
      </c>
      <c r="M23" s="7">
        <f t="shared" si="1"/>
        <v>0.75</v>
      </c>
    </row>
    <row r="24" spans="1:15">
      <c r="A24" s="32">
        <v>37143</v>
      </c>
      <c r="B24" s="21"/>
      <c r="C24" s="33"/>
      <c r="D24" s="6">
        <f>D23-E24</f>
        <v>-821.74000000000012</v>
      </c>
      <c r="E24" s="6">
        <v>104.98</v>
      </c>
      <c r="F24" s="34"/>
      <c r="G24" s="21"/>
      <c r="H24" s="21"/>
      <c r="I24" s="21"/>
      <c r="J24" s="25" t="s">
        <v>89</v>
      </c>
      <c r="L24" s="1">
        <v>9</v>
      </c>
      <c r="M24" s="7">
        <f t="shared" si="1"/>
        <v>0.75</v>
      </c>
    </row>
    <row r="25" spans="1:15">
      <c r="A25" s="14">
        <v>37143</v>
      </c>
      <c r="B25" s="6"/>
      <c r="C25" s="6"/>
      <c r="D25" s="6">
        <f>D24-E25</f>
        <v>-5821.74</v>
      </c>
      <c r="E25" s="11">
        <v>5000</v>
      </c>
      <c r="F25" s="16"/>
      <c r="G25" s="6"/>
      <c r="H25" s="6"/>
      <c r="I25" s="6"/>
      <c r="L25" s="1">
        <v>9</v>
      </c>
      <c r="M25" s="7">
        <f t="shared" si="1"/>
        <v>0.75</v>
      </c>
    </row>
    <row r="26" spans="1:15">
      <c r="A26" s="14">
        <v>37498</v>
      </c>
      <c r="B26" s="6">
        <v>5455.42</v>
      </c>
      <c r="C26" s="6"/>
      <c r="D26" s="6">
        <f>D25+B26</f>
        <v>-366.31999999999971</v>
      </c>
      <c r="E26" s="6"/>
      <c r="F26" s="16"/>
      <c r="G26" s="6"/>
      <c r="H26" s="6"/>
      <c r="I26" s="6"/>
      <c r="J26" s="1" t="s">
        <v>28</v>
      </c>
      <c r="L26" s="1">
        <v>9</v>
      </c>
      <c r="M26" s="7">
        <f t="shared" si="1"/>
        <v>0.75</v>
      </c>
    </row>
    <row r="27" spans="1:15">
      <c r="A27" s="14">
        <v>37498</v>
      </c>
      <c r="B27" s="6"/>
      <c r="C27" s="29">
        <v>-6188.14</v>
      </c>
      <c r="D27" s="6">
        <f>D26+C27</f>
        <v>-6554.46</v>
      </c>
      <c r="E27" s="6"/>
      <c r="F27" s="16"/>
      <c r="G27" s="6"/>
      <c r="H27" s="6"/>
      <c r="I27" s="6"/>
      <c r="L27" s="1">
        <v>9</v>
      </c>
      <c r="M27" s="7">
        <f t="shared" si="1"/>
        <v>0.75</v>
      </c>
    </row>
    <row r="28" spans="1:15">
      <c r="A28" s="32">
        <v>37498</v>
      </c>
      <c r="B28" s="21"/>
      <c r="C28" s="33"/>
      <c r="D28" s="6">
        <f>D27-E28</f>
        <v>-6734.85</v>
      </c>
      <c r="E28" s="6">
        <v>180.39</v>
      </c>
      <c r="F28" s="34"/>
      <c r="G28" s="21"/>
      <c r="H28" s="21"/>
      <c r="I28" s="21"/>
      <c r="J28" s="25" t="s">
        <v>89</v>
      </c>
      <c r="L28" s="1">
        <v>9</v>
      </c>
      <c r="M28" s="7">
        <f t="shared" si="1"/>
        <v>0.75</v>
      </c>
    </row>
    <row r="29" spans="1:15">
      <c r="A29" s="14">
        <v>44803</v>
      </c>
      <c r="B29" s="6"/>
      <c r="C29" s="6"/>
      <c r="D29" s="6">
        <f>D28-E29</f>
        <v>-12190.27</v>
      </c>
      <c r="E29" s="11">
        <v>5455.42</v>
      </c>
      <c r="F29" s="16"/>
      <c r="G29" s="6"/>
      <c r="H29" s="6"/>
      <c r="I29" s="6"/>
      <c r="J29" s="1" t="s">
        <v>51</v>
      </c>
      <c r="L29" s="1">
        <v>9</v>
      </c>
      <c r="M29" s="7">
        <f t="shared" si="1"/>
        <v>0.75</v>
      </c>
    </row>
    <row r="30" spans="1:15">
      <c r="A30" s="14">
        <v>37741</v>
      </c>
      <c r="B30" s="6">
        <v>6160.33</v>
      </c>
      <c r="C30" s="6"/>
      <c r="D30" s="6">
        <f>D29+B30</f>
        <v>-6029.9400000000005</v>
      </c>
      <c r="E30" s="6"/>
      <c r="F30" s="16"/>
      <c r="G30" s="6"/>
      <c r="H30" s="6"/>
      <c r="I30" s="6"/>
      <c r="J30" s="1" t="s">
        <v>29</v>
      </c>
      <c r="L30" s="1">
        <v>9</v>
      </c>
      <c r="M30" s="7">
        <f t="shared" si="1"/>
        <v>0.75</v>
      </c>
    </row>
    <row r="31" spans="1:15">
      <c r="A31" s="14">
        <v>37741</v>
      </c>
      <c r="B31" s="6"/>
      <c r="C31" s="29">
        <v>-4948.24</v>
      </c>
      <c r="D31" s="6">
        <f>D30+C31</f>
        <v>-10978.18</v>
      </c>
      <c r="E31" s="6"/>
      <c r="F31" s="16"/>
      <c r="G31" s="6"/>
      <c r="H31" s="6"/>
      <c r="I31" s="6"/>
      <c r="L31" s="1">
        <v>9</v>
      </c>
      <c r="M31" s="7">
        <f t="shared" si="1"/>
        <v>0.75</v>
      </c>
    </row>
    <row r="32" spans="1:15">
      <c r="A32" s="32">
        <v>37741</v>
      </c>
      <c r="B32" s="21"/>
      <c r="C32" s="33"/>
      <c r="D32" s="6">
        <f>D31-E32</f>
        <v>-11158.86</v>
      </c>
      <c r="E32" s="6">
        <v>180.68</v>
      </c>
      <c r="F32" s="34"/>
      <c r="G32" s="21"/>
      <c r="H32" s="21"/>
      <c r="I32" s="21"/>
      <c r="J32" s="25" t="s">
        <v>89</v>
      </c>
      <c r="L32" s="1">
        <v>9</v>
      </c>
      <c r="M32" s="7">
        <f t="shared" si="1"/>
        <v>0.75</v>
      </c>
    </row>
    <row r="33" spans="1:13">
      <c r="A33" s="14">
        <v>37741</v>
      </c>
      <c r="B33" s="6"/>
      <c r="C33" s="6"/>
      <c r="D33" s="6">
        <f>D32-E33</f>
        <v>-17319.190000000002</v>
      </c>
      <c r="E33" s="11">
        <v>6160.33</v>
      </c>
      <c r="F33" s="16"/>
      <c r="G33" s="6"/>
      <c r="H33" s="6"/>
      <c r="I33" s="6"/>
      <c r="L33" s="1">
        <v>9</v>
      </c>
      <c r="M33" s="7">
        <f t="shared" si="1"/>
        <v>0.75</v>
      </c>
    </row>
    <row r="34" spans="1:13">
      <c r="A34" s="14">
        <v>38289</v>
      </c>
      <c r="B34" s="6">
        <v>21627.01</v>
      </c>
      <c r="C34" s="6"/>
      <c r="D34" s="6">
        <f>D33+B34</f>
        <v>4307.8199999999961</v>
      </c>
      <c r="E34" s="6"/>
      <c r="F34" s="16"/>
      <c r="G34" s="6"/>
      <c r="H34" s="6"/>
      <c r="I34" s="6"/>
      <c r="J34" s="1" t="s">
        <v>30</v>
      </c>
      <c r="L34" s="1">
        <v>9</v>
      </c>
      <c r="M34" s="7">
        <f t="shared" si="1"/>
        <v>0.75</v>
      </c>
    </row>
    <row r="35" spans="1:13">
      <c r="A35" s="14">
        <v>38289</v>
      </c>
      <c r="B35" s="6"/>
      <c r="C35" s="29">
        <v>-6277.58</v>
      </c>
      <c r="D35" s="6">
        <f>D34+C35</f>
        <v>-1969.7600000000039</v>
      </c>
      <c r="E35" s="6"/>
      <c r="F35" s="16"/>
      <c r="G35" s="6"/>
      <c r="H35" s="6"/>
      <c r="I35" s="6"/>
      <c r="J35" s="1" t="s">
        <v>32</v>
      </c>
      <c r="L35" s="1">
        <v>9</v>
      </c>
      <c r="M35" s="7">
        <f t="shared" si="1"/>
        <v>0.75</v>
      </c>
    </row>
    <row r="36" spans="1:13">
      <c r="A36" s="32">
        <v>38289</v>
      </c>
      <c r="B36" s="21"/>
      <c r="C36" s="33"/>
      <c r="D36" s="6">
        <f>D35-E36</f>
        <v>-2150.4400000000037</v>
      </c>
      <c r="E36" s="6">
        <v>180.68</v>
      </c>
      <c r="F36" s="34"/>
      <c r="G36" s="21"/>
      <c r="H36" s="21"/>
      <c r="I36" s="21"/>
      <c r="J36" s="25" t="s">
        <v>89</v>
      </c>
      <c r="L36" s="1">
        <v>9</v>
      </c>
      <c r="M36" s="7">
        <f t="shared" si="1"/>
        <v>0.75</v>
      </c>
    </row>
    <row r="37" spans="1:13">
      <c r="A37" s="14">
        <v>38289</v>
      </c>
      <c r="B37" s="6"/>
      <c r="C37" s="6"/>
      <c r="D37" s="6">
        <f>D36-E37</f>
        <v>-23777.45</v>
      </c>
      <c r="E37" s="11">
        <v>21627.01</v>
      </c>
      <c r="F37" s="16"/>
      <c r="G37" s="6"/>
      <c r="H37" s="6"/>
      <c r="I37" s="6"/>
      <c r="L37" s="1">
        <v>9</v>
      </c>
      <c r="M37" s="7">
        <f t="shared" si="1"/>
        <v>0.75</v>
      </c>
    </row>
    <row r="38" spans="1:13">
      <c r="A38" s="14">
        <v>38735</v>
      </c>
      <c r="B38" s="6">
        <v>18219.400000000001</v>
      </c>
      <c r="C38" s="6"/>
      <c r="D38" s="6">
        <f>D37+B38</f>
        <v>-5558.0499999999993</v>
      </c>
      <c r="E38" s="6"/>
      <c r="F38" s="16"/>
      <c r="G38" s="6"/>
      <c r="H38" s="6"/>
      <c r="I38" s="6"/>
      <c r="J38" s="1" t="s">
        <v>31</v>
      </c>
      <c r="L38" s="1">
        <v>9</v>
      </c>
      <c r="M38" s="7">
        <f t="shared" si="1"/>
        <v>0.75</v>
      </c>
    </row>
    <row r="39" spans="1:13">
      <c r="A39" s="14">
        <v>38735</v>
      </c>
      <c r="B39" s="6"/>
      <c r="C39" s="29">
        <v>-2253.17</v>
      </c>
      <c r="D39" s="6">
        <f>D38+C39</f>
        <v>-7811.2199999999993</v>
      </c>
      <c r="E39" s="6"/>
      <c r="F39" s="16"/>
      <c r="G39" s="6"/>
      <c r="H39" s="6"/>
      <c r="I39" s="6"/>
      <c r="J39" s="1" t="s">
        <v>32</v>
      </c>
      <c r="L39" s="1">
        <v>8.75</v>
      </c>
      <c r="M39" s="7">
        <f t="shared" si="1"/>
        <v>0.72916666666666663</v>
      </c>
    </row>
    <row r="40" spans="1:13">
      <c r="A40" s="32">
        <v>38735</v>
      </c>
      <c r="B40" s="21"/>
      <c r="C40" s="33"/>
      <c r="D40" s="6">
        <f>D39-E40</f>
        <v>-8100.0199999999995</v>
      </c>
      <c r="E40" s="6">
        <v>288.8</v>
      </c>
      <c r="F40" s="34"/>
      <c r="G40" s="21"/>
      <c r="H40" s="21"/>
      <c r="I40" s="21"/>
      <c r="J40" s="25" t="s">
        <v>89</v>
      </c>
      <c r="L40" s="1">
        <v>8.75</v>
      </c>
      <c r="M40" s="7">
        <f t="shared" si="1"/>
        <v>0.72916666666666663</v>
      </c>
    </row>
    <row r="41" spans="1:13">
      <c r="A41" s="14">
        <v>38748</v>
      </c>
      <c r="B41" s="6"/>
      <c r="C41" s="6"/>
      <c r="D41" s="6">
        <f>D40-E41</f>
        <v>-8442.09</v>
      </c>
      <c r="E41" s="6">
        <v>342.07</v>
      </c>
      <c r="F41" s="16"/>
      <c r="G41" s="6"/>
      <c r="H41" s="6"/>
      <c r="I41" s="6"/>
      <c r="J41" s="1" t="s">
        <v>52</v>
      </c>
      <c r="L41" s="1">
        <v>8.75</v>
      </c>
      <c r="M41" s="7">
        <f t="shared" si="1"/>
        <v>0.72916666666666663</v>
      </c>
    </row>
    <row r="42" spans="1:13">
      <c r="A42" s="14">
        <v>38776</v>
      </c>
      <c r="B42" s="6"/>
      <c r="C42" s="6"/>
      <c r="D42" s="6">
        <f>D41-E42</f>
        <v>-15661.09</v>
      </c>
      <c r="E42" s="6">
        <v>7219</v>
      </c>
      <c r="F42" s="16"/>
      <c r="G42" s="6"/>
      <c r="H42" s="6"/>
      <c r="I42" s="6"/>
      <c r="J42" s="1" t="s">
        <v>31</v>
      </c>
      <c r="L42" s="1">
        <v>8.75</v>
      </c>
      <c r="M42" s="7">
        <f t="shared" si="1"/>
        <v>0.72916666666666663</v>
      </c>
    </row>
    <row r="43" spans="1:13">
      <c r="A43" s="14">
        <v>38807</v>
      </c>
      <c r="B43" s="6"/>
      <c r="C43" s="6"/>
      <c r="D43" s="6">
        <f>D42-E43</f>
        <v>-26661.09</v>
      </c>
      <c r="E43" s="6">
        <v>11000</v>
      </c>
      <c r="F43" s="16"/>
      <c r="G43" s="6"/>
      <c r="H43" s="6"/>
      <c r="I43" s="6"/>
      <c r="J43" s="1" t="s">
        <v>31</v>
      </c>
      <c r="L43" s="1">
        <v>8.75</v>
      </c>
      <c r="M43" s="7">
        <f t="shared" si="1"/>
        <v>0.72916666666666663</v>
      </c>
    </row>
    <row r="44" spans="1:13">
      <c r="A44" s="14">
        <v>39148</v>
      </c>
      <c r="B44" s="6">
        <v>12819.48</v>
      </c>
      <c r="C44" s="6"/>
      <c r="D44" s="6">
        <f>D43+B44</f>
        <v>-13841.61</v>
      </c>
      <c r="E44" s="6"/>
      <c r="F44" s="16"/>
      <c r="G44" s="6"/>
      <c r="H44" s="6"/>
      <c r="I44" s="6"/>
      <c r="J44" s="1" t="s">
        <v>33</v>
      </c>
      <c r="L44" s="1">
        <v>8.75</v>
      </c>
      <c r="M44" s="7">
        <f t="shared" si="1"/>
        <v>0.72916666666666663</v>
      </c>
    </row>
    <row r="45" spans="1:13">
      <c r="A45" s="14">
        <v>39148</v>
      </c>
      <c r="B45" s="6"/>
      <c r="C45" s="29">
        <v>-6163.71</v>
      </c>
      <c r="D45" s="6">
        <f>D44+C45</f>
        <v>-20005.32</v>
      </c>
      <c r="E45" s="6"/>
      <c r="F45" s="16"/>
      <c r="G45" s="6"/>
      <c r="H45" s="6"/>
      <c r="I45" s="6"/>
      <c r="J45" s="1" t="s">
        <v>32</v>
      </c>
      <c r="K45" s="8"/>
      <c r="L45" s="1">
        <v>8.75</v>
      </c>
      <c r="M45" s="7">
        <f t="shared" si="1"/>
        <v>0.72916666666666663</v>
      </c>
    </row>
    <row r="46" spans="1:13">
      <c r="A46" s="32">
        <v>39148</v>
      </c>
      <c r="B46" s="21"/>
      <c r="C46" s="33"/>
      <c r="D46" s="6">
        <f t="shared" ref="D46:D51" si="2">D45-E46</f>
        <v>-20236.03</v>
      </c>
      <c r="E46" s="6">
        <v>230.71</v>
      </c>
      <c r="F46" s="34"/>
      <c r="G46" s="21"/>
      <c r="H46" s="21"/>
      <c r="I46" s="21"/>
      <c r="J46" s="25" t="s">
        <v>89</v>
      </c>
      <c r="K46" s="8"/>
      <c r="L46" s="1">
        <v>8.75</v>
      </c>
      <c r="M46" s="7">
        <f t="shared" si="1"/>
        <v>0.72916666666666663</v>
      </c>
    </row>
    <row r="47" spans="1:13">
      <c r="A47" s="14">
        <v>39148</v>
      </c>
      <c r="B47" s="6"/>
      <c r="C47" s="6"/>
      <c r="D47" s="6">
        <f t="shared" si="2"/>
        <v>-22799.93</v>
      </c>
      <c r="E47" s="6">
        <v>2563.9</v>
      </c>
      <c r="F47" s="16"/>
      <c r="G47" s="6"/>
      <c r="H47" s="6"/>
      <c r="I47" s="6"/>
      <c r="J47" s="1" t="s">
        <v>53</v>
      </c>
      <c r="K47" s="8"/>
      <c r="L47" s="1">
        <v>8.75</v>
      </c>
      <c r="M47" s="7">
        <f t="shared" si="1"/>
        <v>0.72916666666666663</v>
      </c>
    </row>
    <row r="48" spans="1:13">
      <c r="A48" s="14">
        <v>39202</v>
      </c>
      <c r="B48" s="6"/>
      <c r="C48" s="6"/>
      <c r="D48" s="6">
        <f t="shared" si="2"/>
        <v>-25381.78</v>
      </c>
      <c r="E48" s="6">
        <v>2581.85</v>
      </c>
      <c r="F48" s="16"/>
      <c r="G48" s="6"/>
      <c r="H48" s="6"/>
      <c r="I48" s="6"/>
      <c r="J48" s="1" t="s">
        <v>53</v>
      </c>
      <c r="K48" s="8"/>
      <c r="L48" s="1">
        <v>8.75</v>
      </c>
      <c r="M48" s="7">
        <f t="shared" si="1"/>
        <v>0.72916666666666663</v>
      </c>
    </row>
    <row r="49" spans="1:13">
      <c r="A49" s="14">
        <v>39233</v>
      </c>
      <c r="B49" s="6"/>
      <c r="C49" s="6"/>
      <c r="D49" s="6">
        <f t="shared" si="2"/>
        <v>-27981.57</v>
      </c>
      <c r="E49" s="6">
        <v>2599.79</v>
      </c>
      <c r="F49" s="16"/>
      <c r="G49" s="6"/>
      <c r="H49" s="6"/>
      <c r="I49" s="6"/>
      <c r="J49" s="1" t="s">
        <v>53</v>
      </c>
      <c r="K49" s="8"/>
      <c r="L49" s="1">
        <v>8.75</v>
      </c>
      <c r="M49" s="7">
        <f t="shared" si="1"/>
        <v>0.72916666666666663</v>
      </c>
    </row>
    <row r="50" spans="1:13">
      <c r="A50" s="14">
        <v>39262</v>
      </c>
      <c r="B50" s="6"/>
      <c r="C50" s="6"/>
      <c r="D50" s="6">
        <f t="shared" si="2"/>
        <v>-30599.309999999998</v>
      </c>
      <c r="E50" s="6">
        <v>2617.7399999999998</v>
      </c>
      <c r="F50" s="16"/>
      <c r="G50" s="6"/>
      <c r="H50" s="6"/>
      <c r="I50" s="6"/>
      <c r="J50" s="1" t="s">
        <v>53</v>
      </c>
      <c r="K50" s="8"/>
      <c r="L50" s="1">
        <v>8.75</v>
      </c>
      <c r="M50" s="7">
        <f t="shared" si="1"/>
        <v>0.72916666666666663</v>
      </c>
    </row>
    <row r="51" spans="1:13">
      <c r="A51" s="14">
        <v>39294</v>
      </c>
      <c r="B51" s="6"/>
      <c r="C51" s="6"/>
      <c r="D51" s="6">
        <f t="shared" si="2"/>
        <v>-33163.189999999995</v>
      </c>
      <c r="E51" s="6">
        <v>2563.88</v>
      </c>
      <c r="F51" s="16"/>
      <c r="G51" s="6"/>
      <c r="H51" s="6"/>
      <c r="I51" s="6"/>
      <c r="J51" s="1" t="s">
        <v>53</v>
      </c>
      <c r="K51" s="8"/>
      <c r="L51" s="1">
        <v>8.75</v>
      </c>
      <c r="M51" s="7">
        <f t="shared" si="1"/>
        <v>0.72916666666666663</v>
      </c>
    </row>
    <row r="52" spans="1:13">
      <c r="A52" s="14">
        <v>39386</v>
      </c>
      <c r="B52" s="6">
        <v>15567.52</v>
      </c>
      <c r="C52" s="6"/>
      <c r="D52" s="6">
        <f>D51+B52</f>
        <v>-17595.669999999995</v>
      </c>
      <c r="E52" s="6"/>
      <c r="F52" s="16"/>
      <c r="G52" s="6"/>
      <c r="H52" s="6"/>
      <c r="I52" s="6"/>
      <c r="J52" s="1" t="s">
        <v>34</v>
      </c>
      <c r="K52" s="8"/>
      <c r="L52" s="1">
        <v>8.75</v>
      </c>
      <c r="M52" s="7">
        <f t="shared" si="1"/>
        <v>0.72916666666666663</v>
      </c>
    </row>
    <row r="53" spans="1:13">
      <c r="A53" s="14">
        <v>39386</v>
      </c>
      <c r="B53" s="6"/>
      <c r="C53" s="29">
        <v>-8330.7199999999993</v>
      </c>
      <c r="D53" s="6">
        <f>D52+C53</f>
        <v>-25926.389999999992</v>
      </c>
      <c r="E53" s="6"/>
      <c r="F53" s="16"/>
      <c r="G53" s="6"/>
      <c r="H53" s="6"/>
      <c r="I53" s="6"/>
      <c r="J53" s="1" t="s">
        <v>32</v>
      </c>
      <c r="K53" s="8"/>
      <c r="L53" s="1">
        <v>8.5</v>
      </c>
      <c r="M53" s="7">
        <f t="shared" si="1"/>
        <v>0.70833333333333337</v>
      </c>
    </row>
    <row r="54" spans="1:13">
      <c r="A54" s="32">
        <v>39386</v>
      </c>
      <c r="B54" s="21"/>
      <c r="C54" s="33"/>
      <c r="D54" s="6">
        <f>D53-E54</f>
        <v>-26125.359999999993</v>
      </c>
      <c r="E54" s="6">
        <v>198.97</v>
      </c>
      <c r="F54" s="34"/>
      <c r="G54" s="21"/>
      <c r="H54" s="21"/>
      <c r="I54" s="21"/>
      <c r="J54" s="25" t="s">
        <v>89</v>
      </c>
      <c r="K54" s="8"/>
      <c r="L54" s="1">
        <v>8.5</v>
      </c>
      <c r="M54" s="7">
        <f t="shared" si="1"/>
        <v>0.70833333333333337</v>
      </c>
    </row>
    <row r="55" spans="1:13">
      <c r="A55" s="14">
        <v>39477</v>
      </c>
      <c r="B55" s="6"/>
      <c r="C55" s="6"/>
      <c r="D55" s="6">
        <f>D54-E55</f>
        <v>-27135.359999999993</v>
      </c>
      <c r="E55" s="6">
        <v>1010</v>
      </c>
      <c r="F55" s="16"/>
      <c r="G55" s="6"/>
      <c r="H55" s="6"/>
      <c r="I55" s="6"/>
      <c r="J55" s="1" t="s">
        <v>47</v>
      </c>
      <c r="K55" s="8"/>
      <c r="L55" s="1">
        <v>8.5</v>
      </c>
      <c r="M55" s="7">
        <f t="shared" si="1"/>
        <v>0.70833333333333337</v>
      </c>
    </row>
    <row r="56" spans="1:13">
      <c r="A56" s="14">
        <v>39507</v>
      </c>
      <c r="B56" s="6"/>
      <c r="C56" s="6"/>
      <c r="D56" s="6">
        <f t="shared" ref="D56:D62" si="3">D55-E56</f>
        <v>-28152.359999999993</v>
      </c>
      <c r="E56" s="6">
        <v>1017</v>
      </c>
      <c r="F56" s="16"/>
      <c r="G56" s="6"/>
      <c r="H56" s="6"/>
      <c r="I56" s="6"/>
      <c r="J56" s="1" t="s">
        <v>47</v>
      </c>
      <c r="K56" s="8"/>
      <c r="L56" s="1">
        <v>8.5</v>
      </c>
      <c r="M56" s="7">
        <f t="shared" si="1"/>
        <v>0.70833333333333337</v>
      </c>
    </row>
    <row r="57" spans="1:13">
      <c r="A57" s="14">
        <v>39535</v>
      </c>
      <c r="B57" s="6"/>
      <c r="C57" s="6"/>
      <c r="D57" s="6">
        <f t="shared" si="3"/>
        <v>-29176.359999999993</v>
      </c>
      <c r="E57" s="6">
        <v>1024</v>
      </c>
      <c r="F57" s="16"/>
      <c r="G57" s="6"/>
      <c r="H57" s="6"/>
      <c r="I57" s="6"/>
      <c r="J57" s="1" t="s">
        <v>47</v>
      </c>
      <c r="K57" s="8"/>
      <c r="L57" s="1">
        <v>8.5</v>
      </c>
      <c r="M57" s="7">
        <f t="shared" si="1"/>
        <v>0.70833333333333337</v>
      </c>
    </row>
    <row r="58" spans="1:13">
      <c r="A58" s="14">
        <v>39568</v>
      </c>
      <c r="B58" s="6"/>
      <c r="C58" s="6"/>
      <c r="D58" s="6">
        <f t="shared" si="3"/>
        <v>-30207.359999999993</v>
      </c>
      <c r="E58" s="6">
        <v>1031</v>
      </c>
      <c r="F58" s="16"/>
      <c r="G58" s="6"/>
      <c r="H58" s="6"/>
      <c r="I58" s="6"/>
      <c r="J58" s="1" t="s">
        <v>47</v>
      </c>
      <c r="K58" s="8"/>
      <c r="L58" s="1">
        <v>8.5</v>
      </c>
      <c r="M58" s="7">
        <f t="shared" si="1"/>
        <v>0.70833333333333337</v>
      </c>
    </row>
    <row r="59" spans="1:13">
      <c r="A59" s="14">
        <v>39598</v>
      </c>
      <c r="B59" s="6"/>
      <c r="C59" s="6"/>
      <c r="D59" s="6">
        <f t="shared" si="3"/>
        <v>-31245.359999999993</v>
      </c>
      <c r="E59" s="6">
        <v>1038</v>
      </c>
      <c r="F59" s="16"/>
      <c r="G59" s="6"/>
      <c r="H59" s="6"/>
      <c r="I59" s="6"/>
      <c r="J59" s="1" t="s">
        <v>47</v>
      </c>
      <c r="K59" s="8"/>
      <c r="L59" s="1">
        <v>8.5</v>
      </c>
      <c r="M59" s="7">
        <f t="shared" si="1"/>
        <v>0.70833333333333337</v>
      </c>
    </row>
    <row r="60" spans="1:13">
      <c r="A60" s="14">
        <v>39629</v>
      </c>
      <c r="B60" s="6"/>
      <c r="C60" s="6"/>
      <c r="D60" s="6">
        <f t="shared" si="3"/>
        <v>-32290.359999999993</v>
      </c>
      <c r="E60" s="6">
        <v>1045</v>
      </c>
      <c r="F60" s="16"/>
      <c r="G60" s="6"/>
      <c r="H60" s="6"/>
      <c r="I60" s="6"/>
      <c r="J60" s="1" t="s">
        <v>47</v>
      </c>
      <c r="K60" s="8"/>
      <c r="L60" s="1">
        <v>8.5</v>
      </c>
      <c r="M60" s="7">
        <f t="shared" si="1"/>
        <v>0.70833333333333337</v>
      </c>
    </row>
    <row r="61" spans="1:13">
      <c r="A61" s="14">
        <v>39660</v>
      </c>
      <c r="B61" s="6"/>
      <c r="C61" s="6"/>
      <c r="D61" s="6">
        <f t="shared" si="3"/>
        <v>-33342.359999999993</v>
      </c>
      <c r="E61" s="6">
        <v>1052</v>
      </c>
      <c r="F61" s="16"/>
      <c r="G61" s="6"/>
      <c r="H61" s="6"/>
      <c r="I61" s="6"/>
      <c r="J61" s="1" t="s">
        <v>47</v>
      </c>
      <c r="K61" s="8"/>
      <c r="L61" s="1">
        <v>8.5</v>
      </c>
      <c r="M61" s="7">
        <f t="shared" si="1"/>
        <v>0.70833333333333337</v>
      </c>
    </row>
    <row r="62" spans="1:13">
      <c r="A62" s="14">
        <v>39692</v>
      </c>
      <c r="B62" s="6"/>
      <c r="C62" s="6"/>
      <c r="D62" s="6">
        <f t="shared" si="3"/>
        <v>-34402.359999999993</v>
      </c>
      <c r="E62" s="6">
        <v>1060</v>
      </c>
      <c r="F62" s="16"/>
      <c r="G62" s="6"/>
      <c r="H62" s="6"/>
      <c r="I62" s="6"/>
      <c r="J62" s="1" t="s">
        <v>47</v>
      </c>
      <c r="K62" s="8"/>
      <c r="L62" s="1">
        <v>8.5</v>
      </c>
      <c r="M62" s="7">
        <f t="shared" si="1"/>
        <v>0.70833333333333337</v>
      </c>
    </row>
    <row r="63" spans="1:13">
      <c r="A63" s="14">
        <v>39710</v>
      </c>
      <c r="B63" s="6">
        <v>21594.29</v>
      </c>
      <c r="C63" s="6"/>
      <c r="D63" s="6">
        <f>D62+B63</f>
        <v>-12808.069999999992</v>
      </c>
      <c r="E63" s="6"/>
      <c r="F63" s="16"/>
      <c r="G63" s="6"/>
      <c r="H63" s="6"/>
      <c r="I63" s="6"/>
      <c r="J63" s="1" t="s">
        <v>35</v>
      </c>
      <c r="K63" s="8"/>
      <c r="L63" s="1">
        <v>8.5</v>
      </c>
      <c r="M63" s="7">
        <f t="shared" si="1"/>
        <v>0.70833333333333337</v>
      </c>
    </row>
    <row r="64" spans="1:13">
      <c r="A64" s="14">
        <v>39710</v>
      </c>
      <c r="B64" s="6"/>
      <c r="C64" s="29">
        <v>-6786.06</v>
      </c>
      <c r="D64" s="6">
        <f>D63+C64</f>
        <v>-19594.129999999994</v>
      </c>
      <c r="E64" s="6"/>
      <c r="F64" s="16"/>
      <c r="G64" s="6"/>
      <c r="H64" s="6"/>
      <c r="I64" s="6"/>
      <c r="J64" s="1" t="s">
        <v>32</v>
      </c>
      <c r="K64" s="8"/>
      <c r="L64" s="1">
        <v>8.5</v>
      </c>
      <c r="M64" s="7">
        <f t="shared" si="1"/>
        <v>0.70833333333333337</v>
      </c>
    </row>
    <row r="65" spans="1:13">
      <c r="A65" s="32">
        <v>39710</v>
      </c>
      <c r="B65" s="21"/>
      <c r="C65" s="33"/>
      <c r="D65" s="6">
        <f>D64-E65</f>
        <v>-19794.129999999994</v>
      </c>
      <c r="E65" s="6">
        <v>200</v>
      </c>
      <c r="F65" s="34"/>
      <c r="G65" s="21"/>
      <c r="H65" s="21"/>
      <c r="I65" s="21"/>
      <c r="J65" s="25" t="s">
        <v>89</v>
      </c>
      <c r="K65" s="8"/>
      <c r="L65" s="1">
        <v>8.5</v>
      </c>
      <c r="M65" s="7">
        <f t="shared" si="1"/>
        <v>0.70833333333333337</v>
      </c>
    </row>
    <row r="66" spans="1:13">
      <c r="A66" s="14">
        <v>39720</v>
      </c>
      <c r="B66" s="6"/>
      <c r="C66" s="6"/>
      <c r="D66" s="6">
        <f>D65-E66</f>
        <v>-20860.129999999994</v>
      </c>
      <c r="E66" s="6">
        <v>1066</v>
      </c>
      <c r="F66" s="16"/>
      <c r="G66" s="6"/>
      <c r="H66" s="6"/>
      <c r="I66" s="6"/>
      <c r="J66" s="1" t="s">
        <v>47</v>
      </c>
      <c r="K66" s="8"/>
      <c r="L66" s="1">
        <v>8.5</v>
      </c>
      <c r="M66" s="7">
        <f t="shared" si="1"/>
        <v>0.70833333333333337</v>
      </c>
    </row>
    <row r="67" spans="1:13">
      <c r="A67" s="14">
        <v>39751</v>
      </c>
      <c r="B67" s="6"/>
      <c r="C67" s="6"/>
      <c r="D67" s="6">
        <f t="shared" ref="D67:D69" si="4">D66-E67</f>
        <v>-21933.129999999994</v>
      </c>
      <c r="E67" s="6">
        <v>1073</v>
      </c>
      <c r="F67" s="16"/>
      <c r="G67" s="6"/>
      <c r="H67" s="6"/>
      <c r="I67" s="6"/>
      <c r="J67" s="1" t="s">
        <v>47</v>
      </c>
      <c r="K67" s="8"/>
      <c r="L67" s="1">
        <v>8.5</v>
      </c>
      <c r="M67" s="7">
        <f t="shared" si="1"/>
        <v>0.70833333333333337</v>
      </c>
    </row>
    <row r="68" spans="1:13">
      <c r="A68" s="14">
        <v>39786</v>
      </c>
      <c r="B68" s="6"/>
      <c r="C68" s="6"/>
      <c r="D68" s="6">
        <f t="shared" si="4"/>
        <v>-23132.099999999995</v>
      </c>
      <c r="E68" s="6">
        <v>1198.97</v>
      </c>
      <c r="F68" s="16"/>
      <c r="G68" s="6"/>
      <c r="H68" s="6"/>
      <c r="I68" s="6"/>
      <c r="J68" s="1" t="s">
        <v>47</v>
      </c>
      <c r="K68" s="8"/>
      <c r="L68" s="1">
        <v>8.5</v>
      </c>
      <c r="M68" s="7">
        <f t="shared" si="1"/>
        <v>0.70833333333333337</v>
      </c>
    </row>
    <row r="69" spans="1:13">
      <c r="A69" s="14">
        <v>39794</v>
      </c>
      <c r="B69" s="6"/>
      <c r="C69" s="6"/>
      <c r="D69" s="6">
        <f t="shared" si="4"/>
        <v>-24320.369999999995</v>
      </c>
      <c r="E69" s="6">
        <v>1188.27</v>
      </c>
      <c r="F69" s="16"/>
      <c r="G69" s="6"/>
      <c r="H69" s="6"/>
      <c r="I69" s="6"/>
      <c r="J69" s="1" t="s">
        <v>47</v>
      </c>
      <c r="K69" s="8"/>
      <c r="L69" s="1">
        <v>8.5</v>
      </c>
      <c r="M69" s="7">
        <f t="shared" si="1"/>
        <v>0.70833333333333337</v>
      </c>
    </row>
    <row r="70" spans="1:13">
      <c r="A70" s="14">
        <v>40086</v>
      </c>
      <c r="B70" s="6">
        <v>15924.44</v>
      </c>
      <c r="C70" s="6"/>
      <c r="D70" s="6">
        <f>D69+B70</f>
        <v>-8395.9299999999948</v>
      </c>
      <c r="E70" s="6"/>
      <c r="F70" s="16"/>
      <c r="G70" s="6"/>
      <c r="H70" s="6"/>
      <c r="I70" s="6"/>
      <c r="J70" s="1" t="s">
        <v>36</v>
      </c>
      <c r="K70" s="8"/>
      <c r="L70" s="1">
        <v>8.5</v>
      </c>
      <c r="M70" s="7">
        <f t="shared" si="1"/>
        <v>0.70833333333333337</v>
      </c>
    </row>
    <row r="71" spans="1:13">
      <c r="A71" s="14">
        <v>40086</v>
      </c>
      <c r="B71" s="6"/>
      <c r="C71" s="29">
        <v>-14898.03</v>
      </c>
      <c r="D71" s="6">
        <f>D70+C71</f>
        <v>-23293.959999999995</v>
      </c>
      <c r="E71" s="6"/>
      <c r="F71" s="16"/>
      <c r="G71" s="6"/>
      <c r="H71" s="6"/>
      <c r="I71" s="6"/>
      <c r="J71" s="1" t="s">
        <v>32</v>
      </c>
      <c r="K71" s="8"/>
      <c r="L71" s="1">
        <v>8.5</v>
      </c>
      <c r="M71" s="7">
        <f t="shared" si="1"/>
        <v>0.70833333333333337</v>
      </c>
    </row>
    <row r="72" spans="1:13">
      <c r="A72" s="32">
        <v>40086</v>
      </c>
      <c r="B72" s="21"/>
      <c r="C72" s="33"/>
      <c r="D72" s="6">
        <f>D71-E72</f>
        <v>-23881.529999999995</v>
      </c>
      <c r="E72" s="6">
        <v>587.57000000000005</v>
      </c>
      <c r="F72" s="34"/>
      <c r="G72" s="21"/>
      <c r="H72" s="21"/>
      <c r="I72" s="21"/>
      <c r="J72" s="25" t="s">
        <v>89</v>
      </c>
      <c r="K72" s="8"/>
      <c r="L72" s="1">
        <v>8.5</v>
      </c>
      <c r="M72" s="7">
        <f t="shared" si="1"/>
        <v>0.70833333333333337</v>
      </c>
    </row>
    <row r="73" spans="1:13">
      <c r="A73" s="14">
        <v>40179</v>
      </c>
      <c r="B73" s="6"/>
      <c r="C73" s="6"/>
      <c r="D73" s="6">
        <f>D72-E73</f>
        <v>-25540.969999999994</v>
      </c>
      <c r="E73" s="6">
        <v>1659.44</v>
      </c>
      <c r="F73" s="16"/>
      <c r="G73" s="6"/>
      <c r="H73" s="6"/>
      <c r="I73" s="6"/>
      <c r="J73" s="1" t="s">
        <v>48</v>
      </c>
      <c r="K73" s="8"/>
      <c r="L73" s="1">
        <v>8.5</v>
      </c>
      <c r="M73" s="7">
        <f t="shared" si="1"/>
        <v>0.70833333333333337</v>
      </c>
    </row>
    <row r="74" spans="1:13">
      <c r="A74" s="14">
        <v>40179</v>
      </c>
      <c r="B74" s="6"/>
      <c r="C74" s="6"/>
      <c r="D74" s="6">
        <f t="shared" ref="D74:D84" si="5">D73-E74</f>
        <v>-26204.489999999994</v>
      </c>
      <c r="E74" s="6">
        <v>663.52</v>
      </c>
      <c r="F74" s="16"/>
      <c r="G74" s="6"/>
      <c r="H74" s="6"/>
      <c r="I74" s="6"/>
      <c r="J74" s="1" t="s">
        <v>49</v>
      </c>
      <c r="K74" s="8"/>
      <c r="L74" s="1">
        <v>8.5</v>
      </c>
      <c r="M74" s="7">
        <f t="shared" ref="M74:M84" si="6">L74/12</f>
        <v>0.70833333333333337</v>
      </c>
    </row>
    <row r="75" spans="1:13">
      <c r="A75" s="14">
        <v>40211</v>
      </c>
      <c r="B75" s="6"/>
      <c r="C75" s="6"/>
      <c r="D75" s="6">
        <f t="shared" si="5"/>
        <v>-27863.929999999993</v>
      </c>
      <c r="E75" s="6">
        <v>1659.44</v>
      </c>
      <c r="F75" s="16"/>
      <c r="G75" s="6"/>
      <c r="H75" s="6"/>
      <c r="I75" s="6"/>
      <c r="J75" s="1" t="s">
        <v>48</v>
      </c>
      <c r="K75" s="8"/>
      <c r="L75" s="1">
        <v>8.5</v>
      </c>
      <c r="M75" s="7">
        <f t="shared" si="6"/>
        <v>0.70833333333333337</v>
      </c>
    </row>
    <row r="76" spans="1:13">
      <c r="A76" s="14">
        <v>40211</v>
      </c>
      <c r="B76" s="6"/>
      <c r="C76" s="6"/>
      <c r="D76" s="6">
        <f t="shared" si="5"/>
        <v>-28527.449999999993</v>
      </c>
      <c r="E76" s="6">
        <v>663.52</v>
      </c>
      <c r="F76" s="16"/>
      <c r="G76" s="6"/>
      <c r="H76" s="6"/>
      <c r="I76" s="6"/>
      <c r="J76" s="1" t="s">
        <v>49</v>
      </c>
      <c r="K76" s="8"/>
      <c r="L76" s="1">
        <v>8.5</v>
      </c>
      <c r="M76" s="7">
        <f t="shared" si="6"/>
        <v>0.70833333333333337</v>
      </c>
    </row>
    <row r="77" spans="1:13">
      <c r="A77" s="14">
        <v>40240</v>
      </c>
      <c r="B77" s="6"/>
      <c r="C77" s="6"/>
      <c r="D77" s="6">
        <f t="shared" si="5"/>
        <v>-30186.889999999992</v>
      </c>
      <c r="E77" s="6">
        <v>1659.44</v>
      </c>
      <c r="F77" s="16"/>
      <c r="G77" s="6"/>
      <c r="H77" s="6"/>
      <c r="I77" s="6"/>
      <c r="J77" s="1" t="s">
        <v>48</v>
      </c>
      <c r="K77" s="8"/>
      <c r="L77" s="1">
        <v>8.5</v>
      </c>
      <c r="M77" s="7">
        <f t="shared" si="6"/>
        <v>0.70833333333333337</v>
      </c>
    </row>
    <row r="78" spans="1:13">
      <c r="A78" s="14">
        <v>40240</v>
      </c>
      <c r="B78" s="6"/>
      <c r="C78" s="6"/>
      <c r="D78" s="6">
        <f t="shared" si="5"/>
        <v>-30850.409999999993</v>
      </c>
      <c r="E78" s="6">
        <v>663.52</v>
      </c>
      <c r="F78" s="16"/>
      <c r="G78" s="6"/>
      <c r="H78" s="6"/>
      <c r="I78" s="6"/>
      <c r="J78" s="1" t="s">
        <v>49</v>
      </c>
      <c r="K78" s="8"/>
      <c r="L78" s="1">
        <v>8.5</v>
      </c>
      <c r="M78" s="7">
        <f t="shared" si="6"/>
        <v>0.70833333333333337</v>
      </c>
    </row>
    <row r="79" spans="1:13">
      <c r="A79" s="14">
        <v>40272</v>
      </c>
      <c r="B79" s="6"/>
      <c r="C79" s="6"/>
      <c r="D79" s="6">
        <f t="shared" si="5"/>
        <v>-32511.579999999994</v>
      </c>
      <c r="E79" s="6">
        <v>1661.17</v>
      </c>
      <c r="F79" s="16"/>
      <c r="G79" s="6"/>
      <c r="H79" s="6"/>
      <c r="I79" s="6"/>
      <c r="J79" s="1" t="s">
        <v>48</v>
      </c>
      <c r="K79" s="8"/>
      <c r="L79" s="1">
        <v>8.5</v>
      </c>
      <c r="M79" s="7">
        <f t="shared" si="6"/>
        <v>0.70833333333333337</v>
      </c>
    </row>
    <row r="80" spans="1:13">
      <c r="A80" s="14">
        <v>40272</v>
      </c>
      <c r="B80" s="6"/>
      <c r="C80" s="6"/>
      <c r="D80" s="6">
        <f t="shared" si="5"/>
        <v>-33175.099999999991</v>
      </c>
      <c r="E80" s="6">
        <v>663.52</v>
      </c>
      <c r="F80" s="16"/>
      <c r="G80" s="6"/>
      <c r="H80" s="6"/>
      <c r="I80" s="6"/>
      <c r="J80" s="1" t="s">
        <v>49</v>
      </c>
      <c r="K80" s="8"/>
      <c r="L80" s="1">
        <v>8.5</v>
      </c>
      <c r="M80" s="7">
        <f t="shared" si="6"/>
        <v>0.70833333333333337</v>
      </c>
    </row>
    <row r="81" spans="1:13">
      <c r="A81" s="14">
        <v>40303</v>
      </c>
      <c r="B81" s="6"/>
      <c r="C81" s="6"/>
      <c r="D81" s="6">
        <f t="shared" si="5"/>
        <v>-34847.709999999992</v>
      </c>
      <c r="E81" s="6">
        <v>1672.61</v>
      </c>
      <c r="F81" s="16"/>
      <c r="G81" s="6"/>
      <c r="H81" s="6"/>
      <c r="I81" s="6"/>
      <c r="J81" s="1" t="s">
        <v>48</v>
      </c>
      <c r="K81" s="8"/>
      <c r="L81" s="1">
        <v>8.5</v>
      </c>
      <c r="M81" s="7">
        <f t="shared" si="6"/>
        <v>0.70833333333333337</v>
      </c>
    </row>
    <row r="82" spans="1:13">
      <c r="A82" s="14">
        <v>40303</v>
      </c>
      <c r="B82" s="6"/>
      <c r="C82" s="6"/>
      <c r="D82" s="6">
        <f t="shared" si="5"/>
        <v>-35511.229999999989</v>
      </c>
      <c r="E82" s="6">
        <v>663.52</v>
      </c>
      <c r="F82" s="16"/>
      <c r="G82" s="6"/>
      <c r="H82" s="6"/>
      <c r="I82" s="6"/>
      <c r="J82" s="1" t="s">
        <v>49</v>
      </c>
      <c r="K82" s="8"/>
      <c r="L82" s="1">
        <v>8.5</v>
      </c>
      <c r="M82" s="7">
        <f t="shared" si="6"/>
        <v>0.70833333333333337</v>
      </c>
    </row>
    <row r="83" spans="1:13">
      <c r="A83" s="14">
        <v>40335</v>
      </c>
      <c r="B83" s="6"/>
      <c r="C83" s="6"/>
      <c r="D83" s="6">
        <f t="shared" si="5"/>
        <v>-37183.839999999989</v>
      </c>
      <c r="E83" s="6">
        <v>1672.61</v>
      </c>
      <c r="F83" s="16"/>
      <c r="G83" s="6"/>
      <c r="H83" s="6"/>
      <c r="I83" s="6"/>
      <c r="J83" s="1" t="s">
        <v>48</v>
      </c>
      <c r="K83" s="8"/>
      <c r="L83" s="1">
        <v>8.5</v>
      </c>
      <c r="M83" s="7">
        <f t="shared" si="6"/>
        <v>0.70833333333333337</v>
      </c>
    </row>
    <row r="84" spans="1:13">
      <c r="A84" s="14">
        <v>40335</v>
      </c>
      <c r="B84" s="6"/>
      <c r="C84" s="6"/>
      <c r="D84" s="6">
        <f t="shared" si="5"/>
        <v>-37847.359999999986</v>
      </c>
      <c r="E84" s="6">
        <v>663.52</v>
      </c>
      <c r="F84" s="16"/>
      <c r="G84" s="6"/>
      <c r="H84" s="6"/>
      <c r="I84" s="6"/>
      <c r="J84" s="1" t="s">
        <v>49</v>
      </c>
      <c r="K84" s="8"/>
      <c r="L84" s="1">
        <v>8.5</v>
      </c>
      <c r="M84" s="7">
        <f t="shared" si="6"/>
        <v>0.70833333333333337</v>
      </c>
    </row>
    <row r="85" spans="1:13">
      <c r="A85" s="14">
        <v>40347</v>
      </c>
      <c r="B85" s="6">
        <v>6185.87</v>
      </c>
      <c r="C85" s="6"/>
      <c r="D85" s="6">
        <f>D84+B85</f>
        <v>-31661.489999999987</v>
      </c>
      <c r="E85" s="6"/>
      <c r="F85" s="16"/>
      <c r="G85" s="6"/>
      <c r="H85" s="6"/>
      <c r="I85" s="6"/>
      <c r="J85" s="1" t="s">
        <v>37</v>
      </c>
      <c r="K85" s="8"/>
      <c r="L85" s="1">
        <v>8.5</v>
      </c>
      <c r="M85" s="7">
        <f t="shared" si="1"/>
        <v>0.70833333333333337</v>
      </c>
    </row>
    <row r="86" spans="1:13">
      <c r="A86" s="14">
        <v>40347</v>
      </c>
      <c r="B86" s="6"/>
      <c r="C86" s="29">
        <v>-3094.72</v>
      </c>
      <c r="D86" s="6">
        <f>D85+C86</f>
        <v>-34756.209999999985</v>
      </c>
      <c r="E86" s="6"/>
      <c r="F86" s="16"/>
      <c r="G86" s="6"/>
      <c r="H86" s="6"/>
      <c r="I86" s="6"/>
      <c r="J86" s="1" t="s">
        <v>32</v>
      </c>
      <c r="K86" s="8"/>
      <c r="L86" s="1">
        <v>8.5</v>
      </c>
      <c r="M86" s="7">
        <f t="shared" si="1"/>
        <v>0.70833333333333337</v>
      </c>
    </row>
    <row r="87" spans="1:13">
      <c r="A87" s="39">
        <v>40347</v>
      </c>
      <c r="B87" s="40"/>
      <c r="C87" s="41"/>
      <c r="D87" s="6">
        <f t="shared" ref="D87" si="7">D86-E87</f>
        <v>-37756.209999999985</v>
      </c>
      <c r="E87" s="6">
        <v>3000</v>
      </c>
      <c r="F87" s="42"/>
      <c r="G87" s="40"/>
      <c r="H87" s="40"/>
      <c r="I87" s="40"/>
      <c r="J87" s="25" t="s">
        <v>83</v>
      </c>
      <c r="K87" s="8"/>
      <c r="L87" s="1">
        <v>8.5</v>
      </c>
      <c r="M87" s="7">
        <f t="shared" si="1"/>
        <v>0.70833333333333337</v>
      </c>
    </row>
    <row r="88" spans="1:13">
      <c r="A88" s="32">
        <v>40347</v>
      </c>
      <c r="B88" s="21"/>
      <c r="C88" s="33"/>
      <c r="D88" s="6">
        <f>D87-E88</f>
        <v>-38861.249999999985</v>
      </c>
      <c r="E88" s="6">
        <v>1105.04</v>
      </c>
      <c r="F88" s="34"/>
      <c r="G88" s="21"/>
      <c r="H88" s="21"/>
      <c r="I88" s="21"/>
      <c r="J88" s="25" t="s">
        <v>89</v>
      </c>
      <c r="K88" s="8"/>
      <c r="L88" s="1">
        <v>8.5</v>
      </c>
      <c r="M88" s="7">
        <f t="shared" si="1"/>
        <v>0.70833333333333337</v>
      </c>
    </row>
    <row r="89" spans="1:13">
      <c r="A89" s="14">
        <v>40366</v>
      </c>
      <c r="B89" s="6"/>
      <c r="C89" s="6"/>
      <c r="D89" s="6">
        <f>D88-E89</f>
        <v>-40533.859999999986</v>
      </c>
      <c r="E89" s="6">
        <v>1672.61</v>
      </c>
      <c r="F89" s="16"/>
      <c r="G89" s="6"/>
      <c r="H89" s="6"/>
      <c r="I89" s="6"/>
      <c r="J89" s="1" t="s">
        <v>48</v>
      </c>
      <c r="K89" s="8"/>
      <c r="L89" s="1">
        <v>8.5</v>
      </c>
      <c r="M89" s="7">
        <f t="shared" si="1"/>
        <v>0.70833333333333337</v>
      </c>
    </row>
    <row r="90" spans="1:13">
      <c r="A90" s="14">
        <v>40366</v>
      </c>
      <c r="B90" s="6"/>
      <c r="C90" s="6"/>
      <c r="D90" s="6">
        <f t="shared" ref="D90:D106" si="8">D89-E90</f>
        <v>-41197.379999999983</v>
      </c>
      <c r="E90" s="6">
        <v>663.52</v>
      </c>
      <c r="F90" s="16"/>
      <c r="G90" s="6"/>
      <c r="H90" s="6"/>
      <c r="I90" s="6"/>
      <c r="J90" s="1" t="s">
        <v>49</v>
      </c>
      <c r="K90" s="8"/>
      <c r="L90" s="1">
        <v>8.5</v>
      </c>
      <c r="M90" s="7">
        <f t="shared" si="1"/>
        <v>0.70833333333333337</v>
      </c>
    </row>
    <row r="91" spans="1:13">
      <c r="A91" s="14">
        <v>40398</v>
      </c>
      <c r="B91" s="6"/>
      <c r="C91" s="6"/>
      <c r="D91" s="6">
        <f t="shared" si="8"/>
        <v>-42869.989999999983</v>
      </c>
      <c r="E91" s="6">
        <v>1672.61</v>
      </c>
      <c r="F91" s="16"/>
      <c r="G91" s="6"/>
      <c r="H91" s="6"/>
      <c r="I91" s="6"/>
      <c r="J91" s="1" t="s">
        <v>48</v>
      </c>
      <c r="K91" s="8"/>
      <c r="L91" s="1">
        <v>8.5</v>
      </c>
      <c r="M91" s="7">
        <f t="shared" si="1"/>
        <v>0.70833333333333337</v>
      </c>
    </row>
    <row r="92" spans="1:13">
      <c r="A92" s="14">
        <v>40398</v>
      </c>
      <c r="B92" s="6"/>
      <c r="C92" s="6"/>
      <c r="D92" s="6">
        <f t="shared" si="8"/>
        <v>-43533.50999999998</v>
      </c>
      <c r="E92" s="6">
        <v>663.52</v>
      </c>
      <c r="F92" s="16"/>
      <c r="G92" s="6"/>
      <c r="H92" s="6"/>
      <c r="I92" s="6"/>
      <c r="J92" s="1" t="s">
        <v>49</v>
      </c>
      <c r="K92" s="8"/>
      <c r="L92" s="1">
        <v>8.5</v>
      </c>
      <c r="M92" s="7">
        <f t="shared" si="1"/>
        <v>0.70833333333333337</v>
      </c>
    </row>
    <row r="93" spans="1:13">
      <c r="A93" s="14">
        <v>40430</v>
      </c>
      <c r="B93" s="6"/>
      <c r="C93" s="6"/>
      <c r="D93" s="6">
        <f t="shared" si="8"/>
        <v>-45206.119999999981</v>
      </c>
      <c r="E93" s="6">
        <v>1672.61</v>
      </c>
      <c r="F93" s="16"/>
      <c r="G93" s="6"/>
      <c r="H93" s="6"/>
      <c r="I93" s="6"/>
      <c r="J93" s="1" t="s">
        <v>48</v>
      </c>
      <c r="K93" s="8"/>
      <c r="L93" s="1">
        <v>8.5</v>
      </c>
      <c r="M93" s="7">
        <f t="shared" si="1"/>
        <v>0.70833333333333337</v>
      </c>
    </row>
    <row r="94" spans="1:13">
      <c r="A94" s="14">
        <v>40430</v>
      </c>
      <c r="B94" s="6"/>
      <c r="C94" s="6"/>
      <c r="D94" s="6">
        <f t="shared" si="8"/>
        <v>-45869.639999999978</v>
      </c>
      <c r="E94" s="6">
        <v>663.52</v>
      </c>
      <c r="F94" s="16"/>
      <c r="G94" s="6"/>
      <c r="H94" s="6"/>
      <c r="I94" s="6"/>
      <c r="J94" s="1" t="s">
        <v>49</v>
      </c>
      <c r="K94" s="8"/>
      <c r="L94" s="1">
        <v>8.5</v>
      </c>
      <c r="M94" s="7">
        <f t="shared" si="1"/>
        <v>0.70833333333333337</v>
      </c>
    </row>
    <row r="95" spans="1:13">
      <c r="A95" s="14">
        <v>40461</v>
      </c>
      <c r="B95" s="6"/>
      <c r="C95" s="6"/>
      <c r="D95" s="6">
        <f t="shared" si="8"/>
        <v>-47542.249999999978</v>
      </c>
      <c r="E95" s="6">
        <v>1672.61</v>
      </c>
      <c r="F95" s="16"/>
      <c r="G95" s="6"/>
      <c r="H95" s="6"/>
      <c r="I95" s="6"/>
      <c r="J95" s="1" t="s">
        <v>48</v>
      </c>
      <c r="K95" s="8"/>
      <c r="L95" s="1">
        <v>8.5</v>
      </c>
      <c r="M95" s="7">
        <f t="shared" si="1"/>
        <v>0.70833333333333337</v>
      </c>
    </row>
    <row r="96" spans="1:13">
      <c r="A96" s="14">
        <v>40461</v>
      </c>
      <c r="B96" s="6"/>
      <c r="C96" s="6"/>
      <c r="D96" s="6">
        <f t="shared" si="8"/>
        <v>-48205.769999999975</v>
      </c>
      <c r="E96" s="6">
        <v>663.52</v>
      </c>
      <c r="F96" s="16"/>
      <c r="G96" s="6"/>
      <c r="H96" s="6"/>
      <c r="I96" s="6"/>
      <c r="J96" s="1" t="s">
        <v>49</v>
      </c>
      <c r="K96" s="8"/>
      <c r="L96" s="1">
        <v>8.5</v>
      </c>
      <c r="M96" s="7">
        <f t="shared" si="1"/>
        <v>0.70833333333333337</v>
      </c>
    </row>
    <row r="97" spans="1:13">
      <c r="A97" s="14">
        <v>40493</v>
      </c>
      <c r="B97" s="6"/>
      <c r="C97" s="6"/>
      <c r="D97" s="6">
        <f t="shared" si="8"/>
        <v>-49908.379999999976</v>
      </c>
      <c r="E97" s="6">
        <v>1702.61</v>
      </c>
      <c r="F97" s="16"/>
      <c r="G97" s="6"/>
      <c r="H97" s="6"/>
      <c r="I97" s="6"/>
      <c r="J97" s="1" t="s">
        <v>48</v>
      </c>
      <c r="K97" s="8"/>
      <c r="L97" s="1">
        <v>8.5</v>
      </c>
      <c r="M97" s="7">
        <f t="shared" si="1"/>
        <v>0.70833333333333337</v>
      </c>
    </row>
    <row r="98" spans="1:13">
      <c r="A98" s="14">
        <v>40493</v>
      </c>
      <c r="B98" s="6"/>
      <c r="C98" s="6"/>
      <c r="D98" s="6">
        <f t="shared" si="8"/>
        <v>-50571.899999999972</v>
      </c>
      <c r="E98" s="6">
        <v>663.52</v>
      </c>
      <c r="F98" s="16"/>
      <c r="G98" s="6"/>
      <c r="H98" s="6"/>
      <c r="I98" s="6"/>
      <c r="J98" s="1" t="s">
        <v>49</v>
      </c>
      <c r="K98" s="8"/>
      <c r="L98" s="1">
        <v>8.5</v>
      </c>
      <c r="M98" s="7">
        <f t="shared" si="1"/>
        <v>0.70833333333333337</v>
      </c>
    </row>
    <row r="99" spans="1:13">
      <c r="A99" s="14">
        <v>40493</v>
      </c>
      <c r="B99" s="6"/>
      <c r="C99" s="6"/>
      <c r="D99" s="6">
        <f t="shared" si="8"/>
        <v>-51086.539999999972</v>
      </c>
      <c r="E99" s="6">
        <v>514.64</v>
      </c>
      <c r="F99" s="16"/>
      <c r="G99" s="6"/>
      <c r="H99" s="6"/>
      <c r="I99" s="6"/>
      <c r="J99" s="1" t="s">
        <v>50</v>
      </c>
      <c r="K99" s="8"/>
      <c r="L99" s="1">
        <v>8.5</v>
      </c>
      <c r="M99" s="7">
        <f t="shared" si="1"/>
        <v>0.70833333333333337</v>
      </c>
    </row>
    <row r="100" spans="1:13">
      <c r="A100" s="14">
        <v>40524</v>
      </c>
      <c r="B100" s="6"/>
      <c r="C100" s="6"/>
      <c r="D100" s="6">
        <f t="shared" si="8"/>
        <v>-52759.149999999972</v>
      </c>
      <c r="E100" s="6">
        <v>1672.61</v>
      </c>
      <c r="F100" s="16"/>
      <c r="G100" s="6"/>
      <c r="H100" s="6"/>
      <c r="I100" s="6"/>
      <c r="J100" s="1" t="s">
        <v>48</v>
      </c>
      <c r="K100" s="8"/>
      <c r="L100" s="1">
        <v>8.5</v>
      </c>
      <c r="M100" s="7">
        <f t="shared" si="1"/>
        <v>0.70833333333333337</v>
      </c>
    </row>
    <row r="101" spans="1:13">
      <c r="A101" s="14">
        <v>40524</v>
      </c>
      <c r="B101" s="6"/>
      <c r="C101" s="6"/>
      <c r="D101" s="6">
        <f t="shared" si="8"/>
        <v>-53422.669999999969</v>
      </c>
      <c r="E101" s="6">
        <v>663.52</v>
      </c>
      <c r="F101" s="16"/>
      <c r="G101" s="6"/>
      <c r="H101" s="6"/>
      <c r="I101" s="6"/>
      <c r="J101" s="1" t="s">
        <v>49</v>
      </c>
      <c r="K101" s="8"/>
      <c r="L101" s="1">
        <v>8.5</v>
      </c>
      <c r="M101" s="7">
        <f t="shared" si="1"/>
        <v>0.70833333333333337</v>
      </c>
    </row>
    <row r="102" spans="1:13">
      <c r="A102" s="14">
        <v>40574</v>
      </c>
      <c r="B102" s="6"/>
      <c r="C102" s="6"/>
      <c r="D102" s="6">
        <f t="shared" si="8"/>
        <v>-55108.659999999967</v>
      </c>
      <c r="E102" s="6">
        <v>1685.99</v>
      </c>
      <c r="F102" s="16"/>
      <c r="G102" s="6"/>
      <c r="H102" s="6"/>
      <c r="I102" s="6"/>
      <c r="J102" s="1" t="s">
        <v>48</v>
      </c>
      <c r="K102" s="8"/>
      <c r="L102" s="1">
        <v>8.5</v>
      </c>
      <c r="M102" s="7">
        <f t="shared" si="1"/>
        <v>0.70833333333333337</v>
      </c>
    </row>
    <row r="103" spans="1:13">
      <c r="A103" s="14">
        <v>40574</v>
      </c>
      <c r="B103" s="6"/>
      <c r="C103" s="6"/>
      <c r="D103" s="6">
        <f t="shared" si="8"/>
        <v>-55832.559999999969</v>
      </c>
      <c r="E103" s="6">
        <v>723.9</v>
      </c>
      <c r="F103" s="16"/>
      <c r="G103" s="6"/>
      <c r="H103" s="6"/>
      <c r="I103" s="6"/>
      <c r="J103" s="1" t="s">
        <v>49</v>
      </c>
      <c r="K103" s="8"/>
      <c r="L103" s="1">
        <v>8.5</v>
      </c>
      <c r="M103" s="7">
        <f t="shared" si="1"/>
        <v>0.70833333333333337</v>
      </c>
    </row>
    <row r="104" spans="1:13">
      <c r="A104" s="14">
        <v>40596</v>
      </c>
      <c r="B104" s="6"/>
      <c r="C104" s="6"/>
      <c r="D104" s="6">
        <f t="shared" si="8"/>
        <v>-57518.549999999967</v>
      </c>
      <c r="E104" s="6">
        <v>1685.99</v>
      </c>
      <c r="F104" s="16"/>
      <c r="G104" s="6"/>
      <c r="H104" s="6"/>
      <c r="I104" s="6"/>
      <c r="J104" s="1" t="s">
        <v>48</v>
      </c>
      <c r="K104" s="8"/>
      <c r="L104" s="1">
        <v>8.5</v>
      </c>
      <c r="M104" s="7">
        <f t="shared" si="1"/>
        <v>0.70833333333333337</v>
      </c>
    </row>
    <row r="105" spans="1:13">
      <c r="A105" s="14">
        <v>40599</v>
      </c>
      <c r="B105" s="6"/>
      <c r="C105" s="6"/>
      <c r="D105" s="6">
        <f t="shared" si="8"/>
        <v>-58247.099999999969</v>
      </c>
      <c r="E105" s="6">
        <v>728.55</v>
      </c>
      <c r="F105" s="16"/>
      <c r="G105" s="6"/>
      <c r="H105" s="6"/>
      <c r="I105" s="6"/>
      <c r="J105" s="1" t="s">
        <v>49</v>
      </c>
      <c r="K105" s="8"/>
      <c r="L105" s="1">
        <v>8.5</v>
      </c>
      <c r="M105" s="7">
        <f t="shared" si="1"/>
        <v>0.70833333333333337</v>
      </c>
    </row>
    <row r="106" spans="1:13">
      <c r="A106" s="14">
        <v>40633</v>
      </c>
      <c r="B106" s="6"/>
      <c r="C106" s="6"/>
      <c r="D106" s="6">
        <f t="shared" si="8"/>
        <v>-58980.289999999972</v>
      </c>
      <c r="E106" s="6">
        <v>733.19</v>
      </c>
      <c r="F106" s="16"/>
      <c r="G106" s="6"/>
      <c r="H106" s="6"/>
      <c r="I106" s="6"/>
      <c r="J106" s="1" t="s">
        <v>49</v>
      </c>
      <c r="K106" s="8"/>
      <c r="L106" s="1">
        <v>8.5</v>
      </c>
      <c r="M106" s="7">
        <f t="shared" si="1"/>
        <v>0.70833333333333337</v>
      </c>
    </row>
    <row r="107" spans="1:13">
      <c r="A107" s="14">
        <v>40742</v>
      </c>
      <c r="B107" s="6">
        <v>17787.740000000002</v>
      </c>
      <c r="C107" s="6"/>
      <c r="D107" s="6">
        <f>D106+B107</f>
        <v>-41192.549999999974</v>
      </c>
      <c r="E107" s="6"/>
      <c r="F107" s="16"/>
      <c r="G107" s="6"/>
      <c r="H107" s="6"/>
      <c r="I107" s="6"/>
      <c r="J107" s="1" t="s">
        <v>38</v>
      </c>
      <c r="K107" s="8"/>
      <c r="L107" s="1">
        <v>8.5</v>
      </c>
      <c r="M107" s="7">
        <f t="shared" si="1"/>
        <v>0.70833333333333337</v>
      </c>
    </row>
    <row r="108" spans="1:13">
      <c r="A108" s="14">
        <v>40742</v>
      </c>
      <c r="B108" s="6"/>
      <c r="C108" s="29">
        <v>-4801.24</v>
      </c>
      <c r="D108" s="6">
        <f>D107+C108</f>
        <v>-45993.789999999972</v>
      </c>
      <c r="E108" s="6"/>
      <c r="F108" s="16"/>
      <c r="G108" s="6"/>
      <c r="H108" s="6"/>
      <c r="I108" s="6"/>
      <c r="J108" s="1" t="s">
        <v>32</v>
      </c>
      <c r="K108" s="8"/>
      <c r="L108" s="1">
        <v>8.5</v>
      </c>
      <c r="M108" s="7">
        <f t="shared" si="1"/>
        <v>0.70833333333333337</v>
      </c>
    </row>
    <row r="109" spans="1:13">
      <c r="A109" s="32">
        <v>40742</v>
      </c>
      <c r="B109" s="21"/>
      <c r="C109" s="33"/>
      <c r="D109" s="6">
        <f t="shared" ref="D109:D118" si="9">D108-E109</f>
        <v>-47378.429999999971</v>
      </c>
      <c r="E109" s="6">
        <v>1384.64</v>
      </c>
      <c r="F109" s="34"/>
      <c r="G109" s="21"/>
      <c r="H109" s="21"/>
      <c r="I109" s="21"/>
      <c r="J109" s="25" t="s">
        <v>89</v>
      </c>
      <c r="K109" s="8"/>
      <c r="L109" s="1">
        <v>8.5</v>
      </c>
      <c r="M109" s="7">
        <f t="shared" si="1"/>
        <v>0.70833333333333337</v>
      </c>
    </row>
    <row r="110" spans="1:13">
      <c r="A110" s="14">
        <v>40786</v>
      </c>
      <c r="B110" s="6"/>
      <c r="C110" s="6"/>
      <c r="D110" s="6">
        <f t="shared" si="9"/>
        <v>-48099.629999999968</v>
      </c>
      <c r="E110" s="6">
        <v>721.2</v>
      </c>
      <c r="F110" s="16"/>
      <c r="G110" s="6"/>
      <c r="H110" s="6"/>
      <c r="I110" s="6"/>
      <c r="J110" s="1" t="s">
        <v>48</v>
      </c>
      <c r="K110" s="8"/>
      <c r="L110" s="1">
        <v>8.5</v>
      </c>
      <c r="M110" s="7">
        <f t="shared" si="1"/>
        <v>0.70833333333333337</v>
      </c>
    </row>
    <row r="111" spans="1:13">
      <c r="A111" s="4">
        <v>40795</v>
      </c>
      <c r="B111" s="6"/>
      <c r="C111" s="6"/>
      <c r="D111" s="6">
        <f t="shared" si="9"/>
        <v>-48591.679999999971</v>
      </c>
      <c r="E111" s="6">
        <v>492.05</v>
      </c>
      <c r="F111" s="16"/>
      <c r="G111" s="6"/>
      <c r="H111" s="6"/>
      <c r="I111" s="6"/>
      <c r="J111" s="1" t="s">
        <v>58</v>
      </c>
      <c r="K111" s="8"/>
      <c r="L111" s="1">
        <v>8.5</v>
      </c>
      <c r="M111" s="7">
        <f t="shared" si="1"/>
        <v>0.70833333333333337</v>
      </c>
    </row>
    <row r="112" spans="1:13">
      <c r="A112" s="14">
        <v>40815</v>
      </c>
      <c r="B112" s="6"/>
      <c r="C112" s="6"/>
      <c r="D112" s="6">
        <f t="shared" si="9"/>
        <v>-49319.069999999971</v>
      </c>
      <c r="E112" s="6">
        <v>727.39</v>
      </c>
      <c r="F112" s="16"/>
      <c r="G112" s="6"/>
      <c r="H112" s="6"/>
      <c r="I112" s="6"/>
      <c r="J112" s="1" t="s">
        <v>48</v>
      </c>
      <c r="K112" s="8"/>
      <c r="L112" s="1">
        <v>8.5</v>
      </c>
      <c r="M112" s="7">
        <f t="shared" si="1"/>
        <v>0.70833333333333337</v>
      </c>
    </row>
    <row r="113" spans="1:13">
      <c r="A113" s="4">
        <v>40826</v>
      </c>
      <c r="B113" s="6"/>
      <c r="C113" s="6"/>
      <c r="D113" s="6">
        <f t="shared" si="9"/>
        <v>-49811.119999999974</v>
      </c>
      <c r="E113" s="6">
        <v>492.05</v>
      </c>
      <c r="F113" s="16"/>
      <c r="G113" s="6"/>
      <c r="H113" s="6"/>
      <c r="I113" s="6"/>
      <c r="J113" s="1" t="s">
        <v>58</v>
      </c>
      <c r="K113" s="8"/>
      <c r="L113" s="1">
        <v>8.5</v>
      </c>
      <c r="M113" s="7">
        <f t="shared" si="1"/>
        <v>0.70833333333333337</v>
      </c>
    </row>
    <row r="114" spans="1:13">
      <c r="A114" s="14">
        <v>40840</v>
      </c>
      <c r="B114" s="6"/>
      <c r="C114" s="6"/>
      <c r="D114" s="6">
        <f t="shared" si="9"/>
        <v>-50795.219999999972</v>
      </c>
      <c r="E114" s="6">
        <v>984.1</v>
      </c>
      <c r="F114" s="16"/>
      <c r="G114" s="6"/>
      <c r="H114" s="6"/>
      <c r="I114" s="6"/>
      <c r="J114" s="1" t="s">
        <v>65</v>
      </c>
      <c r="K114" s="8"/>
      <c r="L114" s="1">
        <v>8.5</v>
      </c>
      <c r="M114" s="7">
        <f t="shared" si="1"/>
        <v>0.70833333333333337</v>
      </c>
    </row>
    <row r="115" spans="1:13">
      <c r="A115" s="14">
        <v>40847</v>
      </c>
      <c r="B115" s="6"/>
      <c r="C115" s="6"/>
      <c r="D115" s="6">
        <f t="shared" si="9"/>
        <v>-51528.789999999972</v>
      </c>
      <c r="E115" s="6">
        <v>733.57</v>
      </c>
      <c r="F115" s="16"/>
      <c r="G115" s="6"/>
      <c r="H115" s="6"/>
      <c r="I115" s="6"/>
      <c r="J115" s="1" t="s">
        <v>49</v>
      </c>
      <c r="K115" s="8"/>
      <c r="L115" s="1">
        <v>8.5</v>
      </c>
      <c r="M115" s="7">
        <f t="shared" si="1"/>
        <v>0.70833333333333337</v>
      </c>
    </row>
    <row r="116" spans="1:13">
      <c r="A116" s="14">
        <v>40872</v>
      </c>
      <c r="B116" s="6"/>
      <c r="C116" s="6"/>
      <c r="D116" s="6">
        <f t="shared" si="9"/>
        <v>-52268.549999999974</v>
      </c>
      <c r="E116" s="6">
        <v>739.76</v>
      </c>
      <c r="F116" s="16"/>
      <c r="G116" s="6"/>
      <c r="H116" s="6"/>
      <c r="I116" s="6"/>
      <c r="J116" s="1" t="s">
        <v>48</v>
      </c>
      <c r="K116" s="8"/>
      <c r="L116" s="1">
        <v>8.5</v>
      </c>
      <c r="M116" s="7">
        <f t="shared" si="1"/>
        <v>0.70833333333333337</v>
      </c>
    </row>
    <row r="117" spans="1:13">
      <c r="A117" s="14">
        <v>40905</v>
      </c>
      <c r="B117" s="6"/>
      <c r="C117" s="6"/>
      <c r="D117" s="6">
        <f t="shared" si="9"/>
        <v>-53014.489999999976</v>
      </c>
      <c r="E117" s="6">
        <v>745.94</v>
      </c>
      <c r="F117" s="16"/>
      <c r="G117" s="6"/>
      <c r="H117" s="6"/>
      <c r="I117" s="6"/>
      <c r="J117" s="1" t="s">
        <v>48</v>
      </c>
      <c r="K117" s="8"/>
      <c r="L117" s="1">
        <v>8.5</v>
      </c>
      <c r="M117" s="7">
        <f t="shared" si="1"/>
        <v>0.70833333333333337</v>
      </c>
    </row>
    <row r="118" spans="1:13">
      <c r="A118" s="14">
        <v>40907</v>
      </c>
      <c r="B118" s="6"/>
      <c r="C118" s="6"/>
      <c r="D118" s="6">
        <f t="shared" si="9"/>
        <v>-54003.509999999973</v>
      </c>
      <c r="E118" s="6">
        <v>989.02</v>
      </c>
      <c r="F118" s="16"/>
      <c r="G118" s="6"/>
      <c r="H118" s="6"/>
      <c r="I118" s="6"/>
      <c r="J118" s="1" t="s">
        <v>58</v>
      </c>
      <c r="K118" s="8"/>
      <c r="L118" s="1">
        <v>8.5</v>
      </c>
      <c r="M118" s="7">
        <f t="shared" si="1"/>
        <v>0.70833333333333337</v>
      </c>
    </row>
    <row r="119" spans="1:13" s="8" customFormat="1">
      <c r="A119" s="26">
        <v>40908</v>
      </c>
      <c r="B119" s="18">
        <v>6996.7577374999983</v>
      </c>
      <c r="C119" s="18"/>
      <c r="D119" s="6">
        <f>D118+B119</f>
        <v>-47006.752262499976</v>
      </c>
      <c r="E119" s="18"/>
      <c r="F119" s="27"/>
      <c r="G119" s="18"/>
      <c r="H119" s="18"/>
      <c r="I119" s="18"/>
      <c r="J119" s="43" t="s">
        <v>94</v>
      </c>
      <c r="L119" s="1">
        <v>8.5</v>
      </c>
      <c r="M119" s="7">
        <f t="shared" ref="M119:M146" si="10">L119/12</f>
        <v>0.70833333333333337</v>
      </c>
    </row>
    <row r="120" spans="1:13" s="8" customFormat="1">
      <c r="A120" s="14">
        <v>41121</v>
      </c>
      <c r="B120" s="6"/>
      <c r="C120" s="6"/>
      <c r="D120" s="6">
        <f t="shared" ref="D120:D131" si="11">D119-E120</f>
        <v>-48743.152262499978</v>
      </c>
      <c r="E120" s="6">
        <v>1736.4</v>
      </c>
      <c r="F120" s="16"/>
      <c r="G120" s="6"/>
      <c r="H120" s="6"/>
      <c r="I120" s="6"/>
      <c r="J120" s="1" t="s">
        <v>59</v>
      </c>
      <c r="L120" s="1">
        <v>8.5</v>
      </c>
      <c r="M120" s="7">
        <f t="shared" si="10"/>
        <v>0.70833333333333337</v>
      </c>
    </row>
    <row r="121" spans="1:13" s="8" customFormat="1">
      <c r="A121" s="14">
        <v>41121</v>
      </c>
      <c r="B121" s="6"/>
      <c r="C121" s="6"/>
      <c r="D121" s="6">
        <f t="shared" si="11"/>
        <v>-48837.002262499976</v>
      </c>
      <c r="E121" s="6">
        <v>93.85</v>
      </c>
      <c r="F121" s="16"/>
      <c r="G121" s="6"/>
      <c r="H121" s="6"/>
      <c r="I121" s="6"/>
      <c r="J121" s="1" t="s">
        <v>60</v>
      </c>
      <c r="L121" s="1">
        <v>8.5</v>
      </c>
      <c r="M121" s="7">
        <f t="shared" si="10"/>
        <v>0.70833333333333337</v>
      </c>
    </row>
    <row r="122" spans="1:13" s="8" customFormat="1">
      <c r="A122" s="14">
        <v>41121</v>
      </c>
      <c r="B122" s="6"/>
      <c r="C122" s="6"/>
      <c r="D122" s="6">
        <f t="shared" si="11"/>
        <v>-49467.202262499974</v>
      </c>
      <c r="E122" s="6">
        <v>630.20000000000005</v>
      </c>
      <c r="F122" s="16"/>
      <c r="G122" s="6"/>
      <c r="H122" s="6"/>
      <c r="I122" s="6"/>
      <c r="J122" s="1" t="s">
        <v>60</v>
      </c>
      <c r="L122" s="1">
        <v>8.5</v>
      </c>
      <c r="M122" s="7">
        <f t="shared" si="10"/>
        <v>0.70833333333333337</v>
      </c>
    </row>
    <row r="123" spans="1:13" s="8" customFormat="1">
      <c r="A123" s="14">
        <v>41152</v>
      </c>
      <c r="B123" s="6"/>
      <c r="C123" s="6"/>
      <c r="D123" s="6">
        <f t="shared" si="11"/>
        <v>-50104.172262499975</v>
      </c>
      <c r="E123" s="6">
        <v>636.97</v>
      </c>
      <c r="F123" s="16"/>
      <c r="G123" s="6"/>
      <c r="H123" s="6"/>
      <c r="I123" s="6"/>
      <c r="J123" s="1" t="s">
        <v>60</v>
      </c>
      <c r="L123" s="1">
        <v>8.5</v>
      </c>
      <c r="M123" s="7">
        <f t="shared" si="10"/>
        <v>0.70833333333333337</v>
      </c>
    </row>
    <row r="124" spans="1:13" s="8" customFormat="1">
      <c r="A124" s="14">
        <v>41152</v>
      </c>
      <c r="B124" s="6"/>
      <c r="C124" s="6"/>
      <c r="D124" s="6">
        <f t="shared" si="11"/>
        <v>-51851.522262499973</v>
      </c>
      <c r="E124" s="6">
        <v>1747.35</v>
      </c>
      <c r="F124" s="16"/>
      <c r="G124" s="6"/>
      <c r="H124" s="6"/>
      <c r="I124" s="6"/>
      <c r="J124" s="1" t="s">
        <v>59</v>
      </c>
      <c r="L124" s="1">
        <v>8.5</v>
      </c>
      <c r="M124" s="7">
        <f t="shared" si="10"/>
        <v>0.70833333333333337</v>
      </c>
    </row>
    <row r="125" spans="1:13" s="8" customFormat="1">
      <c r="A125" s="14">
        <v>41180</v>
      </c>
      <c r="B125" s="6"/>
      <c r="C125" s="6"/>
      <c r="D125" s="6">
        <f t="shared" si="11"/>
        <v>-53609.822262499976</v>
      </c>
      <c r="E125" s="6">
        <v>1758.3</v>
      </c>
      <c r="F125" s="16"/>
      <c r="G125" s="6"/>
      <c r="H125" s="6"/>
      <c r="I125" s="6"/>
      <c r="J125" s="1" t="s">
        <v>59</v>
      </c>
      <c r="L125" s="1">
        <v>8.5</v>
      </c>
      <c r="M125" s="7">
        <f t="shared" si="10"/>
        <v>0.70833333333333337</v>
      </c>
    </row>
    <row r="126" spans="1:13" s="8" customFormat="1">
      <c r="A126" s="14">
        <v>41180</v>
      </c>
      <c r="B126" s="6"/>
      <c r="C126" s="6"/>
      <c r="D126" s="6">
        <f t="shared" si="11"/>
        <v>-54249.572262499976</v>
      </c>
      <c r="E126" s="6">
        <v>639.75</v>
      </c>
      <c r="F126" s="16"/>
      <c r="G126" s="6"/>
      <c r="H126" s="6"/>
      <c r="I126" s="6"/>
      <c r="J126" s="1" t="s">
        <v>60</v>
      </c>
      <c r="L126" s="1">
        <v>8.5</v>
      </c>
      <c r="M126" s="7">
        <f t="shared" si="10"/>
        <v>0.70833333333333337</v>
      </c>
    </row>
    <row r="127" spans="1:13" s="8" customFormat="1">
      <c r="A127" s="14">
        <v>41213</v>
      </c>
      <c r="B127" s="6"/>
      <c r="C127" s="6"/>
      <c r="D127" s="6">
        <f t="shared" si="11"/>
        <v>-54894.092262499973</v>
      </c>
      <c r="E127" s="6">
        <v>644.52</v>
      </c>
      <c r="F127" s="16"/>
      <c r="G127" s="6"/>
      <c r="H127" s="6"/>
      <c r="I127" s="6"/>
      <c r="J127" s="1" t="s">
        <v>60</v>
      </c>
      <c r="L127" s="1">
        <v>8.5</v>
      </c>
      <c r="M127" s="7">
        <f t="shared" si="10"/>
        <v>0.70833333333333337</v>
      </c>
    </row>
    <row r="128" spans="1:13" s="8" customFormat="1">
      <c r="A128" s="14">
        <v>41213</v>
      </c>
      <c r="B128" s="6"/>
      <c r="C128" s="6"/>
      <c r="D128" s="6">
        <f t="shared" si="11"/>
        <v>-56656.772262499973</v>
      </c>
      <c r="E128" s="6">
        <v>1762.68</v>
      </c>
      <c r="F128" s="16"/>
      <c r="G128" s="6"/>
      <c r="H128" s="6"/>
      <c r="I128" s="6"/>
      <c r="J128" s="1" t="s">
        <v>59</v>
      </c>
      <c r="L128" s="1">
        <v>8.5</v>
      </c>
      <c r="M128" s="7">
        <f t="shared" si="10"/>
        <v>0.70833333333333337</v>
      </c>
    </row>
    <row r="129" spans="1:13" s="8" customFormat="1">
      <c r="A129" s="26">
        <v>41274</v>
      </c>
      <c r="B129" s="18">
        <v>6000.2196937500003</v>
      </c>
      <c r="C129" s="18"/>
      <c r="D129" s="6">
        <f>D128+B129</f>
        <v>-50656.552568749976</v>
      </c>
      <c r="E129" s="18"/>
      <c r="F129" s="27"/>
      <c r="G129" s="18"/>
      <c r="H129" s="18"/>
      <c r="I129" s="18"/>
      <c r="J129" s="43" t="s">
        <v>94</v>
      </c>
      <c r="L129" s="1">
        <v>8.5</v>
      </c>
      <c r="M129" s="7">
        <f t="shared" si="10"/>
        <v>0.70833333333333337</v>
      </c>
    </row>
    <row r="130" spans="1:13" s="8" customFormat="1">
      <c r="A130" s="14">
        <v>41305</v>
      </c>
      <c r="B130" s="6"/>
      <c r="C130" s="6"/>
      <c r="D130" s="6">
        <f t="shared" si="11"/>
        <v>-51389.122568749975</v>
      </c>
      <c r="E130" s="6">
        <v>732.57</v>
      </c>
      <c r="F130" s="16"/>
      <c r="G130" s="6"/>
      <c r="H130" s="6"/>
      <c r="I130" s="6"/>
      <c r="J130" s="1" t="s">
        <v>61</v>
      </c>
      <c r="L130" s="1">
        <v>8.5</v>
      </c>
      <c r="M130" s="7">
        <f t="shared" si="10"/>
        <v>0.70833333333333337</v>
      </c>
    </row>
    <row r="131" spans="1:13" s="8" customFormat="1">
      <c r="A131" s="14">
        <v>41305</v>
      </c>
      <c r="B131" s="6"/>
      <c r="C131" s="6"/>
      <c r="D131" s="6">
        <f t="shared" si="11"/>
        <v>-54188.092568749977</v>
      </c>
      <c r="E131" s="6">
        <v>2798.97</v>
      </c>
      <c r="F131" s="16"/>
      <c r="G131" s="6"/>
      <c r="H131" s="6"/>
      <c r="I131" s="6"/>
      <c r="J131" s="1" t="s">
        <v>62</v>
      </c>
      <c r="L131" s="1">
        <v>8.5</v>
      </c>
      <c r="M131" s="7">
        <f t="shared" si="10"/>
        <v>0.70833333333333337</v>
      </c>
    </row>
    <row r="132" spans="1:13" s="8" customFormat="1">
      <c r="A132" s="14">
        <v>41306</v>
      </c>
      <c r="B132" s="6">
        <v>379.03</v>
      </c>
      <c r="C132" s="6"/>
      <c r="D132" s="6">
        <f>D131+B132</f>
        <v>-53809.062568749978</v>
      </c>
      <c r="E132" s="6"/>
      <c r="F132" s="16"/>
      <c r="G132" s="6"/>
      <c r="H132" s="6"/>
      <c r="I132" s="6"/>
      <c r="J132" s="1" t="s">
        <v>39</v>
      </c>
      <c r="L132" s="1">
        <v>8.5</v>
      </c>
      <c r="M132" s="7">
        <f t="shared" si="10"/>
        <v>0.70833333333333337</v>
      </c>
    </row>
    <row r="133" spans="1:13" s="8" customFormat="1">
      <c r="A133" s="14">
        <v>41306</v>
      </c>
      <c r="B133" s="6"/>
      <c r="C133" s="29">
        <v>-11001.06</v>
      </c>
      <c r="D133" s="6">
        <f>D132+C133</f>
        <v>-64810.122568749975</v>
      </c>
      <c r="E133" s="6"/>
      <c r="F133" s="16"/>
      <c r="G133" s="6"/>
      <c r="H133" s="6"/>
      <c r="I133" s="6"/>
      <c r="J133" s="1" t="s">
        <v>42</v>
      </c>
      <c r="L133" s="1">
        <v>8.5</v>
      </c>
      <c r="M133" s="7">
        <f t="shared" si="10"/>
        <v>0.70833333333333337</v>
      </c>
    </row>
    <row r="134" spans="1:13" s="8" customFormat="1">
      <c r="A134" s="32">
        <v>41306</v>
      </c>
      <c r="B134" s="21"/>
      <c r="C134" s="33"/>
      <c r="D134" s="6">
        <f>D133-E134</f>
        <v>-66134.762568749982</v>
      </c>
      <c r="E134" s="6">
        <v>1324.64</v>
      </c>
      <c r="F134" s="34"/>
      <c r="G134" s="21"/>
      <c r="H134" s="21"/>
      <c r="I134" s="21"/>
      <c r="J134" s="25" t="s">
        <v>89</v>
      </c>
      <c r="L134" s="1">
        <v>8.5</v>
      </c>
      <c r="M134" s="7">
        <f t="shared" si="10"/>
        <v>0.70833333333333337</v>
      </c>
    </row>
    <row r="135" spans="1:13" s="8" customFormat="1">
      <c r="A135" s="14">
        <v>41520</v>
      </c>
      <c r="B135" s="6"/>
      <c r="C135" s="29"/>
      <c r="D135" s="6">
        <f>D134-E135</f>
        <v>-66304.362568749988</v>
      </c>
      <c r="E135" s="6">
        <v>169.6</v>
      </c>
      <c r="F135" s="16"/>
      <c r="G135" s="6"/>
      <c r="H135" s="6"/>
      <c r="I135" s="6"/>
      <c r="J135" s="1" t="s">
        <v>80</v>
      </c>
      <c r="L135" s="1">
        <v>8.5</v>
      </c>
      <c r="M135" s="7">
        <f t="shared" si="10"/>
        <v>0.70833333333333337</v>
      </c>
    </row>
    <row r="136" spans="1:13" s="8" customFormat="1">
      <c r="A136" s="14">
        <v>41520</v>
      </c>
      <c r="B136" s="6"/>
      <c r="C136" s="29"/>
      <c r="D136" s="6">
        <f t="shared" ref="D136:D140" si="12">D135-E136</f>
        <v>-66487.792568749981</v>
      </c>
      <c r="E136" s="6">
        <v>183.43</v>
      </c>
      <c r="F136" s="16"/>
      <c r="G136" s="6"/>
      <c r="H136" s="6"/>
      <c r="I136" s="6"/>
      <c r="J136" s="1" t="s">
        <v>80</v>
      </c>
      <c r="L136" s="1">
        <v>8.5</v>
      </c>
      <c r="M136" s="7">
        <f t="shared" si="10"/>
        <v>0.70833333333333337</v>
      </c>
    </row>
    <row r="137" spans="1:13" s="8" customFormat="1">
      <c r="A137" s="14">
        <v>41593</v>
      </c>
      <c r="B137" s="6"/>
      <c r="C137" s="6"/>
      <c r="D137" s="6">
        <f t="shared" si="12"/>
        <v>-67218.332568749975</v>
      </c>
      <c r="E137" s="6">
        <v>730.54</v>
      </c>
      <c r="F137" s="16"/>
      <c r="G137" s="6"/>
      <c r="H137" s="6"/>
      <c r="I137" s="6"/>
      <c r="J137" s="1" t="s">
        <v>63</v>
      </c>
      <c r="L137" s="1">
        <v>8.5</v>
      </c>
      <c r="M137" s="7">
        <f t="shared" si="10"/>
        <v>0.70833333333333337</v>
      </c>
    </row>
    <row r="138" spans="1:13" s="8" customFormat="1">
      <c r="A138" s="14">
        <v>41607</v>
      </c>
      <c r="B138" s="6"/>
      <c r="C138" s="6"/>
      <c r="D138" s="6">
        <f t="shared" si="12"/>
        <v>-67401.732568749969</v>
      </c>
      <c r="E138" s="6">
        <v>183.4</v>
      </c>
      <c r="F138" s="16"/>
      <c r="G138" s="6"/>
      <c r="H138" s="6"/>
      <c r="I138" s="6"/>
      <c r="J138" s="1" t="s">
        <v>80</v>
      </c>
      <c r="L138" s="1">
        <v>8.5</v>
      </c>
      <c r="M138" s="7">
        <f t="shared" si="10"/>
        <v>0.70833333333333337</v>
      </c>
    </row>
    <row r="139" spans="1:13" s="8" customFormat="1">
      <c r="A139" s="14">
        <v>41607</v>
      </c>
      <c r="B139" s="6"/>
      <c r="C139" s="6"/>
      <c r="D139" s="6">
        <f t="shared" si="12"/>
        <v>-67599.732568749969</v>
      </c>
      <c r="E139" s="6">
        <v>198</v>
      </c>
      <c r="F139" s="16"/>
      <c r="G139" s="6"/>
      <c r="H139" s="6"/>
      <c r="I139" s="6"/>
      <c r="J139" s="1" t="s">
        <v>80</v>
      </c>
      <c r="L139" s="1">
        <v>8.5</v>
      </c>
      <c r="M139" s="7">
        <f t="shared" si="10"/>
        <v>0.70833333333333337</v>
      </c>
    </row>
    <row r="140" spans="1:13" s="8" customFormat="1">
      <c r="A140" s="14">
        <v>41613</v>
      </c>
      <c r="B140" s="6"/>
      <c r="C140" s="6"/>
      <c r="D140" s="6">
        <f t="shared" si="12"/>
        <v>-68475.482568749969</v>
      </c>
      <c r="E140" s="6">
        <v>875.75</v>
      </c>
      <c r="F140" s="16"/>
      <c r="G140" s="6"/>
      <c r="H140" s="6"/>
      <c r="I140" s="6"/>
      <c r="J140" s="22" t="s">
        <v>64</v>
      </c>
      <c r="L140" s="1">
        <v>8.5</v>
      </c>
      <c r="M140" s="7">
        <f t="shared" si="10"/>
        <v>0.70833333333333337</v>
      </c>
    </row>
    <row r="141" spans="1:13" s="8" customFormat="1">
      <c r="A141" s="14">
        <v>41620</v>
      </c>
      <c r="B141" s="6">
        <v>2102.04</v>
      </c>
      <c r="C141" s="6"/>
      <c r="D141" s="6">
        <f>D140+B141</f>
        <v>-66373.442568749975</v>
      </c>
      <c r="E141" s="6"/>
      <c r="F141" s="16"/>
      <c r="G141" s="6"/>
      <c r="H141" s="6"/>
      <c r="I141" s="6"/>
      <c r="J141" s="8" t="s">
        <v>15</v>
      </c>
      <c r="L141" s="1">
        <v>8.5</v>
      </c>
      <c r="M141" s="7">
        <f t="shared" si="10"/>
        <v>0.70833333333333337</v>
      </c>
    </row>
    <row r="142" spans="1:13" s="8" customFormat="1">
      <c r="A142" s="14">
        <v>41620</v>
      </c>
      <c r="B142" s="6"/>
      <c r="C142" s="29">
        <v>-4595.7299999999996</v>
      </c>
      <c r="D142" s="6">
        <f>D141+C142</f>
        <v>-70969.172568749971</v>
      </c>
      <c r="E142" s="6"/>
      <c r="F142" s="16"/>
      <c r="G142" s="6"/>
      <c r="H142" s="6"/>
      <c r="I142" s="6"/>
      <c r="J142" s="8" t="s">
        <v>66</v>
      </c>
      <c r="L142" s="1">
        <v>8.5</v>
      </c>
      <c r="M142" s="7">
        <f t="shared" si="10"/>
        <v>0.70833333333333337</v>
      </c>
    </row>
    <row r="143" spans="1:13" s="8" customFormat="1">
      <c r="A143" s="35">
        <v>41620</v>
      </c>
      <c r="B143" s="36"/>
      <c r="C143" s="37"/>
      <c r="D143" s="6">
        <f t="shared" ref="D143" si="13">D142-E143</f>
        <v>-71818.152568749967</v>
      </c>
      <c r="E143" s="6">
        <v>848.98</v>
      </c>
      <c r="F143" s="38"/>
      <c r="G143" s="36"/>
      <c r="H143" s="36"/>
      <c r="I143" s="36"/>
      <c r="J143" s="25" t="s">
        <v>84</v>
      </c>
      <c r="L143" s="1">
        <v>8.5</v>
      </c>
      <c r="M143" s="7">
        <f t="shared" si="10"/>
        <v>0.70833333333333337</v>
      </c>
    </row>
    <row r="144" spans="1:13" s="8" customFormat="1">
      <c r="A144" s="32">
        <v>41620</v>
      </c>
      <c r="B144" s="21"/>
      <c r="C144" s="33"/>
      <c r="D144" s="6">
        <f>D143-E144</f>
        <v>-71906.152568749967</v>
      </c>
      <c r="E144" s="6">
        <v>88</v>
      </c>
      <c r="F144" s="34"/>
      <c r="G144" s="21"/>
      <c r="H144" s="21"/>
      <c r="I144" s="21"/>
      <c r="J144" s="25" t="s">
        <v>89</v>
      </c>
      <c r="L144" s="1">
        <v>8.5</v>
      </c>
      <c r="M144" s="7">
        <f t="shared" si="10"/>
        <v>0.70833333333333337</v>
      </c>
    </row>
    <row r="145" spans="1:15" s="8" customFormat="1">
      <c r="A145" s="14">
        <v>41639</v>
      </c>
      <c r="B145" s="6"/>
      <c r="C145" s="6"/>
      <c r="D145" s="6">
        <f>D144-E145</f>
        <v>-72541.402568749967</v>
      </c>
      <c r="E145" s="6">
        <v>635.25</v>
      </c>
      <c r="F145" s="16"/>
      <c r="G145" s="6"/>
      <c r="H145" s="6"/>
      <c r="I145" s="6"/>
      <c r="J145" s="1" t="s">
        <v>63</v>
      </c>
      <c r="L145" s="1">
        <v>8.5</v>
      </c>
      <c r="M145" s="7">
        <f t="shared" si="10"/>
        <v>0.70833333333333337</v>
      </c>
    </row>
    <row r="146" spans="1:15" s="8" customFormat="1">
      <c r="A146" s="26">
        <v>41639</v>
      </c>
      <c r="B146" s="18"/>
      <c r="C146" s="18"/>
      <c r="D146" s="6">
        <f>D145+B146</f>
        <v>-72541.402568749967</v>
      </c>
      <c r="E146" s="18"/>
      <c r="F146" s="27"/>
      <c r="G146" s="18"/>
      <c r="H146" s="18"/>
      <c r="I146" s="18"/>
      <c r="J146" s="43" t="s">
        <v>94</v>
      </c>
      <c r="L146" s="1">
        <v>8.5</v>
      </c>
      <c r="M146" s="7">
        <f t="shared" si="10"/>
        <v>0.70833333333333337</v>
      </c>
    </row>
    <row r="147" spans="1:15" s="8" customFormat="1">
      <c r="A147" s="14">
        <v>41670</v>
      </c>
      <c r="B147" s="6"/>
      <c r="C147" s="6"/>
      <c r="D147" s="6">
        <f t="shared" ref="D147:D148" si="14">D146-E147</f>
        <v>-73081.362568749973</v>
      </c>
      <c r="E147" s="6">
        <v>539.96</v>
      </c>
      <c r="F147" s="16"/>
      <c r="G147" s="6"/>
      <c r="H147" s="6"/>
      <c r="I147" s="6"/>
      <c r="J147" s="1" t="s">
        <v>63</v>
      </c>
      <c r="L147" s="8">
        <v>7.75</v>
      </c>
      <c r="M147" s="24">
        <f t="shared" si="1"/>
        <v>0.64583333333333337</v>
      </c>
      <c r="O147" s="22"/>
    </row>
    <row r="148" spans="1:15">
      <c r="A148" s="14">
        <v>41729</v>
      </c>
      <c r="B148" s="6"/>
      <c r="C148" s="6"/>
      <c r="D148" s="6">
        <f t="shared" si="14"/>
        <v>-73381.362568749973</v>
      </c>
      <c r="E148" s="6">
        <v>300</v>
      </c>
      <c r="F148" s="16"/>
      <c r="G148" s="6"/>
      <c r="H148" s="6"/>
      <c r="I148" s="6"/>
      <c r="J148" s="8"/>
      <c r="L148" s="1">
        <v>7.75</v>
      </c>
      <c r="M148" s="7">
        <f t="shared" si="1"/>
        <v>0.64583333333333337</v>
      </c>
      <c r="O148" s="22"/>
    </row>
    <row r="149" spans="1:15">
      <c r="A149" s="14">
        <v>41969</v>
      </c>
      <c r="B149" s="6">
        <v>12697.87</v>
      </c>
      <c r="C149" s="6"/>
      <c r="D149" s="6">
        <f>D148+B149</f>
        <v>-60683.492568749971</v>
      </c>
      <c r="E149" s="6"/>
      <c r="F149" s="16"/>
      <c r="G149" s="6"/>
      <c r="H149" s="6"/>
      <c r="I149" s="6"/>
      <c r="J149" s="8" t="s">
        <v>16</v>
      </c>
      <c r="L149" s="19">
        <v>7.3</v>
      </c>
      <c r="M149" s="7">
        <f t="shared" si="1"/>
        <v>0.60833333333333328</v>
      </c>
      <c r="O149" s="10"/>
    </row>
    <row r="150" spans="1:15">
      <c r="A150" s="14">
        <v>41969</v>
      </c>
      <c r="B150" s="6"/>
      <c r="C150" s="29">
        <v>-17478.23</v>
      </c>
      <c r="D150" s="6">
        <f>D149+C150</f>
        <v>-78161.722568749974</v>
      </c>
      <c r="E150" s="6"/>
      <c r="F150" s="16"/>
      <c r="G150" s="6"/>
      <c r="H150" s="6"/>
      <c r="I150" s="6"/>
      <c r="J150" s="8" t="s">
        <v>67</v>
      </c>
      <c r="L150" s="19">
        <v>7.3</v>
      </c>
      <c r="M150" s="7">
        <f t="shared" si="1"/>
        <v>0.60833333333333328</v>
      </c>
      <c r="O150" s="10"/>
    </row>
    <row r="151" spans="1:15">
      <c r="A151" s="39">
        <v>41604</v>
      </c>
      <c r="B151" s="40"/>
      <c r="C151" s="41"/>
      <c r="D151" s="6">
        <f t="shared" ref="D151:D152" si="15">D150-E151</f>
        <v>-78696.18256874998</v>
      </c>
      <c r="E151" s="6">
        <v>534.46</v>
      </c>
      <c r="F151" s="42"/>
      <c r="G151" s="40"/>
      <c r="H151" s="40"/>
      <c r="I151" s="40"/>
      <c r="J151" s="25" t="s">
        <v>83</v>
      </c>
      <c r="L151" s="19">
        <v>7.3</v>
      </c>
      <c r="M151" s="7">
        <f t="shared" si="1"/>
        <v>0.60833333333333328</v>
      </c>
      <c r="O151" s="10"/>
    </row>
    <row r="152" spans="1:15">
      <c r="A152" s="35">
        <v>41604</v>
      </c>
      <c r="B152" s="36"/>
      <c r="C152" s="37"/>
      <c r="D152" s="6">
        <f t="shared" si="15"/>
        <v>-78892.18256874998</v>
      </c>
      <c r="E152" s="6">
        <v>196</v>
      </c>
      <c r="F152" s="38"/>
      <c r="G152" s="36"/>
      <c r="H152" s="36"/>
      <c r="I152" s="36"/>
      <c r="J152" s="25" t="s">
        <v>84</v>
      </c>
      <c r="L152" s="19">
        <v>7.3</v>
      </c>
      <c r="M152" s="7">
        <f t="shared" si="1"/>
        <v>0.60833333333333328</v>
      </c>
      <c r="O152" s="10"/>
    </row>
    <row r="153" spans="1:15">
      <c r="A153" s="32">
        <v>41604</v>
      </c>
      <c r="B153" s="21"/>
      <c r="C153" s="33"/>
      <c r="D153" s="6">
        <f>D152-E153</f>
        <v>-79971.052568749976</v>
      </c>
      <c r="E153" s="6">
        <v>1078.8699999999999</v>
      </c>
      <c r="F153" s="34"/>
      <c r="G153" s="21"/>
      <c r="H153" s="21"/>
      <c r="I153" s="21"/>
      <c r="J153" s="25" t="s">
        <v>89</v>
      </c>
      <c r="L153" s="19">
        <v>7.3</v>
      </c>
      <c r="M153" s="7">
        <f t="shared" si="1"/>
        <v>0.60833333333333328</v>
      </c>
      <c r="O153" s="10"/>
    </row>
    <row r="154" spans="1:15">
      <c r="A154" s="14">
        <v>41969</v>
      </c>
      <c r="B154" s="6"/>
      <c r="C154" s="6"/>
      <c r="D154" s="6">
        <f>D153-E154</f>
        <v>-80496.57256874998</v>
      </c>
      <c r="E154" s="6">
        <v>525.52</v>
      </c>
      <c r="F154" s="16"/>
      <c r="G154" s="6"/>
      <c r="H154" s="6"/>
      <c r="I154" s="6"/>
      <c r="J154" s="8" t="s">
        <v>68</v>
      </c>
      <c r="K154" s="10"/>
      <c r="L154" s="19">
        <v>7.3</v>
      </c>
      <c r="M154" s="7">
        <f t="shared" si="1"/>
        <v>0.60833333333333328</v>
      </c>
    </row>
    <row r="155" spans="1:15">
      <c r="A155" s="14">
        <v>41988</v>
      </c>
      <c r="B155" s="6"/>
      <c r="C155" s="6"/>
      <c r="D155" s="6">
        <f t="shared" ref="D155" si="16">D154-E155</f>
        <v>-81022.092568749984</v>
      </c>
      <c r="E155" s="6">
        <v>525.52</v>
      </c>
      <c r="F155" s="16"/>
      <c r="G155" s="6"/>
      <c r="H155" s="6"/>
      <c r="I155" s="6"/>
      <c r="J155" s="8" t="s">
        <v>68</v>
      </c>
      <c r="K155" s="10"/>
      <c r="L155" s="19">
        <v>7.3</v>
      </c>
      <c r="M155" s="7">
        <f t="shared" si="1"/>
        <v>0.60833333333333328</v>
      </c>
    </row>
    <row r="156" spans="1:15">
      <c r="A156" s="26">
        <v>42004</v>
      </c>
      <c r="B156" s="18"/>
      <c r="C156" s="18"/>
      <c r="D156" s="6">
        <f>D155+B156</f>
        <v>-81022.092568749984</v>
      </c>
      <c r="E156" s="18"/>
      <c r="F156" s="27"/>
      <c r="G156" s="18"/>
      <c r="H156" s="18"/>
      <c r="I156" s="18"/>
      <c r="J156" s="43" t="s">
        <v>94</v>
      </c>
      <c r="K156" s="10"/>
      <c r="L156" s="19">
        <v>7.3</v>
      </c>
      <c r="M156" s="7">
        <f t="shared" si="1"/>
        <v>0.60833333333333328</v>
      </c>
    </row>
    <row r="157" spans="1:15">
      <c r="A157" s="14">
        <v>42017</v>
      </c>
      <c r="B157" s="6"/>
      <c r="C157" s="6"/>
      <c r="D157" s="6">
        <f t="shared" ref="D157:D163" si="17">D156-E157</f>
        <v>-81547.612568749988</v>
      </c>
      <c r="E157" s="6">
        <v>525.52</v>
      </c>
      <c r="F157" s="16"/>
      <c r="G157" s="6"/>
      <c r="H157" s="6"/>
      <c r="I157" s="6"/>
      <c r="J157" s="8" t="s">
        <v>68</v>
      </c>
      <c r="K157" s="10"/>
      <c r="L157" s="19">
        <v>7.3</v>
      </c>
      <c r="M157" s="7">
        <f t="shared" si="1"/>
        <v>0.60833333333333328</v>
      </c>
      <c r="O157" s="10"/>
    </row>
    <row r="158" spans="1:15">
      <c r="A158" s="14">
        <v>42037</v>
      </c>
      <c r="B158" s="6"/>
      <c r="C158" s="6"/>
      <c r="D158" s="6">
        <f t="shared" si="17"/>
        <v>-81607.612568749988</v>
      </c>
      <c r="E158" s="6">
        <v>60</v>
      </c>
      <c r="F158" s="16"/>
      <c r="G158" s="6"/>
      <c r="H158" s="6"/>
      <c r="I158" s="6"/>
      <c r="J158" s="1" t="s">
        <v>73</v>
      </c>
      <c r="K158" s="10"/>
      <c r="L158" s="19">
        <v>7.3</v>
      </c>
      <c r="M158" s="7">
        <f t="shared" si="1"/>
        <v>0.60833333333333328</v>
      </c>
      <c r="O158" s="10"/>
    </row>
    <row r="159" spans="1:15">
      <c r="A159" s="14">
        <v>42041</v>
      </c>
      <c r="B159" s="6"/>
      <c r="C159" s="6"/>
      <c r="D159" s="6">
        <f t="shared" si="17"/>
        <v>-82133.132568749992</v>
      </c>
      <c r="E159" s="6">
        <v>525.52</v>
      </c>
      <c r="F159" s="16"/>
      <c r="G159" s="6"/>
      <c r="H159" s="6"/>
      <c r="I159" s="6"/>
      <c r="J159" s="8" t="s">
        <v>68</v>
      </c>
      <c r="L159" s="19">
        <v>7.3</v>
      </c>
      <c r="M159" s="7">
        <f t="shared" si="1"/>
        <v>0.60833333333333328</v>
      </c>
      <c r="O159" s="10"/>
    </row>
    <row r="160" spans="1:15">
      <c r="A160" s="14">
        <v>42094</v>
      </c>
      <c r="B160" s="6"/>
      <c r="C160" s="6"/>
      <c r="D160" s="6">
        <f t="shared" si="17"/>
        <v>-82658.652568749996</v>
      </c>
      <c r="E160" s="6">
        <v>525.52</v>
      </c>
      <c r="F160" s="16"/>
      <c r="G160" s="6"/>
      <c r="H160" s="6"/>
      <c r="I160" s="6"/>
      <c r="J160" s="1" t="s">
        <v>68</v>
      </c>
      <c r="K160" s="10"/>
      <c r="L160" s="19">
        <v>7.3</v>
      </c>
      <c r="M160" s="7">
        <f t="shared" si="1"/>
        <v>0.60833333333333328</v>
      </c>
      <c r="O160" s="10"/>
    </row>
    <row r="161" spans="1:15">
      <c r="A161" s="14">
        <v>42114</v>
      </c>
      <c r="B161" s="6"/>
      <c r="C161" s="6"/>
      <c r="D161" s="6">
        <f t="shared" si="17"/>
        <v>-82878.652568749996</v>
      </c>
      <c r="E161" s="6">
        <v>220</v>
      </c>
      <c r="F161" s="16"/>
      <c r="G161" s="6"/>
      <c r="H161" s="6"/>
      <c r="I161" s="6"/>
      <c r="J161" s="1" t="s">
        <v>70</v>
      </c>
      <c r="L161" s="19">
        <v>7.3</v>
      </c>
      <c r="M161" s="7">
        <f t="shared" si="1"/>
        <v>0.60833333333333328</v>
      </c>
      <c r="O161" s="10"/>
    </row>
    <row r="162" spans="1:15">
      <c r="A162" s="14">
        <v>42160</v>
      </c>
      <c r="B162" s="6"/>
      <c r="C162" s="6"/>
      <c r="D162" s="6">
        <f t="shared" si="17"/>
        <v>-83128.652568749996</v>
      </c>
      <c r="E162" s="6">
        <v>250</v>
      </c>
      <c r="F162" s="16"/>
      <c r="G162" s="6"/>
      <c r="H162" s="6"/>
      <c r="I162" s="6"/>
      <c r="J162" s="1" t="s">
        <v>70</v>
      </c>
      <c r="K162" s="10"/>
      <c r="L162" s="19">
        <v>7.3</v>
      </c>
      <c r="M162" s="7">
        <f t="shared" si="1"/>
        <v>0.60833333333333328</v>
      </c>
      <c r="O162" s="10"/>
    </row>
    <row r="163" spans="1:15">
      <c r="A163" s="14">
        <v>42212</v>
      </c>
      <c r="B163" s="6"/>
      <c r="C163" s="6"/>
      <c r="D163" s="6">
        <f t="shared" si="17"/>
        <v>-83625.012568749997</v>
      </c>
      <c r="E163" s="6">
        <v>496.36</v>
      </c>
      <c r="F163" s="16"/>
      <c r="G163" s="6"/>
      <c r="H163" s="6"/>
      <c r="I163" s="6"/>
      <c r="J163" s="1" t="s">
        <v>70</v>
      </c>
      <c r="K163" s="10"/>
      <c r="L163" s="19">
        <v>7.3</v>
      </c>
      <c r="M163" s="7">
        <f t="shared" si="1"/>
        <v>0.60833333333333328</v>
      </c>
      <c r="O163" s="10"/>
    </row>
    <row r="164" spans="1:15">
      <c r="A164" s="14">
        <v>42245</v>
      </c>
      <c r="B164" s="6">
        <v>5852.31</v>
      </c>
      <c r="C164" s="6"/>
      <c r="D164" s="6">
        <f>D163+B164</f>
        <v>-77772.702568749999</v>
      </c>
      <c r="E164" s="6"/>
      <c r="F164" s="16"/>
      <c r="G164" s="6"/>
      <c r="H164" s="6"/>
      <c r="I164" s="6"/>
      <c r="J164" s="8" t="s">
        <v>40</v>
      </c>
      <c r="K164" s="10"/>
      <c r="L164" s="19">
        <v>7.3</v>
      </c>
      <c r="M164" s="7">
        <f t="shared" si="1"/>
        <v>0.60833333333333328</v>
      </c>
      <c r="O164" s="10"/>
    </row>
    <row r="165" spans="1:15">
      <c r="A165" s="14">
        <v>42245</v>
      </c>
      <c r="B165" s="6"/>
      <c r="C165" s="29">
        <v>-8268.67</v>
      </c>
      <c r="D165" s="6">
        <f>D164+C165</f>
        <v>-86041.372568749997</v>
      </c>
      <c r="E165" s="6"/>
      <c r="F165" s="16"/>
      <c r="G165" s="6"/>
      <c r="H165" s="6"/>
      <c r="I165" s="6"/>
      <c r="J165" s="8" t="s">
        <v>69</v>
      </c>
      <c r="K165" s="30"/>
      <c r="L165" s="19">
        <v>7.3</v>
      </c>
      <c r="M165" s="7">
        <f t="shared" si="1"/>
        <v>0.60833333333333328</v>
      </c>
      <c r="O165" s="10"/>
    </row>
    <row r="166" spans="1:15">
      <c r="A166" s="39">
        <v>42245</v>
      </c>
      <c r="B166" s="40"/>
      <c r="C166" s="41"/>
      <c r="D166" s="6">
        <f t="shared" ref="D166:D167" si="18">D165-E166</f>
        <v>-87225.652568749996</v>
      </c>
      <c r="E166" s="6">
        <v>1184.28</v>
      </c>
      <c r="F166" s="42"/>
      <c r="G166" s="40"/>
      <c r="H166" s="40"/>
      <c r="I166" s="40"/>
      <c r="J166" s="25" t="s">
        <v>83</v>
      </c>
      <c r="K166" s="30"/>
      <c r="L166" s="19">
        <v>7.3</v>
      </c>
      <c r="M166" s="7">
        <f t="shared" si="1"/>
        <v>0.60833333333333328</v>
      </c>
      <c r="O166" s="10"/>
    </row>
    <row r="167" spans="1:15">
      <c r="A167" s="35">
        <v>42245</v>
      </c>
      <c r="B167" s="36"/>
      <c r="C167" s="37"/>
      <c r="D167" s="6">
        <f t="shared" si="18"/>
        <v>-87571.232568749998</v>
      </c>
      <c r="E167" s="6">
        <v>345.58</v>
      </c>
      <c r="F167" s="38"/>
      <c r="G167" s="36"/>
      <c r="H167" s="36"/>
      <c r="I167" s="36"/>
      <c r="J167" s="25" t="s">
        <v>84</v>
      </c>
      <c r="K167" s="30"/>
      <c r="L167" s="19">
        <v>7.3</v>
      </c>
      <c r="M167" s="7">
        <f t="shared" si="1"/>
        <v>0.60833333333333328</v>
      </c>
      <c r="O167" s="10"/>
    </row>
    <row r="168" spans="1:15">
      <c r="A168" s="32">
        <v>42245</v>
      </c>
      <c r="B168" s="21"/>
      <c r="C168" s="33"/>
      <c r="D168" s="6">
        <f>D167-E168</f>
        <v>-88550.232568749998</v>
      </c>
      <c r="E168" s="6">
        <v>979</v>
      </c>
      <c r="F168" s="34"/>
      <c r="G168" s="21"/>
      <c r="H168" s="21"/>
      <c r="I168" s="21"/>
      <c r="J168" s="25" t="s">
        <v>89</v>
      </c>
      <c r="K168" s="30"/>
      <c r="L168" s="19">
        <v>7.3</v>
      </c>
      <c r="M168" s="7">
        <f t="shared" si="1"/>
        <v>0.60833333333333328</v>
      </c>
      <c r="O168" s="10"/>
    </row>
    <row r="169" spans="1:15">
      <c r="A169" s="14">
        <v>42254</v>
      </c>
      <c r="B169" s="6"/>
      <c r="C169" s="6"/>
      <c r="D169" s="6">
        <f>D168-E169</f>
        <v>-89047.832568750004</v>
      </c>
      <c r="E169" s="6">
        <v>497.6</v>
      </c>
      <c r="F169" s="16"/>
      <c r="G169" s="6"/>
      <c r="H169" s="6"/>
      <c r="I169" s="6"/>
      <c r="J169" s="1" t="s">
        <v>70</v>
      </c>
      <c r="K169" s="10"/>
      <c r="L169" s="19">
        <v>7.3</v>
      </c>
      <c r="M169" s="7">
        <f t="shared" si="1"/>
        <v>0.60833333333333328</v>
      </c>
      <c r="O169" s="10"/>
    </row>
    <row r="170" spans="1:15">
      <c r="A170" s="14">
        <v>42256</v>
      </c>
      <c r="B170" s="6"/>
      <c r="C170" s="6"/>
      <c r="D170" s="6">
        <f t="shared" ref="D170:D186" si="19">D169-E170</f>
        <v>-89544.192568750004</v>
      </c>
      <c r="E170" s="6">
        <v>496.36</v>
      </c>
      <c r="F170" s="16"/>
      <c r="G170" s="6"/>
      <c r="H170" s="6"/>
      <c r="I170" s="6"/>
      <c r="J170" s="1" t="s">
        <v>70</v>
      </c>
      <c r="K170" s="10"/>
      <c r="L170" s="19">
        <v>7.3</v>
      </c>
      <c r="M170" s="7">
        <f t="shared" si="1"/>
        <v>0.60833333333333328</v>
      </c>
      <c r="O170" s="10"/>
    </row>
    <row r="171" spans="1:15">
      <c r="A171" s="14">
        <v>42256</v>
      </c>
      <c r="B171" s="6"/>
      <c r="C171" s="6"/>
      <c r="D171" s="6">
        <f t="shared" si="19"/>
        <v>-91509.202568749999</v>
      </c>
      <c r="E171" s="6">
        <v>1965.01</v>
      </c>
      <c r="F171" s="16"/>
      <c r="G171" s="6"/>
      <c r="H171" s="6"/>
      <c r="I171" s="6"/>
      <c r="J171" s="1" t="s">
        <v>71</v>
      </c>
      <c r="K171" s="10"/>
      <c r="L171" s="19">
        <v>7.3</v>
      </c>
      <c r="M171" s="7">
        <f t="shared" si="1"/>
        <v>0.60833333333333328</v>
      </c>
      <c r="O171" s="31"/>
    </row>
    <row r="172" spans="1:15">
      <c r="A172" s="14">
        <v>42277</v>
      </c>
      <c r="B172" s="6"/>
      <c r="C172" s="6"/>
      <c r="D172" s="6">
        <f t="shared" si="19"/>
        <v>-93459.972568750003</v>
      </c>
      <c r="E172" s="6">
        <v>1950.77</v>
      </c>
      <c r="F172" s="16"/>
      <c r="G172" s="6"/>
      <c r="H172" s="6"/>
      <c r="I172" s="6"/>
      <c r="J172" s="1" t="s">
        <v>71</v>
      </c>
      <c r="K172" s="10"/>
      <c r="L172" s="19">
        <v>7.3</v>
      </c>
      <c r="M172" s="7">
        <f t="shared" si="1"/>
        <v>0.60833333333333328</v>
      </c>
      <c r="O172" s="31"/>
    </row>
    <row r="173" spans="1:15">
      <c r="A173" s="14">
        <v>42298</v>
      </c>
      <c r="B173" s="6"/>
      <c r="C173" s="6"/>
      <c r="D173" s="6">
        <f t="shared" si="19"/>
        <v>-93988.942568750004</v>
      </c>
      <c r="E173" s="6">
        <v>528.97</v>
      </c>
      <c r="F173" s="16"/>
      <c r="G173" s="6"/>
      <c r="H173" s="6"/>
      <c r="I173" s="6"/>
      <c r="J173" s="1" t="s">
        <v>70</v>
      </c>
      <c r="K173" s="10"/>
      <c r="L173" s="19">
        <v>7.3</v>
      </c>
      <c r="M173" s="7">
        <f t="shared" si="1"/>
        <v>0.60833333333333328</v>
      </c>
      <c r="O173" s="10"/>
    </row>
    <row r="174" spans="1:15">
      <c r="A174" s="14">
        <v>42299</v>
      </c>
      <c r="B174" s="6"/>
      <c r="C174" s="6"/>
      <c r="D174" s="6">
        <f t="shared" si="19"/>
        <v>-95939.712568750008</v>
      </c>
      <c r="E174" s="6">
        <v>1950.77</v>
      </c>
      <c r="F174" s="16"/>
      <c r="G174" s="6"/>
      <c r="H174" s="6"/>
      <c r="I174" s="6"/>
      <c r="J174" s="1" t="s">
        <v>71</v>
      </c>
      <c r="K174" s="10"/>
      <c r="L174" s="19">
        <v>7.3</v>
      </c>
      <c r="M174" s="7">
        <f t="shared" si="1"/>
        <v>0.60833333333333328</v>
      </c>
      <c r="O174" s="10"/>
    </row>
    <row r="175" spans="1:15">
      <c r="A175" s="14">
        <v>42334</v>
      </c>
      <c r="B175" s="6"/>
      <c r="C175" s="6"/>
      <c r="D175" s="6">
        <f t="shared" si="19"/>
        <v>-96468.68256875001</v>
      </c>
      <c r="E175" s="6">
        <v>528.97</v>
      </c>
      <c r="F175" s="16"/>
      <c r="G175" s="6"/>
      <c r="H175" s="6"/>
      <c r="I175" s="6"/>
      <c r="J175" s="1" t="s">
        <v>70</v>
      </c>
      <c r="L175" s="19">
        <v>7.3</v>
      </c>
      <c r="M175" s="7">
        <f t="shared" si="1"/>
        <v>0.60833333333333328</v>
      </c>
    </row>
    <row r="176" spans="1:15">
      <c r="A176" s="14">
        <v>42345</v>
      </c>
      <c r="B176" s="6"/>
      <c r="C176" s="6"/>
      <c r="D176" s="6">
        <f t="shared" si="19"/>
        <v>-96997.652568750011</v>
      </c>
      <c r="E176" s="6">
        <v>528.97</v>
      </c>
      <c r="F176" s="16"/>
      <c r="G176" s="6"/>
      <c r="H176" s="6"/>
      <c r="I176" s="6"/>
      <c r="J176" s="1" t="s">
        <v>70</v>
      </c>
      <c r="K176" s="10"/>
      <c r="L176" s="19">
        <v>7.3</v>
      </c>
      <c r="M176" s="7">
        <f t="shared" si="1"/>
        <v>0.60833333333333328</v>
      </c>
      <c r="O176" s="10"/>
    </row>
    <row r="177" spans="1:15">
      <c r="A177" s="26">
        <v>42369</v>
      </c>
      <c r="B177" s="18"/>
      <c r="C177" s="18"/>
      <c r="D177" s="6">
        <f>D176+B177</f>
        <v>-96997.652568750011</v>
      </c>
      <c r="E177" s="18"/>
      <c r="F177" s="27"/>
      <c r="G177" s="18"/>
      <c r="H177" s="18"/>
      <c r="I177" s="18"/>
      <c r="J177" s="43" t="s">
        <v>94</v>
      </c>
      <c r="K177" s="10"/>
      <c r="L177" s="19">
        <v>7.3</v>
      </c>
      <c r="M177" s="7">
        <f t="shared" si="1"/>
        <v>0.60833333333333328</v>
      </c>
      <c r="O177" s="10"/>
    </row>
    <row r="178" spans="1:15">
      <c r="A178" s="14">
        <v>42415</v>
      </c>
      <c r="B178" s="17"/>
      <c r="C178" s="17"/>
      <c r="D178" s="6">
        <f t="shared" si="19"/>
        <v>-97497.652568750011</v>
      </c>
      <c r="E178" s="6">
        <v>500</v>
      </c>
      <c r="F178" s="16"/>
      <c r="G178" s="6"/>
      <c r="H178" s="6"/>
      <c r="I178" s="6"/>
      <c r="J178" s="1" t="s">
        <v>70</v>
      </c>
      <c r="K178" s="10"/>
      <c r="L178" s="19">
        <v>7.3</v>
      </c>
      <c r="M178" s="7">
        <f t="shared" ref="M178:M227" si="20">L178/12</f>
        <v>0.60833333333333328</v>
      </c>
      <c r="O178" s="10"/>
    </row>
    <row r="179" spans="1:15">
      <c r="A179" s="14">
        <v>42483</v>
      </c>
      <c r="B179" s="6"/>
      <c r="C179" s="6"/>
      <c r="D179" s="6">
        <f t="shared" si="19"/>
        <v>-98026.852568750008</v>
      </c>
      <c r="E179" s="6">
        <v>529.20000000000005</v>
      </c>
      <c r="F179" s="16"/>
      <c r="G179" s="6"/>
      <c r="H179" s="6"/>
      <c r="I179" s="6"/>
      <c r="J179" s="1" t="s">
        <v>70</v>
      </c>
      <c r="L179" s="19">
        <v>7.25</v>
      </c>
      <c r="M179" s="7">
        <f t="shared" si="20"/>
        <v>0.60416666666666663</v>
      </c>
    </row>
    <row r="180" spans="1:15">
      <c r="A180" s="14">
        <v>42485</v>
      </c>
      <c r="B180" s="6"/>
      <c r="C180" s="6"/>
      <c r="D180" s="6">
        <f t="shared" si="19"/>
        <v>-98557.142568750001</v>
      </c>
      <c r="E180" s="6">
        <v>530.29</v>
      </c>
      <c r="F180" s="16"/>
      <c r="G180" s="6"/>
      <c r="H180" s="6"/>
      <c r="I180" s="6"/>
      <c r="J180" s="1" t="s">
        <v>70</v>
      </c>
      <c r="L180" s="19">
        <v>7.25</v>
      </c>
      <c r="M180" s="7">
        <f t="shared" si="20"/>
        <v>0.60416666666666663</v>
      </c>
    </row>
    <row r="181" spans="1:15">
      <c r="A181" s="14">
        <v>42485</v>
      </c>
      <c r="B181" s="6"/>
      <c r="C181" s="6"/>
      <c r="D181" s="6">
        <f t="shared" si="19"/>
        <v>-99086.112568750003</v>
      </c>
      <c r="E181" s="6">
        <v>528.97</v>
      </c>
      <c r="F181" s="16"/>
      <c r="G181" s="6"/>
      <c r="H181" s="6"/>
      <c r="I181" s="6"/>
      <c r="J181" s="1" t="s">
        <v>70</v>
      </c>
      <c r="K181" s="10"/>
      <c r="L181" s="19">
        <v>7.25</v>
      </c>
      <c r="M181" s="7">
        <f t="shared" si="20"/>
        <v>0.60416666666666663</v>
      </c>
      <c r="O181" s="10"/>
    </row>
    <row r="182" spans="1:15">
      <c r="A182" s="14">
        <v>42544</v>
      </c>
      <c r="B182" s="17"/>
      <c r="C182" s="17"/>
      <c r="D182" s="6">
        <f t="shared" si="19"/>
        <v>-99616.372568749997</v>
      </c>
      <c r="E182" s="6">
        <v>530.26</v>
      </c>
      <c r="F182" s="16"/>
      <c r="G182" s="6"/>
      <c r="H182" s="6"/>
      <c r="I182" s="6"/>
      <c r="J182" s="1" t="s">
        <v>70</v>
      </c>
      <c r="K182" s="10"/>
      <c r="L182" s="19">
        <v>7.25</v>
      </c>
      <c r="M182" s="7">
        <f t="shared" si="20"/>
        <v>0.60416666666666663</v>
      </c>
      <c r="O182" s="10"/>
    </row>
    <row r="183" spans="1:15">
      <c r="A183" s="14">
        <v>42551</v>
      </c>
      <c r="B183" s="6"/>
      <c r="C183" s="6"/>
      <c r="D183" s="6">
        <f t="shared" si="19"/>
        <v>-100145.34256875</v>
      </c>
      <c r="E183" s="6">
        <v>528.97</v>
      </c>
      <c r="F183" s="16"/>
      <c r="G183" s="6"/>
      <c r="H183" s="6"/>
      <c r="I183" s="6"/>
      <c r="J183" s="1" t="s">
        <v>70</v>
      </c>
      <c r="L183" s="19">
        <v>7.25</v>
      </c>
      <c r="M183" s="7">
        <f t="shared" si="20"/>
        <v>0.60416666666666663</v>
      </c>
    </row>
    <row r="184" spans="1:15">
      <c r="A184" s="14">
        <v>42571</v>
      </c>
      <c r="B184" s="6"/>
      <c r="C184" s="6"/>
      <c r="D184" s="6">
        <f t="shared" si="19"/>
        <v>-100674.34256875</v>
      </c>
      <c r="E184" s="6">
        <v>529</v>
      </c>
      <c r="F184" s="16"/>
      <c r="G184" s="6"/>
      <c r="H184" s="6"/>
      <c r="I184" s="6"/>
      <c r="J184" s="1" t="s">
        <v>70</v>
      </c>
      <c r="L184" s="19">
        <v>7.25</v>
      </c>
      <c r="M184" s="7">
        <f t="shared" si="20"/>
        <v>0.60416666666666663</v>
      </c>
    </row>
    <row r="185" spans="1:15">
      <c r="A185" s="14">
        <v>42591</v>
      </c>
      <c r="B185" s="17"/>
      <c r="C185" s="17"/>
      <c r="D185" s="6">
        <f t="shared" si="19"/>
        <v>-101203.31256875</v>
      </c>
      <c r="E185" s="6">
        <v>528.97</v>
      </c>
      <c r="F185" s="16"/>
      <c r="G185" s="6"/>
      <c r="H185" s="6"/>
      <c r="I185" s="6"/>
      <c r="J185" s="1" t="s">
        <v>70</v>
      </c>
      <c r="K185" s="10"/>
      <c r="L185" s="19">
        <v>7.25</v>
      </c>
      <c r="M185" s="7">
        <f t="shared" si="20"/>
        <v>0.60416666666666663</v>
      </c>
      <c r="O185" s="10"/>
    </row>
    <row r="186" spans="1:15">
      <c r="A186" s="14">
        <v>42716</v>
      </c>
      <c r="B186" s="17"/>
      <c r="C186" s="17"/>
      <c r="D186" s="6">
        <f t="shared" si="19"/>
        <v>-101732.28256875</v>
      </c>
      <c r="E186" s="6">
        <v>528.97</v>
      </c>
      <c r="F186" s="16"/>
      <c r="G186" s="6"/>
      <c r="H186" s="6"/>
      <c r="I186" s="6"/>
      <c r="J186" s="1" t="s">
        <v>70</v>
      </c>
      <c r="K186" s="10"/>
      <c r="L186" s="19">
        <v>7.25</v>
      </c>
      <c r="M186" s="7">
        <f t="shared" si="20"/>
        <v>0.60416666666666663</v>
      </c>
      <c r="O186" s="10"/>
    </row>
    <row r="187" spans="1:15">
      <c r="A187" s="14">
        <v>42727</v>
      </c>
      <c r="B187" s="17">
        <v>24664.06</v>
      </c>
      <c r="C187" s="17"/>
      <c r="D187" s="6">
        <f>D186+B187</f>
        <v>-77068.222568750003</v>
      </c>
      <c r="E187" s="6"/>
      <c r="F187" s="16"/>
      <c r="G187" s="6"/>
      <c r="H187" s="6"/>
      <c r="I187" s="6"/>
      <c r="J187" s="8" t="s">
        <v>41</v>
      </c>
      <c r="K187" s="10"/>
      <c r="L187" s="19">
        <v>7.25</v>
      </c>
      <c r="M187" s="7">
        <f t="shared" si="20"/>
        <v>0.60416666666666663</v>
      </c>
      <c r="O187" s="10"/>
    </row>
    <row r="188" spans="1:15">
      <c r="A188" s="14">
        <v>42727</v>
      </c>
      <c r="B188" s="17"/>
      <c r="C188" s="29">
        <v>-10007.49</v>
      </c>
      <c r="D188" s="6">
        <f>D187+C188</f>
        <v>-87075.712568750008</v>
      </c>
      <c r="E188" s="6"/>
      <c r="F188" s="16"/>
      <c r="G188" s="6"/>
      <c r="H188" s="6"/>
      <c r="I188" s="6"/>
      <c r="J188" s="8" t="s">
        <v>72</v>
      </c>
      <c r="K188" s="10"/>
      <c r="L188" s="19">
        <v>7.25</v>
      </c>
      <c r="M188" s="7">
        <f t="shared" si="20"/>
        <v>0.60416666666666663</v>
      </c>
      <c r="O188" s="10"/>
    </row>
    <row r="189" spans="1:15">
      <c r="A189" s="39">
        <v>42727</v>
      </c>
      <c r="B189" s="40"/>
      <c r="C189" s="41"/>
      <c r="D189" s="6">
        <f t="shared" ref="D189:D190" si="21">D188-E189</f>
        <v>-89499.282568750015</v>
      </c>
      <c r="E189" s="6">
        <v>2423.5700000000002</v>
      </c>
      <c r="F189" s="42"/>
      <c r="G189" s="40"/>
      <c r="H189" s="40"/>
      <c r="I189" s="40"/>
      <c r="J189" s="25" t="s">
        <v>83</v>
      </c>
      <c r="K189" s="10"/>
      <c r="L189" s="19">
        <v>7.25</v>
      </c>
      <c r="M189" s="7">
        <f t="shared" si="20"/>
        <v>0.60416666666666663</v>
      </c>
      <c r="O189" s="10"/>
    </row>
    <row r="190" spans="1:15">
      <c r="A190" s="35">
        <v>42727</v>
      </c>
      <c r="B190" s="36"/>
      <c r="C190" s="37"/>
      <c r="D190" s="6">
        <f t="shared" si="21"/>
        <v>-92440.222568750018</v>
      </c>
      <c r="E190" s="6">
        <v>2940.94</v>
      </c>
      <c r="F190" s="38"/>
      <c r="G190" s="36"/>
      <c r="H190" s="36"/>
      <c r="I190" s="36"/>
      <c r="J190" s="25" t="s">
        <v>84</v>
      </c>
      <c r="K190" s="10"/>
      <c r="L190" s="19">
        <v>7.25</v>
      </c>
      <c r="M190" s="7">
        <f t="shared" si="20"/>
        <v>0.60416666666666663</v>
      </c>
      <c r="O190" s="10"/>
    </row>
    <row r="191" spans="1:15">
      <c r="A191" s="32">
        <v>42727</v>
      </c>
      <c r="B191" s="21"/>
      <c r="C191" s="33"/>
      <c r="D191" s="6">
        <f>D190-E191</f>
        <v>-93168.202568750014</v>
      </c>
      <c r="E191" s="6">
        <v>727.98</v>
      </c>
      <c r="F191" s="34"/>
      <c r="G191" s="21"/>
      <c r="H191" s="21"/>
      <c r="I191" s="21"/>
      <c r="J191" s="25" t="s">
        <v>89</v>
      </c>
      <c r="K191" s="10"/>
      <c r="L191" s="19">
        <v>7.25</v>
      </c>
      <c r="M191" s="7">
        <f t="shared" si="20"/>
        <v>0.60416666666666663</v>
      </c>
      <c r="O191" s="10"/>
    </row>
    <row r="192" spans="1:15">
      <c r="A192" s="26">
        <v>42735</v>
      </c>
      <c r="B192" s="18"/>
      <c r="C192" s="28"/>
      <c r="D192" s="6">
        <f>D191+B192</f>
        <v>-93168.202568750014</v>
      </c>
      <c r="E192" s="18"/>
      <c r="F192" s="27"/>
      <c r="G192" s="18"/>
      <c r="H192" s="18"/>
      <c r="I192" s="18"/>
      <c r="J192" s="43" t="s">
        <v>94</v>
      </c>
      <c r="L192" s="1">
        <v>7.01</v>
      </c>
      <c r="M192" s="7">
        <f t="shared" si="20"/>
        <v>0.58416666666666661</v>
      </c>
    </row>
    <row r="193" spans="1:15">
      <c r="A193" s="14">
        <v>42926</v>
      </c>
      <c r="B193" s="17">
        <v>19085.14</v>
      </c>
      <c r="C193" s="17"/>
      <c r="D193" s="6">
        <f>D192+B193</f>
        <v>-74083.062568750014</v>
      </c>
      <c r="E193" s="6"/>
      <c r="F193" s="16"/>
      <c r="G193" s="6"/>
      <c r="H193" s="6"/>
      <c r="I193" s="6"/>
      <c r="J193" s="1" t="s">
        <v>79</v>
      </c>
      <c r="K193" s="10"/>
      <c r="L193" s="1">
        <v>7.01</v>
      </c>
      <c r="M193" s="7">
        <f t="shared" si="20"/>
        <v>0.58416666666666661</v>
      </c>
      <c r="O193" s="10"/>
    </row>
    <row r="194" spans="1:15">
      <c r="A194" s="14">
        <v>42926</v>
      </c>
      <c r="B194" s="17"/>
      <c r="C194" s="29">
        <v>-9433.9699999999993</v>
      </c>
      <c r="D194" s="6">
        <f>D193+C194</f>
        <v>-83517.032568750015</v>
      </c>
      <c r="E194" s="6"/>
      <c r="F194" s="16"/>
      <c r="G194" s="6"/>
      <c r="H194" s="6"/>
      <c r="I194" s="6"/>
      <c r="J194" s="8" t="s">
        <v>82</v>
      </c>
      <c r="K194" s="10"/>
      <c r="L194" s="1">
        <v>7.01</v>
      </c>
      <c r="M194" s="7">
        <f t="shared" si="20"/>
        <v>0.58416666666666661</v>
      </c>
      <c r="O194" s="10"/>
    </row>
    <row r="195" spans="1:15">
      <c r="A195" s="39">
        <v>42926</v>
      </c>
      <c r="B195" s="40"/>
      <c r="C195" s="41"/>
      <c r="D195" s="6">
        <f t="shared" ref="D195:D199" si="22">D194-E195</f>
        <v>-85591.232568750012</v>
      </c>
      <c r="E195" s="6">
        <v>2074.1999999999998</v>
      </c>
      <c r="F195" s="42"/>
      <c r="G195" s="40"/>
      <c r="H195" s="40"/>
      <c r="I195" s="40"/>
      <c r="J195" s="25" t="s">
        <v>83</v>
      </c>
      <c r="K195" s="10"/>
      <c r="L195" s="1">
        <v>7.01</v>
      </c>
      <c r="M195" s="7">
        <f t="shared" si="20"/>
        <v>0.58416666666666661</v>
      </c>
      <c r="O195" s="10"/>
    </row>
    <row r="196" spans="1:15">
      <c r="A196" s="35">
        <v>42926</v>
      </c>
      <c r="B196" s="36"/>
      <c r="C196" s="37"/>
      <c r="D196" s="6">
        <f t="shared" si="22"/>
        <v>-85927.352568750008</v>
      </c>
      <c r="E196" s="6">
        <v>336.12</v>
      </c>
      <c r="F196" s="38"/>
      <c r="G196" s="36"/>
      <c r="H196" s="36"/>
      <c r="I196" s="36"/>
      <c r="J196" s="25" t="s">
        <v>84</v>
      </c>
      <c r="K196" s="10"/>
      <c r="L196" s="1">
        <v>7.01</v>
      </c>
      <c r="M196" s="7">
        <f t="shared" si="20"/>
        <v>0.58416666666666661</v>
      </c>
      <c r="O196" s="10"/>
    </row>
    <row r="197" spans="1:15">
      <c r="A197" s="32">
        <v>42926</v>
      </c>
      <c r="B197" s="21"/>
      <c r="C197" s="33"/>
      <c r="D197" s="6">
        <f>D196-E197</f>
        <v>-86602.352568750008</v>
      </c>
      <c r="E197" s="6">
        <v>675</v>
      </c>
      <c r="F197" s="34"/>
      <c r="G197" s="21"/>
      <c r="H197" s="21"/>
      <c r="I197" s="21"/>
      <c r="J197" s="25" t="s">
        <v>89</v>
      </c>
      <c r="K197" s="10"/>
      <c r="L197" s="1">
        <v>7.01</v>
      </c>
      <c r="M197" s="7">
        <f t="shared" si="20"/>
        <v>0.58416666666666661</v>
      </c>
      <c r="O197" s="10"/>
    </row>
    <row r="198" spans="1:15">
      <c r="A198" s="14">
        <v>43032</v>
      </c>
      <c r="B198" s="17"/>
      <c r="C198" s="17"/>
      <c r="D198" s="6">
        <f>D197-E198</f>
        <v>-86668.572568750009</v>
      </c>
      <c r="E198" s="6">
        <v>66.22</v>
      </c>
      <c r="F198" s="16"/>
      <c r="G198" s="6"/>
      <c r="H198" s="6"/>
      <c r="I198" s="6"/>
      <c r="J198" s="1" t="s">
        <v>76</v>
      </c>
      <c r="K198" s="10"/>
      <c r="L198" s="1">
        <v>7.01</v>
      </c>
      <c r="M198" s="7">
        <f t="shared" si="20"/>
        <v>0.58416666666666661</v>
      </c>
      <c r="O198" s="10"/>
    </row>
    <row r="199" spans="1:15">
      <c r="A199" s="14">
        <v>43068</v>
      </c>
      <c r="B199" s="17"/>
      <c r="C199" s="17"/>
      <c r="D199" s="6">
        <f t="shared" si="22"/>
        <v>-86718.572568750009</v>
      </c>
      <c r="E199" s="6">
        <v>50</v>
      </c>
      <c r="F199" s="16"/>
      <c r="G199" s="6"/>
      <c r="H199" s="6"/>
      <c r="I199" s="6"/>
      <c r="J199" s="1" t="s">
        <v>76</v>
      </c>
      <c r="K199" s="10"/>
      <c r="L199" s="1">
        <v>7.01</v>
      </c>
      <c r="M199" s="7">
        <f t="shared" si="20"/>
        <v>0.58416666666666661</v>
      </c>
      <c r="O199" s="10"/>
    </row>
    <row r="200" spans="1:15">
      <c r="A200" s="14">
        <v>43078</v>
      </c>
      <c r="B200" s="17"/>
      <c r="C200" s="17"/>
      <c r="D200" s="6">
        <f t="shared" ref="D200:D207" si="23">D199-E200</f>
        <v>-86778.572568750009</v>
      </c>
      <c r="E200" s="6">
        <v>60</v>
      </c>
      <c r="F200" s="16"/>
      <c r="G200" s="6"/>
      <c r="H200" s="6"/>
      <c r="I200" s="6"/>
      <c r="J200" s="1" t="s">
        <v>76</v>
      </c>
      <c r="K200" s="10"/>
      <c r="L200" s="1">
        <v>7.01</v>
      </c>
      <c r="M200" s="7">
        <f t="shared" si="20"/>
        <v>0.58416666666666661</v>
      </c>
      <c r="O200" s="10"/>
    </row>
    <row r="201" spans="1:15">
      <c r="A201" s="26">
        <v>43100</v>
      </c>
      <c r="B201" s="18"/>
      <c r="C201" s="28"/>
      <c r="D201" s="6">
        <f>D200+B201</f>
        <v>-86778.572568750009</v>
      </c>
      <c r="E201" s="18"/>
      <c r="F201" s="27"/>
      <c r="G201" s="18"/>
      <c r="H201" s="18"/>
      <c r="I201" s="18"/>
      <c r="J201" s="43" t="s">
        <v>94</v>
      </c>
      <c r="K201" s="10"/>
      <c r="L201" s="1">
        <v>7.01</v>
      </c>
      <c r="M201" s="7">
        <f t="shared" si="20"/>
        <v>0.58416666666666661</v>
      </c>
      <c r="O201" s="10"/>
    </row>
    <row r="202" spans="1:15">
      <c r="A202" s="14">
        <v>43105</v>
      </c>
      <c r="B202" s="17"/>
      <c r="C202" s="17"/>
      <c r="D202" s="6">
        <f t="shared" si="23"/>
        <v>-86836.152568750011</v>
      </c>
      <c r="E202" s="6">
        <v>57.58</v>
      </c>
      <c r="F202" s="16"/>
      <c r="G202" s="6"/>
      <c r="H202" s="6"/>
      <c r="I202" s="6"/>
      <c r="J202" s="1" t="s">
        <v>76</v>
      </c>
      <c r="K202" s="10"/>
      <c r="L202" s="1">
        <v>7.01</v>
      </c>
      <c r="M202" s="7">
        <f t="shared" si="20"/>
        <v>0.58416666666666661</v>
      </c>
      <c r="N202" s="10"/>
      <c r="O202" s="10"/>
    </row>
    <row r="203" spans="1:15">
      <c r="A203" s="14">
        <v>43115</v>
      </c>
      <c r="B203" s="6"/>
      <c r="C203" s="17"/>
      <c r="D203" s="6">
        <f t="shared" si="23"/>
        <v>-86901.152568750011</v>
      </c>
      <c r="E203" s="6">
        <v>65</v>
      </c>
      <c r="F203" s="16"/>
      <c r="G203" s="6"/>
      <c r="H203" s="6"/>
      <c r="I203" s="6"/>
      <c r="J203" s="1" t="s">
        <v>76</v>
      </c>
      <c r="K203" s="10"/>
      <c r="L203" s="1">
        <v>7.01</v>
      </c>
      <c r="M203" s="7">
        <f t="shared" si="20"/>
        <v>0.58416666666666661</v>
      </c>
      <c r="N203" s="10"/>
      <c r="O203" s="10"/>
    </row>
    <row r="204" spans="1:15">
      <c r="A204" s="14">
        <v>43159</v>
      </c>
      <c r="B204" s="6"/>
      <c r="C204" s="6"/>
      <c r="D204" s="6">
        <f t="shared" si="23"/>
        <v>-86959.152568750011</v>
      </c>
      <c r="E204" s="6">
        <v>58</v>
      </c>
      <c r="F204" s="16"/>
      <c r="G204" s="6"/>
      <c r="H204" s="6"/>
      <c r="I204" s="6"/>
      <c r="K204" s="10"/>
      <c r="L204" s="1">
        <v>7.01</v>
      </c>
      <c r="M204" s="7">
        <f t="shared" si="20"/>
        <v>0.58416666666666661</v>
      </c>
    </row>
    <row r="205" spans="1:15">
      <c r="A205" s="26">
        <v>43465</v>
      </c>
      <c r="B205" s="18"/>
      <c r="C205" s="28"/>
      <c r="D205" s="6">
        <f>D204+B205</f>
        <v>-86959.152568750011</v>
      </c>
      <c r="E205" s="18"/>
      <c r="F205" s="27"/>
      <c r="G205" s="18"/>
      <c r="H205" s="18"/>
      <c r="I205" s="18"/>
      <c r="J205" s="43" t="s">
        <v>94</v>
      </c>
      <c r="L205" s="1">
        <v>7.01</v>
      </c>
      <c r="M205" s="7">
        <f t="shared" si="20"/>
        <v>0.58416666666666661</v>
      </c>
    </row>
    <row r="206" spans="1:15">
      <c r="A206" s="14">
        <v>43748</v>
      </c>
      <c r="B206" s="6"/>
      <c r="C206" s="6"/>
      <c r="D206" s="6">
        <f t="shared" si="23"/>
        <v>-88062.032568750015</v>
      </c>
      <c r="E206" s="6">
        <v>1102.8800000000001</v>
      </c>
      <c r="F206" s="16"/>
      <c r="G206" s="6"/>
      <c r="H206" s="6"/>
      <c r="I206" s="6"/>
      <c r="L206" s="1">
        <v>7.01</v>
      </c>
      <c r="M206" s="7">
        <f t="shared" si="20"/>
        <v>0.58416666666666661</v>
      </c>
    </row>
    <row r="207" spans="1:15">
      <c r="A207" s="14">
        <v>43749</v>
      </c>
      <c r="B207" s="6"/>
      <c r="C207" s="6"/>
      <c r="D207" s="6">
        <f t="shared" si="23"/>
        <v>-89164.91256875002</v>
      </c>
      <c r="E207" s="6">
        <v>1102.8800000000001</v>
      </c>
      <c r="F207" s="16"/>
      <c r="G207" s="6"/>
      <c r="H207" s="6"/>
      <c r="I207" s="6"/>
      <c r="J207" s="1" t="s">
        <v>76</v>
      </c>
      <c r="L207" s="1">
        <v>7.01</v>
      </c>
      <c r="M207" s="7">
        <f t="shared" si="20"/>
        <v>0.58416666666666661</v>
      </c>
    </row>
    <row r="208" spans="1:15">
      <c r="A208" s="14">
        <v>43744</v>
      </c>
      <c r="B208" s="6">
        <v>8475.43</v>
      </c>
      <c r="C208" s="6"/>
      <c r="D208" s="6">
        <f>D207+B208</f>
        <v>-80689.482568750012</v>
      </c>
      <c r="E208" s="6"/>
      <c r="F208" s="16"/>
      <c r="G208" s="6"/>
      <c r="H208" s="6"/>
      <c r="I208" s="6"/>
      <c r="J208" s="8" t="s">
        <v>74</v>
      </c>
      <c r="L208" s="1">
        <v>7.01</v>
      </c>
      <c r="M208" s="7">
        <f t="shared" si="20"/>
        <v>0.58416666666666661</v>
      </c>
    </row>
    <row r="209" spans="1:15">
      <c r="A209" s="14">
        <v>43744</v>
      </c>
      <c r="B209" s="6"/>
      <c r="C209" s="29">
        <v>-7678.61</v>
      </c>
      <c r="D209" s="6">
        <f>D208+C209</f>
        <v>-88368.092568750013</v>
      </c>
      <c r="E209" s="6"/>
      <c r="F209" s="16"/>
      <c r="G209" s="6"/>
      <c r="H209" s="6"/>
      <c r="I209" s="6"/>
      <c r="J209" s="8" t="s">
        <v>75</v>
      </c>
      <c r="L209" s="1">
        <v>7.01</v>
      </c>
      <c r="M209" s="7">
        <f t="shared" si="20"/>
        <v>0.58416666666666661</v>
      </c>
    </row>
    <row r="210" spans="1:15">
      <c r="A210" s="39">
        <v>43744</v>
      </c>
      <c r="B210" s="40"/>
      <c r="C210" s="41"/>
      <c r="D210" s="6">
        <f t="shared" ref="D210:D211" si="24">D209-E210</f>
        <v>-88847.092568750013</v>
      </c>
      <c r="E210" s="6">
        <v>479</v>
      </c>
      <c r="F210" s="42"/>
      <c r="G210" s="40"/>
      <c r="H210" s="40"/>
      <c r="I210" s="40"/>
      <c r="J210" s="25" t="s">
        <v>83</v>
      </c>
      <c r="L210" s="1">
        <v>7.01</v>
      </c>
      <c r="M210" s="7">
        <f t="shared" si="20"/>
        <v>0.58416666666666661</v>
      </c>
    </row>
    <row r="211" spans="1:15">
      <c r="A211" s="35">
        <v>43744</v>
      </c>
      <c r="B211" s="36"/>
      <c r="C211" s="37"/>
      <c r="D211" s="6">
        <f t="shared" si="24"/>
        <v>-89142.54256875001</v>
      </c>
      <c r="E211" s="6">
        <v>295.45</v>
      </c>
      <c r="F211" s="38"/>
      <c r="G211" s="36"/>
      <c r="H211" s="36"/>
      <c r="I211" s="36"/>
      <c r="J211" s="25" t="s">
        <v>84</v>
      </c>
      <c r="L211" s="1">
        <v>7.01</v>
      </c>
      <c r="M211" s="7">
        <f t="shared" si="20"/>
        <v>0.58416666666666661</v>
      </c>
    </row>
    <row r="212" spans="1:15">
      <c r="A212" s="32">
        <v>43744</v>
      </c>
      <c r="B212" s="21"/>
      <c r="C212" s="33"/>
      <c r="D212" s="6">
        <f>D211-E212</f>
        <v>-89624.712568750008</v>
      </c>
      <c r="E212" s="6">
        <v>482.17</v>
      </c>
      <c r="F212" s="34"/>
      <c r="G212" s="21"/>
      <c r="H212" s="21"/>
      <c r="I212" s="21"/>
      <c r="J212" s="25" t="s">
        <v>89</v>
      </c>
      <c r="L212" s="1">
        <v>7.01</v>
      </c>
      <c r="M212" s="7">
        <f t="shared" si="20"/>
        <v>0.58416666666666661</v>
      </c>
    </row>
    <row r="213" spans="1:15">
      <c r="A213" s="14">
        <v>43744</v>
      </c>
      <c r="B213" s="6">
        <v>27679.65</v>
      </c>
      <c r="C213" s="6"/>
      <c r="D213" s="6">
        <f>D212+B213</f>
        <v>-61945.062568750007</v>
      </c>
      <c r="E213" s="6"/>
      <c r="F213" s="16"/>
      <c r="G213" s="6"/>
      <c r="H213" s="6"/>
      <c r="I213" s="6"/>
      <c r="J213" s="8" t="s">
        <v>77</v>
      </c>
      <c r="L213" s="1">
        <v>7.01</v>
      </c>
      <c r="M213" s="7">
        <f t="shared" si="20"/>
        <v>0.58416666666666661</v>
      </c>
      <c r="O213" s="10"/>
    </row>
    <row r="214" spans="1:15">
      <c r="A214" s="14">
        <v>43744</v>
      </c>
      <c r="B214" s="6"/>
      <c r="C214" s="29">
        <v>-6407.46</v>
      </c>
      <c r="D214" s="6">
        <f>D213+C214</f>
        <v>-68352.522568750006</v>
      </c>
      <c r="E214" s="6"/>
      <c r="F214" s="16"/>
      <c r="G214" s="6"/>
      <c r="H214" s="6"/>
      <c r="I214" s="6"/>
      <c r="J214" s="8" t="s">
        <v>78</v>
      </c>
      <c r="L214" s="1">
        <v>7.01</v>
      </c>
      <c r="M214" s="7">
        <f t="shared" si="20"/>
        <v>0.58416666666666661</v>
      </c>
      <c r="O214" s="10"/>
    </row>
    <row r="215" spans="1:15">
      <c r="A215" s="39">
        <v>43744</v>
      </c>
      <c r="B215" s="40"/>
      <c r="C215" s="41"/>
      <c r="D215" s="6">
        <f t="shared" ref="D215:D217" si="25">D214-E215</f>
        <v>-68445.522568750006</v>
      </c>
      <c r="E215" s="6">
        <v>93</v>
      </c>
      <c r="F215" s="42"/>
      <c r="G215" s="40"/>
      <c r="H215" s="40"/>
      <c r="I215" s="40"/>
      <c r="J215" s="25" t="s">
        <v>83</v>
      </c>
      <c r="L215" s="1">
        <v>7.01</v>
      </c>
      <c r="M215" s="7">
        <f t="shared" si="20"/>
        <v>0.58416666666666661</v>
      </c>
      <c r="O215" s="10"/>
    </row>
    <row r="216" spans="1:15">
      <c r="A216" s="35">
        <v>43744</v>
      </c>
      <c r="B216" s="36"/>
      <c r="C216" s="37"/>
      <c r="D216" s="6">
        <f t="shared" si="25"/>
        <v>-68529.612568750003</v>
      </c>
      <c r="E216" s="6">
        <v>84.09</v>
      </c>
      <c r="F216" s="38"/>
      <c r="G216" s="36"/>
      <c r="H216" s="36"/>
      <c r="I216" s="36"/>
      <c r="J216" s="25" t="s">
        <v>84</v>
      </c>
      <c r="L216" s="1">
        <v>7.01</v>
      </c>
      <c r="M216" s="7">
        <f t="shared" si="20"/>
        <v>0.58416666666666661</v>
      </c>
      <c r="O216" s="10"/>
    </row>
    <row r="217" spans="1:15">
      <c r="A217" s="14">
        <v>43816</v>
      </c>
      <c r="B217" s="6"/>
      <c r="C217" s="6"/>
      <c r="D217" s="6">
        <f t="shared" si="25"/>
        <v>-69654.552568750005</v>
      </c>
      <c r="E217" s="6">
        <v>1124.94</v>
      </c>
      <c r="F217" s="16"/>
      <c r="G217" s="6"/>
      <c r="H217" s="6"/>
      <c r="I217" s="6"/>
      <c r="J217" s="8"/>
      <c r="L217" s="1">
        <v>7.01</v>
      </c>
      <c r="M217" s="7">
        <f t="shared" si="20"/>
        <v>0.58416666666666661</v>
      </c>
    </row>
    <row r="218" spans="1:15">
      <c r="A218" s="26">
        <v>43830</v>
      </c>
      <c r="B218" s="18"/>
      <c r="C218" s="28"/>
      <c r="D218" s="6">
        <f>D217+B218</f>
        <v>-69654.552568750005</v>
      </c>
      <c r="E218" s="18"/>
      <c r="F218" s="27"/>
      <c r="G218" s="18"/>
      <c r="H218" s="18"/>
      <c r="I218" s="18"/>
      <c r="J218" s="43" t="s">
        <v>94</v>
      </c>
      <c r="L218" s="1">
        <v>7.01</v>
      </c>
      <c r="M218" s="7">
        <f t="shared" si="20"/>
        <v>0.58416666666666661</v>
      </c>
    </row>
    <row r="219" spans="1:15">
      <c r="A219" s="14">
        <v>44110</v>
      </c>
      <c r="B219" s="6">
        <v>4018.97</v>
      </c>
      <c r="C219" s="6"/>
      <c r="D219" s="6">
        <f>D218+B219</f>
        <v>-65635.582568750004</v>
      </c>
      <c r="E219" s="6"/>
      <c r="F219" s="16"/>
      <c r="G219" s="6"/>
      <c r="H219" s="6"/>
      <c r="I219" s="6"/>
      <c r="J219" s="1" t="s">
        <v>91</v>
      </c>
      <c r="L219" s="1">
        <v>7.01</v>
      </c>
      <c r="M219" s="7">
        <f t="shared" si="20"/>
        <v>0.58416666666666661</v>
      </c>
    </row>
    <row r="220" spans="1:15">
      <c r="A220" s="14">
        <v>43744</v>
      </c>
      <c r="B220" s="6"/>
      <c r="C220" s="29">
        <v>-9224.61</v>
      </c>
      <c r="D220" s="6">
        <f>D219+C220</f>
        <v>-74860.192568750004</v>
      </c>
      <c r="E220" s="6"/>
      <c r="F220" s="16"/>
      <c r="G220" s="6"/>
      <c r="H220" s="6"/>
      <c r="I220" s="6"/>
      <c r="L220" s="1">
        <v>7.01</v>
      </c>
      <c r="M220" s="7">
        <f t="shared" si="20"/>
        <v>0.58416666666666661</v>
      </c>
    </row>
    <row r="221" spans="1:15">
      <c r="A221" s="35">
        <v>44110</v>
      </c>
      <c r="B221" s="36"/>
      <c r="C221" s="37"/>
      <c r="D221" s="6">
        <f t="shared" ref="D221" si="26">D220-E221</f>
        <v>-74882.752568750002</v>
      </c>
      <c r="E221" s="6">
        <v>22.56</v>
      </c>
      <c r="F221" s="38"/>
      <c r="G221" s="36"/>
      <c r="H221" s="36"/>
      <c r="I221" s="36"/>
      <c r="J221" s="25" t="s">
        <v>85</v>
      </c>
      <c r="L221" s="1">
        <v>7.01</v>
      </c>
      <c r="M221" s="7">
        <f t="shared" si="20"/>
        <v>0.58416666666666661</v>
      </c>
    </row>
    <row r="222" spans="1:15" s="8" customFormat="1">
      <c r="A222" s="26">
        <v>44196</v>
      </c>
      <c r="B222" s="18"/>
      <c r="C222" s="28"/>
      <c r="D222" s="6">
        <f>D221+B222</f>
        <v>-74882.752568750002</v>
      </c>
      <c r="E222" s="18"/>
      <c r="F222" s="27"/>
      <c r="G222" s="18"/>
      <c r="H222" s="18"/>
      <c r="I222" s="18"/>
      <c r="J222" s="43" t="s">
        <v>94</v>
      </c>
      <c r="L222" s="1">
        <v>7.01</v>
      </c>
      <c r="M222" s="7">
        <f t="shared" si="20"/>
        <v>0.58416666666666661</v>
      </c>
    </row>
    <row r="223" spans="1:15">
      <c r="A223" s="14">
        <v>44400</v>
      </c>
      <c r="B223" s="6">
        <v>8626.6299999999992</v>
      </c>
      <c r="C223" s="6"/>
      <c r="D223" s="6">
        <f>D222+C223</f>
        <v>-74882.752568750002</v>
      </c>
      <c r="E223" s="6"/>
      <c r="F223" s="16"/>
      <c r="G223" s="6"/>
      <c r="H223" s="6"/>
      <c r="I223" s="6"/>
      <c r="J223" s="1" t="s">
        <v>92</v>
      </c>
      <c r="L223" s="1">
        <v>7.01</v>
      </c>
      <c r="M223" s="7">
        <f t="shared" si="20"/>
        <v>0.58416666666666661</v>
      </c>
    </row>
    <row r="224" spans="1:15">
      <c r="A224" s="14">
        <v>44400</v>
      </c>
      <c r="B224" s="6"/>
      <c r="C224" s="29">
        <v>-6664.16</v>
      </c>
      <c r="D224" s="6">
        <f>D223+C224</f>
        <v>-81546.912568750005</v>
      </c>
      <c r="E224" s="6"/>
      <c r="F224" s="16"/>
      <c r="G224" s="6"/>
      <c r="H224" s="6"/>
      <c r="I224" s="6"/>
      <c r="L224" s="1">
        <v>7.01</v>
      </c>
      <c r="M224" s="7">
        <f t="shared" si="20"/>
        <v>0.58416666666666661</v>
      </c>
    </row>
    <row r="225" spans="1:14">
      <c r="A225" s="35">
        <v>44400</v>
      </c>
      <c r="B225" s="36"/>
      <c r="C225" s="37"/>
      <c r="D225" s="6">
        <f>D224+B225</f>
        <v>-81546.912568750005</v>
      </c>
      <c r="E225" s="6">
        <v>6.11</v>
      </c>
      <c r="F225" s="38"/>
      <c r="G225" s="36"/>
      <c r="H225" s="36"/>
      <c r="I225" s="36"/>
      <c r="J225" s="25" t="s">
        <v>86</v>
      </c>
      <c r="L225" s="1">
        <v>7.01</v>
      </c>
      <c r="M225" s="7">
        <f t="shared" si="20"/>
        <v>0.58416666666666661</v>
      </c>
    </row>
    <row r="226" spans="1:14">
      <c r="A226" s="14">
        <v>44557</v>
      </c>
      <c r="B226" s="6"/>
      <c r="C226" s="6"/>
      <c r="D226" s="6">
        <f t="shared" ref="D226:D236" si="27">D225-E226</f>
        <v>-83748.652568750011</v>
      </c>
      <c r="E226" s="6">
        <v>2201.7399999999998</v>
      </c>
      <c r="F226" s="16"/>
      <c r="G226" s="6"/>
      <c r="H226" s="6"/>
      <c r="I226" s="6"/>
      <c r="J226" s="1" t="s">
        <v>81</v>
      </c>
      <c r="L226" s="1">
        <v>7.01</v>
      </c>
      <c r="M226" s="7">
        <f t="shared" si="20"/>
        <v>0.58416666666666661</v>
      </c>
      <c r="N226" s="7"/>
    </row>
    <row r="227" spans="1:14">
      <c r="A227" s="14">
        <v>44559</v>
      </c>
      <c r="B227" s="6"/>
      <c r="C227" s="6"/>
      <c r="D227" s="6">
        <f t="shared" si="27"/>
        <v>-84187.79256875001</v>
      </c>
      <c r="E227" s="6">
        <v>439.14</v>
      </c>
      <c r="F227" s="16"/>
      <c r="G227" s="6"/>
      <c r="H227" s="6"/>
      <c r="I227" s="6"/>
      <c r="J227" s="8"/>
      <c r="L227" s="1">
        <v>7.01</v>
      </c>
      <c r="M227" s="7">
        <f t="shared" si="20"/>
        <v>0.58416666666666661</v>
      </c>
      <c r="N227" s="7"/>
    </row>
    <row r="228" spans="1:14">
      <c r="A228" s="14">
        <v>44559</v>
      </c>
      <c r="B228" s="6"/>
      <c r="C228" s="6"/>
      <c r="D228" s="6">
        <f t="shared" si="27"/>
        <v>-84573.782568750015</v>
      </c>
      <c r="E228" s="6">
        <v>385.99</v>
      </c>
      <c r="F228" s="16"/>
      <c r="G228" s="6"/>
      <c r="H228" s="6"/>
      <c r="I228" s="6"/>
      <c r="J228" s="8"/>
      <c r="L228" s="1">
        <v>7.01</v>
      </c>
      <c r="M228" s="7">
        <f t="shared" ref="M228:M236" si="28">L228/12</f>
        <v>0.58416666666666661</v>
      </c>
      <c r="N228" s="7"/>
    </row>
    <row r="229" spans="1:14">
      <c r="A229" s="14">
        <v>44560</v>
      </c>
      <c r="B229" s="6"/>
      <c r="C229" s="6"/>
      <c r="D229" s="6">
        <f t="shared" si="27"/>
        <v>-84607.782568750015</v>
      </c>
      <c r="E229" s="6">
        <v>34</v>
      </c>
      <c r="F229" s="16"/>
      <c r="G229" s="6"/>
      <c r="H229" s="6"/>
      <c r="I229" s="6"/>
      <c r="J229" s="8"/>
      <c r="L229" s="1">
        <v>7.01</v>
      </c>
      <c r="M229" s="7">
        <f t="shared" si="28"/>
        <v>0.58416666666666661</v>
      </c>
      <c r="N229" s="7"/>
    </row>
    <row r="230" spans="1:14">
      <c r="A230" s="26">
        <v>44561</v>
      </c>
      <c r="B230" s="18"/>
      <c r="C230" s="18"/>
      <c r="D230" s="6">
        <f>D229+B230</f>
        <v>-84607.782568750015</v>
      </c>
      <c r="E230" s="18"/>
      <c r="F230" s="27"/>
      <c r="G230" s="18"/>
      <c r="H230" s="18"/>
      <c r="I230" s="18"/>
      <c r="J230" s="43" t="s">
        <v>94</v>
      </c>
      <c r="L230" s="1">
        <v>7.01</v>
      </c>
      <c r="M230" s="7">
        <f t="shared" si="28"/>
        <v>0.58416666666666661</v>
      </c>
      <c r="N230" s="7"/>
    </row>
    <row r="231" spans="1:14">
      <c r="A231" s="14">
        <v>44580</v>
      </c>
      <c r="B231" s="6"/>
      <c r="C231" s="6"/>
      <c r="D231" s="6">
        <f t="shared" si="27"/>
        <v>-86809.522568750021</v>
      </c>
      <c r="E231" s="6">
        <v>2201.7399999999998</v>
      </c>
      <c r="F231" s="16"/>
      <c r="G231" s="6"/>
      <c r="H231" s="6"/>
      <c r="I231" s="6"/>
      <c r="J231" s="1" t="s">
        <v>81</v>
      </c>
      <c r="L231" s="1">
        <v>7.01</v>
      </c>
      <c r="M231" s="7">
        <f t="shared" si="28"/>
        <v>0.58416666666666661</v>
      </c>
      <c r="N231" s="7"/>
    </row>
    <row r="232" spans="1:14">
      <c r="A232" s="14">
        <v>44594</v>
      </c>
      <c r="B232" s="6"/>
      <c r="C232" s="6"/>
      <c r="D232" s="6">
        <f t="shared" si="27"/>
        <v>-87409.522568750021</v>
      </c>
      <c r="E232" s="6">
        <v>600</v>
      </c>
      <c r="F232" s="16"/>
      <c r="G232" s="6"/>
      <c r="H232" s="6"/>
      <c r="I232" s="6"/>
      <c r="J232" s="1" t="s">
        <v>24</v>
      </c>
      <c r="L232" s="1">
        <v>7.01</v>
      </c>
      <c r="M232" s="7">
        <f t="shared" si="28"/>
        <v>0.58416666666666661</v>
      </c>
      <c r="N232" s="7"/>
    </row>
    <row r="233" spans="1:14">
      <c r="A233" s="14">
        <v>44722</v>
      </c>
      <c r="B233" s="6"/>
      <c r="C233" s="6"/>
      <c r="D233" s="6">
        <f t="shared" si="27"/>
        <v>-87962.282568750015</v>
      </c>
      <c r="E233" s="6">
        <v>552.76</v>
      </c>
      <c r="F233" s="16"/>
      <c r="G233" s="6"/>
      <c r="H233" s="6"/>
      <c r="I233" s="6"/>
      <c r="L233" s="1">
        <v>7.01</v>
      </c>
      <c r="M233" s="7">
        <f t="shared" si="28"/>
        <v>0.58416666666666661</v>
      </c>
      <c r="N233" s="7"/>
    </row>
    <row r="234" spans="1:14">
      <c r="A234" s="35"/>
      <c r="B234" s="36"/>
      <c r="C234" s="37"/>
      <c r="D234" s="6">
        <f t="shared" si="27"/>
        <v>-87962.282568750015</v>
      </c>
      <c r="E234" s="6"/>
      <c r="F234" s="38"/>
      <c r="G234" s="36"/>
      <c r="H234" s="36"/>
      <c r="I234" s="36"/>
      <c r="J234" s="25" t="s">
        <v>87</v>
      </c>
      <c r="L234" s="1">
        <v>7.01</v>
      </c>
      <c r="M234" s="7">
        <f t="shared" si="28"/>
        <v>0.58416666666666661</v>
      </c>
      <c r="N234" s="7"/>
    </row>
    <row r="235" spans="1:14">
      <c r="A235" s="35"/>
      <c r="B235" s="36"/>
      <c r="C235" s="37"/>
      <c r="D235" s="6">
        <f t="shared" si="27"/>
        <v>-87962.282568750015</v>
      </c>
      <c r="E235" s="6"/>
      <c r="F235" s="38"/>
      <c r="G235" s="36"/>
      <c r="H235" s="36"/>
      <c r="I235" s="36"/>
      <c r="J235" s="25" t="s">
        <v>88</v>
      </c>
      <c r="L235" s="1">
        <v>7.01</v>
      </c>
      <c r="M235" s="7">
        <f t="shared" si="28"/>
        <v>0.58416666666666661</v>
      </c>
      <c r="N235" s="7"/>
    </row>
    <row r="236" spans="1:14">
      <c r="A236" s="32"/>
      <c r="B236" s="21"/>
      <c r="C236" s="33"/>
      <c r="D236" s="6">
        <f t="shared" si="27"/>
        <v>-88000.282568750015</v>
      </c>
      <c r="E236" s="6">
        <v>38</v>
      </c>
      <c r="F236" s="34"/>
      <c r="G236" s="21"/>
      <c r="H236" s="21"/>
      <c r="I236" s="21"/>
      <c r="J236" s="25" t="s">
        <v>90</v>
      </c>
      <c r="L236" s="1">
        <v>7.01</v>
      </c>
      <c r="M236" s="7">
        <f t="shared" si="28"/>
        <v>0.58416666666666661</v>
      </c>
      <c r="N236" s="7"/>
    </row>
    <row r="237" spans="1:14">
      <c r="A237" s="12"/>
      <c r="B237" s="5"/>
      <c r="C237" s="5"/>
      <c r="D237" s="6"/>
      <c r="E237" s="6"/>
      <c r="F237" s="15"/>
      <c r="G237" s="15"/>
      <c r="H237" s="15"/>
      <c r="I237" s="15"/>
      <c r="N237" s="7"/>
    </row>
    <row r="238" spans="1:14">
      <c r="A238" s="12"/>
      <c r="B238" s="5"/>
      <c r="C238" s="5"/>
      <c r="D238" s="6"/>
      <c r="E238" s="6"/>
      <c r="F238" s="15"/>
      <c r="G238" s="15"/>
      <c r="H238" s="15"/>
      <c r="I238" s="15"/>
      <c r="N238" s="7"/>
    </row>
    <row r="239" spans="1:14">
      <c r="A239" s="12"/>
      <c r="B239" s="5">
        <f t="shared" ref="B239:C239" si="29">SUM(B15:B238)</f>
        <v>280192.67743124999</v>
      </c>
      <c r="C239" s="5">
        <f t="shared" si="29"/>
        <v>-160903.79</v>
      </c>
      <c r="D239" s="5"/>
      <c r="E239" s="5">
        <f>SUM(E15:E238)</f>
        <v>198668.65000000005</v>
      </c>
      <c r="F239" s="5"/>
      <c r="G239" s="5">
        <f>SUM(G15:G238)</f>
        <v>0</v>
      </c>
      <c r="H239" s="5"/>
      <c r="I239" s="5">
        <f t="shared" ref="I239" si="30">SUM(I15:I238)</f>
        <v>0</v>
      </c>
      <c r="N239" s="7"/>
    </row>
    <row r="240" spans="1:14" ht="18">
      <c r="B240" s="9">
        <f>B239-B241</f>
        <v>210000.95743124999</v>
      </c>
      <c r="G240" s="9"/>
      <c r="I240" s="20">
        <f>G239+I239</f>
        <v>0</v>
      </c>
    </row>
    <row r="241" spans="1:13">
      <c r="A241" s="43" t="s">
        <v>93</v>
      </c>
      <c r="B241" s="7">
        <v>70191.72</v>
      </c>
    </row>
    <row r="243" spans="1:13" ht="15.75">
      <c r="A243" s="50" t="s">
        <v>54</v>
      </c>
      <c r="B243" s="50"/>
      <c r="C243" s="50"/>
      <c r="D243" s="50"/>
      <c r="E243" s="50"/>
      <c r="F243" s="50"/>
      <c r="G243" s="50"/>
      <c r="H243" s="50"/>
      <c r="I243" s="50"/>
      <c r="L243" s="13"/>
      <c r="M243" s="13"/>
    </row>
    <row r="245" spans="1:13" ht="15.75">
      <c r="A245" s="50" t="s">
        <v>56</v>
      </c>
      <c r="B245" s="50"/>
      <c r="C245" s="50"/>
      <c r="D245" s="50"/>
      <c r="E245" s="50"/>
      <c r="F245" s="50"/>
      <c r="G245" s="50"/>
      <c r="H245" s="50"/>
      <c r="I245" s="50"/>
    </row>
    <row r="247" spans="1:13" ht="15.75">
      <c r="A247" s="50" t="s">
        <v>55</v>
      </c>
      <c r="B247" s="50"/>
      <c r="C247" s="50"/>
      <c r="D247" s="50"/>
      <c r="E247" s="50"/>
      <c r="F247" s="50"/>
      <c r="G247" s="50"/>
      <c r="H247" s="50"/>
      <c r="I247" s="50"/>
    </row>
    <row r="249" spans="1:13" ht="25.5">
      <c r="F249" s="44" t="s">
        <v>22</v>
      </c>
    </row>
    <row r="254" spans="1:13" ht="18">
      <c r="E254" s="20"/>
    </row>
  </sheetData>
  <mergeCells count="16">
    <mergeCell ref="A13:I13"/>
    <mergeCell ref="A243:I243"/>
    <mergeCell ref="A245:I245"/>
    <mergeCell ref="A247:I247"/>
    <mergeCell ref="A7:H7"/>
    <mergeCell ref="A8:H8"/>
    <mergeCell ref="A9:H9"/>
    <mergeCell ref="A10:H10"/>
    <mergeCell ref="A11:I11"/>
    <mergeCell ref="A12:I12"/>
    <mergeCell ref="A6:H6"/>
    <mergeCell ref="A1:I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3"/>
  <sheetViews>
    <sheetView tabSelected="1" zoomScale="140" zoomScaleNormal="140" workbookViewId="0">
      <pane ySplit="10" topLeftCell="A197" activePane="bottomLeft" state="frozen"/>
      <selection activeCell="C1" sqref="C1"/>
      <selection pane="bottomLeft" activeCell="K211" sqref="K211"/>
    </sheetView>
  </sheetViews>
  <sheetFormatPr defaultRowHeight="11.25"/>
  <cols>
    <col min="1" max="1" width="6.77734375" style="1" bestFit="1" customWidth="1"/>
    <col min="2" max="2" width="8.6640625" style="1" bestFit="1" customWidth="1"/>
    <col min="3" max="3" width="9.6640625" style="1" bestFit="1" customWidth="1"/>
    <col min="4" max="5" width="9" style="1" customWidth="1"/>
    <col min="6" max="6" width="7.109375" style="1" customWidth="1"/>
    <col min="7" max="7" width="9.6640625" style="1" bestFit="1" customWidth="1"/>
    <col min="8" max="8" width="19.109375" style="1" customWidth="1"/>
    <col min="9" max="9" width="12.6640625" style="1" customWidth="1"/>
    <col min="10" max="11" width="8.88671875" style="1"/>
    <col min="12" max="12" width="13.88671875" style="1" bestFit="1" customWidth="1"/>
    <col min="13" max="13" width="12.5546875" style="1" customWidth="1"/>
    <col min="14" max="14" width="13.88671875" style="1" bestFit="1" customWidth="1"/>
    <col min="15" max="16384" width="8.88671875" style="1"/>
  </cols>
  <sheetData>
    <row r="1" spans="1:15" ht="15.75">
      <c r="A1" s="50" t="s">
        <v>101</v>
      </c>
      <c r="B1" s="50"/>
      <c r="C1" s="50"/>
      <c r="D1" s="50"/>
      <c r="E1" s="50"/>
      <c r="F1" s="50"/>
      <c r="G1" s="50"/>
      <c r="H1" s="2"/>
      <c r="I1" s="2"/>
      <c r="J1" s="2"/>
      <c r="K1" s="2"/>
      <c r="L1" s="2"/>
      <c r="M1" s="2"/>
      <c r="N1" s="2"/>
      <c r="O1" s="2"/>
    </row>
    <row r="2" spans="1:15">
      <c r="A2" s="49" t="s">
        <v>0</v>
      </c>
      <c r="B2" s="49"/>
      <c r="C2" s="49"/>
      <c r="D2" s="49"/>
      <c r="E2" s="49"/>
      <c r="F2" s="49"/>
      <c r="G2" s="49"/>
    </row>
    <row r="3" spans="1:15">
      <c r="A3" s="49" t="s">
        <v>44</v>
      </c>
      <c r="B3" s="49"/>
      <c r="C3" s="49"/>
      <c r="D3" s="49"/>
      <c r="E3" s="49"/>
      <c r="F3" s="49"/>
      <c r="G3" s="49"/>
    </row>
    <row r="4" spans="1:15">
      <c r="A4" s="49" t="s">
        <v>43</v>
      </c>
      <c r="B4" s="49"/>
      <c r="C4" s="49"/>
      <c r="D4" s="49"/>
      <c r="E4" s="49"/>
      <c r="F4" s="49"/>
      <c r="G4" s="49"/>
    </row>
    <row r="5" spans="1:15">
      <c r="A5" s="49" t="s">
        <v>45</v>
      </c>
      <c r="B5" s="49"/>
      <c r="C5" s="49"/>
      <c r="D5" s="49"/>
      <c r="E5" s="49"/>
      <c r="F5" s="49"/>
      <c r="G5" s="49"/>
    </row>
    <row r="6" spans="1:15">
      <c r="A6" s="54" t="s">
        <v>96</v>
      </c>
      <c r="B6" s="54"/>
      <c r="C6" s="54"/>
      <c r="D6" s="54"/>
      <c r="E6" s="54"/>
      <c r="F6" s="54"/>
      <c r="G6" s="54"/>
    </row>
    <row r="7" spans="1:15">
      <c r="A7" s="49" t="s">
        <v>23</v>
      </c>
      <c r="B7" s="49"/>
      <c r="C7" s="49"/>
      <c r="D7" s="49"/>
      <c r="E7" s="49"/>
      <c r="F7" s="49"/>
      <c r="G7" s="49"/>
    </row>
    <row r="8" spans="1:15">
      <c r="A8" s="49" t="s">
        <v>95</v>
      </c>
      <c r="B8" s="49"/>
      <c r="C8" s="49"/>
      <c r="D8" s="49"/>
      <c r="E8" s="49"/>
      <c r="F8" s="49"/>
      <c r="G8" s="49"/>
    </row>
    <row r="9" spans="1:15">
      <c r="A9" s="52" t="s">
        <v>100</v>
      </c>
      <c r="B9" s="52"/>
      <c r="C9" s="52"/>
      <c r="D9" s="52"/>
      <c r="E9" s="52"/>
      <c r="F9" s="52"/>
      <c r="G9" s="52"/>
    </row>
    <row r="10" spans="1:1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</row>
    <row r="11" spans="1:15">
      <c r="A11" s="14">
        <v>36402</v>
      </c>
      <c r="B11" s="6">
        <v>2034.17</v>
      </c>
      <c r="C11" s="6"/>
      <c r="D11" s="6"/>
      <c r="E11" s="6"/>
      <c r="F11" s="16"/>
      <c r="G11" s="16"/>
      <c r="H11" s="1" t="s">
        <v>25</v>
      </c>
      <c r="K11" s="7"/>
    </row>
    <row r="12" spans="1:15">
      <c r="A12" s="14">
        <v>36402</v>
      </c>
      <c r="B12" s="6"/>
      <c r="C12" s="29">
        <v>-2082.2399999999998</v>
      </c>
      <c r="D12" s="6">
        <f>B11+C12</f>
        <v>-48.069999999999709</v>
      </c>
      <c r="E12" s="6"/>
      <c r="F12" s="16"/>
      <c r="G12" s="16"/>
      <c r="K12" s="7"/>
    </row>
    <row r="13" spans="1:15">
      <c r="A13" s="14">
        <v>36402</v>
      </c>
      <c r="B13" s="6"/>
      <c r="C13" s="6"/>
      <c r="D13" s="6">
        <f>D12-E13</f>
        <v>-2082.2399999999998</v>
      </c>
      <c r="E13" s="6">
        <v>2034.17</v>
      </c>
      <c r="F13" s="16">
        <v>13</v>
      </c>
      <c r="G13" s="16">
        <v>5326</v>
      </c>
      <c r="H13" s="1" t="s">
        <v>51</v>
      </c>
      <c r="K13" s="7"/>
    </row>
    <row r="14" spans="1:15">
      <c r="A14" s="14">
        <v>36853</v>
      </c>
      <c r="B14" s="6">
        <v>4398.95</v>
      </c>
      <c r="C14" s="6"/>
      <c r="D14" s="6">
        <f>D13+B14</f>
        <v>2316.71</v>
      </c>
      <c r="E14" s="6"/>
      <c r="F14" s="16"/>
      <c r="G14" s="16"/>
      <c r="H14" s="1" t="s">
        <v>26</v>
      </c>
      <c r="K14" s="7"/>
    </row>
    <row r="15" spans="1:15">
      <c r="A15" s="14">
        <v>36853</v>
      </c>
      <c r="B15" s="6"/>
      <c r="C15" s="29">
        <v>-4951.99</v>
      </c>
      <c r="D15" s="6">
        <f>D14+C15</f>
        <v>-2635.2799999999997</v>
      </c>
      <c r="E15" s="6"/>
      <c r="F15" s="16"/>
      <c r="G15" s="16"/>
      <c r="K15" s="7"/>
      <c r="M15" s="7"/>
    </row>
    <row r="16" spans="1:15">
      <c r="A16" s="14">
        <v>36853</v>
      </c>
      <c r="B16" s="6"/>
      <c r="C16" s="6"/>
      <c r="D16" s="45">
        <f>D15-E16-G13</f>
        <v>-12360.23</v>
      </c>
      <c r="E16" s="6">
        <v>4398.95</v>
      </c>
      <c r="F16" s="16">
        <v>11</v>
      </c>
      <c r="G16" s="16">
        <v>2528</v>
      </c>
      <c r="H16" s="1" t="s">
        <v>51</v>
      </c>
      <c r="K16" s="7"/>
      <c r="M16" s="7"/>
    </row>
    <row r="17" spans="1:11">
      <c r="A17" s="14">
        <v>37143</v>
      </c>
      <c r="B17" s="6">
        <v>5839.95</v>
      </c>
      <c r="C17" s="6"/>
      <c r="D17" s="6">
        <f>D16+B17</f>
        <v>-6520.28</v>
      </c>
      <c r="E17" s="6"/>
      <c r="F17" s="16"/>
      <c r="G17" s="16"/>
      <c r="H17" s="1" t="s">
        <v>27</v>
      </c>
      <c r="K17" s="7"/>
    </row>
    <row r="18" spans="1:11">
      <c r="A18" s="14">
        <v>37143</v>
      </c>
      <c r="B18" s="6"/>
      <c r="C18" s="29">
        <v>-7412.32</v>
      </c>
      <c r="D18" s="6">
        <f>D17+C18</f>
        <v>-13932.599999999999</v>
      </c>
      <c r="E18" s="6"/>
      <c r="F18" s="16"/>
      <c r="G18" s="16"/>
      <c r="K18" s="7"/>
    </row>
    <row r="19" spans="1:11">
      <c r="A19" s="14">
        <v>37143</v>
      </c>
      <c r="B19" s="6"/>
      <c r="C19" s="6"/>
      <c r="D19" s="45">
        <f>D18-E19-G16</f>
        <v>-22300.55</v>
      </c>
      <c r="E19" s="11">
        <v>5839.95</v>
      </c>
      <c r="F19" s="16">
        <v>12</v>
      </c>
      <c r="G19" s="16">
        <v>4854</v>
      </c>
      <c r="H19" s="1" t="s">
        <v>51</v>
      </c>
      <c r="K19" s="7"/>
    </row>
    <row r="20" spans="1:11">
      <c r="A20" s="14">
        <v>37498</v>
      </c>
      <c r="B20" s="6">
        <v>5455.42</v>
      </c>
      <c r="C20" s="6"/>
      <c r="D20" s="6">
        <f>D19+B20</f>
        <v>-16845.129999999997</v>
      </c>
      <c r="E20" s="6"/>
      <c r="F20" s="16"/>
      <c r="G20" s="16"/>
      <c r="H20" s="1" t="s">
        <v>28</v>
      </c>
      <c r="K20" s="7"/>
    </row>
    <row r="21" spans="1:11">
      <c r="A21" s="14">
        <v>37498</v>
      </c>
      <c r="B21" s="6"/>
      <c r="C21" s="29">
        <v>-2133.91</v>
      </c>
      <c r="D21" s="6">
        <f>D20+C21</f>
        <v>-18979.039999999997</v>
      </c>
      <c r="E21" s="6"/>
      <c r="F21" s="16"/>
      <c r="G21" s="16"/>
      <c r="K21" s="7"/>
    </row>
    <row r="22" spans="1:11">
      <c r="A22" s="14">
        <v>37498</v>
      </c>
      <c r="B22" s="6"/>
      <c r="C22" s="6"/>
      <c r="D22" s="45">
        <f>D21-E22-G19</f>
        <v>-29288.46</v>
      </c>
      <c r="E22" s="11">
        <v>5455.42</v>
      </c>
      <c r="F22" s="16">
        <v>7</v>
      </c>
      <c r="G22" s="16">
        <v>3816</v>
      </c>
      <c r="H22" s="1" t="s">
        <v>51</v>
      </c>
      <c r="K22" s="7"/>
    </row>
    <row r="23" spans="1:11">
      <c r="A23" s="14">
        <v>37741</v>
      </c>
      <c r="B23" s="6">
        <v>6160.33</v>
      </c>
      <c r="C23" s="6"/>
      <c r="D23" s="6">
        <f>D22+B23</f>
        <v>-23128.129999999997</v>
      </c>
      <c r="E23" s="6"/>
      <c r="F23" s="16"/>
      <c r="G23" s="16"/>
      <c r="H23" s="1" t="s">
        <v>29</v>
      </c>
      <c r="K23" s="7"/>
    </row>
    <row r="24" spans="1:11">
      <c r="A24" s="14">
        <v>37741</v>
      </c>
      <c r="B24" s="6"/>
      <c r="C24" s="29">
        <v>-4738.26</v>
      </c>
      <c r="D24" s="6">
        <f>D23+C24</f>
        <v>-27866.39</v>
      </c>
      <c r="E24" s="6"/>
      <c r="F24" s="16"/>
      <c r="G24" s="48"/>
      <c r="K24" s="7"/>
    </row>
    <row r="25" spans="1:11">
      <c r="A25" s="14">
        <v>37741</v>
      </c>
      <c r="B25" s="6"/>
      <c r="C25" s="6"/>
      <c r="D25" s="45">
        <f>D24-E25-G22</f>
        <v>-37842.720000000001</v>
      </c>
      <c r="E25" s="11">
        <v>6160.33</v>
      </c>
      <c r="F25" s="16">
        <v>18</v>
      </c>
      <c r="G25" s="16">
        <v>11499</v>
      </c>
      <c r="H25" s="1" t="s">
        <v>51</v>
      </c>
      <c r="K25" s="7"/>
    </row>
    <row r="26" spans="1:11">
      <c r="A26" s="14">
        <v>38289</v>
      </c>
      <c r="B26" s="6">
        <v>21627.01</v>
      </c>
      <c r="C26" s="6"/>
      <c r="D26" s="6">
        <f>D25+B26</f>
        <v>-16215.710000000003</v>
      </c>
      <c r="E26" s="6"/>
      <c r="F26" s="16"/>
      <c r="G26" s="16"/>
      <c r="H26" s="1" t="s">
        <v>30</v>
      </c>
      <c r="K26" s="7"/>
    </row>
    <row r="27" spans="1:11">
      <c r="A27" s="14">
        <v>38289</v>
      </c>
      <c r="B27" s="6"/>
      <c r="C27" s="29">
        <v>-8543.93</v>
      </c>
      <c r="D27" s="6">
        <f>D26+C27</f>
        <v>-24759.640000000003</v>
      </c>
      <c r="E27" s="6"/>
      <c r="F27" s="16"/>
      <c r="G27" s="16"/>
      <c r="H27" s="1" t="s">
        <v>32</v>
      </c>
      <c r="K27" s="7"/>
    </row>
    <row r="28" spans="1:11">
      <c r="A28" s="14">
        <v>38289</v>
      </c>
      <c r="B28" s="6"/>
      <c r="C28" s="6"/>
      <c r="D28" s="45">
        <f>D27-E28-G25</f>
        <v>-57885.65</v>
      </c>
      <c r="E28" s="11">
        <v>21627.01</v>
      </c>
      <c r="F28" s="16">
        <v>16</v>
      </c>
      <c r="G28" s="16">
        <v>14284</v>
      </c>
      <c r="H28" s="1" t="s">
        <v>51</v>
      </c>
      <c r="K28" s="7"/>
    </row>
    <row r="29" spans="1:11">
      <c r="A29" s="14">
        <v>38735</v>
      </c>
      <c r="B29" s="6">
        <v>18219.400000000001</v>
      </c>
      <c r="C29" s="6"/>
      <c r="D29" s="6">
        <f>D28+B29</f>
        <v>-39666.25</v>
      </c>
      <c r="E29" s="6"/>
      <c r="F29" s="16"/>
      <c r="G29" s="16"/>
      <c r="H29" s="1" t="s">
        <v>31</v>
      </c>
      <c r="K29" s="7"/>
    </row>
    <row r="30" spans="1:11">
      <c r="A30" s="14">
        <v>38735</v>
      </c>
      <c r="B30" s="6"/>
      <c r="C30" s="29">
        <v>-4737.82</v>
      </c>
      <c r="D30" s="6">
        <f>D29+C30</f>
        <v>-44404.07</v>
      </c>
      <c r="E30" s="6"/>
      <c r="F30" s="16"/>
      <c r="G30" s="16"/>
      <c r="H30" s="1" t="s">
        <v>32</v>
      </c>
      <c r="K30" s="7"/>
    </row>
    <row r="31" spans="1:11">
      <c r="A31" s="14">
        <v>38748</v>
      </c>
      <c r="B31" s="6"/>
      <c r="C31" s="6"/>
      <c r="D31" s="45">
        <f>D30-E31-G28</f>
        <v>-59030.14</v>
      </c>
      <c r="E31" s="6">
        <v>342.07</v>
      </c>
      <c r="F31" s="16">
        <v>1</v>
      </c>
      <c r="G31" s="16">
        <v>1008</v>
      </c>
      <c r="H31" s="1" t="s">
        <v>52</v>
      </c>
      <c r="K31" s="7"/>
    </row>
    <row r="32" spans="1:11">
      <c r="A32" s="14">
        <v>38776</v>
      </c>
      <c r="B32" s="6"/>
      <c r="C32" s="6"/>
      <c r="D32" s="45">
        <f>D31-E32-G31</f>
        <v>-67257.14</v>
      </c>
      <c r="E32" s="6">
        <v>7219</v>
      </c>
      <c r="F32" s="16">
        <v>1</v>
      </c>
      <c r="G32" s="16">
        <v>1177</v>
      </c>
      <c r="H32" s="1" t="s">
        <v>31</v>
      </c>
      <c r="K32" s="7"/>
    </row>
    <row r="33" spans="1:11">
      <c r="A33" s="14">
        <v>38807</v>
      </c>
      <c r="B33" s="6"/>
      <c r="C33" s="6"/>
      <c r="D33" s="45">
        <f>D32-E33-G32</f>
        <v>-79434.14</v>
      </c>
      <c r="E33" s="6">
        <v>11000</v>
      </c>
      <c r="F33" s="16">
        <v>12</v>
      </c>
      <c r="G33" s="16">
        <v>16859</v>
      </c>
      <c r="H33" s="1" t="s">
        <v>31</v>
      </c>
      <c r="K33" s="7"/>
    </row>
    <row r="34" spans="1:11">
      <c r="A34" s="14">
        <v>39148</v>
      </c>
      <c r="B34" s="6">
        <v>12819.48</v>
      </c>
      <c r="C34" s="6"/>
      <c r="D34" s="6">
        <f>D33+B34</f>
        <v>-66614.66</v>
      </c>
      <c r="E34" s="6"/>
      <c r="F34" s="16"/>
      <c r="G34" s="16"/>
      <c r="H34" s="1" t="s">
        <v>33</v>
      </c>
      <c r="K34" s="7"/>
    </row>
    <row r="35" spans="1:11">
      <c r="A35" s="14">
        <v>39148</v>
      </c>
      <c r="B35" s="6"/>
      <c r="C35" s="29">
        <v>-8957.07</v>
      </c>
      <c r="D35" s="6">
        <f>D34+C35</f>
        <v>-75571.73000000001</v>
      </c>
      <c r="E35" s="6"/>
      <c r="F35" s="16"/>
      <c r="G35" s="16"/>
      <c r="H35" s="1" t="s">
        <v>32</v>
      </c>
      <c r="I35" s="8"/>
      <c r="K35" s="7"/>
    </row>
    <row r="36" spans="1:11">
      <c r="A36" s="14">
        <v>39148</v>
      </c>
      <c r="B36" s="6"/>
      <c r="C36" s="6"/>
      <c r="D36" s="45">
        <f>D35-E36-G33</f>
        <v>-94994.63</v>
      </c>
      <c r="E36" s="6">
        <v>2563.9</v>
      </c>
      <c r="F36" s="16">
        <v>1</v>
      </c>
      <c r="G36" s="16">
        <v>1860</v>
      </c>
      <c r="H36" s="1" t="s">
        <v>53</v>
      </c>
      <c r="I36" s="8"/>
      <c r="K36" s="7"/>
    </row>
    <row r="37" spans="1:11">
      <c r="A37" s="14">
        <v>39202</v>
      </c>
      <c r="B37" s="6"/>
      <c r="C37" s="6"/>
      <c r="D37" s="45">
        <f>D36-E37-G36</f>
        <v>-99436.48000000001</v>
      </c>
      <c r="E37" s="6">
        <v>2581.85</v>
      </c>
      <c r="F37" s="16">
        <v>1</v>
      </c>
      <c r="G37" s="16">
        <v>1947</v>
      </c>
      <c r="H37" s="1" t="s">
        <v>53</v>
      </c>
      <c r="I37" s="8"/>
      <c r="K37" s="7"/>
    </row>
    <row r="38" spans="1:11">
      <c r="A38" s="14">
        <v>39233</v>
      </c>
      <c r="B38" s="6"/>
      <c r="C38" s="6"/>
      <c r="D38" s="45">
        <f>D37-E38-G37</f>
        <v>-103983.27</v>
      </c>
      <c r="E38" s="6">
        <v>2599.79</v>
      </c>
      <c r="F38" s="16">
        <v>1</v>
      </c>
      <c r="G38" s="16">
        <v>2080</v>
      </c>
      <c r="H38" s="1" t="s">
        <v>53</v>
      </c>
      <c r="I38" s="8"/>
      <c r="K38" s="7"/>
    </row>
    <row r="39" spans="1:11">
      <c r="A39" s="14">
        <v>39262</v>
      </c>
      <c r="B39" s="6"/>
      <c r="C39" s="6"/>
      <c r="D39" s="45">
        <f>D38-E39-G38</f>
        <v>-108681.01000000001</v>
      </c>
      <c r="E39" s="6">
        <v>2617.7399999999998</v>
      </c>
      <c r="F39" s="16">
        <v>1</v>
      </c>
      <c r="G39" s="16">
        <v>2174</v>
      </c>
      <c r="H39" s="1" t="s">
        <v>53</v>
      </c>
      <c r="I39" s="8"/>
      <c r="K39" s="7"/>
    </row>
    <row r="40" spans="1:11">
      <c r="A40" s="14">
        <v>39294</v>
      </c>
      <c r="B40" s="6"/>
      <c r="C40" s="6"/>
      <c r="D40" s="45">
        <f>D39-E40-G39</f>
        <v>-113418.89000000001</v>
      </c>
      <c r="E40" s="6">
        <v>2563.88</v>
      </c>
      <c r="F40" s="16">
        <v>1</v>
      </c>
      <c r="G40" s="16">
        <v>2268</v>
      </c>
      <c r="H40" s="1" t="s">
        <v>53</v>
      </c>
      <c r="I40" s="8"/>
      <c r="K40" s="7"/>
    </row>
    <row r="41" spans="1:11">
      <c r="A41" s="14">
        <v>39386</v>
      </c>
      <c r="B41" s="6">
        <v>15567.52</v>
      </c>
      <c r="C41" s="6"/>
      <c r="D41" s="6">
        <f>D40+B41</f>
        <v>-97851.37000000001</v>
      </c>
      <c r="E41" s="6"/>
      <c r="F41" s="16"/>
      <c r="G41" s="16"/>
      <c r="H41" s="1" t="s">
        <v>34</v>
      </c>
      <c r="I41" s="8"/>
      <c r="K41" s="7"/>
    </row>
    <row r="42" spans="1:11">
      <c r="A42" s="14">
        <v>39386</v>
      </c>
      <c r="B42" s="6"/>
      <c r="C42" s="29">
        <v>-12167.53</v>
      </c>
      <c r="D42" s="45">
        <f>D41+C42-G40</f>
        <v>-112286.90000000001</v>
      </c>
      <c r="E42" s="6"/>
      <c r="F42" s="16">
        <v>3</v>
      </c>
      <c r="G42" s="16">
        <v>6805</v>
      </c>
      <c r="H42" s="1" t="s">
        <v>32</v>
      </c>
      <c r="I42" s="8"/>
      <c r="K42" s="7"/>
    </row>
    <row r="43" spans="1:11">
      <c r="A43" s="14">
        <v>39477</v>
      </c>
      <c r="B43" s="6"/>
      <c r="C43" s="6"/>
      <c r="D43" s="45">
        <f t="shared" ref="D43:D50" si="0">D42-E43-G42</f>
        <v>-120101.90000000001</v>
      </c>
      <c r="E43" s="6">
        <v>1010</v>
      </c>
      <c r="F43" s="16">
        <v>1</v>
      </c>
      <c r="G43" s="16">
        <v>2402</v>
      </c>
      <c r="H43" s="1" t="s">
        <v>47</v>
      </c>
      <c r="I43" s="8"/>
      <c r="K43" s="7"/>
    </row>
    <row r="44" spans="1:11">
      <c r="A44" s="14">
        <v>39507</v>
      </c>
      <c r="B44" s="6"/>
      <c r="C44" s="6"/>
      <c r="D44" s="45">
        <f t="shared" si="0"/>
        <v>-123520.90000000001</v>
      </c>
      <c r="E44" s="6">
        <v>1017</v>
      </c>
      <c r="F44" s="16">
        <v>1</v>
      </c>
      <c r="G44" s="16">
        <v>2470</v>
      </c>
      <c r="H44" s="1" t="s">
        <v>47</v>
      </c>
      <c r="I44" s="8"/>
      <c r="K44" s="7"/>
    </row>
    <row r="45" spans="1:11">
      <c r="A45" s="14">
        <v>39535</v>
      </c>
      <c r="B45" s="6"/>
      <c r="C45" s="6"/>
      <c r="D45" s="45">
        <f t="shared" si="0"/>
        <v>-127014.90000000001</v>
      </c>
      <c r="E45" s="6">
        <v>1024</v>
      </c>
      <c r="F45" s="16">
        <v>1</v>
      </c>
      <c r="G45" s="16">
        <v>2540</v>
      </c>
      <c r="H45" s="1" t="s">
        <v>47</v>
      </c>
      <c r="I45" s="8"/>
      <c r="K45" s="7"/>
    </row>
    <row r="46" spans="1:11">
      <c r="A46" s="14">
        <v>39568</v>
      </c>
      <c r="B46" s="6"/>
      <c r="C46" s="6"/>
      <c r="D46" s="45">
        <f t="shared" si="0"/>
        <v>-130585.90000000001</v>
      </c>
      <c r="E46" s="6">
        <v>1031</v>
      </c>
      <c r="F46" s="16">
        <v>1</v>
      </c>
      <c r="G46" s="16">
        <v>2612</v>
      </c>
      <c r="H46" s="1" t="s">
        <v>47</v>
      </c>
      <c r="I46" s="8"/>
      <c r="K46" s="7"/>
    </row>
    <row r="47" spans="1:11">
      <c r="A47" s="14">
        <v>39598</v>
      </c>
      <c r="B47" s="6"/>
      <c r="C47" s="6"/>
      <c r="D47" s="45">
        <f t="shared" si="0"/>
        <v>-134235.90000000002</v>
      </c>
      <c r="E47" s="6">
        <v>1038</v>
      </c>
      <c r="F47" s="16">
        <v>1</v>
      </c>
      <c r="G47" s="16">
        <v>2685</v>
      </c>
      <c r="H47" s="1" t="s">
        <v>47</v>
      </c>
      <c r="I47" s="8"/>
      <c r="K47" s="7"/>
    </row>
    <row r="48" spans="1:11">
      <c r="A48" s="14">
        <v>39629</v>
      </c>
      <c r="B48" s="6"/>
      <c r="C48" s="6"/>
      <c r="D48" s="45">
        <f t="shared" si="0"/>
        <v>-137965.90000000002</v>
      </c>
      <c r="E48" s="6">
        <v>1045</v>
      </c>
      <c r="F48" s="16">
        <v>1</v>
      </c>
      <c r="G48" s="16">
        <v>2814</v>
      </c>
      <c r="H48" s="1" t="s">
        <v>47</v>
      </c>
      <c r="I48" s="8"/>
      <c r="K48" s="7"/>
    </row>
    <row r="49" spans="1:11">
      <c r="A49" s="14">
        <v>39660</v>
      </c>
      <c r="B49" s="6"/>
      <c r="C49" s="6"/>
      <c r="D49" s="45">
        <f t="shared" si="0"/>
        <v>-141831.90000000002</v>
      </c>
      <c r="E49" s="6">
        <v>1052</v>
      </c>
      <c r="F49" s="16">
        <v>2</v>
      </c>
      <c r="G49" s="16">
        <v>5816</v>
      </c>
      <c r="H49" s="1" t="s">
        <v>47</v>
      </c>
      <c r="I49" s="8"/>
      <c r="K49" s="7"/>
    </row>
    <row r="50" spans="1:11">
      <c r="A50" s="14">
        <v>39692</v>
      </c>
      <c r="B50" s="6"/>
      <c r="C50" s="6"/>
      <c r="D50" s="45">
        <f t="shared" si="0"/>
        <v>-148707.90000000002</v>
      </c>
      <c r="E50" s="6">
        <v>1060</v>
      </c>
      <c r="F50" s="16"/>
      <c r="G50" s="16"/>
      <c r="H50" s="1" t="s">
        <v>47</v>
      </c>
      <c r="I50" s="8"/>
      <c r="K50" s="7"/>
    </row>
    <row r="51" spans="1:11">
      <c r="A51" s="14">
        <v>39710</v>
      </c>
      <c r="B51" s="6">
        <v>21594.29</v>
      </c>
      <c r="C51" s="6"/>
      <c r="D51" s="6">
        <f>D50+B51</f>
        <v>-127113.61000000002</v>
      </c>
      <c r="E51" s="6"/>
      <c r="F51" s="16"/>
      <c r="G51" s="16"/>
      <c r="H51" s="1" t="s">
        <v>35</v>
      </c>
      <c r="I51" s="8"/>
      <c r="K51" s="7"/>
    </row>
    <row r="52" spans="1:11">
      <c r="A52" s="14">
        <v>39710</v>
      </c>
      <c r="B52" s="6"/>
      <c r="C52" s="29">
        <v>-8544.5300000000007</v>
      </c>
      <c r="D52" s="6">
        <f>D51+C52</f>
        <v>-135658.14000000001</v>
      </c>
      <c r="E52" s="6"/>
      <c r="F52" s="16"/>
      <c r="G52" s="16"/>
      <c r="H52" s="1" t="s">
        <v>32</v>
      </c>
      <c r="I52" s="8"/>
      <c r="K52" s="7"/>
    </row>
    <row r="53" spans="1:11">
      <c r="A53" s="14">
        <v>39720</v>
      </c>
      <c r="B53" s="6"/>
      <c r="C53" s="6"/>
      <c r="D53" s="6">
        <f t="shared" ref="D53" si="1">D52-E53</f>
        <v>-136724.14000000001</v>
      </c>
      <c r="E53" s="6">
        <v>1066</v>
      </c>
      <c r="F53" s="16">
        <v>1</v>
      </c>
      <c r="G53" s="16">
        <v>2677</v>
      </c>
      <c r="H53" s="1" t="s">
        <v>47</v>
      </c>
      <c r="I53" s="8"/>
      <c r="K53" s="7"/>
    </row>
    <row r="54" spans="1:11">
      <c r="A54" s="14">
        <v>39751</v>
      </c>
      <c r="B54" s="6"/>
      <c r="C54" s="6"/>
      <c r="D54" s="45">
        <f>D53-E54-G53</f>
        <v>-140474.14000000001</v>
      </c>
      <c r="E54" s="6">
        <v>1073</v>
      </c>
      <c r="F54" s="16">
        <v>2</v>
      </c>
      <c r="G54" s="16">
        <v>5176</v>
      </c>
      <c r="H54" s="1" t="s">
        <v>47</v>
      </c>
      <c r="I54" s="8"/>
      <c r="K54" s="7"/>
    </row>
    <row r="55" spans="1:11">
      <c r="A55" s="14">
        <v>39786</v>
      </c>
      <c r="B55" s="6"/>
      <c r="C55" s="6"/>
      <c r="D55" s="6">
        <f t="shared" ref="D55" si="2">D54-E55</f>
        <v>-141673.11000000002</v>
      </c>
      <c r="E55" s="6">
        <v>1198.97</v>
      </c>
      <c r="F55" s="16"/>
      <c r="G55" s="16"/>
      <c r="H55" s="1" t="s">
        <v>47</v>
      </c>
      <c r="I55" s="8"/>
      <c r="K55" s="7"/>
    </row>
    <row r="56" spans="1:11">
      <c r="A56" s="14">
        <v>39794</v>
      </c>
      <c r="B56" s="6"/>
      <c r="C56" s="6"/>
      <c r="D56" s="45">
        <f>D55-E56-G54</f>
        <v>-148037.38</v>
      </c>
      <c r="E56" s="6">
        <v>1188.27</v>
      </c>
      <c r="F56" s="16">
        <v>9</v>
      </c>
      <c r="G56" s="16">
        <v>20957</v>
      </c>
      <c r="H56" s="1" t="s">
        <v>47</v>
      </c>
      <c r="I56" s="8"/>
      <c r="K56" s="7"/>
    </row>
    <row r="57" spans="1:11">
      <c r="A57" s="14">
        <v>40086</v>
      </c>
      <c r="B57" s="6">
        <v>15924.44</v>
      </c>
      <c r="C57" s="6"/>
      <c r="D57" s="45">
        <f>D56+B57-G56</f>
        <v>-153069.94</v>
      </c>
      <c r="E57" s="6"/>
      <c r="F57" s="16"/>
      <c r="G57" s="16"/>
      <c r="H57" s="1" t="s">
        <v>36</v>
      </c>
      <c r="I57" s="8"/>
      <c r="K57" s="7"/>
    </row>
    <row r="58" spans="1:11">
      <c r="A58" s="14">
        <v>40086</v>
      </c>
      <c r="B58" s="6"/>
      <c r="C58" s="29">
        <v>-17528.77</v>
      </c>
      <c r="D58" s="6">
        <f>D57+C58</f>
        <v>-170598.71</v>
      </c>
      <c r="E58" s="6"/>
      <c r="F58" s="16">
        <v>4</v>
      </c>
      <c r="G58" s="16">
        <v>10059</v>
      </c>
      <c r="H58" s="1" t="s">
        <v>32</v>
      </c>
      <c r="I58" s="8"/>
      <c r="K58" s="7"/>
    </row>
    <row r="59" spans="1:11">
      <c r="A59" s="14">
        <v>40179</v>
      </c>
      <c r="B59" s="6"/>
      <c r="C59" s="6"/>
      <c r="D59" s="45">
        <f>D58-E59-G58</f>
        <v>-182317.15</v>
      </c>
      <c r="E59" s="6">
        <v>1659.44</v>
      </c>
      <c r="F59" s="16"/>
      <c r="G59" s="16"/>
      <c r="H59" s="1" t="s">
        <v>48</v>
      </c>
      <c r="I59" s="8"/>
      <c r="K59" s="7"/>
    </row>
    <row r="60" spans="1:11">
      <c r="A60" s="14">
        <v>40179</v>
      </c>
      <c r="B60" s="6"/>
      <c r="C60" s="6"/>
      <c r="D60" s="6">
        <f t="shared" ref="D60:D70" si="3">D59-E60</f>
        <v>-182980.66999999998</v>
      </c>
      <c r="E60" s="6">
        <v>663.52</v>
      </c>
      <c r="F60" s="16">
        <v>1</v>
      </c>
      <c r="G60" s="16">
        <v>2668</v>
      </c>
      <c r="H60" s="1" t="s">
        <v>49</v>
      </c>
      <c r="I60" s="8"/>
      <c r="K60" s="7"/>
    </row>
    <row r="61" spans="1:11">
      <c r="A61" s="14">
        <v>40211</v>
      </c>
      <c r="B61" s="6"/>
      <c r="C61" s="6"/>
      <c r="D61" s="45">
        <f>D60-E61-G60</f>
        <v>-187308.11</v>
      </c>
      <c r="E61" s="6">
        <v>1659.44</v>
      </c>
      <c r="F61" s="16"/>
      <c r="G61" s="16"/>
      <c r="H61" s="1" t="s">
        <v>48</v>
      </c>
      <c r="I61" s="8"/>
      <c r="K61" s="7"/>
    </row>
    <row r="62" spans="1:11">
      <c r="A62" s="14">
        <v>40211</v>
      </c>
      <c r="B62" s="6"/>
      <c r="C62" s="6"/>
      <c r="D62" s="6">
        <f t="shared" si="3"/>
        <v>-187971.62999999998</v>
      </c>
      <c r="E62" s="6">
        <v>663.52</v>
      </c>
      <c r="F62" s="16">
        <v>1</v>
      </c>
      <c r="G62" s="16">
        <v>2741</v>
      </c>
      <c r="H62" s="1" t="s">
        <v>49</v>
      </c>
      <c r="I62" s="8"/>
      <c r="K62" s="7"/>
    </row>
    <row r="63" spans="1:11">
      <c r="A63" s="14">
        <v>40240</v>
      </c>
      <c r="B63" s="6"/>
      <c r="C63" s="6"/>
      <c r="D63" s="45">
        <f>D62-E63-G62</f>
        <v>-192372.06999999998</v>
      </c>
      <c r="E63" s="6">
        <v>1659.44</v>
      </c>
      <c r="F63" s="16"/>
      <c r="G63" s="16"/>
      <c r="H63" s="1" t="s">
        <v>48</v>
      </c>
      <c r="I63" s="8"/>
      <c r="K63" s="7"/>
    </row>
    <row r="64" spans="1:11">
      <c r="A64" s="14">
        <v>40240</v>
      </c>
      <c r="B64" s="6"/>
      <c r="C64" s="6"/>
      <c r="D64" s="6">
        <f t="shared" si="3"/>
        <v>-193035.58999999997</v>
      </c>
      <c r="E64" s="6">
        <v>663.52</v>
      </c>
      <c r="F64" s="16">
        <v>1</v>
      </c>
      <c r="G64" s="16">
        <v>2805</v>
      </c>
      <c r="H64" s="1" t="s">
        <v>49</v>
      </c>
      <c r="I64" s="8"/>
      <c r="K64" s="7"/>
    </row>
    <row r="65" spans="1:11">
      <c r="A65" s="14">
        <v>40272</v>
      </c>
      <c r="B65" s="6"/>
      <c r="C65" s="6"/>
      <c r="D65" s="45">
        <f>D64-E65-G64</f>
        <v>-197501.75999999998</v>
      </c>
      <c r="E65" s="6">
        <v>1661.17</v>
      </c>
      <c r="F65" s="16"/>
      <c r="G65" s="16"/>
      <c r="H65" s="1" t="s">
        <v>48</v>
      </c>
      <c r="I65" s="8"/>
      <c r="K65" s="7"/>
    </row>
    <row r="66" spans="1:11">
      <c r="A66" s="14">
        <v>40272</v>
      </c>
      <c r="B66" s="6"/>
      <c r="C66" s="6"/>
      <c r="D66" s="6">
        <f t="shared" si="3"/>
        <v>-198165.27999999997</v>
      </c>
      <c r="E66" s="6">
        <v>663.52</v>
      </c>
      <c r="F66" s="16">
        <v>1</v>
      </c>
      <c r="G66" s="16">
        <v>2889</v>
      </c>
      <c r="H66" s="1" t="s">
        <v>49</v>
      </c>
      <c r="I66" s="8"/>
      <c r="K66" s="7"/>
    </row>
    <row r="67" spans="1:11">
      <c r="A67" s="14">
        <v>40303</v>
      </c>
      <c r="B67" s="6"/>
      <c r="C67" s="6"/>
      <c r="D67" s="45">
        <f>D66-E67-G66</f>
        <v>-202726.88999999996</v>
      </c>
      <c r="E67" s="6">
        <v>1672.61</v>
      </c>
      <c r="F67" s="16"/>
      <c r="G67" s="16"/>
      <c r="H67" s="1" t="s">
        <v>48</v>
      </c>
      <c r="I67" s="8"/>
      <c r="K67" s="7"/>
    </row>
    <row r="68" spans="1:11">
      <c r="A68" s="14">
        <v>40303</v>
      </c>
      <c r="B68" s="6"/>
      <c r="C68" s="6"/>
      <c r="D68" s="6">
        <f t="shared" si="3"/>
        <v>-203390.40999999995</v>
      </c>
      <c r="E68" s="6">
        <v>663.52</v>
      </c>
      <c r="F68" s="16">
        <v>1</v>
      </c>
      <c r="G68" s="16">
        <v>2965</v>
      </c>
      <c r="H68" s="1" t="s">
        <v>49</v>
      </c>
      <c r="I68" s="8"/>
      <c r="K68" s="7"/>
    </row>
    <row r="69" spans="1:11">
      <c r="A69" s="14">
        <v>40335</v>
      </c>
      <c r="B69" s="6"/>
      <c r="C69" s="6"/>
      <c r="D69" s="45">
        <f>D68-E69-G68</f>
        <v>-208028.01999999993</v>
      </c>
      <c r="E69" s="6">
        <v>1672.61</v>
      </c>
      <c r="F69" s="16"/>
      <c r="G69" s="16"/>
      <c r="H69" s="1" t="s">
        <v>48</v>
      </c>
      <c r="I69" s="8"/>
      <c r="K69" s="7"/>
    </row>
    <row r="70" spans="1:11">
      <c r="A70" s="14">
        <v>40335</v>
      </c>
      <c r="B70" s="6"/>
      <c r="C70" s="6"/>
      <c r="D70" s="6">
        <f t="shared" si="3"/>
        <v>-208691.53999999992</v>
      </c>
      <c r="E70" s="6">
        <v>663.52</v>
      </c>
      <c r="F70" s="16"/>
      <c r="G70" s="16"/>
      <c r="H70" s="1" t="s">
        <v>49</v>
      </c>
      <c r="I70" s="8"/>
      <c r="K70" s="7"/>
    </row>
    <row r="71" spans="1:11">
      <c r="A71" s="14">
        <v>40347</v>
      </c>
      <c r="B71" s="6">
        <v>6185.87</v>
      </c>
      <c r="C71" s="6"/>
      <c r="D71" s="6">
        <f>D70+B71</f>
        <v>-202505.66999999993</v>
      </c>
      <c r="E71" s="6"/>
      <c r="F71" s="16"/>
      <c r="G71" s="16"/>
      <c r="H71" s="1" t="s">
        <v>37</v>
      </c>
      <c r="I71" s="8"/>
      <c r="K71" s="7"/>
    </row>
    <row r="72" spans="1:11">
      <c r="A72" s="14">
        <v>40347</v>
      </c>
      <c r="B72" s="6"/>
      <c r="C72" s="29">
        <v>-8894.36</v>
      </c>
      <c r="D72" s="6">
        <f>D71+C72</f>
        <v>-211400.02999999991</v>
      </c>
      <c r="E72" s="6"/>
      <c r="F72" s="16">
        <v>1</v>
      </c>
      <c r="G72" s="16">
        <v>3082</v>
      </c>
      <c r="H72" s="1" t="s">
        <v>32</v>
      </c>
      <c r="I72" s="8"/>
      <c r="K72" s="7"/>
    </row>
    <row r="73" spans="1:11">
      <c r="A73" s="14">
        <v>40366</v>
      </c>
      <c r="B73" s="6"/>
      <c r="C73" s="6"/>
      <c r="D73" s="45">
        <f>D72-E73-G72</f>
        <v>-216154.6399999999</v>
      </c>
      <c r="E73" s="6">
        <v>1672.61</v>
      </c>
      <c r="F73" s="16"/>
      <c r="G73" s="16"/>
      <c r="H73" s="1" t="s">
        <v>48</v>
      </c>
      <c r="I73" s="8"/>
      <c r="K73" s="7"/>
    </row>
    <row r="74" spans="1:11">
      <c r="A74" s="14">
        <v>40366</v>
      </c>
      <c r="B74" s="6"/>
      <c r="C74" s="6"/>
      <c r="D74" s="6">
        <f t="shared" ref="D74:D90" si="4">D73-E74</f>
        <v>-216818.15999999989</v>
      </c>
      <c r="E74" s="6">
        <v>663.52</v>
      </c>
      <c r="F74" s="16">
        <v>1</v>
      </c>
      <c r="G74" s="16">
        <v>3161</v>
      </c>
      <c r="H74" s="1" t="s">
        <v>49</v>
      </c>
      <c r="I74" s="8"/>
      <c r="K74" s="7"/>
    </row>
    <row r="75" spans="1:11">
      <c r="A75" s="14">
        <v>40398</v>
      </c>
      <c r="B75" s="6"/>
      <c r="C75" s="6"/>
      <c r="D75" s="45">
        <f>D74-E75-G74</f>
        <v>-221651.76999999987</v>
      </c>
      <c r="E75" s="6">
        <v>1672.61</v>
      </c>
      <c r="F75" s="16"/>
      <c r="G75" s="16"/>
      <c r="H75" s="1" t="s">
        <v>48</v>
      </c>
      <c r="I75" s="8"/>
      <c r="K75" s="7"/>
    </row>
    <row r="76" spans="1:11">
      <c r="A76" s="14">
        <v>40398</v>
      </c>
      <c r="B76" s="6"/>
      <c r="C76" s="6"/>
      <c r="D76" s="6">
        <f t="shared" si="4"/>
        <v>-222315.28999999986</v>
      </c>
      <c r="E76" s="6">
        <v>663.52</v>
      </c>
      <c r="F76" s="16">
        <v>1</v>
      </c>
      <c r="G76" s="16">
        <v>3241</v>
      </c>
      <c r="H76" s="1" t="s">
        <v>49</v>
      </c>
      <c r="I76" s="8"/>
      <c r="K76" s="7"/>
    </row>
    <row r="77" spans="1:11">
      <c r="A77" s="14">
        <v>40430</v>
      </c>
      <c r="B77" s="6"/>
      <c r="C77" s="6"/>
      <c r="D77" s="45">
        <f>D76-E77-G76</f>
        <v>-227228.89999999985</v>
      </c>
      <c r="E77" s="6">
        <v>1672.61</v>
      </c>
      <c r="F77" s="16"/>
      <c r="G77" s="16"/>
      <c r="H77" s="1" t="s">
        <v>48</v>
      </c>
      <c r="I77" s="8"/>
      <c r="K77" s="7"/>
    </row>
    <row r="78" spans="1:11">
      <c r="A78" s="14">
        <v>40430</v>
      </c>
      <c r="B78" s="6"/>
      <c r="C78" s="6"/>
      <c r="D78" s="6">
        <f t="shared" si="4"/>
        <v>-227892.41999999984</v>
      </c>
      <c r="E78" s="6">
        <v>663.52</v>
      </c>
      <c r="F78" s="16">
        <v>1</v>
      </c>
      <c r="G78" s="16">
        <v>3323</v>
      </c>
      <c r="H78" s="1" t="s">
        <v>49</v>
      </c>
      <c r="I78" s="8"/>
      <c r="K78" s="7"/>
    </row>
    <row r="79" spans="1:11">
      <c r="A79" s="14">
        <v>40461</v>
      </c>
      <c r="B79" s="6"/>
      <c r="C79" s="6"/>
      <c r="D79" s="45">
        <f>D78-E79-G78</f>
        <v>-232888.02999999982</v>
      </c>
      <c r="E79" s="6">
        <v>1672.61</v>
      </c>
      <c r="F79" s="16"/>
      <c r="G79" s="16"/>
      <c r="H79" s="1" t="s">
        <v>48</v>
      </c>
      <c r="I79" s="8"/>
      <c r="K79" s="7"/>
    </row>
    <row r="80" spans="1:11">
      <c r="A80" s="14">
        <v>40461</v>
      </c>
      <c r="B80" s="6"/>
      <c r="C80" s="6"/>
      <c r="D80" s="6">
        <f t="shared" si="4"/>
        <v>-233551.54999999981</v>
      </c>
      <c r="E80" s="6">
        <v>663.52</v>
      </c>
      <c r="F80" s="16">
        <v>1</v>
      </c>
      <c r="G80" s="16">
        <v>3405</v>
      </c>
      <c r="H80" s="1" t="s">
        <v>49</v>
      </c>
      <c r="I80" s="8"/>
      <c r="K80" s="7"/>
    </row>
    <row r="81" spans="1:11">
      <c r="A81" s="14">
        <v>40493</v>
      </c>
      <c r="B81" s="6"/>
      <c r="C81" s="6"/>
      <c r="D81" s="45">
        <f>D80-E81-G80</f>
        <v>-238659.1599999998</v>
      </c>
      <c r="E81" s="6">
        <v>1702.61</v>
      </c>
      <c r="F81" s="16"/>
      <c r="G81" s="16"/>
      <c r="H81" s="1" t="s">
        <v>48</v>
      </c>
      <c r="I81" s="8"/>
      <c r="K81" s="7"/>
    </row>
    <row r="82" spans="1:11">
      <c r="A82" s="14">
        <v>40493</v>
      </c>
      <c r="B82" s="6"/>
      <c r="C82" s="6"/>
      <c r="D82" s="6">
        <f t="shared" si="4"/>
        <v>-239322.67999999979</v>
      </c>
      <c r="E82" s="6">
        <v>663.52</v>
      </c>
      <c r="F82" s="16"/>
      <c r="G82" s="16"/>
      <c r="H82" s="1" t="s">
        <v>49</v>
      </c>
      <c r="I82" s="8"/>
      <c r="K82" s="7"/>
    </row>
    <row r="83" spans="1:11">
      <c r="A83" s="14">
        <v>40493</v>
      </c>
      <c r="B83" s="6"/>
      <c r="C83" s="6"/>
      <c r="D83" s="6">
        <f t="shared" si="4"/>
        <v>-239837.3199999998</v>
      </c>
      <c r="E83" s="6">
        <v>514.64</v>
      </c>
      <c r="F83" s="16">
        <v>1</v>
      </c>
      <c r="G83" s="16">
        <v>3497</v>
      </c>
      <c r="H83" s="1" t="s">
        <v>50</v>
      </c>
      <c r="I83" s="8"/>
      <c r="K83" s="7"/>
    </row>
    <row r="84" spans="1:11">
      <c r="A84" s="14">
        <v>40524</v>
      </c>
      <c r="B84" s="6"/>
      <c r="C84" s="6"/>
      <c r="D84" s="45">
        <f>D83-E84-G83</f>
        <v>-245006.92999999979</v>
      </c>
      <c r="E84" s="6">
        <v>1672.61</v>
      </c>
      <c r="F84" s="16"/>
      <c r="G84" s="16"/>
      <c r="H84" s="1" t="s">
        <v>48</v>
      </c>
      <c r="I84" s="8"/>
      <c r="K84" s="7"/>
    </row>
    <row r="85" spans="1:11" s="8" customFormat="1">
      <c r="A85" s="14">
        <v>40524</v>
      </c>
      <c r="B85" s="6"/>
      <c r="C85" s="6"/>
      <c r="D85" s="6">
        <f t="shared" si="4"/>
        <v>-245670.44999999978</v>
      </c>
      <c r="E85" s="6">
        <v>663.52</v>
      </c>
      <c r="F85" s="16"/>
      <c r="G85" s="16"/>
      <c r="H85" s="8" t="s">
        <v>49</v>
      </c>
      <c r="K85" s="24"/>
    </row>
    <row r="86" spans="1:11" s="8" customFormat="1">
      <c r="A86" s="26">
        <v>40543</v>
      </c>
      <c r="B86" s="18">
        <v>88800</v>
      </c>
      <c r="C86" s="18"/>
      <c r="D86" s="6">
        <f>D85+B86</f>
        <v>-156870.44999999978</v>
      </c>
      <c r="E86" s="18"/>
      <c r="F86" s="16">
        <v>1</v>
      </c>
      <c r="G86" s="16">
        <v>2287</v>
      </c>
      <c r="H86" s="43" t="s">
        <v>94</v>
      </c>
      <c r="K86" s="24"/>
    </row>
    <row r="87" spans="1:11">
      <c r="A87" s="14">
        <v>40574</v>
      </c>
      <c r="B87" s="6"/>
      <c r="C87" s="6"/>
      <c r="D87" s="45">
        <f>D86-E87-G86</f>
        <v>-160843.43999999977</v>
      </c>
      <c r="E87" s="6">
        <v>1685.99</v>
      </c>
      <c r="F87" s="16"/>
      <c r="G87" s="16"/>
      <c r="H87" s="1" t="s">
        <v>48</v>
      </c>
      <c r="I87" s="8"/>
      <c r="K87" s="7"/>
    </row>
    <row r="88" spans="1:11">
      <c r="A88" s="14">
        <v>40574</v>
      </c>
      <c r="B88" s="6"/>
      <c r="C88" s="6"/>
      <c r="D88" s="6">
        <f t="shared" si="4"/>
        <v>-161567.33999999976</v>
      </c>
      <c r="E88" s="6">
        <v>723.9</v>
      </c>
      <c r="F88" s="16">
        <v>1</v>
      </c>
      <c r="G88" s="16">
        <v>2356</v>
      </c>
      <c r="H88" s="1" t="s">
        <v>49</v>
      </c>
      <c r="I88" s="8"/>
      <c r="K88" s="7"/>
    </row>
    <row r="89" spans="1:11">
      <c r="A89" s="14">
        <v>40596</v>
      </c>
      <c r="B89" s="6"/>
      <c r="C89" s="6"/>
      <c r="D89" s="45">
        <f>D88-E89-G88</f>
        <v>-165609.32999999975</v>
      </c>
      <c r="E89" s="6">
        <v>1685.99</v>
      </c>
      <c r="F89" s="16"/>
      <c r="G89" s="16"/>
      <c r="H89" s="1" t="s">
        <v>48</v>
      </c>
      <c r="I89" s="8"/>
      <c r="K89" s="7"/>
    </row>
    <row r="90" spans="1:11">
      <c r="A90" s="14">
        <v>40599</v>
      </c>
      <c r="B90" s="6"/>
      <c r="C90" s="6"/>
      <c r="D90" s="6">
        <f t="shared" si="4"/>
        <v>-166337.87999999974</v>
      </c>
      <c r="E90" s="6">
        <v>728.55</v>
      </c>
      <c r="F90" s="16">
        <v>1</v>
      </c>
      <c r="G90" s="16">
        <v>2425</v>
      </c>
      <c r="H90" s="1" t="s">
        <v>49</v>
      </c>
      <c r="I90" s="8"/>
      <c r="K90" s="7"/>
    </row>
    <row r="91" spans="1:11">
      <c r="A91" s="14">
        <v>40633</v>
      </c>
      <c r="B91" s="6"/>
      <c r="C91" s="6"/>
      <c r="D91" s="45">
        <f>D90-E91-G90</f>
        <v>-169496.06999999975</v>
      </c>
      <c r="E91" s="6">
        <v>733.19</v>
      </c>
      <c r="F91" s="16">
        <v>4</v>
      </c>
      <c r="G91" s="16">
        <v>10285</v>
      </c>
      <c r="H91" s="1" t="s">
        <v>49</v>
      </c>
      <c r="I91" s="8"/>
      <c r="K91" s="7"/>
    </row>
    <row r="92" spans="1:11">
      <c r="A92" s="14">
        <v>40742</v>
      </c>
      <c r="B92" s="6">
        <v>17787.740000000002</v>
      </c>
      <c r="C92" s="6"/>
      <c r="D92" s="45">
        <f>D91+B92-G91</f>
        <v>-161993.32999999975</v>
      </c>
      <c r="E92" s="6"/>
      <c r="F92" s="16"/>
      <c r="G92" s="16"/>
      <c r="H92" s="1" t="s">
        <v>38</v>
      </c>
      <c r="I92" s="8"/>
      <c r="K92" s="7"/>
    </row>
    <row r="93" spans="1:11">
      <c r="A93" s="14">
        <v>40742</v>
      </c>
      <c r="B93" s="6"/>
      <c r="C93" s="29">
        <v>-2965.98</v>
      </c>
      <c r="D93" s="6">
        <f>D92+C93</f>
        <v>-164959.30999999976</v>
      </c>
      <c r="E93" s="6"/>
      <c r="F93" s="16">
        <v>1</v>
      </c>
      <c r="G93" s="16">
        <v>2474</v>
      </c>
      <c r="H93" s="1" t="s">
        <v>32</v>
      </c>
      <c r="I93" s="8"/>
      <c r="K93" s="7"/>
    </row>
    <row r="94" spans="1:11" s="8" customFormat="1">
      <c r="A94" s="14">
        <v>40786</v>
      </c>
      <c r="B94" s="6"/>
      <c r="C94" s="6"/>
      <c r="D94" s="45">
        <f>D93-E94-G93</f>
        <v>-168154.50999999978</v>
      </c>
      <c r="E94" s="6">
        <v>721.2</v>
      </c>
      <c r="F94" s="16">
        <v>1</v>
      </c>
      <c r="G94" s="16">
        <v>2522</v>
      </c>
      <c r="H94" s="1" t="s">
        <v>48</v>
      </c>
      <c r="J94" s="1"/>
      <c r="K94" s="7"/>
    </row>
    <row r="95" spans="1:11" s="8" customFormat="1">
      <c r="A95" s="4">
        <v>40795</v>
      </c>
      <c r="B95" s="6"/>
      <c r="C95" s="6"/>
      <c r="D95" s="45">
        <f>D94-E95-G94</f>
        <v>-171168.55999999976</v>
      </c>
      <c r="E95" s="6">
        <v>492.05</v>
      </c>
      <c r="F95" s="16"/>
      <c r="G95" s="16"/>
      <c r="H95" s="1" t="s">
        <v>58</v>
      </c>
      <c r="J95" s="1"/>
      <c r="K95" s="7"/>
    </row>
    <row r="96" spans="1:11" s="8" customFormat="1">
      <c r="A96" s="14">
        <v>40815</v>
      </c>
      <c r="B96" s="6"/>
      <c r="C96" s="6"/>
      <c r="D96" s="6">
        <f>D95-E96-G95</f>
        <v>-171895.94999999978</v>
      </c>
      <c r="E96" s="6">
        <v>727.39</v>
      </c>
      <c r="F96" s="16">
        <v>1</v>
      </c>
      <c r="G96" s="16">
        <v>2578</v>
      </c>
      <c r="H96" s="1" t="s">
        <v>48</v>
      </c>
      <c r="J96" s="1"/>
      <c r="K96" s="7"/>
    </row>
    <row r="97" spans="1:11" s="8" customFormat="1">
      <c r="A97" s="4">
        <v>40826</v>
      </c>
      <c r="B97" s="6"/>
      <c r="C97" s="6"/>
      <c r="D97" s="45">
        <f>D96-E97-G96</f>
        <v>-174965.99999999977</v>
      </c>
      <c r="E97" s="6">
        <v>492.05</v>
      </c>
      <c r="F97" s="16"/>
      <c r="G97" s="16"/>
      <c r="H97" s="1" t="s">
        <v>58</v>
      </c>
      <c r="J97" s="1"/>
      <c r="K97" s="7"/>
    </row>
    <row r="98" spans="1:11" s="8" customFormat="1">
      <c r="A98" s="14">
        <v>40840</v>
      </c>
      <c r="B98" s="6"/>
      <c r="C98" s="6"/>
      <c r="D98" s="6">
        <f t="shared" ref="D98:D103" si="5">D97-E98</f>
        <v>-175950.09999999977</v>
      </c>
      <c r="E98" s="6">
        <v>984.1</v>
      </c>
      <c r="F98" s="16"/>
      <c r="G98" s="16"/>
      <c r="H98" s="1" t="s">
        <v>65</v>
      </c>
      <c r="J98" s="1"/>
      <c r="K98" s="7"/>
    </row>
    <row r="99" spans="1:11" s="8" customFormat="1">
      <c r="A99" s="14">
        <v>40847</v>
      </c>
      <c r="B99" s="6"/>
      <c r="C99" s="6"/>
      <c r="D99" s="6">
        <f t="shared" si="5"/>
        <v>-176683.66999999978</v>
      </c>
      <c r="E99" s="6">
        <v>733.57</v>
      </c>
      <c r="F99" s="16">
        <v>1</v>
      </c>
      <c r="G99" s="16">
        <v>2650</v>
      </c>
      <c r="H99" s="1" t="s">
        <v>49</v>
      </c>
      <c r="J99" s="1"/>
      <c r="K99" s="7"/>
    </row>
    <row r="100" spans="1:11" s="8" customFormat="1">
      <c r="A100" s="14">
        <v>40872</v>
      </c>
      <c r="B100" s="6"/>
      <c r="C100" s="6"/>
      <c r="D100" s="45">
        <f>D99-E100-G99</f>
        <v>-180073.42999999979</v>
      </c>
      <c r="E100" s="6">
        <v>739.76</v>
      </c>
      <c r="F100" s="16">
        <v>1</v>
      </c>
      <c r="G100" s="16">
        <v>2625</v>
      </c>
      <c r="H100" s="1" t="s">
        <v>48</v>
      </c>
      <c r="J100" s="1"/>
      <c r="K100" s="7"/>
    </row>
    <row r="101" spans="1:11" s="8" customFormat="1">
      <c r="A101" s="14">
        <v>40905</v>
      </c>
      <c r="B101" s="6"/>
      <c r="C101" s="6"/>
      <c r="D101" s="45">
        <f>D100-E101-G100</f>
        <v>-183444.36999999979</v>
      </c>
      <c r="E101" s="6">
        <v>745.94</v>
      </c>
      <c r="F101" s="16"/>
      <c r="G101" s="16"/>
      <c r="H101" s="1" t="s">
        <v>48</v>
      </c>
      <c r="J101" s="1"/>
      <c r="K101" s="7"/>
    </row>
    <row r="102" spans="1:11" s="8" customFormat="1">
      <c r="A102" s="14">
        <v>40907</v>
      </c>
      <c r="B102" s="6"/>
      <c r="C102" s="6"/>
      <c r="D102" s="6">
        <f t="shared" si="5"/>
        <v>-184433.38999999978</v>
      </c>
      <c r="E102" s="6">
        <v>989.02</v>
      </c>
      <c r="F102" s="16">
        <v>7</v>
      </c>
      <c r="G102" s="16">
        <v>19159</v>
      </c>
      <c r="H102" s="1" t="s">
        <v>58</v>
      </c>
      <c r="J102" s="1"/>
      <c r="K102" s="7"/>
    </row>
    <row r="103" spans="1:11" s="8" customFormat="1">
      <c r="A103" s="14">
        <v>41121</v>
      </c>
      <c r="B103" s="6"/>
      <c r="C103" s="6"/>
      <c r="D103" s="6">
        <f t="shared" si="5"/>
        <v>-186169.78999999978</v>
      </c>
      <c r="E103" s="6">
        <v>1736.4</v>
      </c>
      <c r="F103" s="16"/>
      <c r="G103" s="16"/>
      <c r="H103" s="1" t="s">
        <v>59</v>
      </c>
      <c r="J103" s="1"/>
      <c r="K103" s="7"/>
    </row>
    <row r="104" spans="1:11" s="8" customFormat="1">
      <c r="A104" s="14">
        <v>41121</v>
      </c>
      <c r="B104" s="6"/>
      <c r="C104" s="6"/>
      <c r="D104" s="6">
        <f t="shared" ref="D104:D113" si="6">D103-E104</f>
        <v>-186263.63999999978</v>
      </c>
      <c r="E104" s="6">
        <v>93.85</v>
      </c>
      <c r="F104" s="16"/>
      <c r="G104" s="16"/>
      <c r="H104" s="1" t="s">
        <v>60</v>
      </c>
      <c r="J104" s="1"/>
      <c r="K104" s="7"/>
    </row>
    <row r="105" spans="1:11" s="8" customFormat="1">
      <c r="A105" s="14">
        <v>41121</v>
      </c>
      <c r="B105" s="6"/>
      <c r="C105" s="6"/>
      <c r="D105" s="6">
        <f t="shared" si="6"/>
        <v>-186893.83999999979</v>
      </c>
      <c r="E105" s="6">
        <v>630.20000000000005</v>
      </c>
      <c r="F105" s="16">
        <v>1</v>
      </c>
      <c r="G105" s="16">
        <v>2646</v>
      </c>
      <c r="H105" s="1" t="s">
        <v>60</v>
      </c>
      <c r="J105" s="1"/>
      <c r="K105" s="7"/>
    </row>
    <row r="106" spans="1:11" s="8" customFormat="1">
      <c r="A106" s="14">
        <v>41152</v>
      </c>
      <c r="B106" s="6"/>
      <c r="C106" s="6"/>
      <c r="D106" s="45">
        <f>D105-E106-G105</f>
        <v>-190176.80999999979</v>
      </c>
      <c r="E106" s="6">
        <v>636.97</v>
      </c>
      <c r="F106" s="16"/>
      <c r="G106" s="16"/>
      <c r="H106" s="1" t="s">
        <v>60</v>
      </c>
      <c r="J106" s="1"/>
      <c r="K106" s="7"/>
    </row>
    <row r="107" spans="1:11" s="8" customFormat="1">
      <c r="A107" s="14">
        <v>41152</v>
      </c>
      <c r="B107" s="6"/>
      <c r="C107" s="6"/>
      <c r="D107" s="6">
        <f t="shared" si="6"/>
        <v>-191924.1599999998</v>
      </c>
      <c r="E107" s="6">
        <v>1747.35</v>
      </c>
      <c r="F107" s="16">
        <v>1</v>
      </c>
      <c r="G107" s="16">
        <v>2718</v>
      </c>
      <c r="H107" s="1" t="s">
        <v>59</v>
      </c>
      <c r="J107" s="1"/>
      <c r="K107" s="7"/>
    </row>
    <row r="108" spans="1:11" s="8" customFormat="1">
      <c r="A108" s="14">
        <v>41180</v>
      </c>
      <c r="B108" s="6"/>
      <c r="C108" s="6"/>
      <c r="D108" s="45">
        <f>D107-E108-G107</f>
        <v>-196400.45999999979</v>
      </c>
      <c r="E108" s="6">
        <v>1758.3</v>
      </c>
      <c r="F108" s="16"/>
      <c r="G108" s="16"/>
      <c r="H108" s="1" t="s">
        <v>59</v>
      </c>
      <c r="J108" s="1"/>
      <c r="K108" s="7"/>
    </row>
    <row r="109" spans="1:11" s="8" customFormat="1">
      <c r="A109" s="14">
        <v>41180</v>
      </c>
      <c r="B109" s="6"/>
      <c r="C109" s="6"/>
      <c r="D109" s="6">
        <f t="shared" si="6"/>
        <v>-197040.20999999979</v>
      </c>
      <c r="E109" s="6">
        <v>639.75</v>
      </c>
      <c r="F109" s="16">
        <v>1</v>
      </c>
      <c r="G109" s="16">
        <v>2790</v>
      </c>
      <c r="H109" s="1" t="s">
        <v>60</v>
      </c>
      <c r="J109" s="1"/>
      <c r="K109" s="7"/>
    </row>
    <row r="110" spans="1:11" s="8" customFormat="1">
      <c r="A110" s="14">
        <v>41213</v>
      </c>
      <c r="B110" s="6"/>
      <c r="C110" s="6"/>
      <c r="D110" s="45">
        <f>D109-E110-G109</f>
        <v>-200474.72999999978</v>
      </c>
      <c r="E110" s="6">
        <v>644.52</v>
      </c>
      <c r="F110" s="16"/>
      <c r="G110" s="16"/>
      <c r="H110" s="1" t="s">
        <v>60</v>
      </c>
      <c r="J110" s="1"/>
      <c r="K110" s="7"/>
    </row>
    <row r="111" spans="1:11" s="8" customFormat="1">
      <c r="A111" s="14">
        <v>41213</v>
      </c>
      <c r="B111" s="6"/>
      <c r="C111" s="6"/>
      <c r="D111" s="6">
        <f t="shared" si="6"/>
        <v>-202237.40999999977</v>
      </c>
      <c r="E111" s="6">
        <v>1762.68</v>
      </c>
      <c r="F111" s="16">
        <v>3</v>
      </c>
      <c r="G111" s="16">
        <v>8652</v>
      </c>
      <c r="H111" s="1" t="s">
        <v>59</v>
      </c>
      <c r="J111" s="1"/>
      <c r="K111" s="7"/>
    </row>
    <row r="112" spans="1:11" s="8" customFormat="1">
      <c r="A112" s="14">
        <v>41305</v>
      </c>
      <c r="B112" s="6"/>
      <c r="C112" s="6"/>
      <c r="D112" s="45">
        <f>D111-E112-G111</f>
        <v>-211621.97999999978</v>
      </c>
      <c r="E112" s="6">
        <v>732.57</v>
      </c>
      <c r="F112" s="16"/>
      <c r="G112" s="16"/>
      <c r="H112" s="1" t="s">
        <v>61</v>
      </c>
      <c r="J112" s="1"/>
      <c r="K112" s="7"/>
    </row>
    <row r="113" spans="1:13" s="8" customFormat="1">
      <c r="A113" s="14">
        <v>41305</v>
      </c>
      <c r="B113" s="6"/>
      <c r="C113" s="6"/>
      <c r="D113" s="6">
        <f t="shared" si="6"/>
        <v>-214420.94999999978</v>
      </c>
      <c r="E113" s="6">
        <v>2798.97</v>
      </c>
      <c r="F113" s="16">
        <v>1</v>
      </c>
      <c r="G113" s="16">
        <v>3036</v>
      </c>
      <c r="H113" s="1" t="s">
        <v>62</v>
      </c>
      <c r="J113" s="1"/>
      <c r="K113" s="7"/>
    </row>
    <row r="114" spans="1:13" s="8" customFormat="1">
      <c r="A114" s="14">
        <v>41306</v>
      </c>
      <c r="B114" s="6">
        <v>379.03</v>
      </c>
      <c r="C114" s="6"/>
      <c r="D114" s="45">
        <f>D113+B114-G113</f>
        <v>-217077.91999999978</v>
      </c>
      <c r="E114" s="6"/>
      <c r="F114" s="16"/>
      <c r="G114" s="16"/>
      <c r="H114" s="1" t="s">
        <v>39</v>
      </c>
      <c r="J114" s="1"/>
      <c r="K114" s="7"/>
    </row>
    <row r="115" spans="1:13" s="8" customFormat="1">
      <c r="A115" s="14">
        <v>41306</v>
      </c>
      <c r="B115" s="6"/>
      <c r="C115" s="29">
        <v>-3825.75</v>
      </c>
      <c r="D115" s="6">
        <f>D114+C115</f>
        <v>-220903.66999999978</v>
      </c>
      <c r="E115" s="6"/>
      <c r="F115" s="16">
        <v>7</v>
      </c>
      <c r="G115" s="16">
        <v>21422</v>
      </c>
      <c r="H115" s="1" t="s">
        <v>42</v>
      </c>
      <c r="J115" s="1"/>
      <c r="K115" s="7"/>
    </row>
    <row r="116" spans="1:13" s="8" customFormat="1">
      <c r="A116" s="14">
        <v>41520</v>
      </c>
      <c r="B116" s="6"/>
      <c r="C116" s="29"/>
      <c r="D116" s="45">
        <f>D115-E116-G115</f>
        <v>-242495.26999999979</v>
      </c>
      <c r="E116" s="6">
        <v>169.6</v>
      </c>
      <c r="F116" s="16"/>
      <c r="G116" s="16"/>
      <c r="H116" s="1" t="s">
        <v>80</v>
      </c>
      <c r="J116" s="1"/>
      <c r="K116" s="7"/>
    </row>
    <row r="117" spans="1:13" s="8" customFormat="1">
      <c r="A117" s="14">
        <v>41520</v>
      </c>
      <c r="B117" s="6"/>
      <c r="C117" s="29"/>
      <c r="D117" s="6">
        <f t="shared" ref="D117:D120" si="7">D116-E117</f>
        <v>-242678.69999999978</v>
      </c>
      <c r="E117" s="6">
        <v>183.43</v>
      </c>
      <c r="F117" s="16">
        <v>2</v>
      </c>
      <c r="G117" s="16">
        <v>6391</v>
      </c>
      <c r="H117" s="1" t="s">
        <v>80</v>
      </c>
      <c r="J117" s="1"/>
      <c r="K117" s="7"/>
    </row>
    <row r="118" spans="1:13" s="8" customFormat="1">
      <c r="A118" s="14">
        <v>41593</v>
      </c>
      <c r="B118" s="6"/>
      <c r="C118" s="6"/>
      <c r="D118" s="45">
        <f>D117-E118-G117</f>
        <v>-249800.23999999979</v>
      </c>
      <c r="E118" s="6">
        <v>730.54</v>
      </c>
      <c r="F118" s="16"/>
      <c r="G118" s="16"/>
      <c r="H118" s="1" t="s">
        <v>63</v>
      </c>
      <c r="J118" s="1"/>
      <c r="K118" s="7"/>
    </row>
    <row r="119" spans="1:13" s="8" customFormat="1">
      <c r="A119" s="14">
        <v>41607</v>
      </c>
      <c r="B119" s="6"/>
      <c r="C119" s="6"/>
      <c r="D119" s="6">
        <f t="shared" si="7"/>
        <v>-249983.63999999978</v>
      </c>
      <c r="E119" s="6">
        <v>183.4</v>
      </c>
      <c r="F119" s="16"/>
      <c r="G119" s="16"/>
      <c r="H119" s="1" t="s">
        <v>80</v>
      </c>
      <c r="J119" s="1"/>
      <c r="K119" s="7"/>
    </row>
    <row r="120" spans="1:13" s="8" customFormat="1">
      <c r="A120" s="14">
        <v>41607</v>
      </c>
      <c r="B120" s="6"/>
      <c r="C120" s="6"/>
      <c r="D120" s="6">
        <f t="shared" si="7"/>
        <v>-250181.63999999978</v>
      </c>
      <c r="E120" s="6">
        <v>198</v>
      </c>
      <c r="F120" s="16">
        <v>1</v>
      </c>
      <c r="G120" s="16">
        <v>3232</v>
      </c>
      <c r="H120" s="1" t="s">
        <v>80</v>
      </c>
      <c r="J120" s="1"/>
      <c r="K120" s="7"/>
    </row>
    <row r="121" spans="1:13" s="8" customFormat="1">
      <c r="A121" s="14">
        <v>41613</v>
      </c>
      <c r="B121" s="6"/>
      <c r="C121" s="6"/>
      <c r="D121" s="45">
        <f>D120-E121-G120</f>
        <v>-254289.38999999978</v>
      </c>
      <c r="E121" s="6">
        <v>875.75</v>
      </c>
      <c r="F121" s="16"/>
      <c r="G121" s="16"/>
      <c r="H121" s="22" t="s">
        <v>64</v>
      </c>
      <c r="J121" s="1"/>
      <c r="K121" s="7"/>
    </row>
    <row r="122" spans="1:13" s="8" customFormat="1">
      <c r="A122" s="14">
        <v>41620</v>
      </c>
      <c r="B122" s="6">
        <v>2102.04</v>
      </c>
      <c r="C122" s="6"/>
      <c r="D122" s="6">
        <f>D121+B122</f>
        <v>-252187.34999999977</v>
      </c>
      <c r="E122" s="6"/>
      <c r="F122" s="16"/>
      <c r="G122" s="16"/>
      <c r="H122" s="8" t="s">
        <v>15</v>
      </c>
      <c r="J122" s="1"/>
      <c r="K122" s="7"/>
    </row>
    <row r="123" spans="1:13" s="8" customFormat="1">
      <c r="A123" s="14">
        <v>41620</v>
      </c>
      <c r="B123" s="6"/>
      <c r="C123" s="29">
        <v>-5339.59</v>
      </c>
      <c r="D123" s="6">
        <f>D122+C123</f>
        <v>-257526.93999999977</v>
      </c>
      <c r="E123" s="6"/>
      <c r="F123" s="16"/>
      <c r="G123" s="16"/>
      <c r="H123" s="8" t="s">
        <v>66</v>
      </c>
      <c r="J123" s="1"/>
      <c r="K123" s="7"/>
    </row>
    <row r="124" spans="1:13" s="8" customFormat="1">
      <c r="A124" s="14">
        <v>41639</v>
      </c>
      <c r="B124" s="6"/>
      <c r="C124" s="6"/>
      <c r="D124" s="6">
        <f t="shared" ref="D124" si="8">D123-E124</f>
        <v>-258162.18999999977</v>
      </c>
      <c r="E124" s="6">
        <v>635.25</v>
      </c>
      <c r="F124" s="16">
        <v>1</v>
      </c>
      <c r="G124" s="16">
        <v>3335</v>
      </c>
      <c r="H124" s="1" t="s">
        <v>63</v>
      </c>
      <c r="J124" s="1"/>
      <c r="K124" s="7"/>
    </row>
    <row r="125" spans="1:13" s="8" customFormat="1">
      <c r="A125" s="14">
        <v>41670</v>
      </c>
      <c r="B125" s="6"/>
      <c r="C125" s="6"/>
      <c r="D125" s="45">
        <f>D124-E125-G124</f>
        <v>-262037.14999999976</v>
      </c>
      <c r="E125" s="6">
        <v>539.96</v>
      </c>
      <c r="F125" s="16">
        <v>2</v>
      </c>
      <c r="G125" s="16">
        <v>6793</v>
      </c>
      <c r="H125" s="1" t="s">
        <v>63</v>
      </c>
      <c r="K125" s="24"/>
      <c r="M125" s="22"/>
    </row>
    <row r="126" spans="1:13">
      <c r="A126" s="14">
        <v>41729</v>
      </c>
      <c r="B126" s="6"/>
      <c r="C126" s="6"/>
      <c r="D126" s="45">
        <f>D125-E126-G125</f>
        <v>-269130.14999999979</v>
      </c>
      <c r="E126" s="6">
        <v>300</v>
      </c>
      <c r="F126" s="16">
        <v>8</v>
      </c>
      <c r="G126" s="16">
        <v>27324</v>
      </c>
      <c r="H126" s="8"/>
      <c r="K126" s="7"/>
      <c r="M126" s="22"/>
    </row>
    <row r="127" spans="1:13">
      <c r="A127" s="14">
        <v>41969</v>
      </c>
      <c r="B127" s="6">
        <v>12697.87</v>
      </c>
      <c r="C127" s="6"/>
      <c r="D127" s="45">
        <f>D126+B127-G126</f>
        <v>-283756.2799999998</v>
      </c>
      <c r="E127" s="6"/>
      <c r="F127" s="16"/>
      <c r="G127" s="16"/>
      <c r="H127" s="8" t="s">
        <v>16</v>
      </c>
      <c r="J127" s="19"/>
      <c r="K127" s="7"/>
      <c r="M127" s="10"/>
    </row>
    <row r="128" spans="1:13">
      <c r="A128" s="14">
        <v>41969</v>
      </c>
      <c r="B128" s="6"/>
      <c r="C128" s="29">
        <v>-18944.63</v>
      </c>
      <c r="D128" s="6">
        <f>D127+C128</f>
        <v>-302700.9099999998</v>
      </c>
      <c r="E128" s="6"/>
      <c r="F128" s="16"/>
      <c r="G128" s="16"/>
      <c r="H128" s="8" t="s">
        <v>67</v>
      </c>
      <c r="J128" s="19"/>
      <c r="K128" s="7"/>
      <c r="M128" s="10"/>
    </row>
    <row r="129" spans="1:13">
      <c r="A129" s="14">
        <v>41969</v>
      </c>
      <c r="B129" s="6"/>
      <c r="C129" s="6"/>
      <c r="D129" s="6">
        <f t="shared" ref="D129" si="9">D128-E129</f>
        <v>-303226.42999999982</v>
      </c>
      <c r="E129" s="6">
        <v>525.52</v>
      </c>
      <c r="F129" s="16">
        <v>1</v>
      </c>
      <c r="G129" s="16">
        <v>3687</v>
      </c>
      <c r="H129" s="8" t="s">
        <v>68</v>
      </c>
      <c r="I129" s="10"/>
      <c r="J129" s="19"/>
      <c r="K129" s="7"/>
    </row>
    <row r="130" spans="1:13">
      <c r="A130" s="14">
        <v>41988</v>
      </c>
      <c r="B130" s="6"/>
      <c r="C130" s="6"/>
      <c r="D130" s="45">
        <f>D129-E130-5015</f>
        <v>-308766.94999999984</v>
      </c>
      <c r="E130" s="6">
        <v>525.52</v>
      </c>
      <c r="F130" s="16">
        <v>1</v>
      </c>
      <c r="G130" s="16">
        <v>3755</v>
      </c>
      <c r="H130" s="8" t="s">
        <v>68</v>
      </c>
      <c r="I130" s="10"/>
      <c r="J130" s="19"/>
      <c r="K130" s="7"/>
    </row>
    <row r="131" spans="1:13">
      <c r="A131" s="14">
        <v>42017</v>
      </c>
      <c r="B131" s="6"/>
      <c r="C131" s="6"/>
      <c r="D131" s="45">
        <f t="shared" ref="D131:D132" si="10">D130-E131-5015</f>
        <v>-314307.46999999986</v>
      </c>
      <c r="E131" s="6">
        <v>525.52</v>
      </c>
      <c r="F131" s="16">
        <v>1</v>
      </c>
      <c r="G131" s="16">
        <v>3822</v>
      </c>
      <c r="H131" s="8" t="s">
        <v>68</v>
      </c>
      <c r="I131" s="10"/>
      <c r="J131" s="19"/>
      <c r="K131" s="7"/>
      <c r="M131" s="10"/>
    </row>
    <row r="132" spans="1:13">
      <c r="A132" s="14">
        <v>42037</v>
      </c>
      <c r="B132" s="6"/>
      <c r="C132" s="6"/>
      <c r="D132" s="45">
        <f t="shared" si="10"/>
        <v>-319382.46999999986</v>
      </c>
      <c r="E132" s="6">
        <v>60</v>
      </c>
      <c r="F132" s="16"/>
      <c r="G132" s="16"/>
      <c r="H132" s="1" t="s">
        <v>73</v>
      </c>
      <c r="I132" s="10"/>
      <c r="J132" s="19"/>
      <c r="K132" s="7"/>
      <c r="M132" s="10"/>
    </row>
    <row r="133" spans="1:13">
      <c r="A133" s="14">
        <v>42041</v>
      </c>
      <c r="B133" s="6"/>
      <c r="C133" s="6"/>
      <c r="D133" s="6">
        <f t="shared" ref="D133" si="11">D132-E133</f>
        <v>-319907.98999999987</v>
      </c>
      <c r="E133" s="6">
        <v>525.52</v>
      </c>
      <c r="F133" s="16">
        <v>1</v>
      </c>
      <c r="G133" s="16">
        <v>3890</v>
      </c>
      <c r="H133" s="8" t="s">
        <v>68</v>
      </c>
      <c r="J133" s="19"/>
      <c r="K133" s="7"/>
      <c r="M133" s="10"/>
    </row>
    <row r="134" spans="1:13">
      <c r="A134" s="14">
        <v>42094</v>
      </c>
      <c r="B134" s="6"/>
      <c r="C134" s="6"/>
      <c r="D134" s="45">
        <f>D133-E134-G133</f>
        <v>-324323.50999999989</v>
      </c>
      <c r="E134" s="6">
        <v>525.52</v>
      </c>
      <c r="F134" s="16">
        <v>1</v>
      </c>
      <c r="G134" s="16">
        <v>3944</v>
      </c>
      <c r="H134" s="1" t="s">
        <v>68</v>
      </c>
      <c r="I134" s="10"/>
      <c r="J134" s="19"/>
      <c r="K134" s="7"/>
      <c r="M134" s="10"/>
    </row>
    <row r="135" spans="1:13">
      <c r="A135" s="14">
        <v>42114</v>
      </c>
      <c r="B135" s="6"/>
      <c r="C135" s="6"/>
      <c r="D135" s="45">
        <f>D134-E135-G134</f>
        <v>-328487.50999999989</v>
      </c>
      <c r="E135" s="6">
        <v>220</v>
      </c>
      <c r="F135" s="16">
        <v>2</v>
      </c>
      <c r="G135" s="16">
        <v>8013</v>
      </c>
      <c r="H135" s="1" t="s">
        <v>70</v>
      </c>
      <c r="J135" s="19"/>
      <c r="K135" s="7"/>
      <c r="M135" s="10"/>
    </row>
    <row r="136" spans="1:13">
      <c r="A136" s="14">
        <v>42160</v>
      </c>
      <c r="B136" s="6"/>
      <c r="C136" s="6"/>
      <c r="D136" s="45">
        <f>D135-E136-G135</f>
        <v>-336750.50999999989</v>
      </c>
      <c r="E136" s="6">
        <v>250</v>
      </c>
      <c r="F136" s="16">
        <v>1</v>
      </c>
      <c r="G136" s="16">
        <v>4095</v>
      </c>
      <c r="H136" s="1" t="s">
        <v>70</v>
      </c>
      <c r="I136" s="10"/>
      <c r="J136" s="19"/>
      <c r="K136" s="7"/>
      <c r="M136" s="10"/>
    </row>
    <row r="137" spans="1:13">
      <c r="A137" s="14">
        <v>42212</v>
      </c>
      <c r="B137" s="6"/>
      <c r="C137" s="6"/>
      <c r="D137" s="45">
        <f>D136-E137-G136</f>
        <v>-341341.86999999988</v>
      </c>
      <c r="E137" s="6">
        <v>496.36</v>
      </c>
      <c r="F137" s="16">
        <v>1</v>
      </c>
      <c r="G137" s="16">
        <v>4151</v>
      </c>
      <c r="H137" s="1" t="s">
        <v>70</v>
      </c>
      <c r="I137" s="10"/>
      <c r="J137" s="19"/>
      <c r="K137" s="7"/>
      <c r="M137" s="10"/>
    </row>
    <row r="138" spans="1:13">
      <c r="A138" s="14">
        <v>42245</v>
      </c>
      <c r="B138" s="6">
        <v>5852.31</v>
      </c>
      <c r="C138" s="6"/>
      <c r="D138" s="45">
        <f>D137+B138-G137</f>
        <v>-339640.55999999988</v>
      </c>
      <c r="E138" s="6"/>
      <c r="F138" s="16"/>
      <c r="G138" s="16"/>
      <c r="H138" s="8" t="s">
        <v>40</v>
      </c>
      <c r="I138" s="10"/>
      <c r="J138" s="19"/>
      <c r="K138" s="7"/>
      <c r="M138" s="10"/>
    </row>
    <row r="139" spans="1:13">
      <c r="A139" s="14">
        <v>42245</v>
      </c>
      <c r="B139" s="6"/>
      <c r="C139" s="29">
        <v>-11358.57</v>
      </c>
      <c r="D139" s="6">
        <f>D138+C139</f>
        <v>-350999.12999999989</v>
      </c>
      <c r="E139" s="6"/>
      <c r="F139" s="16">
        <v>1</v>
      </c>
      <c r="G139" s="16">
        <v>4268</v>
      </c>
      <c r="H139" s="8" t="s">
        <v>69</v>
      </c>
      <c r="I139" s="30"/>
      <c r="J139" s="19"/>
      <c r="K139" s="7"/>
      <c r="M139" s="10"/>
    </row>
    <row r="140" spans="1:13">
      <c r="A140" s="14">
        <v>42254</v>
      </c>
      <c r="B140" s="6"/>
      <c r="C140" s="6"/>
      <c r="D140" s="45">
        <f>D139-E140-G139</f>
        <v>-355764.72999999986</v>
      </c>
      <c r="E140" s="6">
        <v>497.6</v>
      </c>
      <c r="F140" s="16"/>
      <c r="G140" s="16"/>
      <c r="H140" s="1" t="s">
        <v>70</v>
      </c>
      <c r="I140" s="10"/>
      <c r="J140" s="19"/>
      <c r="K140" s="7"/>
      <c r="M140" s="10"/>
    </row>
    <row r="141" spans="1:13">
      <c r="A141" s="14">
        <v>42256</v>
      </c>
      <c r="B141" s="6"/>
      <c r="C141" s="6"/>
      <c r="D141" s="6">
        <f t="shared" ref="D141:D153" si="12">D140-E141</f>
        <v>-356261.08999999985</v>
      </c>
      <c r="E141" s="6">
        <v>496.36</v>
      </c>
      <c r="F141" s="16"/>
      <c r="G141" s="16"/>
      <c r="H141" s="1" t="s">
        <v>70</v>
      </c>
      <c r="I141" s="10"/>
      <c r="J141" s="19"/>
      <c r="K141" s="7"/>
      <c r="M141" s="10"/>
    </row>
    <row r="142" spans="1:13">
      <c r="A142" s="14">
        <v>42256</v>
      </c>
      <c r="B142" s="6"/>
      <c r="C142" s="6"/>
      <c r="D142" s="6">
        <f t="shared" si="12"/>
        <v>-358226.09999999986</v>
      </c>
      <c r="E142" s="6">
        <v>1965.01</v>
      </c>
      <c r="F142" s="16"/>
      <c r="G142" s="16"/>
      <c r="H142" s="1" t="s">
        <v>71</v>
      </c>
      <c r="I142" s="10"/>
      <c r="J142" s="19"/>
      <c r="K142" s="7"/>
      <c r="M142" s="31"/>
    </row>
    <row r="143" spans="1:13">
      <c r="A143" s="14">
        <v>42277</v>
      </c>
      <c r="B143" s="6"/>
      <c r="C143" s="6"/>
      <c r="D143" s="6">
        <f t="shared" si="12"/>
        <v>-360176.86999999988</v>
      </c>
      <c r="E143" s="6">
        <v>1950.77</v>
      </c>
      <c r="F143" s="16">
        <v>1</v>
      </c>
      <c r="G143" s="16">
        <v>4380</v>
      </c>
      <c r="H143" s="1" t="s">
        <v>71</v>
      </c>
      <c r="I143" s="10"/>
      <c r="J143" s="19"/>
      <c r="K143" s="7"/>
      <c r="M143" s="31"/>
    </row>
    <row r="144" spans="1:13">
      <c r="A144" s="14">
        <v>42298</v>
      </c>
      <c r="B144" s="6"/>
      <c r="C144" s="6"/>
      <c r="D144" s="45">
        <f>D143-E144-G143</f>
        <v>-365085.83999999985</v>
      </c>
      <c r="E144" s="6">
        <v>528.97</v>
      </c>
      <c r="F144" s="16"/>
      <c r="G144" s="16"/>
      <c r="H144" s="1" t="s">
        <v>70</v>
      </c>
      <c r="I144" s="10"/>
      <c r="J144" s="19"/>
      <c r="K144" s="7"/>
      <c r="M144" s="10"/>
    </row>
    <row r="145" spans="1:13">
      <c r="A145" s="14">
        <v>42299</v>
      </c>
      <c r="B145" s="6"/>
      <c r="C145" s="6"/>
      <c r="D145" s="6">
        <f t="shared" si="12"/>
        <v>-367036.60999999987</v>
      </c>
      <c r="E145" s="6">
        <v>1950.77</v>
      </c>
      <c r="F145" s="16">
        <v>1</v>
      </c>
      <c r="G145" s="16">
        <v>4463</v>
      </c>
      <c r="H145" s="1" t="s">
        <v>71</v>
      </c>
      <c r="I145" s="10"/>
      <c r="J145" s="19"/>
      <c r="K145" s="7"/>
      <c r="M145" s="10"/>
    </row>
    <row r="146" spans="1:13">
      <c r="A146" s="14">
        <v>42334</v>
      </c>
      <c r="B146" s="6"/>
      <c r="C146" s="6"/>
      <c r="D146" s="45">
        <f>D145-E146-G145</f>
        <v>-372028.57999999984</v>
      </c>
      <c r="E146" s="6">
        <v>528.97</v>
      </c>
      <c r="F146" s="16">
        <v>1</v>
      </c>
      <c r="G146" s="16">
        <v>4524</v>
      </c>
      <c r="H146" s="1" t="s">
        <v>70</v>
      </c>
      <c r="J146" s="19"/>
      <c r="K146" s="7"/>
    </row>
    <row r="147" spans="1:13">
      <c r="A147" s="14">
        <v>42345</v>
      </c>
      <c r="B147" s="6"/>
      <c r="C147" s="6"/>
      <c r="D147" s="45">
        <f>D146-E147-G146</f>
        <v>-377081.54999999981</v>
      </c>
      <c r="E147" s="6">
        <v>528.97</v>
      </c>
      <c r="F147" s="16">
        <v>2</v>
      </c>
      <c r="G147" s="16">
        <v>4599</v>
      </c>
      <c r="H147" s="1" t="s">
        <v>70</v>
      </c>
      <c r="I147" s="10"/>
      <c r="J147" s="19"/>
      <c r="K147" s="7"/>
      <c r="M147" s="10"/>
    </row>
    <row r="148" spans="1:13">
      <c r="A148" s="14">
        <v>42415</v>
      </c>
      <c r="B148" s="17"/>
      <c r="C148" s="17"/>
      <c r="D148" s="45">
        <f>D147-E148-G147</f>
        <v>-382180.54999999981</v>
      </c>
      <c r="E148" s="6">
        <v>500</v>
      </c>
      <c r="F148" s="16">
        <v>2</v>
      </c>
      <c r="G148" s="16">
        <v>9198</v>
      </c>
      <c r="H148" s="1" t="s">
        <v>70</v>
      </c>
      <c r="I148" s="10"/>
      <c r="J148" s="19"/>
      <c r="K148" s="7"/>
      <c r="M148" s="10"/>
    </row>
    <row r="149" spans="1:13">
      <c r="A149" s="14">
        <v>42483</v>
      </c>
      <c r="B149" s="6"/>
      <c r="C149" s="6"/>
      <c r="D149" s="45">
        <f>D148-E149-G148</f>
        <v>-391907.74999999983</v>
      </c>
      <c r="E149" s="6">
        <v>529.20000000000005</v>
      </c>
      <c r="F149" s="16"/>
      <c r="G149" s="16"/>
      <c r="H149" s="1" t="s">
        <v>70</v>
      </c>
      <c r="J149" s="19"/>
      <c r="K149" s="7"/>
    </row>
    <row r="150" spans="1:13">
      <c r="A150" s="14">
        <v>42485</v>
      </c>
      <c r="B150" s="6"/>
      <c r="C150" s="6"/>
      <c r="D150" s="6">
        <f t="shared" si="12"/>
        <v>-392438.0399999998</v>
      </c>
      <c r="E150" s="6">
        <v>530.29</v>
      </c>
      <c r="F150" s="16"/>
      <c r="G150" s="16"/>
      <c r="H150" s="1" t="s">
        <v>70</v>
      </c>
      <c r="J150" s="19"/>
      <c r="K150" s="7"/>
    </row>
    <row r="151" spans="1:13">
      <c r="A151" s="14">
        <v>42485</v>
      </c>
      <c r="B151" s="6"/>
      <c r="C151" s="6"/>
      <c r="D151" s="6">
        <f t="shared" si="12"/>
        <v>-392967.00999999978</v>
      </c>
      <c r="E151" s="6">
        <v>528.97</v>
      </c>
      <c r="F151" s="16">
        <v>2</v>
      </c>
      <c r="G151" s="16">
        <v>9523</v>
      </c>
      <c r="H151" s="1" t="s">
        <v>70</v>
      </c>
      <c r="I151" s="10"/>
      <c r="J151" s="19"/>
      <c r="K151" s="7"/>
      <c r="M151" s="10"/>
    </row>
    <row r="152" spans="1:13">
      <c r="A152" s="14">
        <v>42544</v>
      </c>
      <c r="B152" s="17"/>
      <c r="C152" s="17"/>
      <c r="D152" s="45">
        <f>D151-E152-G151</f>
        <v>-403020.26999999979</v>
      </c>
      <c r="E152" s="6">
        <v>530.26</v>
      </c>
      <c r="F152" s="16"/>
      <c r="G152" s="16"/>
      <c r="H152" s="1" t="s">
        <v>70</v>
      </c>
      <c r="I152" s="10"/>
      <c r="J152" s="19"/>
      <c r="K152" s="7"/>
      <c r="M152" s="10"/>
    </row>
    <row r="153" spans="1:13">
      <c r="A153" s="14">
        <v>42551</v>
      </c>
      <c r="B153" s="6"/>
      <c r="C153" s="6"/>
      <c r="D153" s="6">
        <f t="shared" si="12"/>
        <v>-403549.23999999976</v>
      </c>
      <c r="E153" s="6">
        <v>528.97</v>
      </c>
      <c r="F153" s="16">
        <v>1</v>
      </c>
      <c r="G153" s="16">
        <v>9779</v>
      </c>
      <c r="H153" s="1" t="s">
        <v>70</v>
      </c>
      <c r="J153" s="19"/>
      <c r="K153" s="7"/>
    </row>
    <row r="154" spans="1:13">
      <c r="A154" s="14">
        <v>42571</v>
      </c>
      <c r="B154" s="6"/>
      <c r="C154" s="6"/>
      <c r="D154" s="45">
        <f>D153-E154-6377</f>
        <v>-410455.23999999976</v>
      </c>
      <c r="E154" s="6">
        <v>529</v>
      </c>
      <c r="F154" s="16">
        <v>1</v>
      </c>
      <c r="G154" s="16">
        <v>4958</v>
      </c>
      <c r="H154" s="1" t="s">
        <v>70</v>
      </c>
      <c r="J154" s="19"/>
      <c r="K154" s="7"/>
    </row>
    <row r="155" spans="1:13">
      <c r="A155" s="14">
        <v>42591</v>
      </c>
      <c r="B155" s="17"/>
      <c r="C155" s="17"/>
      <c r="D155" s="45">
        <f>D154-E155-G154</f>
        <v>-415942.20999999973</v>
      </c>
      <c r="E155" s="6">
        <v>528.97</v>
      </c>
      <c r="F155" s="16">
        <v>4</v>
      </c>
      <c r="G155" s="16">
        <v>20281</v>
      </c>
      <c r="H155" s="1" t="s">
        <v>70</v>
      </c>
      <c r="I155" s="10"/>
      <c r="J155" s="19"/>
      <c r="K155" s="7"/>
      <c r="M155" s="10"/>
    </row>
    <row r="156" spans="1:13">
      <c r="A156" s="14">
        <v>42716</v>
      </c>
      <c r="B156" s="17"/>
      <c r="C156" s="17"/>
      <c r="D156" s="45">
        <f>D155-E156-G155</f>
        <v>-436752.1799999997</v>
      </c>
      <c r="E156" s="6">
        <v>528.97</v>
      </c>
      <c r="F156" s="16"/>
      <c r="G156" s="16"/>
      <c r="H156" s="1" t="s">
        <v>70</v>
      </c>
      <c r="I156" s="10"/>
      <c r="J156" s="19"/>
      <c r="K156" s="7"/>
      <c r="M156" s="10"/>
    </row>
    <row r="157" spans="1:13">
      <c r="A157" s="14">
        <v>42727</v>
      </c>
      <c r="B157" s="17">
        <v>24664.06</v>
      </c>
      <c r="C157" s="17"/>
      <c r="D157" s="6">
        <f>D156+B157</f>
        <v>-412088.1199999997</v>
      </c>
      <c r="E157" s="6"/>
      <c r="F157" s="16"/>
      <c r="G157" s="16"/>
      <c r="H157" s="8" t="s">
        <v>41</v>
      </c>
      <c r="I157" s="10"/>
      <c r="J157" s="19"/>
      <c r="K157" s="7"/>
      <c r="M157" s="10"/>
    </row>
    <row r="158" spans="1:13">
      <c r="A158" s="14">
        <v>42727</v>
      </c>
      <c r="B158" s="17"/>
      <c r="C158" s="29">
        <v>-17746.28</v>
      </c>
      <c r="D158" s="6">
        <f>D157+C158</f>
        <v>-429834.39999999967</v>
      </c>
      <c r="E158" s="6"/>
      <c r="F158" s="16">
        <v>7</v>
      </c>
      <c r="G158" s="16">
        <v>35943</v>
      </c>
      <c r="H158" s="8" t="s">
        <v>72</v>
      </c>
      <c r="I158" s="10"/>
      <c r="J158" s="19"/>
      <c r="K158" s="7"/>
      <c r="M158" s="10"/>
    </row>
    <row r="159" spans="1:13">
      <c r="A159" s="14">
        <v>42926</v>
      </c>
      <c r="B159" s="17">
        <v>19085.14</v>
      </c>
      <c r="C159" s="17"/>
      <c r="D159" s="45">
        <f>D158+B159-G158</f>
        <v>-446692.25999999966</v>
      </c>
      <c r="E159" s="6"/>
      <c r="F159" s="16"/>
      <c r="G159" s="16"/>
      <c r="H159" s="1" t="s">
        <v>79</v>
      </c>
      <c r="I159" s="10"/>
      <c r="K159" s="7"/>
      <c r="M159" s="10"/>
    </row>
    <row r="160" spans="1:13">
      <c r="A160" s="14">
        <v>42926</v>
      </c>
      <c r="B160" s="17"/>
      <c r="C160" s="29">
        <v>-18575.91</v>
      </c>
      <c r="D160" s="6">
        <f>D159+C160</f>
        <v>-465268.16999999963</v>
      </c>
      <c r="E160" s="6"/>
      <c r="F160" s="16">
        <v>3</v>
      </c>
      <c r="G160" s="16">
        <v>16398</v>
      </c>
      <c r="H160" s="8" t="s">
        <v>82</v>
      </c>
      <c r="I160" s="10"/>
      <c r="K160" s="7"/>
      <c r="M160" s="10"/>
    </row>
    <row r="161" spans="1:13">
      <c r="A161" s="14">
        <v>43032</v>
      </c>
      <c r="B161" s="17"/>
      <c r="C161" s="17"/>
      <c r="D161" s="45">
        <f t="shared" ref="D161:D164" si="13">D160+B161-G160</f>
        <v>-481666.16999999963</v>
      </c>
      <c r="E161" s="6">
        <v>66.22</v>
      </c>
      <c r="F161" s="16">
        <v>1</v>
      </c>
      <c r="G161" s="16">
        <v>5226</v>
      </c>
      <c r="H161" s="1" t="s">
        <v>76</v>
      </c>
      <c r="I161" s="10"/>
      <c r="K161" s="7"/>
      <c r="M161" s="10"/>
    </row>
    <row r="162" spans="1:13">
      <c r="A162" s="14">
        <v>43068</v>
      </c>
      <c r="B162" s="17"/>
      <c r="C162" s="17"/>
      <c r="D162" s="45">
        <f t="shared" si="13"/>
        <v>-486892.16999999963</v>
      </c>
      <c r="E162" s="6">
        <v>50</v>
      </c>
      <c r="F162" s="16">
        <v>1</v>
      </c>
      <c r="G162" s="16">
        <v>5687</v>
      </c>
      <c r="H162" s="1" t="s">
        <v>76</v>
      </c>
      <c r="I162" s="10"/>
      <c r="K162" s="7"/>
      <c r="M162" s="10"/>
    </row>
    <row r="163" spans="1:13">
      <c r="A163" s="14">
        <v>43078</v>
      </c>
      <c r="B163" s="17"/>
      <c r="C163" s="17"/>
      <c r="D163" s="45">
        <f t="shared" si="13"/>
        <v>-492579.16999999963</v>
      </c>
      <c r="E163" s="6">
        <v>60</v>
      </c>
      <c r="F163" s="16">
        <v>1</v>
      </c>
      <c r="G163" s="16">
        <v>5753</v>
      </c>
      <c r="H163" s="1" t="s">
        <v>76</v>
      </c>
      <c r="I163" s="10"/>
      <c r="K163" s="7"/>
      <c r="M163" s="10"/>
    </row>
    <row r="164" spans="1:13">
      <c r="A164" s="14">
        <v>43105</v>
      </c>
      <c r="B164" s="17"/>
      <c r="C164" s="17"/>
      <c r="D164" s="45">
        <f t="shared" si="13"/>
        <v>-498332.16999999963</v>
      </c>
      <c r="E164" s="6">
        <v>57.58</v>
      </c>
      <c r="F164" s="16"/>
      <c r="G164" s="16"/>
      <c r="H164" s="1" t="s">
        <v>76</v>
      </c>
      <c r="I164" s="10"/>
      <c r="K164" s="7"/>
      <c r="L164" s="10"/>
      <c r="M164" s="10"/>
    </row>
    <row r="165" spans="1:13">
      <c r="A165" s="14">
        <v>43115</v>
      </c>
      <c r="B165" s="6"/>
      <c r="C165" s="17"/>
      <c r="D165" s="6">
        <f>D164-E165-G164</f>
        <v>-498397.16999999963</v>
      </c>
      <c r="E165" s="6">
        <v>65</v>
      </c>
      <c r="F165" s="16">
        <v>1</v>
      </c>
      <c r="G165" s="16">
        <v>5821</v>
      </c>
      <c r="H165" s="1" t="s">
        <v>76</v>
      </c>
      <c r="I165" s="10"/>
      <c r="K165" s="7"/>
      <c r="L165" s="10"/>
      <c r="M165" s="10"/>
    </row>
    <row r="166" spans="1:13">
      <c r="A166" s="14">
        <v>43159</v>
      </c>
      <c r="B166" s="6"/>
      <c r="C166" s="6"/>
      <c r="D166" s="45">
        <f t="shared" ref="D166:D167" si="14">D165+B166-G165</f>
        <v>-504218.16999999963</v>
      </c>
      <c r="E166" s="6">
        <v>58</v>
      </c>
      <c r="F166" s="16">
        <v>20</v>
      </c>
      <c r="G166" s="16">
        <v>124555</v>
      </c>
      <c r="I166" s="10"/>
      <c r="K166" s="7"/>
    </row>
    <row r="167" spans="1:13">
      <c r="A167" s="14">
        <v>43748</v>
      </c>
      <c r="B167" s="6"/>
      <c r="C167" s="6"/>
      <c r="D167" s="45">
        <f t="shared" si="14"/>
        <v>-628773.16999999969</v>
      </c>
      <c r="E167" s="6">
        <v>1102.8800000000001</v>
      </c>
      <c r="F167" s="16"/>
      <c r="G167" s="16"/>
      <c r="K167" s="7"/>
    </row>
    <row r="168" spans="1:13">
      <c r="A168" s="14">
        <v>43749</v>
      </c>
      <c r="B168" s="6"/>
      <c r="C168" s="6"/>
      <c r="D168" s="6">
        <f t="shared" ref="D168" si="15">D167-E168</f>
        <v>-629876.0499999997</v>
      </c>
      <c r="E168" s="6">
        <v>1102.8800000000001</v>
      </c>
      <c r="F168" s="16"/>
      <c r="G168" s="16"/>
      <c r="H168" s="1" t="s">
        <v>76</v>
      </c>
      <c r="K168" s="7"/>
    </row>
    <row r="169" spans="1:13">
      <c r="A169" s="14">
        <v>43744</v>
      </c>
      <c r="B169" s="6">
        <v>8475.43</v>
      </c>
      <c r="C169" s="6"/>
      <c r="D169" s="6">
        <f>D168+B169</f>
        <v>-621400.61999999965</v>
      </c>
      <c r="E169" s="6"/>
      <c r="F169" s="16"/>
      <c r="G169" s="16"/>
      <c r="H169" s="8" t="s">
        <v>74</v>
      </c>
      <c r="K169" s="7"/>
    </row>
    <row r="170" spans="1:13">
      <c r="A170" s="14">
        <v>43744</v>
      </c>
      <c r="B170" s="6"/>
      <c r="C170" s="17">
        <v>310.54000000000002</v>
      </c>
      <c r="D170" s="6">
        <f>D169+C170</f>
        <v>-621090.07999999961</v>
      </c>
      <c r="E170" s="6"/>
      <c r="F170" s="16"/>
      <c r="G170" s="16"/>
      <c r="H170" s="8" t="s">
        <v>75</v>
      </c>
      <c r="K170" s="7"/>
    </row>
    <row r="171" spans="1:13">
      <c r="A171" s="14">
        <v>43744</v>
      </c>
      <c r="B171" s="6">
        <v>27679.65</v>
      </c>
      <c r="C171" s="6"/>
      <c r="D171" s="6">
        <f>D170+B171</f>
        <v>-593410.42999999959</v>
      </c>
      <c r="E171" s="6"/>
      <c r="F171" s="16"/>
      <c r="G171" s="16"/>
      <c r="H171" s="8" t="s">
        <v>77</v>
      </c>
      <c r="K171" s="7"/>
      <c r="M171" s="10"/>
    </row>
    <row r="172" spans="1:13">
      <c r="A172" s="14">
        <v>43744</v>
      </c>
      <c r="B172" s="6">
        <v>650</v>
      </c>
      <c r="C172" s="29">
        <v>-6430.17</v>
      </c>
      <c r="D172" s="6">
        <f>D171+B172+C172</f>
        <v>-599190.59999999963</v>
      </c>
      <c r="E172" s="6"/>
      <c r="F172" s="16"/>
      <c r="G172" s="16"/>
      <c r="H172" s="8" t="s">
        <v>105</v>
      </c>
      <c r="K172" s="7"/>
      <c r="M172" s="10"/>
    </row>
    <row r="173" spans="1:13">
      <c r="A173" s="14">
        <v>43744</v>
      </c>
      <c r="B173" s="6">
        <v>-1474.08</v>
      </c>
      <c r="C173" s="6"/>
      <c r="D173" s="6">
        <f>D172+B173</f>
        <v>-600664.67999999959</v>
      </c>
      <c r="E173" s="6"/>
      <c r="F173" s="16"/>
      <c r="G173" s="16"/>
      <c r="H173" s="1" t="s">
        <v>91</v>
      </c>
      <c r="K173" s="7"/>
    </row>
    <row r="174" spans="1:13">
      <c r="A174" s="14">
        <v>43744</v>
      </c>
      <c r="B174" s="6">
        <v>2544.89</v>
      </c>
      <c r="C174" s="29">
        <v>-16378.45</v>
      </c>
      <c r="D174" s="6">
        <f>D173+B174+C174</f>
        <v>-614498.23999999953</v>
      </c>
      <c r="E174" s="6"/>
      <c r="F174" s="16">
        <v>2</v>
      </c>
      <c r="G174" s="16">
        <v>14397</v>
      </c>
      <c r="H174" s="8" t="s">
        <v>106</v>
      </c>
      <c r="K174" s="7"/>
    </row>
    <row r="175" spans="1:13">
      <c r="A175" s="14">
        <v>43816</v>
      </c>
      <c r="B175" s="6"/>
      <c r="C175" s="6"/>
      <c r="D175" s="45">
        <f>D174-E175-G174</f>
        <v>-630020.17999999947</v>
      </c>
      <c r="E175" s="6">
        <v>1124.94</v>
      </c>
      <c r="F175" s="16">
        <v>19</v>
      </c>
      <c r="G175" s="16">
        <v>147511</v>
      </c>
      <c r="K175" s="7"/>
    </row>
    <row r="176" spans="1:13">
      <c r="A176" s="14">
        <v>44400</v>
      </c>
      <c r="B176" s="6">
        <v>8245.51</v>
      </c>
      <c r="C176" s="6"/>
      <c r="D176" s="45">
        <f>D175+B176-G175</f>
        <v>-769285.66999999946</v>
      </c>
      <c r="E176" s="6"/>
      <c r="F176" s="16"/>
      <c r="G176" s="16"/>
      <c r="H176" s="1" t="s">
        <v>92</v>
      </c>
      <c r="K176" s="7"/>
    </row>
    <row r="177" spans="1:12">
      <c r="A177" s="14">
        <v>44400</v>
      </c>
      <c r="B177" s="6">
        <v>381.12</v>
      </c>
      <c r="C177" s="29">
        <v>-8049.82</v>
      </c>
      <c r="D177" s="6">
        <f>D176+B177+C177</f>
        <v>-776954.36999999941</v>
      </c>
      <c r="E177" s="6"/>
      <c r="F177" s="16">
        <v>1</v>
      </c>
      <c r="G177" s="16">
        <v>9075</v>
      </c>
      <c r="H177" s="8" t="s">
        <v>107</v>
      </c>
      <c r="K177" s="7"/>
    </row>
    <row r="178" spans="1:12">
      <c r="A178" s="14">
        <v>44428</v>
      </c>
      <c r="B178" s="6"/>
      <c r="C178" s="29"/>
      <c r="D178" s="45">
        <f>D177-E178-G177</f>
        <v>-786459.86999999941</v>
      </c>
      <c r="E178" s="6">
        <v>430.5</v>
      </c>
      <c r="F178" s="16"/>
      <c r="G178" s="16"/>
      <c r="H178" s="1" t="s">
        <v>38</v>
      </c>
      <c r="K178" s="7"/>
    </row>
    <row r="179" spans="1:12">
      <c r="A179" s="14">
        <v>44435</v>
      </c>
      <c r="B179" s="6"/>
      <c r="C179" s="29"/>
      <c r="D179" s="6">
        <f>D178-E179-G177</f>
        <v>-795967.30999999936</v>
      </c>
      <c r="E179" s="6">
        <v>432.44</v>
      </c>
      <c r="F179" s="16">
        <v>4</v>
      </c>
      <c r="G179" s="16">
        <v>37514</v>
      </c>
      <c r="H179" s="1" t="s">
        <v>39</v>
      </c>
      <c r="K179" s="7"/>
    </row>
    <row r="180" spans="1:12">
      <c r="A180" s="14">
        <v>44557</v>
      </c>
      <c r="B180" s="6"/>
      <c r="C180" s="6"/>
      <c r="D180" s="45">
        <f>D179-E180-G179</f>
        <v>-835683.04999999935</v>
      </c>
      <c r="E180" s="6">
        <v>2201.7399999999998</v>
      </c>
      <c r="F180" s="16"/>
      <c r="G180" s="16"/>
      <c r="H180" s="1" t="s">
        <v>81</v>
      </c>
      <c r="K180" s="7"/>
      <c r="L180" s="7"/>
    </row>
    <row r="181" spans="1:12">
      <c r="A181" s="14">
        <v>44559</v>
      </c>
      <c r="B181" s="6"/>
      <c r="C181" s="6"/>
      <c r="D181" s="6">
        <f>D180-E181</f>
        <v>-836122.18999999936</v>
      </c>
      <c r="E181" s="6">
        <v>439.14</v>
      </c>
      <c r="F181" s="16"/>
      <c r="G181" s="16"/>
      <c r="H181" s="8"/>
      <c r="K181" s="7"/>
      <c r="L181" s="7"/>
    </row>
    <row r="182" spans="1:12">
      <c r="A182" s="14">
        <v>44559</v>
      </c>
      <c r="B182" s="6"/>
      <c r="C182" s="6"/>
      <c r="D182" s="6">
        <f t="shared" ref="D182" si="16">D181-E182</f>
        <v>-836508.17999999935</v>
      </c>
      <c r="E182" s="6">
        <v>385.99</v>
      </c>
      <c r="F182" s="16"/>
      <c r="G182" s="16"/>
      <c r="H182" s="8"/>
      <c r="K182" s="7"/>
      <c r="L182" s="7"/>
    </row>
    <row r="183" spans="1:12">
      <c r="A183" s="14">
        <v>44560</v>
      </c>
      <c r="B183" s="6"/>
      <c r="C183" s="6"/>
      <c r="D183" s="6">
        <f>D182-E183-G179</f>
        <v>-874056.17999999935</v>
      </c>
      <c r="E183" s="6">
        <v>34</v>
      </c>
      <c r="F183" s="16">
        <v>1</v>
      </c>
      <c r="G183" s="16">
        <v>10209</v>
      </c>
      <c r="H183" s="8"/>
      <c r="K183" s="7"/>
      <c r="L183" s="7"/>
    </row>
    <row r="184" spans="1:12">
      <c r="A184" s="14">
        <v>44580</v>
      </c>
      <c r="B184" s="6"/>
      <c r="C184" s="6"/>
      <c r="D184" s="45">
        <f>D183-E184-G183</f>
        <v>-886466.91999999934</v>
      </c>
      <c r="E184" s="6">
        <v>2201.7399999999998</v>
      </c>
      <c r="F184" s="16">
        <v>1</v>
      </c>
      <c r="G184" s="16">
        <v>10354</v>
      </c>
      <c r="H184" s="1" t="s">
        <v>81</v>
      </c>
      <c r="K184" s="7"/>
      <c r="L184" s="7"/>
    </row>
    <row r="185" spans="1:12">
      <c r="A185" s="14">
        <v>44594</v>
      </c>
      <c r="B185" s="6"/>
      <c r="C185" s="6"/>
      <c r="D185" s="45">
        <f t="shared" ref="D185:D186" si="17">D184-E185-G184</f>
        <v>-897420.91999999934</v>
      </c>
      <c r="E185" s="6">
        <v>600</v>
      </c>
      <c r="F185" s="16">
        <v>4</v>
      </c>
      <c r="G185" s="16">
        <v>42296</v>
      </c>
      <c r="H185" s="1" t="s">
        <v>24</v>
      </c>
      <c r="K185" s="7"/>
      <c r="L185" s="7"/>
    </row>
    <row r="186" spans="1:12">
      <c r="A186" s="14">
        <v>44722</v>
      </c>
      <c r="B186" s="6"/>
      <c r="C186" s="6"/>
      <c r="D186" s="45">
        <f t="shared" si="17"/>
        <v>-940269.67999999935</v>
      </c>
      <c r="E186" s="6">
        <v>552.76</v>
      </c>
      <c r="F186" s="16">
        <v>4</v>
      </c>
      <c r="G186" s="16">
        <v>44316</v>
      </c>
      <c r="H186" s="1" t="s">
        <v>81</v>
      </c>
      <c r="J186" s="9"/>
      <c r="K186" s="7"/>
      <c r="L186" s="7"/>
    </row>
    <row r="187" spans="1:12">
      <c r="A187" s="12">
        <v>44840</v>
      </c>
      <c r="B187" s="5">
        <v>23684.3</v>
      </c>
      <c r="C187" s="5"/>
      <c r="D187" s="45">
        <f>D186+B187-G186</f>
        <v>-960901.37999999931</v>
      </c>
      <c r="E187" s="6"/>
      <c r="F187" s="6"/>
      <c r="G187" s="16"/>
      <c r="H187" s="1" t="s">
        <v>97</v>
      </c>
      <c r="L187" s="7"/>
    </row>
    <row r="188" spans="1:12">
      <c r="A188" s="12">
        <v>44840</v>
      </c>
      <c r="B188" s="5">
        <v>1946.55</v>
      </c>
      <c r="C188" s="47">
        <v>-6818.32</v>
      </c>
      <c r="D188" s="6">
        <f>D187+B188+C188</f>
        <v>-965773.14999999921</v>
      </c>
      <c r="E188" s="6"/>
      <c r="F188" s="16">
        <v>1</v>
      </c>
      <c r="G188" s="16">
        <v>11280</v>
      </c>
      <c r="H188" s="8" t="s">
        <v>108</v>
      </c>
      <c r="L188" s="7"/>
    </row>
    <row r="189" spans="1:12">
      <c r="A189" s="12" t="s">
        <v>98</v>
      </c>
      <c r="B189" s="5"/>
      <c r="C189" s="5"/>
      <c r="D189" s="45">
        <f t="shared" ref="D189:D192" si="18">D188-E189-G188</f>
        <v>-977551.14999999921</v>
      </c>
      <c r="E189" s="6">
        <v>498</v>
      </c>
      <c r="F189" s="16"/>
      <c r="G189" s="16"/>
      <c r="L189" s="7"/>
    </row>
    <row r="190" spans="1:12">
      <c r="A190" s="26">
        <v>44895</v>
      </c>
      <c r="B190" s="5">
        <v>-88800</v>
      </c>
      <c r="C190" s="18"/>
      <c r="D190" s="6">
        <f>D189+B190</f>
        <v>-1066351.1499999992</v>
      </c>
      <c r="E190" s="18"/>
      <c r="F190" s="16">
        <v>1</v>
      </c>
      <c r="G190" s="16">
        <v>12455</v>
      </c>
      <c r="H190" s="43" t="s">
        <v>99</v>
      </c>
      <c r="L190" s="7"/>
    </row>
    <row r="191" spans="1:12">
      <c r="A191" s="12">
        <v>45114</v>
      </c>
      <c r="B191" s="5"/>
      <c r="C191" s="5"/>
      <c r="D191" s="45">
        <f t="shared" si="18"/>
        <v>-1083189.1499999992</v>
      </c>
      <c r="E191" s="6">
        <v>4383</v>
      </c>
      <c r="F191" s="16">
        <v>1</v>
      </c>
      <c r="G191" s="16">
        <v>12652</v>
      </c>
      <c r="H191" s="8" t="s">
        <v>111</v>
      </c>
      <c r="L191" s="7"/>
    </row>
    <row r="192" spans="1:12">
      <c r="A192" s="12">
        <v>45146</v>
      </c>
      <c r="B192" s="5"/>
      <c r="C192" s="5"/>
      <c r="D192" s="45">
        <f t="shared" si="18"/>
        <v>-1098041.1499999992</v>
      </c>
      <c r="E192" s="6">
        <v>2200</v>
      </c>
      <c r="F192" s="16"/>
      <c r="G192" s="16"/>
      <c r="H192" s="8" t="s">
        <v>111</v>
      </c>
      <c r="L192" s="7"/>
    </row>
    <row r="193" spans="1:12">
      <c r="A193" s="12">
        <v>45146</v>
      </c>
      <c r="B193" s="5"/>
      <c r="C193" s="5"/>
      <c r="D193" s="6">
        <f t="shared" ref="D193:D195" si="19">D192-E193</f>
        <v>-1098122.1499999992</v>
      </c>
      <c r="E193" s="6">
        <v>81</v>
      </c>
      <c r="F193" s="16"/>
      <c r="G193" s="16"/>
      <c r="H193" s="8" t="s">
        <v>112</v>
      </c>
      <c r="L193" s="7"/>
    </row>
    <row r="194" spans="1:12">
      <c r="A194" s="12">
        <v>45146</v>
      </c>
      <c r="B194" s="5"/>
      <c r="C194" s="5"/>
      <c r="D194" s="6">
        <f t="shared" si="19"/>
        <v>-1098402.1499999992</v>
      </c>
      <c r="E194" s="6">
        <v>280</v>
      </c>
      <c r="F194" s="16"/>
      <c r="G194" s="16"/>
      <c r="H194" s="8" t="s">
        <v>112</v>
      </c>
      <c r="L194" s="7"/>
    </row>
    <row r="195" spans="1:12">
      <c r="A195" s="12">
        <v>45146</v>
      </c>
      <c r="B195" s="5"/>
      <c r="C195" s="5"/>
      <c r="D195" s="6">
        <f t="shared" si="19"/>
        <v>-1098618.1499999992</v>
      </c>
      <c r="E195" s="6">
        <v>216</v>
      </c>
      <c r="F195" s="16"/>
      <c r="G195" s="16"/>
      <c r="H195" s="8" t="s">
        <v>112</v>
      </c>
      <c r="L195" s="7"/>
    </row>
    <row r="196" spans="1:12">
      <c r="A196" s="12">
        <v>45168</v>
      </c>
      <c r="B196" s="5">
        <v>21618.15</v>
      </c>
      <c r="C196" s="6"/>
      <c r="D196" s="45">
        <f>D195+B196-G195</f>
        <v>-1076999.9999999993</v>
      </c>
      <c r="E196" s="6"/>
      <c r="F196" s="16"/>
      <c r="G196" s="6"/>
      <c r="H196" s="1" t="s">
        <v>109</v>
      </c>
      <c r="L196" s="7"/>
    </row>
    <row r="197" spans="1:12">
      <c r="A197" s="12">
        <v>45168</v>
      </c>
      <c r="B197" s="5">
        <v>864.09</v>
      </c>
      <c r="C197" s="47">
        <v>-8882.24</v>
      </c>
      <c r="D197" s="6">
        <f>D196+B197+C197</f>
        <v>-1085018.1499999992</v>
      </c>
      <c r="E197" s="6"/>
      <c r="F197" s="16"/>
      <c r="G197" s="6"/>
      <c r="H197" s="8" t="s">
        <v>110</v>
      </c>
      <c r="L197" s="7"/>
    </row>
    <row r="198" spans="1:12">
      <c r="A198" s="12">
        <v>45168</v>
      </c>
      <c r="B198" s="5"/>
      <c r="C198" s="5"/>
      <c r="D198" s="6">
        <f t="shared" ref="D198:D201" si="20">D197-E198</f>
        <v>-1085051.1499999992</v>
      </c>
      <c r="E198" s="6">
        <v>33</v>
      </c>
      <c r="F198" s="16"/>
      <c r="G198" s="6"/>
      <c r="H198" s="1" t="s">
        <v>109</v>
      </c>
      <c r="L198" s="7"/>
    </row>
    <row r="199" spans="1:12">
      <c r="A199" s="12">
        <v>45168</v>
      </c>
      <c r="B199" s="5"/>
      <c r="C199" s="5"/>
      <c r="D199" s="6">
        <f t="shared" si="20"/>
        <v>-1085271.1499999992</v>
      </c>
      <c r="E199" s="6">
        <v>220</v>
      </c>
      <c r="F199" s="16">
        <v>1</v>
      </c>
      <c r="G199" s="6">
        <v>12676</v>
      </c>
      <c r="H199" s="8" t="s">
        <v>113</v>
      </c>
      <c r="L199" s="7"/>
    </row>
    <row r="200" spans="1:12">
      <c r="A200" s="12">
        <v>45178</v>
      </c>
      <c r="B200" s="5"/>
      <c r="C200" s="5"/>
      <c r="D200" s="45">
        <f t="shared" ref="D200:D206" si="21">D199-E200-G199</f>
        <v>-1100147.1499999992</v>
      </c>
      <c r="E200" s="6">
        <v>2200</v>
      </c>
      <c r="F200" s="16"/>
      <c r="G200" s="6"/>
      <c r="H200" s="8" t="s">
        <v>111</v>
      </c>
      <c r="L200" s="7"/>
    </row>
    <row r="201" spans="1:12">
      <c r="A201" s="12">
        <v>45178</v>
      </c>
      <c r="B201" s="5"/>
      <c r="C201" s="5"/>
      <c r="D201" s="6">
        <f t="shared" si="20"/>
        <v>-1100242.1499999992</v>
      </c>
      <c r="E201" s="6">
        <v>95</v>
      </c>
      <c r="F201" s="16">
        <v>1</v>
      </c>
      <c r="G201" s="6">
        <v>12851</v>
      </c>
      <c r="H201" s="8" t="s">
        <v>112</v>
      </c>
      <c r="L201" s="7"/>
    </row>
    <row r="202" spans="1:12">
      <c r="A202" s="12">
        <v>45209</v>
      </c>
      <c r="B202" s="5"/>
      <c r="C202" s="5"/>
      <c r="D202" s="45">
        <f t="shared" si="21"/>
        <v>-1115388.1499999992</v>
      </c>
      <c r="E202" s="6">
        <v>2295</v>
      </c>
      <c r="F202" s="16"/>
      <c r="G202" s="6"/>
      <c r="H202" s="8" t="s">
        <v>111</v>
      </c>
      <c r="L202" s="7"/>
    </row>
    <row r="203" spans="1:12">
      <c r="A203" s="12">
        <v>45209</v>
      </c>
      <c r="B203" s="5"/>
      <c r="C203" s="5"/>
      <c r="D203" s="6">
        <f t="shared" ref="D203:D207" si="22">D202-E203-G202</f>
        <v>-1115469.1499999992</v>
      </c>
      <c r="E203" s="6">
        <v>81</v>
      </c>
      <c r="F203" s="16">
        <v>1</v>
      </c>
      <c r="G203" s="6">
        <v>13029</v>
      </c>
      <c r="H203" s="8" t="s">
        <v>112</v>
      </c>
      <c r="L203" s="7"/>
    </row>
    <row r="204" spans="1:12">
      <c r="A204" s="12">
        <v>45241</v>
      </c>
      <c r="B204" s="5"/>
      <c r="C204" s="5"/>
      <c r="D204" s="45">
        <f t="shared" si="21"/>
        <v>-1130798.1499999992</v>
      </c>
      <c r="E204" s="6">
        <v>2300</v>
      </c>
      <c r="F204" s="16"/>
      <c r="G204" s="6"/>
      <c r="H204" s="8" t="s">
        <v>111</v>
      </c>
      <c r="L204" s="7"/>
    </row>
    <row r="205" spans="1:12">
      <c r="A205" s="12">
        <v>45241</v>
      </c>
      <c r="B205" s="5"/>
      <c r="C205" s="5"/>
      <c r="D205" s="6">
        <f t="shared" si="22"/>
        <v>-1130883.1499999992</v>
      </c>
      <c r="E205" s="6">
        <v>85</v>
      </c>
      <c r="F205" s="16">
        <v>2</v>
      </c>
      <c r="G205" s="6">
        <v>13209</v>
      </c>
      <c r="H205" s="8" t="s">
        <v>112</v>
      </c>
      <c r="L205" s="7"/>
    </row>
    <row r="206" spans="1:12">
      <c r="A206" s="12">
        <v>45292</v>
      </c>
      <c r="B206" s="5"/>
      <c r="C206" s="5"/>
      <c r="D206" s="45">
        <f t="shared" si="21"/>
        <v>-1144312.1499999992</v>
      </c>
      <c r="E206" s="6">
        <v>220</v>
      </c>
      <c r="F206" s="16">
        <v>1</v>
      </c>
      <c r="G206" s="6">
        <v>13366</v>
      </c>
      <c r="H206" s="8" t="s">
        <v>114</v>
      </c>
      <c r="L206" s="7"/>
    </row>
    <row r="207" spans="1:12">
      <c r="A207" s="12">
        <v>45324</v>
      </c>
      <c r="B207" s="5"/>
      <c r="C207" s="5"/>
      <c r="D207" s="6">
        <f t="shared" si="22"/>
        <v>-1157678.1499999992</v>
      </c>
      <c r="E207" s="6"/>
      <c r="F207" s="16"/>
      <c r="G207" s="6"/>
      <c r="L207" s="7"/>
    </row>
    <row r="208" spans="1:12">
      <c r="A208" s="12"/>
      <c r="B208" s="5"/>
      <c r="C208" s="5"/>
      <c r="D208" s="6"/>
      <c r="E208" s="6"/>
      <c r="F208" s="16"/>
      <c r="G208" s="6"/>
      <c r="L208" s="7"/>
    </row>
    <row r="209" spans="1:12">
      <c r="A209" s="12"/>
      <c r="B209" s="5"/>
      <c r="C209" s="5"/>
      <c r="D209" s="6"/>
      <c r="E209" s="6"/>
      <c r="F209" s="16"/>
      <c r="G209" s="6"/>
      <c r="L209" s="7"/>
    </row>
    <row r="210" spans="1:12">
      <c r="A210" s="12"/>
      <c r="B210" s="5"/>
      <c r="C210" s="47"/>
      <c r="D210" s="6"/>
      <c r="E210" s="6"/>
      <c r="F210" s="6"/>
      <c r="G210" s="6"/>
      <c r="L210" s="7"/>
    </row>
    <row r="211" spans="1:12">
      <c r="A211" s="12"/>
      <c r="B211" s="5"/>
      <c r="C211" s="5"/>
      <c r="D211" s="6"/>
      <c r="E211" s="6"/>
      <c r="F211" s="6"/>
      <c r="G211" s="6"/>
      <c r="L211" s="7"/>
    </row>
    <row r="212" spans="1:12">
      <c r="A212" s="12"/>
      <c r="B212" s="5">
        <f t="shared" ref="B212:C212" si="23">SUM(B11:B211)</f>
        <v>313010.63000000006</v>
      </c>
      <c r="C212" s="5">
        <f t="shared" si="23"/>
        <v>-215697.90000000002</v>
      </c>
      <c r="D212" s="5"/>
      <c r="E212" s="5">
        <f>SUM(E11:E211)</f>
        <v>190503.56000000006</v>
      </c>
      <c r="F212" s="5"/>
      <c r="G212" s="5">
        <f>SUM(G11:G211)</f>
        <v>1038073</v>
      </c>
      <c r="L212" s="7"/>
    </row>
    <row r="213" spans="1:12">
      <c r="B213" s="9"/>
      <c r="G213" s="9"/>
    </row>
    <row r="215" spans="1:12" ht="15.75">
      <c r="A215" s="50" t="s">
        <v>102</v>
      </c>
      <c r="B215" s="50"/>
      <c r="C215" s="50"/>
      <c r="D215" s="50"/>
      <c r="E215" s="50"/>
      <c r="F215" s="50"/>
      <c r="G215" s="50"/>
      <c r="H215" s="50"/>
      <c r="J215" s="13"/>
      <c r="K215" s="13"/>
    </row>
    <row r="217" spans="1:12" ht="15.75">
      <c r="A217" s="50" t="s">
        <v>103</v>
      </c>
      <c r="B217" s="50"/>
      <c r="C217" s="50"/>
      <c r="D217" s="50"/>
      <c r="E217" s="50"/>
      <c r="F217" s="50"/>
      <c r="G217" s="50"/>
    </row>
    <row r="219" spans="1:12" ht="15.75">
      <c r="A219" s="50" t="s">
        <v>104</v>
      </c>
      <c r="B219" s="50"/>
      <c r="C219" s="50"/>
      <c r="D219" s="50"/>
      <c r="E219" s="50"/>
      <c r="F219" s="50"/>
      <c r="G219" s="50"/>
    </row>
    <row r="221" spans="1:12" ht="25.5">
      <c r="F221" s="44" t="s">
        <v>22</v>
      </c>
    </row>
    <row r="223" spans="1:12" ht="18">
      <c r="C223" s="46"/>
      <c r="E223" s="20"/>
    </row>
  </sheetData>
  <mergeCells count="12">
    <mergeCell ref="A6:G6"/>
    <mergeCell ref="A1:G1"/>
    <mergeCell ref="A2:G2"/>
    <mergeCell ref="A3:G3"/>
    <mergeCell ref="A4:G4"/>
    <mergeCell ref="A5:G5"/>
    <mergeCell ref="A217:G217"/>
    <mergeCell ref="A219:G219"/>
    <mergeCell ref="A215:H215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2"/>
  <sheetViews>
    <sheetView topLeftCell="A196" zoomScale="150" zoomScaleNormal="150" workbookViewId="0">
      <selection activeCell="C225" sqref="C225"/>
    </sheetView>
  </sheetViews>
  <sheetFormatPr defaultRowHeight="11.25"/>
  <cols>
    <col min="1" max="1" width="6.77734375" style="1" bestFit="1" customWidth="1"/>
    <col min="2" max="2" width="8.6640625" style="1" bestFit="1" customWidth="1"/>
    <col min="3" max="3" width="9.6640625" style="1" bestFit="1" customWidth="1"/>
    <col min="4" max="5" width="9" style="1" customWidth="1"/>
    <col min="6" max="6" width="7.109375" style="1" customWidth="1"/>
    <col min="7" max="7" width="9.6640625" style="1" bestFit="1" customWidth="1"/>
    <col min="8" max="8" width="19.109375" style="1" customWidth="1"/>
    <col min="9" max="9" width="12.6640625" style="1" customWidth="1"/>
    <col min="10" max="11" width="8.88671875" style="1"/>
    <col min="12" max="12" width="13.88671875" style="1" bestFit="1" customWidth="1"/>
    <col min="13" max="13" width="12.5546875" style="1" customWidth="1"/>
    <col min="14" max="14" width="13.88671875" style="1" bestFit="1" customWidth="1"/>
    <col min="15" max="16384" width="8.88671875" style="1"/>
  </cols>
  <sheetData>
    <row r="1" spans="1:15" ht="15.75">
      <c r="A1" s="50" t="s">
        <v>101</v>
      </c>
      <c r="B1" s="50"/>
      <c r="C1" s="50"/>
      <c r="D1" s="50"/>
      <c r="E1" s="50"/>
      <c r="F1" s="50"/>
      <c r="G1" s="50"/>
      <c r="H1" s="2"/>
      <c r="I1" s="2"/>
      <c r="J1" s="2"/>
      <c r="K1" s="2"/>
      <c r="L1" s="2"/>
      <c r="M1" s="2"/>
      <c r="N1" s="2"/>
      <c r="O1" s="2"/>
    </row>
    <row r="2" spans="1:15">
      <c r="A2" s="49" t="s">
        <v>0</v>
      </c>
      <c r="B2" s="49"/>
      <c r="C2" s="49"/>
      <c r="D2" s="49"/>
      <c r="E2" s="49"/>
      <c r="F2" s="49"/>
      <c r="G2" s="49"/>
    </row>
    <row r="3" spans="1:15">
      <c r="A3" s="49" t="s">
        <v>44</v>
      </c>
      <c r="B3" s="49"/>
      <c r="C3" s="49"/>
      <c r="D3" s="49"/>
      <c r="E3" s="49"/>
      <c r="F3" s="49"/>
      <c r="G3" s="49"/>
    </row>
    <row r="4" spans="1:15">
      <c r="A4" s="49" t="s">
        <v>43</v>
      </c>
      <c r="B4" s="49"/>
      <c r="C4" s="49"/>
      <c r="D4" s="49"/>
      <c r="E4" s="49"/>
      <c r="F4" s="49"/>
      <c r="G4" s="49"/>
    </row>
    <row r="5" spans="1:15">
      <c r="A5" s="49" t="s">
        <v>45</v>
      </c>
      <c r="B5" s="49"/>
      <c r="C5" s="49"/>
      <c r="D5" s="49"/>
      <c r="E5" s="49"/>
      <c r="F5" s="49"/>
      <c r="G5" s="49"/>
    </row>
    <row r="6" spans="1:15">
      <c r="A6" s="54" t="s">
        <v>96</v>
      </c>
      <c r="B6" s="54"/>
      <c r="C6" s="54"/>
      <c r="D6" s="54"/>
      <c r="E6" s="54"/>
      <c r="F6" s="54"/>
      <c r="G6" s="54"/>
    </row>
    <row r="7" spans="1:15">
      <c r="A7" s="49" t="s">
        <v>23</v>
      </c>
      <c r="B7" s="49"/>
      <c r="C7" s="49"/>
      <c r="D7" s="49"/>
      <c r="E7" s="49"/>
      <c r="F7" s="49"/>
      <c r="G7" s="49"/>
    </row>
    <row r="8" spans="1:15">
      <c r="A8" s="49" t="s">
        <v>95</v>
      </c>
      <c r="B8" s="49"/>
      <c r="C8" s="49"/>
      <c r="D8" s="49"/>
      <c r="E8" s="49"/>
      <c r="F8" s="49"/>
      <c r="G8" s="49"/>
    </row>
    <row r="9" spans="1:15">
      <c r="A9" s="52" t="s">
        <v>100</v>
      </c>
      <c r="B9" s="52"/>
      <c r="C9" s="52"/>
      <c r="D9" s="52"/>
      <c r="E9" s="52"/>
      <c r="F9" s="52"/>
      <c r="G9" s="52"/>
    </row>
    <row r="10" spans="1:1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</row>
    <row r="11" spans="1:15">
      <c r="A11" s="14">
        <v>36402</v>
      </c>
      <c r="B11" s="6">
        <v>2034.17</v>
      </c>
      <c r="C11" s="6"/>
      <c r="D11" s="6"/>
      <c r="E11" s="6"/>
      <c r="F11" s="16"/>
      <c r="G11" s="16"/>
      <c r="H11" s="1" t="s">
        <v>25</v>
      </c>
      <c r="K11" s="7"/>
    </row>
    <row r="12" spans="1:15">
      <c r="A12" s="14">
        <v>36402</v>
      </c>
      <c r="B12" s="6"/>
      <c r="C12" s="29">
        <v>-2082.2399999999998</v>
      </c>
      <c r="D12" s="6">
        <f>B11+C12</f>
        <v>-48.069999999999709</v>
      </c>
      <c r="E12" s="6"/>
      <c r="F12" s="16"/>
      <c r="G12" s="16"/>
      <c r="K12" s="7"/>
    </row>
    <row r="13" spans="1:15">
      <c r="A13" s="14">
        <v>36402</v>
      </c>
      <c r="B13" s="6"/>
      <c r="C13" s="6"/>
      <c r="D13" s="6">
        <f>D12-E13</f>
        <v>-2082.2399999999998</v>
      </c>
      <c r="E13" s="6">
        <v>2034.17</v>
      </c>
      <c r="F13" s="16">
        <v>13</v>
      </c>
      <c r="G13" s="16">
        <v>2663</v>
      </c>
      <c r="H13" s="1" t="s">
        <v>51</v>
      </c>
      <c r="K13" s="7"/>
    </row>
    <row r="14" spans="1:15">
      <c r="A14" s="14">
        <v>36853</v>
      </c>
      <c r="B14" s="6">
        <v>4398.95</v>
      </c>
      <c r="C14" s="6"/>
      <c r="D14" s="6">
        <f>D13+B14</f>
        <v>2316.71</v>
      </c>
      <c r="E14" s="6"/>
      <c r="F14" s="16"/>
      <c r="G14" s="16"/>
      <c r="H14" s="1" t="s">
        <v>26</v>
      </c>
      <c r="K14" s="7"/>
    </row>
    <row r="15" spans="1:15">
      <c r="A15" s="14">
        <v>36853</v>
      </c>
      <c r="B15" s="6"/>
      <c r="C15" s="29">
        <v>-4951.99</v>
      </c>
      <c r="D15" s="6">
        <f>D14+C15</f>
        <v>-2635.2799999999997</v>
      </c>
      <c r="E15" s="6"/>
      <c r="F15" s="16"/>
      <c r="G15" s="16"/>
      <c r="K15" s="7"/>
      <c r="M15" s="7"/>
    </row>
    <row r="16" spans="1:15">
      <c r="A16" s="14">
        <v>36853</v>
      </c>
      <c r="B16" s="6"/>
      <c r="C16" s="6"/>
      <c r="D16" s="45">
        <f>D15-E16-G13</f>
        <v>-9697.23</v>
      </c>
      <c r="E16" s="6">
        <v>4398.95</v>
      </c>
      <c r="F16" s="16">
        <v>11</v>
      </c>
      <c r="G16" s="16">
        <v>992</v>
      </c>
      <c r="H16" s="1" t="s">
        <v>51</v>
      </c>
      <c r="K16" s="7"/>
      <c r="M16" s="7"/>
    </row>
    <row r="17" spans="1:11">
      <c r="A17" s="14">
        <v>37143</v>
      </c>
      <c r="B17" s="6">
        <v>5839.95</v>
      </c>
      <c r="C17" s="6"/>
      <c r="D17" s="6">
        <f>D16+B17</f>
        <v>-3857.2799999999997</v>
      </c>
      <c r="E17" s="6"/>
      <c r="F17" s="16"/>
      <c r="G17" s="16"/>
      <c r="H17" s="1" t="s">
        <v>27</v>
      </c>
      <c r="K17" s="7"/>
    </row>
    <row r="18" spans="1:11">
      <c r="A18" s="14">
        <v>37143</v>
      </c>
      <c r="B18" s="6"/>
      <c r="C18" s="29">
        <v>-7412.32</v>
      </c>
      <c r="D18" s="6">
        <f>D17+C18</f>
        <v>-11269.599999999999</v>
      </c>
      <c r="E18" s="6"/>
      <c r="F18" s="16"/>
      <c r="G18" s="16"/>
      <c r="K18" s="7"/>
    </row>
    <row r="19" spans="1:11">
      <c r="A19" s="14">
        <v>37143</v>
      </c>
      <c r="B19" s="6"/>
      <c r="C19" s="6"/>
      <c r="D19" s="45">
        <f>D18-E19-G16</f>
        <v>-18101.55</v>
      </c>
      <c r="E19" s="11">
        <v>5839.95</v>
      </c>
      <c r="F19" s="16">
        <v>12</v>
      </c>
      <c r="G19" s="16">
        <v>1970</v>
      </c>
      <c r="H19" s="1" t="s">
        <v>51</v>
      </c>
      <c r="K19" s="7"/>
    </row>
    <row r="20" spans="1:11">
      <c r="A20" s="14">
        <v>37498</v>
      </c>
      <c r="B20" s="6">
        <v>5455.42</v>
      </c>
      <c r="C20" s="6"/>
      <c r="D20" s="6">
        <f>D19+B20</f>
        <v>-12646.13</v>
      </c>
      <c r="E20" s="6"/>
      <c r="F20" s="16"/>
      <c r="G20" s="16"/>
      <c r="H20" s="1" t="s">
        <v>28</v>
      </c>
      <c r="K20" s="7"/>
    </row>
    <row r="21" spans="1:11">
      <c r="A21" s="14">
        <v>37498</v>
      </c>
      <c r="B21" s="6"/>
      <c r="C21" s="29">
        <v>-2133.91</v>
      </c>
      <c r="D21" s="6">
        <f>D20+C21</f>
        <v>-14780.039999999999</v>
      </c>
      <c r="E21" s="6"/>
      <c r="F21" s="16"/>
      <c r="G21" s="16"/>
      <c r="K21" s="7"/>
    </row>
    <row r="22" spans="1:11">
      <c r="A22" s="14">
        <v>37498</v>
      </c>
      <c r="B22" s="6"/>
      <c r="C22" s="6"/>
      <c r="D22" s="45">
        <f>D21-E22-G19</f>
        <v>-22205.46</v>
      </c>
      <c r="E22" s="11">
        <v>5455.42</v>
      </c>
      <c r="F22" s="16">
        <v>7</v>
      </c>
      <c r="G22" s="16">
        <v>1446</v>
      </c>
      <c r="H22" s="1" t="s">
        <v>51</v>
      </c>
      <c r="K22" s="7"/>
    </row>
    <row r="23" spans="1:11">
      <c r="A23" s="14">
        <v>37741</v>
      </c>
      <c r="B23" s="6">
        <v>6160.33</v>
      </c>
      <c r="C23" s="6"/>
      <c r="D23" s="6">
        <f>D22+B23</f>
        <v>-16045.13</v>
      </c>
      <c r="E23" s="6"/>
      <c r="F23" s="16"/>
      <c r="G23" s="16"/>
      <c r="H23" s="1" t="s">
        <v>29</v>
      </c>
      <c r="K23" s="7"/>
    </row>
    <row r="24" spans="1:11">
      <c r="A24" s="14">
        <v>37741</v>
      </c>
      <c r="B24" s="6"/>
      <c r="C24" s="29">
        <v>-4738.26</v>
      </c>
      <c r="D24" s="6">
        <f>D23+C24</f>
        <v>-20783.39</v>
      </c>
      <c r="E24" s="6"/>
      <c r="F24" s="16"/>
      <c r="G24" s="48"/>
      <c r="K24" s="7"/>
    </row>
    <row r="25" spans="1:11">
      <c r="A25" s="14">
        <v>37741</v>
      </c>
      <c r="B25" s="6"/>
      <c r="C25" s="6"/>
      <c r="D25" s="45">
        <f>D24-E25-G22</f>
        <v>-28389.72</v>
      </c>
      <c r="E25" s="11">
        <v>6160.33</v>
      </c>
      <c r="F25" s="16">
        <v>18</v>
      </c>
      <c r="G25" s="16">
        <v>4313</v>
      </c>
      <c r="H25" s="1" t="s">
        <v>51</v>
      </c>
      <c r="K25" s="7"/>
    </row>
    <row r="26" spans="1:11">
      <c r="A26" s="14">
        <v>38289</v>
      </c>
      <c r="B26" s="6">
        <v>21627.01</v>
      </c>
      <c r="C26" s="6"/>
      <c r="D26" s="6">
        <f>D25+B26</f>
        <v>-6762.7100000000028</v>
      </c>
      <c r="E26" s="6"/>
      <c r="F26" s="16"/>
      <c r="G26" s="16"/>
      <c r="H26" s="1" t="s">
        <v>30</v>
      </c>
      <c r="K26" s="7"/>
    </row>
    <row r="27" spans="1:11">
      <c r="A27" s="14">
        <v>38289</v>
      </c>
      <c r="B27" s="6"/>
      <c r="C27" s="29">
        <v>-8543.93</v>
      </c>
      <c r="D27" s="6">
        <f>D26+C27</f>
        <v>-15306.640000000003</v>
      </c>
      <c r="E27" s="6"/>
      <c r="F27" s="16"/>
      <c r="G27" s="16"/>
      <c r="H27" s="1" t="s">
        <v>32</v>
      </c>
      <c r="K27" s="7"/>
    </row>
    <row r="28" spans="1:11">
      <c r="A28" s="14">
        <v>38289</v>
      </c>
      <c r="B28" s="6"/>
      <c r="C28" s="6"/>
      <c r="D28" s="45">
        <f>D27-E28-G25</f>
        <v>-41246.65</v>
      </c>
      <c r="E28" s="11">
        <v>21627.01</v>
      </c>
      <c r="F28" s="16">
        <v>16</v>
      </c>
      <c r="G28" s="16">
        <v>5089</v>
      </c>
      <c r="H28" s="1" t="s">
        <v>51</v>
      </c>
      <c r="K28" s="7"/>
    </row>
    <row r="29" spans="1:11">
      <c r="A29" s="14">
        <v>38735</v>
      </c>
      <c r="B29" s="6">
        <v>18219.400000000001</v>
      </c>
      <c r="C29" s="6"/>
      <c r="D29" s="6">
        <f>D28+B29</f>
        <v>-23027.25</v>
      </c>
      <c r="E29" s="6"/>
      <c r="F29" s="16"/>
      <c r="G29" s="16"/>
      <c r="H29" s="1" t="s">
        <v>31</v>
      </c>
      <c r="K29" s="7"/>
    </row>
    <row r="30" spans="1:11">
      <c r="A30" s="14">
        <v>38735</v>
      </c>
      <c r="B30" s="6"/>
      <c r="C30" s="29">
        <v>-4737.82</v>
      </c>
      <c r="D30" s="6">
        <f>D29+C30</f>
        <v>-27765.07</v>
      </c>
      <c r="E30" s="6"/>
      <c r="F30" s="16"/>
      <c r="G30" s="16"/>
      <c r="H30" s="1" t="s">
        <v>32</v>
      </c>
      <c r="K30" s="7"/>
    </row>
    <row r="31" spans="1:11">
      <c r="A31" s="14">
        <v>38748</v>
      </c>
      <c r="B31" s="6"/>
      <c r="C31" s="6"/>
      <c r="D31" s="45">
        <f>D30-E31-G28</f>
        <v>-33196.14</v>
      </c>
      <c r="E31" s="6">
        <v>342.07</v>
      </c>
      <c r="F31" s="16">
        <v>1</v>
      </c>
      <c r="G31" s="16">
        <v>283</v>
      </c>
      <c r="H31" s="1" t="s">
        <v>52</v>
      </c>
      <c r="K31" s="7"/>
    </row>
    <row r="32" spans="1:11">
      <c r="A32" s="14">
        <v>38776</v>
      </c>
      <c r="B32" s="6"/>
      <c r="C32" s="6"/>
      <c r="D32" s="45">
        <f>D31-E32-G31</f>
        <v>-40698.14</v>
      </c>
      <c r="E32" s="6">
        <v>7219</v>
      </c>
      <c r="F32" s="16">
        <v>1</v>
      </c>
      <c r="G32" s="16">
        <v>356</v>
      </c>
      <c r="H32" s="1" t="s">
        <v>31</v>
      </c>
      <c r="K32" s="7"/>
    </row>
    <row r="33" spans="1:11">
      <c r="A33" s="14">
        <v>38807</v>
      </c>
      <c r="B33" s="6"/>
      <c r="C33" s="6"/>
      <c r="D33" s="45">
        <f>D32-E33-G32</f>
        <v>-52054.14</v>
      </c>
      <c r="E33" s="6">
        <v>11000</v>
      </c>
      <c r="F33" s="16">
        <v>12</v>
      </c>
      <c r="G33" s="16">
        <v>5524</v>
      </c>
      <c r="H33" s="1" t="s">
        <v>31</v>
      </c>
      <c r="K33" s="7"/>
    </row>
    <row r="34" spans="1:11">
      <c r="A34" s="14">
        <v>39148</v>
      </c>
      <c r="B34" s="6">
        <v>12819.48</v>
      </c>
      <c r="C34" s="6"/>
      <c r="D34" s="6">
        <f>D33+B34</f>
        <v>-39234.660000000003</v>
      </c>
      <c r="E34" s="6"/>
      <c r="F34" s="16"/>
      <c r="G34" s="16"/>
      <c r="H34" s="1" t="s">
        <v>33</v>
      </c>
      <c r="K34" s="7"/>
    </row>
    <row r="35" spans="1:11">
      <c r="A35" s="14">
        <v>39148</v>
      </c>
      <c r="B35" s="6"/>
      <c r="C35" s="29">
        <v>-8957.07</v>
      </c>
      <c r="D35" s="6">
        <f>D34+C35</f>
        <v>-48191.73</v>
      </c>
      <c r="E35" s="6"/>
      <c r="F35" s="16"/>
      <c r="G35" s="16"/>
      <c r="H35" s="1" t="s">
        <v>32</v>
      </c>
      <c r="I35" s="8"/>
      <c r="K35" s="7"/>
    </row>
    <row r="36" spans="1:11">
      <c r="A36" s="14">
        <v>39148</v>
      </c>
      <c r="B36" s="6"/>
      <c r="C36" s="6"/>
      <c r="D36" s="45">
        <f>D35-E36-G33</f>
        <v>-56279.630000000005</v>
      </c>
      <c r="E36" s="6">
        <v>2563.9</v>
      </c>
      <c r="F36" s="16">
        <v>1</v>
      </c>
      <c r="G36" s="16">
        <v>551</v>
      </c>
      <c r="H36" s="1" t="s">
        <v>53</v>
      </c>
      <c r="I36" s="8"/>
      <c r="K36" s="7"/>
    </row>
    <row r="37" spans="1:11">
      <c r="A37" s="14">
        <v>39202</v>
      </c>
      <c r="B37" s="6"/>
      <c r="C37" s="6"/>
      <c r="D37" s="45">
        <f>D36-E37-G36</f>
        <v>-59412.480000000003</v>
      </c>
      <c r="E37" s="6">
        <v>2581.85</v>
      </c>
      <c r="F37" s="16">
        <v>1</v>
      </c>
      <c r="G37" s="16">
        <v>582</v>
      </c>
      <c r="H37" s="1" t="s">
        <v>53</v>
      </c>
      <c r="I37" s="8"/>
      <c r="K37" s="7"/>
    </row>
    <row r="38" spans="1:11">
      <c r="A38" s="14">
        <v>39233</v>
      </c>
      <c r="B38" s="6"/>
      <c r="C38" s="6"/>
      <c r="D38" s="45">
        <f>D37-E38-G37</f>
        <v>-62594.270000000004</v>
      </c>
      <c r="E38" s="6">
        <v>2599.79</v>
      </c>
      <c r="F38" s="16">
        <v>1</v>
      </c>
      <c r="G38" s="16">
        <v>626</v>
      </c>
      <c r="H38" s="1" t="s">
        <v>53</v>
      </c>
      <c r="I38" s="8"/>
      <c r="K38" s="7"/>
    </row>
    <row r="39" spans="1:11">
      <c r="A39" s="14">
        <v>39262</v>
      </c>
      <c r="B39" s="6"/>
      <c r="C39" s="6"/>
      <c r="D39" s="45">
        <f>D38-E39-G38</f>
        <v>-65838.010000000009</v>
      </c>
      <c r="E39" s="6">
        <v>2617.7399999999998</v>
      </c>
      <c r="F39" s="16">
        <v>1</v>
      </c>
      <c r="G39" s="16">
        <v>658</v>
      </c>
      <c r="H39" s="1" t="s">
        <v>53</v>
      </c>
      <c r="I39" s="8"/>
      <c r="K39" s="7"/>
    </row>
    <row r="40" spans="1:11">
      <c r="A40" s="14">
        <v>39294</v>
      </c>
      <c r="B40" s="6"/>
      <c r="C40" s="6"/>
      <c r="D40" s="45">
        <f>D39-E40-G39</f>
        <v>-69059.890000000014</v>
      </c>
      <c r="E40" s="6">
        <v>2563.88</v>
      </c>
      <c r="F40" s="16">
        <v>1</v>
      </c>
      <c r="G40" s="16">
        <v>691</v>
      </c>
      <c r="H40" s="1" t="s">
        <v>53</v>
      </c>
      <c r="I40" s="8"/>
      <c r="K40" s="7"/>
    </row>
    <row r="41" spans="1:11">
      <c r="A41" s="14">
        <v>39386</v>
      </c>
      <c r="B41" s="6">
        <v>15567.52</v>
      </c>
      <c r="C41" s="6"/>
      <c r="D41" s="6">
        <f>D40+B41</f>
        <v>-53492.37000000001</v>
      </c>
      <c r="E41" s="6"/>
      <c r="F41" s="16"/>
      <c r="G41" s="16"/>
      <c r="H41" s="1" t="s">
        <v>34</v>
      </c>
      <c r="I41" s="8"/>
      <c r="K41" s="7"/>
    </row>
    <row r="42" spans="1:11">
      <c r="A42" s="14">
        <v>39386</v>
      </c>
      <c r="B42" s="6"/>
      <c r="C42" s="29">
        <v>-12167.53</v>
      </c>
      <c r="D42" s="45">
        <f>D41+C42-G40</f>
        <v>-66350.900000000009</v>
      </c>
      <c r="E42" s="6"/>
      <c r="F42" s="16">
        <v>3</v>
      </c>
      <c r="G42" s="16">
        <v>2010</v>
      </c>
      <c r="H42" s="1" t="s">
        <v>32</v>
      </c>
      <c r="I42" s="8"/>
      <c r="K42" s="7"/>
    </row>
    <row r="43" spans="1:11">
      <c r="A43" s="14">
        <v>39477</v>
      </c>
      <c r="B43" s="6"/>
      <c r="C43" s="6"/>
      <c r="D43" s="45">
        <f t="shared" ref="D43:D50" si="0">D42-E43-G42</f>
        <v>-69370.900000000009</v>
      </c>
      <c r="E43" s="6">
        <v>1010</v>
      </c>
      <c r="F43" s="16">
        <v>1</v>
      </c>
      <c r="G43" s="16">
        <v>694</v>
      </c>
      <c r="H43" s="1" t="s">
        <v>47</v>
      </c>
      <c r="I43" s="8"/>
      <c r="K43" s="7"/>
    </row>
    <row r="44" spans="1:11">
      <c r="A44" s="14">
        <v>39507</v>
      </c>
      <c r="B44" s="6"/>
      <c r="C44" s="6"/>
      <c r="D44" s="45">
        <f t="shared" si="0"/>
        <v>-71081.900000000009</v>
      </c>
      <c r="E44" s="6">
        <v>1017</v>
      </c>
      <c r="F44" s="16">
        <v>1</v>
      </c>
      <c r="G44" s="16">
        <v>711</v>
      </c>
      <c r="H44" s="1" t="s">
        <v>47</v>
      </c>
      <c r="I44" s="8"/>
      <c r="K44" s="7"/>
    </row>
    <row r="45" spans="1:11">
      <c r="A45" s="14">
        <v>39535</v>
      </c>
      <c r="B45" s="6"/>
      <c r="C45" s="6"/>
      <c r="D45" s="45">
        <f t="shared" si="0"/>
        <v>-72816.900000000009</v>
      </c>
      <c r="E45" s="6">
        <v>1024</v>
      </c>
      <c r="F45" s="16">
        <v>1</v>
      </c>
      <c r="G45" s="16">
        <v>728</v>
      </c>
      <c r="H45" s="1" t="s">
        <v>47</v>
      </c>
      <c r="I45" s="8"/>
      <c r="K45" s="7"/>
    </row>
    <row r="46" spans="1:11">
      <c r="A46" s="14">
        <v>39568</v>
      </c>
      <c r="B46" s="6"/>
      <c r="C46" s="6"/>
      <c r="D46" s="45">
        <f t="shared" si="0"/>
        <v>-74575.900000000009</v>
      </c>
      <c r="E46" s="6">
        <v>1031</v>
      </c>
      <c r="F46" s="16">
        <v>1</v>
      </c>
      <c r="G46" s="16">
        <v>746</v>
      </c>
      <c r="H46" s="1" t="s">
        <v>47</v>
      </c>
      <c r="I46" s="8"/>
      <c r="K46" s="7"/>
    </row>
    <row r="47" spans="1:11">
      <c r="A47" s="14">
        <v>39598</v>
      </c>
      <c r="B47" s="6"/>
      <c r="C47" s="6"/>
      <c r="D47" s="45">
        <f t="shared" si="0"/>
        <v>-76359.900000000009</v>
      </c>
      <c r="E47" s="6">
        <v>1038</v>
      </c>
      <c r="F47" s="16">
        <v>1</v>
      </c>
      <c r="G47" s="16">
        <v>764</v>
      </c>
      <c r="H47" s="1" t="s">
        <v>47</v>
      </c>
      <c r="I47" s="8"/>
      <c r="K47" s="7"/>
    </row>
    <row r="48" spans="1:11">
      <c r="A48" s="14">
        <v>39629</v>
      </c>
      <c r="B48" s="6"/>
      <c r="C48" s="6"/>
      <c r="D48" s="45">
        <f t="shared" si="0"/>
        <v>-78168.900000000009</v>
      </c>
      <c r="E48" s="6">
        <v>1045</v>
      </c>
      <c r="F48" s="16">
        <v>1</v>
      </c>
      <c r="G48" s="16">
        <v>797</v>
      </c>
      <c r="H48" s="1" t="s">
        <v>47</v>
      </c>
      <c r="I48" s="8"/>
      <c r="K48" s="7"/>
    </row>
    <row r="49" spans="1:11">
      <c r="A49" s="14">
        <v>39660</v>
      </c>
      <c r="B49" s="6"/>
      <c r="C49" s="6"/>
      <c r="D49" s="45">
        <f t="shared" si="0"/>
        <v>-80017.900000000009</v>
      </c>
      <c r="E49" s="6">
        <v>1052</v>
      </c>
      <c r="F49" s="16">
        <v>2</v>
      </c>
      <c r="G49" s="16">
        <v>1641</v>
      </c>
      <c r="H49" s="1" t="s">
        <v>47</v>
      </c>
      <c r="I49" s="8"/>
      <c r="K49" s="7"/>
    </row>
    <row r="50" spans="1:11">
      <c r="A50" s="14">
        <v>39692</v>
      </c>
      <c r="B50" s="6"/>
      <c r="C50" s="6"/>
      <c r="D50" s="45">
        <f t="shared" si="0"/>
        <v>-82718.900000000009</v>
      </c>
      <c r="E50" s="6">
        <v>1060</v>
      </c>
      <c r="F50" s="16"/>
      <c r="G50" s="16"/>
      <c r="H50" s="1" t="s">
        <v>47</v>
      </c>
      <c r="I50" s="8"/>
      <c r="K50" s="7"/>
    </row>
    <row r="51" spans="1:11">
      <c r="A51" s="14">
        <v>39710</v>
      </c>
      <c r="B51" s="6">
        <v>21594.29</v>
      </c>
      <c r="C51" s="6"/>
      <c r="D51" s="6">
        <f>D50+B51</f>
        <v>-61124.610000000008</v>
      </c>
      <c r="E51" s="6"/>
      <c r="F51" s="16"/>
      <c r="G51" s="16"/>
      <c r="H51" s="1" t="s">
        <v>35</v>
      </c>
      <c r="I51" s="8"/>
      <c r="K51" s="7"/>
    </row>
    <row r="52" spans="1:11">
      <c r="A52" s="14">
        <v>39710</v>
      </c>
      <c r="B52" s="6"/>
      <c r="C52" s="29">
        <v>-8544.5300000000007</v>
      </c>
      <c r="D52" s="6">
        <f>D51+C52</f>
        <v>-69669.140000000014</v>
      </c>
      <c r="E52" s="6"/>
      <c r="F52" s="16"/>
      <c r="G52" s="16"/>
      <c r="H52" s="1" t="s">
        <v>32</v>
      </c>
      <c r="I52" s="8"/>
      <c r="K52" s="7"/>
    </row>
    <row r="53" spans="1:11">
      <c r="A53" s="14">
        <v>39720</v>
      </c>
      <c r="B53" s="6"/>
      <c r="C53" s="6"/>
      <c r="D53" s="6">
        <f t="shared" ref="D53" si="1">D52-E53</f>
        <v>-70735.140000000014</v>
      </c>
      <c r="E53" s="6">
        <v>1066</v>
      </c>
      <c r="F53" s="16">
        <v>1</v>
      </c>
      <c r="G53" s="16">
        <v>692</v>
      </c>
      <c r="H53" s="1" t="s">
        <v>47</v>
      </c>
      <c r="I53" s="8"/>
      <c r="K53" s="7"/>
    </row>
    <row r="54" spans="1:11">
      <c r="A54" s="14">
        <v>39751</v>
      </c>
      <c r="B54" s="6"/>
      <c r="C54" s="6"/>
      <c r="D54" s="45">
        <f>D53-E54-G53</f>
        <v>-72500.140000000014</v>
      </c>
      <c r="E54" s="6">
        <v>1073</v>
      </c>
      <c r="F54" s="16">
        <v>2</v>
      </c>
      <c r="G54" s="16">
        <v>1336</v>
      </c>
      <c r="H54" s="1" t="s">
        <v>47</v>
      </c>
      <c r="I54" s="8"/>
      <c r="K54" s="7"/>
    </row>
    <row r="55" spans="1:11">
      <c r="A55" s="14">
        <v>39786</v>
      </c>
      <c r="B55" s="6"/>
      <c r="C55" s="6"/>
      <c r="D55" s="6">
        <f t="shared" ref="D55" si="2">D54-E55</f>
        <v>-73699.110000000015</v>
      </c>
      <c r="E55" s="6">
        <v>1198.97</v>
      </c>
      <c r="F55" s="16"/>
      <c r="G55" s="16"/>
      <c r="H55" s="1" t="s">
        <v>47</v>
      </c>
      <c r="I55" s="8"/>
      <c r="K55" s="7"/>
    </row>
    <row r="56" spans="1:11">
      <c r="A56" s="14">
        <v>39794</v>
      </c>
      <c r="B56" s="6"/>
      <c r="C56" s="6"/>
      <c r="D56" s="45">
        <f>D55-E56-G54</f>
        <v>-76223.380000000019</v>
      </c>
      <c r="E56" s="6">
        <v>1188.27</v>
      </c>
      <c r="F56" s="16">
        <v>9</v>
      </c>
      <c r="G56" s="16">
        <v>5395</v>
      </c>
      <c r="H56" s="1" t="s">
        <v>47</v>
      </c>
      <c r="I56" s="8"/>
      <c r="K56" s="7"/>
    </row>
    <row r="57" spans="1:11">
      <c r="A57" s="14">
        <v>40086</v>
      </c>
      <c r="B57" s="6">
        <v>15924.44</v>
      </c>
      <c r="C57" s="6"/>
      <c r="D57" s="45">
        <f>D56+B57-G56</f>
        <v>-65693.940000000017</v>
      </c>
      <c r="E57" s="6"/>
      <c r="F57" s="16"/>
      <c r="G57" s="16"/>
      <c r="H57" s="1" t="s">
        <v>36</v>
      </c>
      <c r="I57" s="8"/>
      <c r="K57" s="7"/>
    </row>
    <row r="58" spans="1:11">
      <c r="A58" s="14">
        <v>40086</v>
      </c>
      <c r="B58" s="6"/>
      <c r="C58" s="29">
        <v>-17528.77</v>
      </c>
      <c r="D58" s="6">
        <f>D57+C58</f>
        <v>-83222.710000000021</v>
      </c>
      <c r="E58" s="6"/>
      <c r="F58" s="16">
        <v>4</v>
      </c>
      <c r="G58" s="16">
        <v>2453</v>
      </c>
      <c r="H58" s="1" t="s">
        <v>32</v>
      </c>
      <c r="I58" s="8"/>
      <c r="K58" s="7"/>
    </row>
    <row r="59" spans="1:11">
      <c r="A59" s="14">
        <v>40179</v>
      </c>
      <c r="B59" s="6"/>
      <c r="C59" s="6"/>
      <c r="D59" s="45">
        <f>D58-E59-G58</f>
        <v>-87335.150000000023</v>
      </c>
      <c r="E59" s="6">
        <v>1659.44</v>
      </c>
      <c r="F59" s="16"/>
      <c r="G59" s="16"/>
      <c r="H59" s="1" t="s">
        <v>48</v>
      </c>
      <c r="I59" s="8"/>
      <c r="K59" s="7"/>
    </row>
    <row r="60" spans="1:11">
      <c r="A60" s="14">
        <v>40179</v>
      </c>
      <c r="B60" s="6"/>
      <c r="C60" s="6"/>
      <c r="D60" s="6">
        <f t="shared" ref="D60:D70" si="3">D59-E60</f>
        <v>-87998.670000000027</v>
      </c>
      <c r="E60" s="6">
        <v>663.52</v>
      </c>
      <c r="F60" s="16">
        <v>1</v>
      </c>
      <c r="G60" s="16">
        <v>642</v>
      </c>
      <c r="H60" s="1" t="s">
        <v>49</v>
      </c>
      <c r="I60" s="8"/>
      <c r="K60" s="7"/>
    </row>
    <row r="61" spans="1:11">
      <c r="A61" s="14">
        <v>40211</v>
      </c>
      <c r="B61" s="6"/>
      <c r="C61" s="6"/>
      <c r="D61" s="45">
        <f>D60-E61-G60</f>
        <v>-90300.11000000003</v>
      </c>
      <c r="E61" s="6">
        <v>1659.44</v>
      </c>
      <c r="F61" s="16"/>
      <c r="G61" s="16"/>
      <c r="H61" s="1" t="s">
        <v>48</v>
      </c>
      <c r="I61" s="8"/>
      <c r="K61" s="7"/>
    </row>
    <row r="62" spans="1:11">
      <c r="A62" s="14">
        <v>40211</v>
      </c>
      <c r="B62" s="6"/>
      <c r="C62" s="6"/>
      <c r="D62" s="6">
        <f t="shared" si="3"/>
        <v>-90963.630000000034</v>
      </c>
      <c r="E62" s="6">
        <v>663.52</v>
      </c>
      <c r="F62" s="16">
        <v>1</v>
      </c>
      <c r="G62" s="16">
        <v>663</v>
      </c>
      <c r="H62" s="1" t="s">
        <v>49</v>
      </c>
      <c r="I62" s="8"/>
      <c r="K62" s="7"/>
    </row>
    <row r="63" spans="1:11">
      <c r="A63" s="14">
        <v>40240</v>
      </c>
      <c r="B63" s="6"/>
      <c r="C63" s="6"/>
      <c r="D63" s="45">
        <f>D62-E63-G62</f>
        <v>-93286.070000000036</v>
      </c>
      <c r="E63" s="6">
        <v>1659.44</v>
      </c>
      <c r="F63" s="16"/>
      <c r="G63" s="16"/>
      <c r="H63" s="1" t="s">
        <v>48</v>
      </c>
      <c r="I63" s="8"/>
      <c r="K63" s="7"/>
    </row>
    <row r="64" spans="1:11">
      <c r="A64" s="14">
        <v>40240</v>
      </c>
      <c r="B64" s="6"/>
      <c r="C64" s="6"/>
      <c r="D64" s="6">
        <f t="shared" si="3"/>
        <v>-93949.59000000004</v>
      </c>
      <c r="E64" s="6">
        <v>663.52</v>
      </c>
      <c r="F64" s="16">
        <v>1</v>
      </c>
      <c r="G64" s="16">
        <v>685</v>
      </c>
      <c r="H64" s="1" t="s">
        <v>49</v>
      </c>
      <c r="I64" s="8"/>
      <c r="K64" s="7"/>
    </row>
    <row r="65" spans="1:11">
      <c r="A65" s="14">
        <v>40272</v>
      </c>
      <c r="B65" s="6"/>
      <c r="C65" s="6"/>
      <c r="D65" s="45">
        <f>D64-E65-G64</f>
        <v>-96295.760000000038</v>
      </c>
      <c r="E65" s="6">
        <v>1661.17</v>
      </c>
      <c r="F65" s="16"/>
      <c r="G65" s="16"/>
      <c r="H65" s="1" t="s">
        <v>48</v>
      </c>
      <c r="I65" s="8"/>
      <c r="K65" s="7"/>
    </row>
    <row r="66" spans="1:11">
      <c r="A66" s="14">
        <v>40272</v>
      </c>
      <c r="B66" s="6"/>
      <c r="C66" s="6"/>
      <c r="D66" s="6">
        <f t="shared" si="3"/>
        <v>-96959.280000000042</v>
      </c>
      <c r="E66" s="6">
        <v>663.52</v>
      </c>
      <c r="F66" s="16">
        <v>1</v>
      </c>
      <c r="G66" s="16">
        <v>707</v>
      </c>
      <c r="H66" s="1" t="s">
        <v>49</v>
      </c>
      <c r="I66" s="8"/>
      <c r="K66" s="7"/>
    </row>
    <row r="67" spans="1:11">
      <c r="A67" s="14">
        <v>40303</v>
      </c>
      <c r="B67" s="6"/>
      <c r="C67" s="6"/>
      <c r="D67" s="45">
        <f>D66-E67-G66</f>
        <v>-99338.890000000043</v>
      </c>
      <c r="E67" s="6">
        <v>1672.61</v>
      </c>
      <c r="F67" s="16"/>
      <c r="G67" s="16"/>
      <c r="H67" s="1" t="s">
        <v>48</v>
      </c>
      <c r="I67" s="8"/>
      <c r="K67" s="7"/>
    </row>
    <row r="68" spans="1:11">
      <c r="A68" s="14">
        <v>40303</v>
      </c>
      <c r="B68" s="6"/>
      <c r="C68" s="6"/>
      <c r="D68" s="6">
        <f t="shared" si="3"/>
        <v>-100002.41000000005</v>
      </c>
      <c r="E68" s="6">
        <v>663.52</v>
      </c>
      <c r="F68" s="16">
        <v>1</v>
      </c>
      <c r="G68" s="16">
        <v>729</v>
      </c>
      <c r="H68" s="1" t="s">
        <v>49</v>
      </c>
      <c r="I68" s="8"/>
      <c r="K68" s="7"/>
    </row>
    <row r="69" spans="1:11">
      <c r="A69" s="14">
        <v>40335</v>
      </c>
      <c r="B69" s="6"/>
      <c r="C69" s="6"/>
      <c r="D69" s="45">
        <f>D68-E69-G68</f>
        <v>-102404.02000000005</v>
      </c>
      <c r="E69" s="6">
        <v>1672.61</v>
      </c>
      <c r="F69" s="16"/>
      <c r="G69" s="16"/>
      <c r="H69" s="1" t="s">
        <v>48</v>
      </c>
      <c r="I69" s="8"/>
      <c r="K69" s="7"/>
    </row>
    <row r="70" spans="1:11">
      <c r="A70" s="14">
        <v>40335</v>
      </c>
      <c r="B70" s="6"/>
      <c r="C70" s="6"/>
      <c r="D70" s="6">
        <f t="shared" si="3"/>
        <v>-103067.54000000005</v>
      </c>
      <c r="E70" s="6">
        <v>663.52</v>
      </c>
      <c r="F70" s="16"/>
      <c r="G70" s="16"/>
      <c r="H70" s="1" t="s">
        <v>49</v>
      </c>
      <c r="I70" s="8"/>
      <c r="K70" s="7"/>
    </row>
    <row r="71" spans="1:11">
      <c r="A71" s="14">
        <v>40347</v>
      </c>
      <c r="B71" s="6">
        <v>6185.87</v>
      </c>
      <c r="C71" s="6"/>
      <c r="D71" s="6">
        <f>D70+B71</f>
        <v>-96881.670000000056</v>
      </c>
      <c r="E71" s="6"/>
      <c r="F71" s="16"/>
      <c r="G71" s="16"/>
      <c r="H71" s="1" t="s">
        <v>37</v>
      </c>
      <c r="I71" s="8"/>
      <c r="K71" s="7"/>
    </row>
    <row r="72" spans="1:11">
      <c r="A72" s="14">
        <v>40347</v>
      </c>
      <c r="B72" s="6"/>
      <c r="C72" s="29">
        <v>-8894.36</v>
      </c>
      <c r="D72" s="6">
        <f>D71+C72</f>
        <v>-105776.03000000006</v>
      </c>
      <c r="E72" s="6"/>
      <c r="F72" s="16">
        <v>1</v>
      </c>
      <c r="G72" s="16">
        <v>771</v>
      </c>
      <c r="H72" s="1" t="s">
        <v>32</v>
      </c>
      <c r="I72" s="8"/>
      <c r="K72" s="7"/>
    </row>
    <row r="73" spans="1:11">
      <c r="A73" s="14">
        <v>40366</v>
      </c>
      <c r="B73" s="6"/>
      <c r="C73" s="6"/>
      <c r="D73" s="45">
        <f>D72-E73-G72</f>
        <v>-108219.64000000006</v>
      </c>
      <c r="E73" s="6">
        <v>1672.61</v>
      </c>
      <c r="F73" s="16"/>
      <c r="G73" s="16"/>
      <c r="H73" s="1" t="s">
        <v>48</v>
      </c>
      <c r="I73" s="8"/>
      <c r="K73" s="7"/>
    </row>
    <row r="74" spans="1:11">
      <c r="A74" s="14">
        <v>40366</v>
      </c>
      <c r="B74" s="6"/>
      <c r="C74" s="6"/>
      <c r="D74" s="6">
        <f t="shared" ref="D74:D90" si="4">D73-E74</f>
        <v>-108883.16000000006</v>
      </c>
      <c r="E74" s="6">
        <v>663.52</v>
      </c>
      <c r="F74" s="16">
        <v>1</v>
      </c>
      <c r="G74" s="16">
        <v>794</v>
      </c>
      <c r="H74" s="1" t="s">
        <v>49</v>
      </c>
      <c r="I74" s="8"/>
      <c r="K74" s="7"/>
    </row>
    <row r="75" spans="1:11">
      <c r="A75" s="14">
        <v>40398</v>
      </c>
      <c r="B75" s="6"/>
      <c r="C75" s="6"/>
      <c r="D75" s="45">
        <f>D74-E75-G74</f>
        <v>-111349.77000000006</v>
      </c>
      <c r="E75" s="6">
        <v>1672.61</v>
      </c>
      <c r="F75" s="16"/>
      <c r="G75" s="16"/>
      <c r="H75" s="1" t="s">
        <v>48</v>
      </c>
      <c r="I75" s="8"/>
      <c r="K75" s="7"/>
    </row>
    <row r="76" spans="1:11">
      <c r="A76" s="14">
        <v>40398</v>
      </c>
      <c r="B76" s="6"/>
      <c r="C76" s="6"/>
      <c r="D76" s="6">
        <f t="shared" si="4"/>
        <v>-112013.29000000007</v>
      </c>
      <c r="E76" s="6">
        <v>663.52</v>
      </c>
      <c r="F76" s="16">
        <v>1</v>
      </c>
      <c r="G76" s="16">
        <v>817</v>
      </c>
      <c r="H76" s="1" t="s">
        <v>49</v>
      </c>
      <c r="I76" s="8"/>
      <c r="K76" s="7"/>
    </row>
    <row r="77" spans="1:11">
      <c r="A77" s="14">
        <v>40430</v>
      </c>
      <c r="B77" s="6"/>
      <c r="C77" s="6"/>
      <c r="D77" s="45">
        <f>D76-E77-G76</f>
        <v>-114502.90000000007</v>
      </c>
      <c r="E77" s="6">
        <v>1672.61</v>
      </c>
      <c r="F77" s="16"/>
      <c r="G77" s="16"/>
      <c r="H77" s="1" t="s">
        <v>48</v>
      </c>
      <c r="I77" s="8"/>
      <c r="K77" s="7"/>
    </row>
    <row r="78" spans="1:11">
      <c r="A78" s="14">
        <v>40430</v>
      </c>
      <c r="B78" s="6"/>
      <c r="C78" s="6"/>
      <c r="D78" s="6">
        <f t="shared" si="4"/>
        <v>-115166.42000000007</v>
      </c>
      <c r="E78" s="6">
        <v>663.52</v>
      </c>
      <c r="F78" s="16">
        <v>1</v>
      </c>
      <c r="G78" s="16">
        <v>840</v>
      </c>
      <c r="H78" s="1" t="s">
        <v>49</v>
      </c>
      <c r="I78" s="8"/>
      <c r="K78" s="7"/>
    </row>
    <row r="79" spans="1:11">
      <c r="A79" s="14">
        <v>40461</v>
      </c>
      <c r="B79" s="6"/>
      <c r="C79" s="6"/>
      <c r="D79" s="45">
        <f>D78-E79-G78</f>
        <v>-117679.03000000007</v>
      </c>
      <c r="E79" s="6">
        <v>1672.61</v>
      </c>
      <c r="F79" s="16"/>
      <c r="G79" s="16"/>
      <c r="H79" s="1" t="s">
        <v>48</v>
      </c>
      <c r="I79" s="8"/>
      <c r="K79" s="7"/>
    </row>
    <row r="80" spans="1:11">
      <c r="A80" s="14">
        <v>40461</v>
      </c>
      <c r="B80" s="6"/>
      <c r="C80" s="6"/>
      <c r="D80" s="6">
        <f t="shared" si="4"/>
        <v>-118342.55000000008</v>
      </c>
      <c r="E80" s="6">
        <v>663.52</v>
      </c>
      <c r="F80" s="16">
        <v>1</v>
      </c>
      <c r="G80" s="16">
        <v>863</v>
      </c>
      <c r="H80" s="1" t="s">
        <v>49</v>
      </c>
      <c r="I80" s="8"/>
      <c r="K80" s="7"/>
    </row>
    <row r="81" spans="1:11">
      <c r="A81" s="14">
        <v>40493</v>
      </c>
      <c r="B81" s="6"/>
      <c r="C81" s="6"/>
      <c r="D81" s="45">
        <f>D80-E81-G80</f>
        <v>-120908.16000000008</v>
      </c>
      <c r="E81" s="6">
        <v>1702.61</v>
      </c>
      <c r="F81" s="16"/>
      <c r="G81" s="16"/>
      <c r="H81" s="1" t="s">
        <v>48</v>
      </c>
      <c r="I81" s="8"/>
      <c r="K81" s="7"/>
    </row>
    <row r="82" spans="1:11">
      <c r="A82" s="14">
        <v>40493</v>
      </c>
      <c r="B82" s="6"/>
      <c r="C82" s="6"/>
      <c r="D82" s="6">
        <f t="shared" si="4"/>
        <v>-121571.68000000008</v>
      </c>
      <c r="E82" s="6">
        <v>663.52</v>
      </c>
      <c r="F82" s="16"/>
      <c r="G82" s="16"/>
      <c r="H82" s="1" t="s">
        <v>49</v>
      </c>
      <c r="I82" s="8"/>
      <c r="K82" s="7"/>
    </row>
    <row r="83" spans="1:11">
      <c r="A83" s="14">
        <v>40493</v>
      </c>
      <c r="B83" s="6"/>
      <c r="C83" s="6"/>
      <c r="D83" s="6">
        <f t="shared" si="4"/>
        <v>-122086.32000000008</v>
      </c>
      <c r="E83" s="6">
        <v>514.64</v>
      </c>
      <c r="F83" s="16">
        <v>1</v>
      </c>
      <c r="G83" s="16">
        <v>890</v>
      </c>
      <c r="H83" s="1" t="s">
        <v>50</v>
      </c>
      <c r="I83" s="8"/>
      <c r="K83" s="7"/>
    </row>
    <row r="84" spans="1:11">
      <c r="A84" s="14">
        <v>40524</v>
      </c>
      <c r="B84" s="6"/>
      <c r="C84" s="6"/>
      <c r="D84" s="45">
        <f>D83-E84-G83</f>
        <v>-124648.93000000008</v>
      </c>
      <c r="E84" s="6">
        <v>1672.61</v>
      </c>
      <c r="F84" s="16"/>
      <c r="G84" s="16"/>
      <c r="H84" s="1" t="s">
        <v>48</v>
      </c>
      <c r="I84" s="8"/>
      <c r="K84" s="7"/>
    </row>
    <row r="85" spans="1:11" s="8" customFormat="1">
      <c r="A85" s="14">
        <v>40524</v>
      </c>
      <c r="B85" s="6"/>
      <c r="C85" s="6"/>
      <c r="D85" s="6">
        <f t="shared" si="4"/>
        <v>-125312.45000000008</v>
      </c>
      <c r="E85" s="6">
        <v>663.52</v>
      </c>
      <c r="F85" s="16"/>
      <c r="G85" s="16"/>
      <c r="H85" s="8" t="s">
        <v>49</v>
      </c>
      <c r="K85" s="24"/>
    </row>
    <row r="86" spans="1:11" s="8" customFormat="1">
      <c r="A86" s="26">
        <v>40543</v>
      </c>
      <c r="B86" s="18">
        <v>88800</v>
      </c>
      <c r="C86" s="18"/>
      <c r="D86" s="6">
        <f>D85+B86</f>
        <v>-36512.450000000084</v>
      </c>
      <c r="E86" s="18"/>
      <c r="F86" s="16">
        <v>1</v>
      </c>
      <c r="G86" s="16">
        <v>226</v>
      </c>
      <c r="H86" s="43" t="s">
        <v>94</v>
      </c>
      <c r="K86" s="24"/>
    </row>
    <row r="87" spans="1:11">
      <c r="A87" s="14">
        <v>40574</v>
      </c>
      <c r="B87" s="6"/>
      <c r="C87" s="6"/>
      <c r="D87" s="45">
        <f>D86-E87-G86</f>
        <v>-38424.440000000082</v>
      </c>
      <c r="E87" s="6">
        <v>1685.99</v>
      </c>
      <c r="F87" s="16"/>
      <c r="G87" s="16"/>
      <c r="H87" s="1" t="s">
        <v>48</v>
      </c>
      <c r="I87" s="8"/>
      <c r="K87" s="7"/>
    </row>
    <row r="88" spans="1:11">
      <c r="A88" s="14">
        <v>40574</v>
      </c>
      <c r="B88" s="6"/>
      <c r="C88" s="6"/>
      <c r="D88" s="6">
        <f t="shared" si="4"/>
        <v>-39148.340000000084</v>
      </c>
      <c r="E88" s="6">
        <v>723.9</v>
      </c>
      <c r="F88" s="16">
        <v>1</v>
      </c>
      <c r="G88" s="16">
        <v>285</v>
      </c>
      <c r="H88" s="1" t="s">
        <v>49</v>
      </c>
      <c r="I88" s="8"/>
      <c r="K88" s="7"/>
    </row>
    <row r="89" spans="1:11">
      <c r="A89" s="14">
        <v>40596</v>
      </c>
      <c r="B89" s="6"/>
      <c r="C89" s="6"/>
      <c r="D89" s="45">
        <f>D88-E89-G88</f>
        <v>-41119.330000000082</v>
      </c>
      <c r="E89" s="6">
        <v>1685.99</v>
      </c>
      <c r="F89" s="16"/>
      <c r="G89" s="16"/>
      <c r="H89" s="1" t="s">
        <v>48</v>
      </c>
      <c r="I89" s="8"/>
      <c r="K89" s="7"/>
    </row>
    <row r="90" spans="1:11">
      <c r="A90" s="14">
        <v>40599</v>
      </c>
      <c r="B90" s="6"/>
      <c r="C90" s="6"/>
      <c r="D90" s="6">
        <f t="shared" si="4"/>
        <v>-41847.880000000085</v>
      </c>
      <c r="E90" s="6">
        <v>728.55</v>
      </c>
      <c r="F90" s="16">
        <v>1</v>
      </c>
      <c r="G90" s="16">
        <v>305</v>
      </c>
      <c r="H90" s="1" t="s">
        <v>49</v>
      </c>
      <c r="I90" s="8"/>
      <c r="K90" s="7"/>
    </row>
    <row r="91" spans="1:11">
      <c r="A91" s="14">
        <v>40633</v>
      </c>
      <c r="B91" s="6"/>
      <c r="C91" s="6"/>
      <c r="D91" s="45">
        <f>D90-E91-G90</f>
        <v>-42886.070000000087</v>
      </c>
      <c r="E91" s="6">
        <v>733.19</v>
      </c>
      <c r="F91" s="16">
        <v>4</v>
      </c>
      <c r="G91" s="16">
        <v>1301</v>
      </c>
      <c r="H91" s="1" t="s">
        <v>49</v>
      </c>
      <c r="I91" s="8"/>
      <c r="K91" s="7"/>
    </row>
    <row r="92" spans="1:11">
      <c r="A92" s="14">
        <v>40742</v>
      </c>
      <c r="B92" s="6">
        <v>17787.740000000002</v>
      </c>
      <c r="C92" s="6"/>
      <c r="D92" s="45">
        <f>D91+B92-G91</f>
        <v>-26399.330000000085</v>
      </c>
      <c r="E92" s="6"/>
      <c r="F92" s="16"/>
      <c r="G92" s="16"/>
      <c r="H92" s="1" t="s">
        <v>38</v>
      </c>
      <c r="I92" s="8"/>
      <c r="K92" s="7"/>
    </row>
    <row r="93" spans="1:11">
      <c r="A93" s="14">
        <v>40742</v>
      </c>
      <c r="B93" s="6"/>
      <c r="C93" s="29">
        <v>-2965.98</v>
      </c>
      <c r="D93" s="6">
        <f>D92+C93</f>
        <v>-29365.310000000085</v>
      </c>
      <c r="E93" s="6"/>
      <c r="F93" s="16">
        <v>1</v>
      </c>
      <c r="G93" s="16">
        <v>220</v>
      </c>
      <c r="H93" s="1" t="s">
        <v>32</v>
      </c>
      <c r="I93" s="8"/>
      <c r="K93" s="7"/>
    </row>
    <row r="94" spans="1:11" s="8" customFormat="1">
      <c r="A94" s="14">
        <v>40786</v>
      </c>
      <c r="B94" s="6"/>
      <c r="C94" s="6"/>
      <c r="D94" s="45">
        <f>D93-E94-G93</f>
        <v>-30306.510000000086</v>
      </c>
      <c r="E94" s="6">
        <v>721.2</v>
      </c>
      <c r="F94" s="16">
        <v>1</v>
      </c>
      <c r="G94" s="16">
        <v>227</v>
      </c>
      <c r="H94" s="1" t="s">
        <v>48</v>
      </c>
      <c r="J94" s="1"/>
      <c r="K94" s="7"/>
    </row>
    <row r="95" spans="1:11" s="8" customFormat="1">
      <c r="A95" s="4">
        <v>40795</v>
      </c>
      <c r="B95" s="6"/>
      <c r="C95" s="6"/>
      <c r="D95" s="45">
        <f>D94-E95-G94</f>
        <v>-31025.560000000085</v>
      </c>
      <c r="E95" s="6">
        <v>492.05</v>
      </c>
      <c r="F95" s="16"/>
      <c r="G95" s="16"/>
      <c r="H95" s="1" t="s">
        <v>58</v>
      </c>
      <c r="J95" s="1"/>
      <c r="K95" s="7"/>
    </row>
    <row r="96" spans="1:11" s="8" customFormat="1">
      <c r="A96" s="14">
        <v>40815</v>
      </c>
      <c r="B96" s="6"/>
      <c r="C96" s="6"/>
      <c r="D96" s="6">
        <f>D95-E96-G95</f>
        <v>-31752.950000000084</v>
      </c>
      <c r="E96" s="6">
        <v>727.39</v>
      </c>
      <c r="F96" s="16">
        <v>1</v>
      </c>
      <c r="G96" s="16">
        <v>233</v>
      </c>
      <c r="H96" s="1" t="s">
        <v>48</v>
      </c>
      <c r="J96" s="1"/>
      <c r="K96" s="7"/>
    </row>
    <row r="97" spans="1:11" s="8" customFormat="1">
      <c r="A97" s="4">
        <v>40826</v>
      </c>
      <c r="B97" s="6"/>
      <c r="C97" s="6"/>
      <c r="D97" s="45">
        <f>D96-E97-G96</f>
        <v>-32478.000000000084</v>
      </c>
      <c r="E97" s="6">
        <v>492.05</v>
      </c>
      <c r="F97" s="16"/>
      <c r="G97" s="16"/>
      <c r="H97" s="1" t="s">
        <v>58</v>
      </c>
      <c r="J97" s="1"/>
      <c r="K97" s="7"/>
    </row>
    <row r="98" spans="1:11" s="8" customFormat="1">
      <c r="A98" s="14">
        <v>40840</v>
      </c>
      <c r="B98" s="6"/>
      <c r="C98" s="6"/>
      <c r="D98" s="6">
        <f t="shared" ref="D98:D113" si="5">D97-E98</f>
        <v>-33462.100000000086</v>
      </c>
      <c r="E98" s="6">
        <v>984.1</v>
      </c>
      <c r="F98" s="16"/>
      <c r="G98" s="16"/>
      <c r="H98" s="1" t="s">
        <v>65</v>
      </c>
      <c r="J98" s="1"/>
      <c r="K98" s="7"/>
    </row>
    <row r="99" spans="1:11" s="8" customFormat="1">
      <c r="A99" s="14">
        <v>40847</v>
      </c>
      <c r="B99" s="6"/>
      <c r="C99" s="6"/>
      <c r="D99" s="6">
        <f t="shared" si="5"/>
        <v>-34195.670000000086</v>
      </c>
      <c r="E99" s="6">
        <v>733.57</v>
      </c>
      <c r="F99" s="16">
        <v>1</v>
      </c>
      <c r="G99" s="16">
        <v>256</v>
      </c>
      <c r="H99" s="1" t="s">
        <v>49</v>
      </c>
      <c r="J99" s="1"/>
      <c r="K99" s="7"/>
    </row>
    <row r="100" spans="1:11" s="8" customFormat="1">
      <c r="A100" s="14">
        <v>40872</v>
      </c>
      <c r="B100" s="6"/>
      <c r="C100" s="6"/>
      <c r="D100" s="45">
        <f>D99-E100-G99</f>
        <v>-35191.430000000088</v>
      </c>
      <c r="E100" s="6">
        <v>739.76</v>
      </c>
      <c r="F100" s="16">
        <v>1</v>
      </c>
      <c r="G100" s="16">
        <v>257</v>
      </c>
      <c r="H100" s="1" t="s">
        <v>48</v>
      </c>
      <c r="J100" s="1"/>
      <c r="K100" s="7"/>
    </row>
    <row r="101" spans="1:11" s="8" customFormat="1">
      <c r="A101" s="14">
        <v>40905</v>
      </c>
      <c r="B101" s="6"/>
      <c r="C101" s="6"/>
      <c r="D101" s="45">
        <f>D100-E101-G100</f>
        <v>-36194.37000000009</v>
      </c>
      <c r="E101" s="6">
        <v>745.94</v>
      </c>
      <c r="F101" s="16"/>
      <c r="G101" s="16"/>
      <c r="H101" s="1" t="s">
        <v>48</v>
      </c>
      <c r="J101" s="1"/>
      <c r="K101" s="7"/>
    </row>
    <row r="102" spans="1:11" s="8" customFormat="1">
      <c r="A102" s="14">
        <v>40907</v>
      </c>
      <c r="B102" s="6"/>
      <c r="C102" s="6"/>
      <c r="D102" s="6">
        <f t="shared" si="5"/>
        <v>-37183.390000000087</v>
      </c>
      <c r="E102" s="6">
        <v>989.02</v>
      </c>
      <c r="F102" s="16">
        <v>7</v>
      </c>
      <c r="G102" s="16">
        <v>1931</v>
      </c>
      <c r="H102" s="1" t="s">
        <v>58</v>
      </c>
      <c r="J102" s="1"/>
      <c r="K102" s="7"/>
    </row>
    <row r="103" spans="1:11" s="8" customFormat="1">
      <c r="A103" s="14">
        <v>41121</v>
      </c>
      <c r="B103" s="6"/>
      <c r="C103" s="6"/>
      <c r="D103" s="6">
        <f t="shared" si="5"/>
        <v>-38919.790000000088</v>
      </c>
      <c r="E103" s="6">
        <v>1736.4</v>
      </c>
      <c r="F103" s="16"/>
      <c r="G103" s="16"/>
      <c r="H103" s="1" t="s">
        <v>59</v>
      </c>
      <c r="J103" s="1"/>
      <c r="K103" s="7"/>
    </row>
    <row r="104" spans="1:11" s="8" customFormat="1">
      <c r="A104" s="14">
        <v>41121</v>
      </c>
      <c r="B104" s="6"/>
      <c r="C104" s="6"/>
      <c r="D104" s="6">
        <f t="shared" si="5"/>
        <v>-39013.640000000087</v>
      </c>
      <c r="E104" s="6">
        <v>93.85</v>
      </c>
      <c r="F104" s="16"/>
      <c r="G104" s="16"/>
      <c r="H104" s="1" t="s">
        <v>60</v>
      </c>
      <c r="J104" s="1"/>
      <c r="K104" s="7"/>
    </row>
    <row r="105" spans="1:11" s="8" customFormat="1">
      <c r="A105" s="14">
        <v>41121</v>
      </c>
      <c r="B105" s="6"/>
      <c r="C105" s="6"/>
      <c r="D105" s="6">
        <f t="shared" si="5"/>
        <v>-39643.840000000084</v>
      </c>
      <c r="E105" s="6">
        <v>630.20000000000005</v>
      </c>
      <c r="F105" s="16">
        <v>1</v>
      </c>
      <c r="G105" s="16">
        <v>281</v>
      </c>
      <c r="H105" s="1" t="s">
        <v>60</v>
      </c>
      <c r="J105" s="1"/>
      <c r="K105" s="7"/>
    </row>
    <row r="106" spans="1:11" s="8" customFormat="1">
      <c r="A106" s="14">
        <v>41152</v>
      </c>
      <c r="B106" s="6"/>
      <c r="C106" s="6"/>
      <c r="D106" s="45">
        <f>D105-E106-G105</f>
        <v>-40561.810000000085</v>
      </c>
      <c r="E106" s="6">
        <v>636.97</v>
      </c>
      <c r="F106" s="16"/>
      <c r="G106" s="16"/>
      <c r="H106" s="1" t="s">
        <v>60</v>
      </c>
      <c r="J106" s="1"/>
      <c r="K106" s="7"/>
    </row>
    <row r="107" spans="1:11" s="8" customFormat="1">
      <c r="A107" s="14">
        <v>41152</v>
      </c>
      <c r="B107" s="6"/>
      <c r="C107" s="6"/>
      <c r="D107" s="6">
        <f t="shared" si="5"/>
        <v>-42309.160000000084</v>
      </c>
      <c r="E107" s="6">
        <v>1747.35</v>
      </c>
      <c r="F107" s="16">
        <v>1</v>
      </c>
      <c r="G107" s="16">
        <v>300</v>
      </c>
      <c r="H107" s="1" t="s">
        <v>59</v>
      </c>
      <c r="J107" s="1"/>
      <c r="K107" s="7"/>
    </row>
    <row r="108" spans="1:11" s="8" customFormat="1">
      <c r="A108" s="14">
        <v>41180</v>
      </c>
      <c r="B108" s="6"/>
      <c r="C108" s="6"/>
      <c r="D108" s="45">
        <f>D107-E108-G107</f>
        <v>-44367.460000000086</v>
      </c>
      <c r="E108" s="6">
        <v>1758.3</v>
      </c>
      <c r="F108" s="16"/>
      <c r="G108" s="16"/>
      <c r="H108" s="1" t="s">
        <v>59</v>
      </c>
      <c r="J108" s="1"/>
      <c r="K108" s="7"/>
    </row>
    <row r="109" spans="1:11" s="8" customFormat="1">
      <c r="A109" s="14">
        <v>41180</v>
      </c>
      <c r="B109" s="6"/>
      <c r="C109" s="6"/>
      <c r="D109" s="6">
        <f t="shared" si="5"/>
        <v>-45007.210000000086</v>
      </c>
      <c r="E109" s="6">
        <v>639.75</v>
      </c>
      <c r="F109" s="16">
        <v>1</v>
      </c>
      <c r="G109" s="16">
        <v>319</v>
      </c>
      <c r="H109" s="1" t="s">
        <v>60</v>
      </c>
      <c r="J109" s="1"/>
      <c r="K109" s="7"/>
    </row>
    <row r="110" spans="1:11" s="8" customFormat="1">
      <c r="A110" s="14">
        <v>41213</v>
      </c>
      <c r="B110" s="6"/>
      <c r="C110" s="6"/>
      <c r="D110" s="45">
        <f>D109-E110-G109</f>
        <v>-45970.730000000083</v>
      </c>
      <c r="E110" s="6">
        <v>644.52</v>
      </c>
      <c r="F110" s="16"/>
      <c r="G110" s="16"/>
      <c r="H110" s="1" t="s">
        <v>60</v>
      </c>
      <c r="J110" s="1"/>
      <c r="K110" s="7"/>
    </row>
    <row r="111" spans="1:11" s="8" customFormat="1">
      <c r="A111" s="14">
        <v>41213</v>
      </c>
      <c r="B111" s="6"/>
      <c r="C111" s="6"/>
      <c r="D111" s="6">
        <f t="shared" si="5"/>
        <v>-47733.410000000084</v>
      </c>
      <c r="E111" s="6">
        <v>1762.68</v>
      </c>
      <c r="F111" s="16">
        <v>3</v>
      </c>
      <c r="G111" s="16">
        <v>1021</v>
      </c>
      <c r="H111" s="1" t="s">
        <v>59</v>
      </c>
      <c r="J111" s="1"/>
      <c r="K111" s="7"/>
    </row>
    <row r="112" spans="1:11" s="8" customFormat="1">
      <c r="A112" s="14">
        <v>41305</v>
      </c>
      <c r="B112" s="6"/>
      <c r="C112" s="6"/>
      <c r="D112" s="45">
        <f>D111-E112-G111</f>
        <v>-49486.980000000083</v>
      </c>
      <c r="E112" s="6">
        <v>732.57</v>
      </c>
      <c r="F112" s="16"/>
      <c r="G112" s="16"/>
      <c r="H112" s="1" t="s">
        <v>61</v>
      </c>
      <c r="J112" s="1"/>
      <c r="K112" s="7"/>
    </row>
    <row r="113" spans="1:13" s="8" customFormat="1">
      <c r="A113" s="14">
        <v>41305</v>
      </c>
      <c r="B113" s="6"/>
      <c r="C113" s="6"/>
      <c r="D113" s="6">
        <f t="shared" si="5"/>
        <v>-52285.950000000084</v>
      </c>
      <c r="E113" s="6">
        <v>2798.97</v>
      </c>
      <c r="F113" s="16">
        <v>1</v>
      </c>
      <c r="G113" s="16">
        <v>370</v>
      </c>
      <c r="H113" s="1" t="s">
        <v>62</v>
      </c>
      <c r="J113" s="1"/>
      <c r="K113" s="7"/>
    </row>
    <row r="114" spans="1:13" s="8" customFormat="1">
      <c r="A114" s="14">
        <v>41306</v>
      </c>
      <c r="B114" s="6">
        <v>379.03</v>
      </c>
      <c r="C114" s="6"/>
      <c r="D114" s="45">
        <f>D113+B114-G113</f>
        <v>-52276.920000000086</v>
      </c>
      <c r="E114" s="6"/>
      <c r="F114" s="16"/>
      <c r="G114" s="16"/>
      <c r="H114" s="1" t="s">
        <v>39</v>
      </c>
      <c r="J114" s="1"/>
      <c r="K114" s="7"/>
    </row>
    <row r="115" spans="1:13" s="8" customFormat="1">
      <c r="A115" s="14">
        <v>41306</v>
      </c>
      <c r="B115" s="6"/>
      <c r="C115" s="29">
        <v>-3825.75</v>
      </c>
      <c r="D115" s="6">
        <f>D114+C115</f>
        <v>-56102.670000000086</v>
      </c>
      <c r="E115" s="6"/>
      <c r="F115" s="16">
        <v>7</v>
      </c>
      <c r="G115" s="16">
        <v>2720</v>
      </c>
      <c r="H115" s="1" t="s">
        <v>42</v>
      </c>
      <c r="J115" s="1"/>
      <c r="K115" s="7"/>
    </row>
    <row r="116" spans="1:13" s="8" customFormat="1">
      <c r="A116" s="14">
        <v>41520</v>
      </c>
      <c r="B116" s="6"/>
      <c r="C116" s="29"/>
      <c r="D116" s="45">
        <f>D115-E116-G115</f>
        <v>-58992.270000000084</v>
      </c>
      <c r="E116" s="6">
        <v>169.6</v>
      </c>
      <c r="F116" s="16"/>
      <c r="G116" s="16"/>
      <c r="H116" s="1" t="s">
        <v>80</v>
      </c>
      <c r="J116" s="1"/>
      <c r="K116" s="7"/>
    </row>
    <row r="117" spans="1:13" s="8" customFormat="1">
      <c r="A117" s="14">
        <v>41520</v>
      </c>
      <c r="B117" s="6"/>
      <c r="C117" s="29"/>
      <c r="D117" s="6">
        <f t="shared" ref="D117:D120" si="6">D116-E117</f>
        <v>-59175.700000000084</v>
      </c>
      <c r="E117" s="6">
        <v>183.43</v>
      </c>
      <c r="F117" s="16">
        <v>2</v>
      </c>
      <c r="G117" s="16">
        <v>780</v>
      </c>
      <c r="H117" s="1" t="s">
        <v>80</v>
      </c>
      <c r="J117" s="1"/>
      <c r="K117" s="7"/>
    </row>
    <row r="118" spans="1:13" s="8" customFormat="1">
      <c r="A118" s="14">
        <v>41593</v>
      </c>
      <c r="B118" s="6"/>
      <c r="C118" s="6"/>
      <c r="D118" s="45">
        <f>D117-E118-G117</f>
        <v>-60686.240000000085</v>
      </c>
      <c r="E118" s="6">
        <v>730.54</v>
      </c>
      <c r="F118" s="16"/>
      <c r="G118" s="16"/>
      <c r="H118" s="1" t="s">
        <v>63</v>
      </c>
      <c r="J118" s="1"/>
      <c r="K118" s="7"/>
    </row>
    <row r="119" spans="1:13" s="8" customFormat="1">
      <c r="A119" s="14">
        <v>41607</v>
      </c>
      <c r="B119" s="6"/>
      <c r="C119" s="6"/>
      <c r="D119" s="6">
        <f t="shared" si="6"/>
        <v>-60869.640000000087</v>
      </c>
      <c r="E119" s="6">
        <v>183.4</v>
      </c>
      <c r="F119" s="16"/>
      <c r="G119" s="16"/>
      <c r="H119" s="1" t="s">
        <v>80</v>
      </c>
      <c r="J119" s="1"/>
      <c r="K119" s="7"/>
    </row>
    <row r="120" spans="1:13" s="8" customFormat="1">
      <c r="A120" s="14">
        <v>41607</v>
      </c>
      <c r="B120" s="6"/>
      <c r="C120" s="6"/>
      <c r="D120" s="6">
        <f t="shared" si="6"/>
        <v>-61067.640000000087</v>
      </c>
      <c r="E120" s="6">
        <v>198</v>
      </c>
      <c r="F120" s="16">
        <v>1</v>
      </c>
      <c r="G120" s="16">
        <v>394</v>
      </c>
      <c r="H120" s="1" t="s">
        <v>80</v>
      </c>
      <c r="J120" s="1"/>
      <c r="K120" s="7"/>
    </row>
    <row r="121" spans="1:13" s="8" customFormat="1">
      <c r="A121" s="14">
        <v>41613</v>
      </c>
      <c r="B121" s="6"/>
      <c r="C121" s="6"/>
      <c r="D121" s="45">
        <f>D120-E121-G120</f>
        <v>-62337.390000000087</v>
      </c>
      <c r="E121" s="6">
        <v>875.75</v>
      </c>
      <c r="F121" s="16"/>
      <c r="G121" s="16"/>
      <c r="H121" s="22" t="s">
        <v>64</v>
      </c>
      <c r="J121" s="1"/>
      <c r="K121" s="7"/>
    </row>
    <row r="122" spans="1:13" s="8" customFormat="1">
      <c r="A122" s="14">
        <v>41620</v>
      </c>
      <c r="B122" s="6">
        <v>2102.04</v>
      </c>
      <c r="C122" s="6"/>
      <c r="D122" s="6">
        <f>D121+B122</f>
        <v>-60235.350000000086</v>
      </c>
      <c r="E122" s="6"/>
      <c r="F122" s="16"/>
      <c r="G122" s="16"/>
      <c r="H122" s="8" t="s">
        <v>15</v>
      </c>
      <c r="J122" s="1"/>
      <c r="K122" s="7"/>
    </row>
    <row r="123" spans="1:13" s="8" customFormat="1">
      <c r="A123" s="14">
        <v>41620</v>
      </c>
      <c r="B123" s="6"/>
      <c r="C123" s="29">
        <v>-5339.59</v>
      </c>
      <c r="D123" s="6">
        <f>D122+C123</f>
        <v>-65574.94000000009</v>
      </c>
      <c r="E123" s="6"/>
      <c r="F123" s="16"/>
      <c r="G123" s="16"/>
      <c r="H123" s="8" t="s">
        <v>66</v>
      </c>
      <c r="J123" s="1"/>
      <c r="K123" s="7"/>
    </row>
    <row r="124" spans="1:13" s="8" customFormat="1">
      <c r="A124" s="14">
        <v>41639</v>
      </c>
      <c r="B124" s="6"/>
      <c r="C124" s="6"/>
      <c r="D124" s="6">
        <f t="shared" ref="D124" si="7">D123-E124</f>
        <v>-66210.19000000009</v>
      </c>
      <c r="E124" s="6">
        <v>635.25</v>
      </c>
      <c r="F124" s="16">
        <v>1</v>
      </c>
      <c r="G124" s="16">
        <v>428</v>
      </c>
      <c r="H124" s="1" t="s">
        <v>63</v>
      </c>
      <c r="J124" s="1"/>
      <c r="K124" s="7"/>
    </row>
    <row r="125" spans="1:13" s="8" customFormat="1">
      <c r="A125" s="14">
        <v>41670</v>
      </c>
      <c r="B125" s="6"/>
      <c r="C125" s="6"/>
      <c r="D125" s="45">
        <f>D124-E125-G124</f>
        <v>-67178.150000000096</v>
      </c>
      <c r="E125" s="6">
        <v>539.96</v>
      </c>
      <c r="F125" s="16">
        <v>2</v>
      </c>
      <c r="G125" s="16">
        <v>871</v>
      </c>
      <c r="H125" s="1" t="s">
        <v>63</v>
      </c>
      <c r="K125" s="24"/>
      <c r="M125" s="22"/>
    </row>
    <row r="126" spans="1:13">
      <c r="A126" s="14">
        <v>41729</v>
      </c>
      <c r="B126" s="6"/>
      <c r="C126" s="6"/>
      <c r="D126" s="45">
        <f>D125-E126-G125</f>
        <v>-68349.150000000096</v>
      </c>
      <c r="E126" s="6">
        <v>300</v>
      </c>
      <c r="F126" s="16">
        <v>8</v>
      </c>
      <c r="G126" s="16">
        <v>3470</v>
      </c>
      <c r="H126" s="8"/>
      <c r="K126" s="7"/>
      <c r="M126" s="22"/>
    </row>
    <row r="127" spans="1:13">
      <c r="A127" s="14">
        <v>41969</v>
      </c>
      <c r="B127" s="6">
        <v>12697.87</v>
      </c>
      <c r="C127" s="6"/>
      <c r="D127" s="45">
        <f>D126+B127-G126</f>
        <v>-59121.280000000093</v>
      </c>
      <c r="E127" s="6"/>
      <c r="F127" s="16"/>
      <c r="G127" s="16"/>
      <c r="H127" s="8" t="s">
        <v>16</v>
      </c>
      <c r="J127" s="19"/>
      <c r="K127" s="7"/>
      <c r="M127" s="10"/>
    </row>
    <row r="128" spans="1:13">
      <c r="A128" s="14">
        <v>41969</v>
      </c>
      <c r="B128" s="6"/>
      <c r="C128" s="29">
        <v>-18944.63</v>
      </c>
      <c r="D128" s="6">
        <f>D127+C128</f>
        <v>-78065.910000000091</v>
      </c>
      <c r="E128" s="6"/>
      <c r="F128" s="16"/>
      <c r="G128" s="16"/>
      <c r="H128" s="8" t="s">
        <v>67</v>
      </c>
      <c r="J128" s="19"/>
      <c r="K128" s="7"/>
      <c r="M128" s="10"/>
    </row>
    <row r="129" spans="1:13">
      <c r="A129" s="14">
        <v>41969</v>
      </c>
      <c r="B129" s="6"/>
      <c r="C129" s="6"/>
      <c r="D129" s="6">
        <f t="shared" ref="D129" si="8">D128-E129</f>
        <v>-78591.430000000095</v>
      </c>
      <c r="E129" s="6">
        <v>525.52</v>
      </c>
      <c r="F129" s="16">
        <v>1</v>
      </c>
      <c r="G129" s="16">
        <v>478</v>
      </c>
      <c r="H129" s="8" t="s">
        <v>68</v>
      </c>
      <c r="I129" s="10"/>
      <c r="J129" s="19"/>
      <c r="K129" s="7"/>
    </row>
    <row r="130" spans="1:13">
      <c r="A130" s="14">
        <v>41988</v>
      </c>
      <c r="B130" s="6"/>
      <c r="C130" s="6"/>
      <c r="D130" s="45">
        <f>D129-E130-5015</f>
        <v>-84131.950000000099</v>
      </c>
      <c r="E130" s="6">
        <v>525.52</v>
      </c>
      <c r="F130" s="16">
        <v>1</v>
      </c>
      <c r="G130" s="16">
        <v>512</v>
      </c>
      <c r="H130" s="8" t="s">
        <v>68</v>
      </c>
      <c r="I130" s="10"/>
      <c r="J130" s="19"/>
      <c r="K130" s="7"/>
    </row>
    <row r="131" spans="1:13">
      <c r="A131" s="14">
        <v>42017</v>
      </c>
      <c r="B131" s="6"/>
      <c r="C131" s="6"/>
      <c r="D131" s="45">
        <f t="shared" ref="D131:D132" si="9">D130-E131-5015</f>
        <v>-89672.470000000103</v>
      </c>
      <c r="E131" s="6">
        <v>525.52</v>
      </c>
      <c r="F131" s="16">
        <v>1</v>
      </c>
      <c r="G131" s="16">
        <v>545</v>
      </c>
      <c r="H131" s="8" t="s">
        <v>68</v>
      </c>
      <c r="I131" s="10"/>
      <c r="J131" s="19"/>
      <c r="K131" s="7"/>
      <c r="M131" s="10"/>
    </row>
    <row r="132" spans="1:13">
      <c r="A132" s="14">
        <v>42037</v>
      </c>
      <c r="B132" s="6"/>
      <c r="C132" s="6"/>
      <c r="D132" s="45">
        <f t="shared" si="9"/>
        <v>-94747.470000000103</v>
      </c>
      <c r="E132" s="6">
        <v>60</v>
      </c>
      <c r="F132" s="16"/>
      <c r="G132" s="16"/>
      <c r="H132" s="1" t="s">
        <v>73</v>
      </c>
      <c r="I132" s="10"/>
      <c r="J132" s="19"/>
      <c r="K132" s="7"/>
      <c r="M132" s="10"/>
    </row>
    <row r="133" spans="1:13">
      <c r="A133" s="14">
        <v>42041</v>
      </c>
      <c r="B133" s="6"/>
      <c r="C133" s="6"/>
      <c r="D133" s="6">
        <f t="shared" ref="D133" si="10">D132-E133</f>
        <v>-95272.990000000107</v>
      </c>
      <c r="E133" s="6">
        <v>525.52</v>
      </c>
      <c r="F133" s="16">
        <v>1</v>
      </c>
      <c r="G133" s="16">
        <v>579</v>
      </c>
      <c r="H133" s="8" t="s">
        <v>68</v>
      </c>
      <c r="J133" s="19"/>
      <c r="K133" s="7"/>
      <c r="M133" s="10"/>
    </row>
    <row r="134" spans="1:13">
      <c r="A134" s="14">
        <v>42094</v>
      </c>
      <c r="B134" s="6"/>
      <c r="C134" s="6"/>
      <c r="D134" s="45">
        <f>D133-E134-G133</f>
        <v>-96377.510000000111</v>
      </c>
      <c r="E134" s="6">
        <v>525.52</v>
      </c>
      <c r="F134" s="16">
        <v>1</v>
      </c>
      <c r="G134" s="16">
        <v>586</v>
      </c>
      <c r="H134" s="1" t="s">
        <v>68</v>
      </c>
      <c r="I134" s="10"/>
      <c r="J134" s="19"/>
      <c r="K134" s="7"/>
      <c r="M134" s="10"/>
    </row>
    <row r="135" spans="1:13">
      <c r="A135" s="14">
        <v>42114</v>
      </c>
      <c r="B135" s="6"/>
      <c r="C135" s="6"/>
      <c r="D135" s="45">
        <f>D134-E135-G134</f>
        <v>-97183.510000000111</v>
      </c>
      <c r="E135" s="6">
        <v>220</v>
      </c>
      <c r="F135" s="16">
        <v>2</v>
      </c>
      <c r="G135" s="16">
        <v>1185</v>
      </c>
      <c r="H135" s="1" t="s">
        <v>70</v>
      </c>
      <c r="J135" s="19"/>
      <c r="K135" s="7"/>
      <c r="M135" s="10"/>
    </row>
    <row r="136" spans="1:13">
      <c r="A136" s="14">
        <v>42160</v>
      </c>
      <c r="B136" s="6"/>
      <c r="C136" s="6"/>
      <c r="D136" s="45">
        <f>D135-E136-G135</f>
        <v>-98618.510000000111</v>
      </c>
      <c r="E136" s="6">
        <v>250</v>
      </c>
      <c r="F136" s="16">
        <v>1</v>
      </c>
      <c r="G136" s="16">
        <v>600</v>
      </c>
      <c r="H136" s="1" t="s">
        <v>70</v>
      </c>
      <c r="I136" s="10"/>
      <c r="J136" s="19"/>
      <c r="K136" s="7"/>
      <c r="M136" s="10"/>
    </row>
    <row r="137" spans="1:13">
      <c r="A137" s="14">
        <v>42212</v>
      </c>
      <c r="B137" s="6"/>
      <c r="C137" s="6"/>
      <c r="D137" s="45">
        <f>D136-E137-G136</f>
        <v>-99714.870000000112</v>
      </c>
      <c r="E137" s="6">
        <v>496.36</v>
      </c>
      <c r="F137" s="16">
        <v>1</v>
      </c>
      <c r="G137" s="16">
        <v>606</v>
      </c>
      <c r="H137" s="1" t="s">
        <v>70</v>
      </c>
      <c r="I137" s="10"/>
      <c r="J137" s="19"/>
      <c r="K137" s="7"/>
      <c r="M137" s="10"/>
    </row>
    <row r="138" spans="1:13">
      <c r="A138" s="14">
        <v>42245</v>
      </c>
      <c r="B138" s="6">
        <v>5852.31</v>
      </c>
      <c r="C138" s="6"/>
      <c r="D138" s="45">
        <f>D137+B138-G137</f>
        <v>-94468.560000000114</v>
      </c>
      <c r="E138" s="6"/>
      <c r="F138" s="16"/>
      <c r="G138" s="16"/>
      <c r="H138" s="8" t="s">
        <v>40</v>
      </c>
      <c r="I138" s="10"/>
      <c r="J138" s="19"/>
      <c r="K138" s="7"/>
      <c r="M138" s="10"/>
    </row>
    <row r="139" spans="1:13">
      <c r="A139" s="14">
        <v>42245</v>
      </c>
      <c r="B139" s="6"/>
      <c r="C139" s="29">
        <v>-11358.57</v>
      </c>
      <c r="D139" s="6">
        <f>D138+C139</f>
        <v>-105827.13000000012</v>
      </c>
      <c r="E139" s="6"/>
      <c r="F139" s="16">
        <v>1</v>
      </c>
      <c r="G139" s="16">
        <v>643</v>
      </c>
      <c r="H139" s="8" t="s">
        <v>69</v>
      </c>
      <c r="I139" s="30"/>
      <c r="J139" s="19"/>
      <c r="K139" s="7"/>
      <c r="M139" s="10"/>
    </row>
    <row r="140" spans="1:13">
      <c r="A140" s="14">
        <v>42254</v>
      </c>
      <c r="B140" s="6"/>
      <c r="C140" s="6"/>
      <c r="D140" s="45">
        <f>D139-E140-G139</f>
        <v>-106967.73000000013</v>
      </c>
      <c r="E140" s="6">
        <v>497.6</v>
      </c>
      <c r="F140" s="16"/>
      <c r="G140" s="16"/>
      <c r="H140" s="1" t="s">
        <v>70</v>
      </c>
      <c r="I140" s="10"/>
      <c r="J140" s="19"/>
      <c r="K140" s="7"/>
      <c r="M140" s="10"/>
    </row>
    <row r="141" spans="1:13">
      <c r="A141" s="14">
        <v>42256</v>
      </c>
      <c r="B141" s="6"/>
      <c r="C141" s="6"/>
      <c r="D141" s="6">
        <f t="shared" ref="D141:D153" si="11">D140-E141</f>
        <v>-107464.09000000013</v>
      </c>
      <c r="E141" s="6">
        <v>496.36</v>
      </c>
      <c r="F141" s="16"/>
      <c r="G141" s="16"/>
      <c r="H141" s="1" t="s">
        <v>70</v>
      </c>
      <c r="I141" s="10"/>
      <c r="J141" s="19"/>
      <c r="K141" s="7"/>
      <c r="M141" s="10"/>
    </row>
    <row r="142" spans="1:13">
      <c r="A142" s="14">
        <v>42256</v>
      </c>
      <c r="B142" s="6"/>
      <c r="C142" s="6"/>
      <c r="D142" s="6">
        <f t="shared" si="11"/>
        <v>-109429.10000000012</v>
      </c>
      <c r="E142" s="6">
        <v>1965.01</v>
      </c>
      <c r="F142" s="16"/>
      <c r="G142" s="16"/>
      <c r="H142" s="1" t="s">
        <v>71</v>
      </c>
      <c r="I142" s="10"/>
      <c r="J142" s="19"/>
      <c r="K142" s="7"/>
      <c r="M142" s="31"/>
    </row>
    <row r="143" spans="1:13">
      <c r="A143" s="14">
        <v>42277</v>
      </c>
      <c r="B143" s="6"/>
      <c r="C143" s="6"/>
      <c r="D143" s="6">
        <f t="shared" si="11"/>
        <v>-111379.87000000013</v>
      </c>
      <c r="E143" s="6">
        <v>1950.77</v>
      </c>
      <c r="F143" s="16">
        <v>1</v>
      </c>
      <c r="G143" s="16">
        <v>677</v>
      </c>
      <c r="H143" s="1" t="s">
        <v>71</v>
      </c>
      <c r="I143" s="10"/>
      <c r="J143" s="19"/>
      <c r="K143" s="7"/>
      <c r="M143" s="31"/>
    </row>
    <row r="144" spans="1:13">
      <c r="A144" s="14">
        <v>42298</v>
      </c>
      <c r="B144" s="6"/>
      <c r="C144" s="6"/>
      <c r="D144" s="45">
        <f>D143-E144-G143</f>
        <v>-112585.84000000013</v>
      </c>
      <c r="E144" s="6">
        <v>528.97</v>
      </c>
      <c r="F144" s="16"/>
      <c r="G144" s="16"/>
      <c r="H144" s="1" t="s">
        <v>70</v>
      </c>
      <c r="I144" s="10"/>
      <c r="J144" s="19"/>
      <c r="K144" s="7"/>
      <c r="M144" s="10"/>
    </row>
    <row r="145" spans="1:13">
      <c r="A145" s="14">
        <v>42299</v>
      </c>
      <c r="B145" s="6"/>
      <c r="C145" s="6"/>
      <c r="D145" s="6">
        <f t="shared" si="11"/>
        <v>-114536.61000000013</v>
      </c>
      <c r="E145" s="6">
        <v>1950.77</v>
      </c>
      <c r="F145" s="16">
        <v>1</v>
      </c>
      <c r="G145" s="16">
        <v>696</v>
      </c>
      <c r="H145" s="1" t="s">
        <v>71</v>
      </c>
      <c r="I145" s="10"/>
      <c r="J145" s="19"/>
      <c r="K145" s="7"/>
      <c r="M145" s="10"/>
    </row>
    <row r="146" spans="1:13">
      <c r="A146" s="14">
        <v>42334</v>
      </c>
      <c r="B146" s="6"/>
      <c r="C146" s="6"/>
      <c r="D146" s="45">
        <f>D145-E146-G145</f>
        <v>-115761.58000000013</v>
      </c>
      <c r="E146" s="6">
        <v>528.97</v>
      </c>
      <c r="F146" s="16">
        <v>1</v>
      </c>
      <c r="G146" s="16">
        <v>704</v>
      </c>
      <c r="H146" s="1" t="s">
        <v>70</v>
      </c>
      <c r="J146" s="19"/>
      <c r="K146" s="7"/>
    </row>
    <row r="147" spans="1:13">
      <c r="A147" s="14">
        <v>42345</v>
      </c>
      <c r="B147" s="6"/>
      <c r="C147" s="6"/>
      <c r="D147" s="45">
        <f>D146-E147-G146</f>
        <v>-116994.55000000013</v>
      </c>
      <c r="E147" s="6">
        <v>528.97</v>
      </c>
      <c r="F147" s="16">
        <v>2</v>
      </c>
      <c r="G147" s="16">
        <v>1426</v>
      </c>
      <c r="H147" s="1" t="s">
        <v>70</v>
      </c>
      <c r="I147" s="10"/>
      <c r="J147" s="19"/>
      <c r="K147" s="7"/>
      <c r="M147" s="10"/>
    </row>
    <row r="148" spans="1:13">
      <c r="A148" s="14">
        <v>42415</v>
      </c>
      <c r="B148" s="17"/>
      <c r="C148" s="17"/>
      <c r="D148" s="45">
        <f>D147-E148-G147</f>
        <v>-118920.55000000013</v>
      </c>
      <c r="E148" s="6">
        <v>500</v>
      </c>
      <c r="F148" s="16">
        <v>2</v>
      </c>
      <c r="G148" s="16">
        <v>1441</v>
      </c>
      <c r="H148" s="1" t="s">
        <v>70</v>
      </c>
      <c r="I148" s="10"/>
      <c r="J148" s="19"/>
      <c r="K148" s="7"/>
      <c r="M148" s="10"/>
    </row>
    <row r="149" spans="1:13">
      <c r="A149" s="14">
        <v>42483</v>
      </c>
      <c r="B149" s="6"/>
      <c r="C149" s="6"/>
      <c r="D149" s="45">
        <f>D148-E149-G148</f>
        <v>-120890.75000000013</v>
      </c>
      <c r="E149" s="6">
        <v>529.20000000000005</v>
      </c>
      <c r="F149" s="16"/>
      <c r="G149" s="16"/>
      <c r="H149" s="1" t="s">
        <v>70</v>
      </c>
      <c r="J149" s="19"/>
      <c r="K149" s="7"/>
    </row>
    <row r="150" spans="1:13">
      <c r="A150" s="14">
        <v>42485</v>
      </c>
      <c r="B150" s="6"/>
      <c r="C150" s="6"/>
      <c r="D150" s="6">
        <f t="shared" si="11"/>
        <v>-121421.04000000012</v>
      </c>
      <c r="E150" s="6">
        <v>530.29</v>
      </c>
      <c r="F150" s="16"/>
      <c r="G150" s="16"/>
      <c r="H150" s="1" t="s">
        <v>70</v>
      </c>
      <c r="J150" s="19"/>
      <c r="K150" s="7"/>
    </row>
    <row r="151" spans="1:13">
      <c r="A151" s="14">
        <v>42485</v>
      </c>
      <c r="B151" s="6"/>
      <c r="C151" s="6"/>
      <c r="D151" s="6">
        <f t="shared" si="11"/>
        <v>-121950.01000000013</v>
      </c>
      <c r="E151" s="6">
        <v>528.97</v>
      </c>
      <c r="F151" s="16">
        <v>2</v>
      </c>
      <c r="G151" s="16">
        <v>1478</v>
      </c>
      <c r="H151" s="1" t="s">
        <v>70</v>
      </c>
      <c r="I151" s="10"/>
      <c r="J151" s="19"/>
      <c r="K151" s="7"/>
      <c r="M151" s="10"/>
    </row>
    <row r="152" spans="1:13">
      <c r="A152" s="14">
        <v>42544</v>
      </c>
      <c r="B152" s="17"/>
      <c r="C152" s="17"/>
      <c r="D152" s="45">
        <f>D151-E152-G151</f>
        <v>-123958.27000000012</v>
      </c>
      <c r="E152" s="6">
        <v>530.26</v>
      </c>
      <c r="F152" s="16"/>
      <c r="G152" s="16"/>
      <c r="H152" s="1" t="s">
        <v>70</v>
      </c>
      <c r="I152" s="10"/>
      <c r="J152" s="19"/>
      <c r="K152" s="7"/>
      <c r="M152" s="10"/>
    </row>
    <row r="153" spans="1:13">
      <c r="A153" s="14">
        <v>42551</v>
      </c>
      <c r="B153" s="6"/>
      <c r="C153" s="6"/>
      <c r="D153" s="6">
        <f t="shared" si="11"/>
        <v>-124487.24000000012</v>
      </c>
      <c r="E153" s="6">
        <v>528.97</v>
      </c>
      <c r="F153" s="16">
        <v>1</v>
      </c>
      <c r="G153" s="16">
        <v>752</v>
      </c>
      <c r="H153" s="1" t="s">
        <v>70</v>
      </c>
      <c r="J153" s="19"/>
      <c r="K153" s="7"/>
    </row>
    <row r="154" spans="1:13">
      <c r="A154" s="14">
        <v>42571</v>
      </c>
      <c r="B154" s="6"/>
      <c r="C154" s="6"/>
      <c r="D154" s="45">
        <f>D153-E154-6377</f>
        <v>-131393.24000000011</v>
      </c>
      <c r="E154" s="6">
        <v>529</v>
      </c>
      <c r="F154" s="16">
        <v>1</v>
      </c>
      <c r="G154" s="16">
        <v>794</v>
      </c>
      <c r="H154" s="1" t="s">
        <v>70</v>
      </c>
      <c r="J154" s="19"/>
      <c r="K154" s="7"/>
    </row>
    <row r="155" spans="1:13">
      <c r="A155" s="14">
        <v>42591</v>
      </c>
      <c r="B155" s="17"/>
      <c r="C155" s="17"/>
      <c r="D155" s="45">
        <f>D154-E155-G154</f>
        <v>-132716.21000000011</v>
      </c>
      <c r="E155" s="6">
        <v>528.97</v>
      </c>
      <c r="F155" s="16">
        <v>4</v>
      </c>
      <c r="G155" s="16">
        <v>3236</v>
      </c>
      <c r="H155" s="1" t="s">
        <v>70</v>
      </c>
      <c r="I155" s="10"/>
      <c r="J155" s="19"/>
      <c r="K155" s="7"/>
      <c r="M155" s="10"/>
    </row>
    <row r="156" spans="1:13">
      <c r="A156" s="14">
        <v>42716</v>
      </c>
      <c r="B156" s="17"/>
      <c r="C156" s="17"/>
      <c r="D156" s="45">
        <f>D155-E156-G155</f>
        <v>-136481.18000000011</v>
      </c>
      <c r="E156" s="6">
        <v>528.97</v>
      </c>
      <c r="F156" s="16"/>
      <c r="G156" s="16"/>
      <c r="H156" s="1" t="s">
        <v>70</v>
      </c>
      <c r="I156" s="10"/>
      <c r="J156" s="19"/>
      <c r="K156" s="7"/>
      <c r="M156" s="10"/>
    </row>
    <row r="157" spans="1:13">
      <c r="A157" s="14">
        <v>42727</v>
      </c>
      <c r="B157" s="17">
        <v>24664.06</v>
      </c>
      <c r="C157" s="17"/>
      <c r="D157" s="6">
        <f>D156+B157</f>
        <v>-111817.12000000011</v>
      </c>
      <c r="E157" s="6"/>
      <c r="F157" s="16"/>
      <c r="G157" s="16"/>
      <c r="H157" s="8" t="s">
        <v>41</v>
      </c>
      <c r="I157" s="10"/>
      <c r="J157" s="19"/>
      <c r="K157" s="7"/>
      <c r="M157" s="10"/>
    </row>
    <row r="158" spans="1:13">
      <c r="A158" s="14">
        <v>42727</v>
      </c>
      <c r="B158" s="17"/>
      <c r="C158" s="29">
        <v>-17746.28</v>
      </c>
      <c r="D158" s="6">
        <f>D157+C158</f>
        <v>-129563.40000000011</v>
      </c>
      <c r="E158" s="6"/>
      <c r="F158" s="16">
        <v>7</v>
      </c>
      <c r="G158" s="16">
        <v>5417</v>
      </c>
      <c r="H158" s="8" t="s">
        <v>72</v>
      </c>
      <c r="I158" s="10"/>
      <c r="J158" s="19"/>
      <c r="K158" s="7"/>
      <c r="M158" s="10"/>
    </row>
    <row r="159" spans="1:13">
      <c r="A159" s="14">
        <v>42926</v>
      </c>
      <c r="B159" s="17">
        <v>19085.14</v>
      </c>
      <c r="C159" s="17"/>
      <c r="D159" s="45">
        <f>D158+B159-G158</f>
        <v>-115895.26000000011</v>
      </c>
      <c r="E159" s="6"/>
      <c r="F159" s="16"/>
      <c r="G159" s="16"/>
      <c r="H159" s="1" t="s">
        <v>79</v>
      </c>
      <c r="I159" s="10"/>
      <c r="K159" s="7"/>
      <c r="M159" s="10"/>
    </row>
    <row r="160" spans="1:13">
      <c r="A160" s="14">
        <v>42926</v>
      </c>
      <c r="B160" s="17"/>
      <c r="C160" s="29">
        <v>-18575.91</v>
      </c>
      <c r="D160" s="6">
        <f>D159+C160</f>
        <v>-134471.1700000001</v>
      </c>
      <c r="E160" s="6"/>
      <c r="F160" s="16">
        <v>3</v>
      </c>
      <c r="G160" s="16">
        <v>2370</v>
      </c>
      <c r="H160" s="8" t="s">
        <v>82</v>
      </c>
      <c r="I160" s="10"/>
      <c r="K160" s="7"/>
      <c r="M160" s="10"/>
    </row>
    <row r="161" spans="1:13">
      <c r="A161" s="14">
        <v>43032</v>
      </c>
      <c r="B161" s="17"/>
      <c r="C161" s="17"/>
      <c r="D161" s="45">
        <f t="shared" ref="D161:D164" si="12">D160+B161-G160</f>
        <v>-136841.1700000001</v>
      </c>
      <c r="E161" s="6">
        <v>66.22</v>
      </c>
      <c r="F161" s="16">
        <v>1</v>
      </c>
      <c r="G161" s="16">
        <v>799</v>
      </c>
      <c r="H161" s="1" t="s">
        <v>76</v>
      </c>
      <c r="I161" s="10"/>
      <c r="K161" s="7"/>
      <c r="M161" s="10"/>
    </row>
    <row r="162" spans="1:13">
      <c r="A162" s="14">
        <v>43068</v>
      </c>
      <c r="B162" s="17"/>
      <c r="C162" s="17"/>
      <c r="D162" s="45">
        <f t="shared" si="12"/>
        <v>-137640.1700000001</v>
      </c>
      <c r="E162" s="6">
        <v>50</v>
      </c>
      <c r="F162" s="16">
        <v>1</v>
      </c>
      <c r="G162" s="16">
        <v>804</v>
      </c>
      <c r="H162" s="1" t="s">
        <v>76</v>
      </c>
      <c r="I162" s="10"/>
      <c r="K162" s="7"/>
      <c r="M162" s="10"/>
    </row>
    <row r="163" spans="1:13">
      <c r="A163" s="14">
        <v>43078</v>
      </c>
      <c r="B163" s="17"/>
      <c r="C163" s="17"/>
      <c r="D163" s="45">
        <f t="shared" si="12"/>
        <v>-138444.1700000001</v>
      </c>
      <c r="E163" s="6">
        <v>60</v>
      </c>
      <c r="F163" s="16">
        <v>1</v>
      </c>
      <c r="G163" s="16">
        <v>809</v>
      </c>
      <c r="H163" s="1" t="s">
        <v>76</v>
      </c>
      <c r="I163" s="10"/>
      <c r="K163" s="7"/>
      <c r="M163" s="10"/>
    </row>
    <row r="164" spans="1:13">
      <c r="A164" s="14">
        <v>43105</v>
      </c>
      <c r="B164" s="17"/>
      <c r="C164" s="17"/>
      <c r="D164" s="45">
        <f t="shared" si="12"/>
        <v>-139253.1700000001</v>
      </c>
      <c r="E164" s="6">
        <v>57.58</v>
      </c>
      <c r="F164" s="16"/>
      <c r="G164" s="16"/>
      <c r="H164" s="1" t="s">
        <v>76</v>
      </c>
      <c r="I164" s="10"/>
      <c r="K164" s="7"/>
      <c r="L164" s="10"/>
      <c r="M164" s="10"/>
    </row>
    <row r="165" spans="1:13">
      <c r="A165" s="14">
        <v>43115</v>
      </c>
      <c r="B165" s="6"/>
      <c r="C165" s="17"/>
      <c r="D165" s="6">
        <f>D164-E165-G164</f>
        <v>-139318.1700000001</v>
      </c>
      <c r="E165" s="6">
        <v>65</v>
      </c>
      <c r="F165" s="16">
        <v>1</v>
      </c>
      <c r="G165" s="16">
        <v>814</v>
      </c>
      <c r="H165" s="1" t="s">
        <v>76</v>
      </c>
      <c r="I165" s="10"/>
      <c r="K165" s="7"/>
      <c r="L165" s="10"/>
      <c r="M165" s="10"/>
    </row>
    <row r="166" spans="1:13">
      <c r="A166" s="14">
        <v>43159</v>
      </c>
      <c r="B166" s="6"/>
      <c r="C166" s="6"/>
      <c r="D166" s="45">
        <f t="shared" ref="D166:D167" si="13">D165+B166-G165</f>
        <v>-140132.1700000001</v>
      </c>
      <c r="E166" s="6">
        <v>58</v>
      </c>
      <c r="F166" s="16">
        <v>20</v>
      </c>
      <c r="G166" s="16">
        <v>17308</v>
      </c>
      <c r="I166" s="10"/>
      <c r="K166" s="7"/>
    </row>
    <row r="167" spans="1:13">
      <c r="A167" s="14">
        <v>43748</v>
      </c>
      <c r="B167" s="6"/>
      <c r="C167" s="6"/>
      <c r="D167" s="45">
        <f t="shared" si="13"/>
        <v>-157440.1700000001</v>
      </c>
      <c r="E167" s="6">
        <v>1102.8800000000001</v>
      </c>
      <c r="F167" s="16"/>
      <c r="G167" s="16"/>
      <c r="K167" s="7"/>
    </row>
    <row r="168" spans="1:13">
      <c r="A168" s="14">
        <v>43749</v>
      </c>
      <c r="B168" s="6"/>
      <c r="C168" s="6"/>
      <c r="D168" s="6">
        <f t="shared" ref="D168" si="14">D167-E168</f>
        <v>-158543.0500000001</v>
      </c>
      <c r="E168" s="6">
        <v>1102.8800000000001</v>
      </c>
      <c r="F168" s="16"/>
      <c r="G168" s="16"/>
      <c r="H168" s="1" t="s">
        <v>76</v>
      </c>
      <c r="K168" s="7"/>
    </row>
    <row r="169" spans="1:13">
      <c r="A169" s="14">
        <v>43744</v>
      </c>
      <c r="B169" s="6">
        <v>8475.43</v>
      </c>
      <c r="C169" s="6"/>
      <c r="D169" s="6">
        <f>D168+B169</f>
        <v>-150067.62000000011</v>
      </c>
      <c r="E169" s="6"/>
      <c r="F169" s="16"/>
      <c r="G169" s="16"/>
      <c r="H169" s="8" t="s">
        <v>74</v>
      </c>
      <c r="K169" s="7"/>
    </row>
    <row r="170" spans="1:13">
      <c r="A170" s="14">
        <v>43744</v>
      </c>
      <c r="B170" s="6"/>
      <c r="C170" s="17">
        <v>310.54000000000002</v>
      </c>
      <c r="D170" s="6">
        <f>D169+C170</f>
        <v>-149757.0800000001</v>
      </c>
      <c r="E170" s="6"/>
      <c r="F170" s="16"/>
      <c r="G170" s="16"/>
      <c r="H170" s="8" t="s">
        <v>75</v>
      </c>
      <c r="K170" s="7"/>
    </row>
    <row r="171" spans="1:13">
      <c r="A171" s="14">
        <v>43744</v>
      </c>
      <c r="B171" s="6">
        <v>27679.65</v>
      </c>
      <c r="C171" s="6"/>
      <c r="D171" s="6">
        <f>D170+B171</f>
        <v>-122077.43000000011</v>
      </c>
      <c r="E171" s="6"/>
      <c r="F171" s="16"/>
      <c r="G171" s="16"/>
      <c r="H171" s="8" t="s">
        <v>77</v>
      </c>
      <c r="K171" s="7"/>
      <c r="M171" s="10"/>
    </row>
    <row r="172" spans="1:13">
      <c r="A172" s="14">
        <v>43744</v>
      </c>
      <c r="B172" s="6">
        <v>650</v>
      </c>
      <c r="C172" s="29">
        <v>-6430.17</v>
      </c>
      <c r="D172" s="6">
        <f>D171+B172+C172</f>
        <v>-127857.60000000011</v>
      </c>
      <c r="E172" s="6"/>
      <c r="F172" s="16"/>
      <c r="G172" s="16"/>
      <c r="H172" s="8" t="s">
        <v>105</v>
      </c>
      <c r="K172" s="7"/>
      <c r="M172" s="10"/>
    </row>
    <row r="173" spans="1:13">
      <c r="A173" s="14">
        <v>43744</v>
      </c>
      <c r="B173" s="6">
        <v>-1474.08</v>
      </c>
      <c r="C173" s="6"/>
      <c r="D173" s="6">
        <f>D172+B173</f>
        <v>-129331.68000000011</v>
      </c>
      <c r="E173" s="6"/>
      <c r="F173" s="16"/>
      <c r="G173" s="16"/>
      <c r="H173" s="1" t="s">
        <v>91</v>
      </c>
      <c r="K173" s="7"/>
    </row>
    <row r="174" spans="1:13">
      <c r="A174" s="14">
        <v>43744</v>
      </c>
      <c r="B174" s="6">
        <v>2544.89</v>
      </c>
      <c r="C174" s="29">
        <v>-16378.45</v>
      </c>
      <c r="D174" s="6">
        <f>D173+B174+C174</f>
        <v>-143165.24000000011</v>
      </c>
      <c r="E174" s="6"/>
      <c r="F174" s="16">
        <v>2</v>
      </c>
      <c r="G174" s="16">
        <v>1677</v>
      </c>
      <c r="H174" s="8" t="s">
        <v>106</v>
      </c>
      <c r="K174" s="7"/>
    </row>
    <row r="175" spans="1:13">
      <c r="A175" s="14">
        <v>43816</v>
      </c>
      <c r="B175" s="6"/>
      <c r="C175" s="6"/>
      <c r="D175" s="45">
        <f>D174-E175-G174</f>
        <v>-145967.18000000011</v>
      </c>
      <c r="E175" s="6">
        <v>1124.94</v>
      </c>
      <c r="F175" s="16">
        <v>19</v>
      </c>
      <c r="G175" s="16">
        <v>17077</v>
      </c>
      <c r="K175" s="7"/>
    </row>
    <row r="176" spans="1:13">
      <c r="A176" s="14">
        <v>44400</v>
      </c>
      <c r="B176" s="6">
        <v>8245.51</v>
      </c>
      <c r="C176" s="6"/>
      <c r="D176" s="45">
        <f>D175+B176-G175</f>
        <v>-154798.6700000001</v>
      </c>
      <c r="E176" s="6"/>
      <c r="F176" s="16"/>
      <c r="G176" s="16"/>
      <c r="H176" s="1" t="s">
        <v>92</v>
      </c>
      <c r="K176" s="7"/>
    </row>
    <row r="177" spans="1:12">
      <c r="A177" s="14">
        <v>44400</v>
      </c>
      <c r="B177" s="6">
        <v>381.12</v>
      </c>
      <c r="C177" s="29">
        <v>-8049.82</v>
      </c>
      <c r="D177" s="6">
        <f>D176+B177+C177</f>
        <v>-162467.37000000011</v>
      </c>
      <c r="E177" s="6"/>
      <c r="F177" s="16">
        <v>1</v>
      </c>
      <c r="G177" s="16">
        <v>949</v>
      </c>
      <c r="H177" s="8" t="s">
        <v>107</v>
      </c>
      <c r="K177" s="7"/>
    </row>
    <row r="178" spans="1:12">
      <c r="A178" s="14">
        <v>44428</v>
      </c>
      <c r="B178" s="6"/>
      <c r="C178" s="29"/>
      <c r="D178" s="45">
        <f>D177-E178-G177</f>
        <v>-163846.87000000011</v>
      </c>
      <c r="E178" s="6">
        <v>430.5</v>
      </c>
      <c r="F178" s="16"/>
      <c r="G178" s="16"/>
      <c r="H178" s="1" t="s">
        <v>38</v>
      </c>
      <c r="K178" s="7"/>
    </row>
    <row r="179" spans="1:12">
      <c r="A179" s="14">
        <v>44435</v>
      </c>
      <c r="B179" s="6"/>
      <c r="C179" s="29"/>
      <c r="D179" s="6">
        <f>D178-E179-G177</f>
        <v>-165228.31000000011</v>
      </c>
      <c r="E179" s="6">
        <v>432.44</v>
      </c>
      <c r="F179" s="16">
        <v>4</v>
      </c>
      <c r="G179" s="16">
        <v>3894</v>
      </c>
      <c r="H179" s="1" t="s">
        <v>39</v>
      </c>
      <c r="K179" s="7"/>
    </row>
    <row r="180" spans="1:12">
      <c r="A180" s="14">
        <v>44557</v>
      </c>
      <c r="B180" s="6"/>
      <c r="C180" s="6"/>
      <c r="D180" s="45">
        <f>D179-E180-G179</f>
        <v>-171324.0500000001</v>
      </c>
      <c r="E180" s="6">
        <v>2201.7399999999998</v>
      </c>
      <c r="F180" s="16"/>
      <c r="G180" s="16"/>
      <c r="H180" s="1" t="s">
        <v>81</v>
      </c>
      <c r="K180" s="7"/>
      <c r="L180" s="7"/>
    </row>
    <row r="181" spans="1:12">
      <c r="A181" s="14">
        <v>44559</v>
      </c>
      <c r="B181" s="6"/>
      <c r="C181" s="6"/>
      <c r="D181" s="6">
        <f>D180-E181</f>
        <v>-171763.19000000012</v>
      </c>
      <c r="E181" s="6">
        <v>439.14</v>
      </c>
      <c r="F181" s="16"/>
      <c r="G181" s="16"/>
      <c r="H181" s="8"/>
      <c r="K181" s="7"/>
      <c r="L181" s="7"/>
    </row>
    <row r="182" spans="1:12">
      <c r="A182" s="14">
        <v>44559</v>
      </c>
      <c r="B182" s="6"/>
      <c r="C182" s="6"/>
      <c r="D182" s="6">
        <f t="shared" ref="D182" si="15">D181-E182</f>
        <v>-172149.18000000011</v>
      </c>
      <c r="E182" s="6">
        <v>385.99</v>
      </c>
      <c r="F182" s="16"/>
      <c r="G182" s="16"/>
      <c r="H182" s="8"/>
      <c r="K182" s="7"/>
      <c r="L182" s="7"/>
    </row>
    <row r="183" spans="1:12">
      <c r="A183" s="14">
        <v>44560</v>
      </c>
      <c r="B183" s="6"/>
      <c r="C183" s="6"/>
      <c r="D183" s="6">
        <f>D182-E183-G179</f>
        <v>-176077.18000000011</v>
      </c>
      <c r="E183" s="6">
        <v>34</v>
      </c>
      <c r="F183" s="16">
        <v>1</v>
      </c>
      <c r="G183" s="16">
        <v>1028</v>
      </c>
      <c r="H183" s="8"/>
      <c r="K183" s="7"/>
      <c r="L183" s="7"/>
    </row>
    <row r="184" spans="1:12">
      <c r="A184" s="14">
        <v>44580</v>
      </c>
      <c r="B184" s="6"/>
      <c r="C184" s="6"/>
      <c r="D184" s="45">
        <f>D183-E184-G183</f>
        <v>-179306.9200000001</v>
      </c>
      <c r="E184" s="6">
        <v>2201.7399999999998</v>
      </c>
      <c r="F184" s="16">
        <v>1</v>
      </c>
      <c r="G184" s="16">
        <v>1047</v>
      </c>
      <c r="H184" s="1" t="s">
        <v>81</v>
      </c>
      <c r="K184" s="7"/>
      <c r="L184" s="7"/>
    </row>
    <row r="185" spans="1:12">
      <c r="A185" s="14">
        <v>44594</v>
      </c>
      <c r="B185" s="6"/>
      <c r="C185" s="6"/>
      <c r="D185" s="45">
        <f t="shared" ref="D185:D186" si="16">D184-E185-G184</f>
        <v>-180953.9200000001</v>
      </c>
      <c r="E185" s="6">
        <v>600</v>
      </c>
      <c r="F185" s="16">
        <v>4</v>
      </c>
      <c r="G185" s="16">
        <v>4264</v>
      </c>
      <c r="H185" s="1" t="s">
        <v>24</v>
      </c>
      <c r="K185" s="7"/>
      <c r="L185" s="7"/>
    </row>
    <row r="186" spans="1:12">
      <c r="A186" s="14">
        <v>44722</v>
      </c>
      <c r="B186" s="6"/>
      <c r="C186" s="6"/>
      <c r="D186" s="45">
        <f t="shared" si="16"/>
        <v>-185770.68000000011</v>
      </c>
      <c r="E186" s="6">
        <v>552.76</v>
      </c>
      <c r="F186" s="16">
        <v>4</v>
      </c>
      <c r="G186" s="16">
        <v>4378</v>
      </c>
      <c r="H186" s="1" t="s">
        <v>81</v>
      </c>
      <c r="J186" s="9"/>
      <c r="K186" s="7"/>
      <c r="L186" s="7"/>
    </row>
    <row r="187" spans="1:12">
      <c r="A187" s="12">
        <v>44840</v>
      </c>
      <c r="B187" s="5">
        <v>23684.3</v>
      </c>
      <c r="C187" s="5"/>
      <c r="D187" s="45">
        <f>D186+B187-G186</f>
        <v>-166464.38000000012</v>
      </c>
      <c r="E187" s="6"/>
      <c r="F187" s="6"/>
      <c r="G187" s="16"/>
      <c r="H187" s="1" t="s">
        <v>97</v>
      </c>
      <c r="L187" s="7"/>
    </row>
    <row r="188" spans="1:12">
      <c r="A188" s="12">
        <v>44840</v>
      </c>
      <c r="B188" s="5">
        <v>1946.55</v>
      </c>
      <c r="C188" s="47">
        <v>-6818.32</v>
      </c>
      <c r="D188" s="6">
        <f>D187+B188+C188</f>
        <v>-171336.15000000014</v>
      </c>
      <c r="E188" s="6"/>
      <c r="F188" s="16">
        <v>1</v>
      </c>
      <c r="G188" s="16">
        <v>1001</v>
      </c>
      <c r="H188" s="8" t="s">
        <v>108</v>
      </c>
      <c r="L188" s="7"/>
    </row>
    <row r="189" spans="1:12">
      <c r="A189" s="12" t="s">
        <v>98</v>
      </c>
      <c r="B189" s="5"/>
      <c r="C189" s="5"/>
      <c r="D189" s="45">
        <f t="shared" ref="D189:D192" si="17">D188-E189-G188</f>
        <v>-172835.15000000014</v>
      </c>
      <c r="E189" s="6">
        <v>498</v>
      </c>
      <c r="F189" s="16"/>
      <c r="G189" s="16"/>
      <c r="L189" s="7"/>
    </row>
    <row r="190" spans="1:12">
      <c r="A190" s="26">
        <v>44895</v>
      </c>
      <c r="B190" s="5">
        <v>-88800</v>
      </c>
      <c r="C190" s="18"/>
      <c r="D190" s="6">
        <f>D189+B190</f>
        <v>-261635.15000000014</v>
      </c>
      <c r="E190" s="18"/>
      <c r="F190" s="16">
        <v>1</v>
      </c>
      <c r="G190" s="16">
        <v>1528</v>
      </c>
      <c r="H190" s="43" t="s">
        <v>99</v>
      </c>
      <c r="L190" s="7"/>
    </row>
    <row r="191" spans="1:12">
      <c r="A191" s="12">
        <v>45114</v>
      </c>
      <c r="B191" s="5"/>
      <c r="C191" s="5"/>
      <c r="D191" s="45">
        <f t="shared" si="17"/>
        <v>-267546.15000000014</v>
      </c>
      <c r="E191" s="6">
        <v>4383</v>
      </c>
      <c r="F191" s="16">
        <v>1</v>
      </c>
      <c r="G191" s="16">
        <v>1562</v>
      </c>
      <c r="H191" s="8" t="s">
        <v>111</v>
      </c>
      <c r="L191" s="7"/>
    </row>
    <row r="192" spans="1:12">
      <c r="A192" s="12">
        <v>45146</v>
      </c>
      <c r="B192" s="5"/>
      <c r="C192" s="5"/>
      <c r="D192" s="45">
        <f t="shared" si="17"/>
        <v>-271308.15000000014</v>
      </c>
      <c r="E192" s="6">
        <v>2200</v>
      </c>
      <c r="F192" s="16"/>
      <c r="G192" s="16"/>
      <c r="H192" s="8" t="s">
        <v>111</v>
      </c>
      <c r="L192" s="7"/>
    </row>
    <row r="193" spans="1:12">
      <c r="A193" s="12">
        <v>45146</v>
      </c>
      <c r="B193" s="5"/>
      <c r="C193" s="5"/>
      <c r="D193" s="6">
        <f t="shared" ref="D193:D195" si="18">D192-E193</f>
        <v>-271389.15000000014</v>
      </c>
      <c r="E193" s="6">
        <v>81</v>
      </c>
      <c r="F193" s="16"/>
      <c r="G193" s="16"/>
      <c r="H193" s="8" t="s">
        <v>112</v>
      </c>
      <c r="L193" s="7"/>
    </row>
    <row r="194" spans="1:12">
      <c r="A194" s="12">
        <v>45146</v>
      </c>
      <c r="B194" s="5"/>
      <c r="C194" s="5"/>
      <c r="D194" s="6">
        <f t="shared" si="18"/>
        <v>-271669.15000000014</v>
      </c>
      <c r="E194" s="6">
        <v>280</v>
      </c>
      <c r="F194" s="16"/>
      <c r="G194" s="16"/>
      <c r="H194" s="8" t="s">
        <v>112</v>
      </c>
      <c r="L194" s="7"/>
    </row>
    <row r="195" spans="1:12">
      <c r="A195" s="12">
        <v>45146</v>
      </c>
      <c r="B195" s="5"/>
      <c r="C195" s="5"/>
      <c r="D195" s="6">
        <f t="shared" si="18"/>
        <v>-271885.15000000014</v>
      </c>
      <c r="E195" s="6">
        <v>216</v>
      </c>
      <c r="F195" s="16"/>
      <c r="G195" s="16"/>
      <c r="H195" s="8" t="s">
        <v>112</v>
      </c>
      <c r="L195" s="7"/>
    </row>
    <row r="196" spans="1:12">
      <c r="A196" s="12">
        <v>45168</v>
      </c>
      <c r="B196" s="5">
        <v>21618.15</v>
      </c>
      <c r="C196" s="6"/>
      <c r="D196" s="45">
        <f>D195+B196-G195</f>
        <v>-250267.00000000015</v>
      </c>
      <c r="E196" s="6"/>
      <c r="F196" s="16"/>
      <c r="G196" s="6"/>
      <c r="H196" s="1" t="s">
        <v>109</v>
      </c>
      <c r="L196" s="7"/>
    </row>
    <row r="197" spans="1:12">
      <c r="A197" s="12">
        <v>45168</v>
      </c>
      <c r="B197" s="5">
        <v>864.09</v>
      </c>
      <c r="C197" s="47">
        <v>-8882.24</v>
      </c>
      <c r="D197" s="6">
        <f>D196+B197+C197</f>
        <v>-258285.15000000014</v>
      </c>
      <c r="E197" s="6"/>
      <c r="F197" s="16"/>
      <c r="G197" s="6"/>
      <c r="H197" s="8" t="s">
        <v>110</v>
      </c>
      <c r="L197" s="7"/>
    </row>
    <row r="198" spans="1:12">
      <c r="A198" s="12">
        <v>45168</v>
      </c>
      <c r="B198" s="5"/>
      <c r="C198" s="5"/>
      <c r="D198" s="6">
        <f t="shared" ref="D198:D201" si="19">D197-E198</f>
        <v>-258318.15000000014</v>
      </c>
      <c r="E198" s="6">
        <v>33</v>
      </c>
      <c r="F198" s="16"/>
      <c r="G198" s="6"/>
      <c r="H198" s="1" t="s">
        <v>109</v>
      </c>
      <c r="L198" s="7"/>
    </row>
    <row r="199" spans="1:12">
      <c r="A199" s="12">
        <v>45168</v>
      </c>
      <c r="B199" s="5"/>
      <c r="C199" s="5"/>
      <c r="D199" s="6">
        <f t="shared" si="19"/>
        <v>-258538.15000000014</v>
      </c>
      <c r="E199" s="6">
        <v>220</v>
      </c>
      <c r="F199" s="16">
        <v>1</v>
      </c>
      <c r="G199" s="6">
        <v>1510</v>
      </c>
      <c r="H199" s="8" t="s">
        <v>113</v>
      </c>
      <c r="L199" s="7"/>
    </row>
    <row r="200" spans="1:12">
      <c r="A200" s="12">
        <v>45178</v>
      </c>
      <c r="B200" s="5"/>
      <c r="C200" s="5"/>
      <c r="D200" s="45">
        <f t="shared" ref="D200:D207" si="20">D199-E200-G199</f>
        <v>-262248.15000000014</v>
      </c>
      <c r="E200" s="6">
        <v>2200</v>
      </c>
      <c r="F200" s="16"/>
      <c r="G200" s="6"/>
      <c r="H200" s="8" t="s">
        <v>111</v>
      </c>
      <c r="L200" s="7"/>
    </row>
    <row r="201" spans="1:12">
      <c r="A201" s="12">
        <v>45178</v>
      </c>
      <c r="B201" s="5"/>
      <c r="C201" s="5"/>
      <c r="D201" s="6">
        <f t="shared" si="19"/>
        <v>-262343.15000000014</v>
      </c>
      <c r="E201" s="6">
        <v>95</v>
      </c>
      <c r="F201" s="16">
        <v>1</v>
      </c>
      <c r="G201" s="6">
        <v>1532</v>
      </c>
      <c r="H201" s="8" t="s">
        <v>112</v>
      </c>
      <c r="L201" s="7"/>
    </row>
    <row r="202" spans="1:12">
      <c r="A202" s="12">
        <v>45209</v>
      </c>
      <c r="B202" s="5"/>
      <c r="C202" s="5"/>
      <c r="D202" s="45">
        <f t="shared" si="20"/>
        <v>-266170.15000000014</v>
      </c>
      <c r="E202" s="6">
        <v>2295</v>
      </c>
      <c r="F202" s="16"/>
      <c r="G202" s="6"/>
      <c r="H202" s="8" t="s">
        <v>111</v>
      </c>
      <c r="L202" s="7"/>
    </row>
    <row r="203" spans="1:12">
      <c r="A203" s="12">
        <v>45209</v>
      </c>
      <c r="B203" s="5"/>
      <c r="C203" s="5"/>
      <c r="D203" s="6">
        <f t="shared" si="20"/>
        <v>-266251.15000000014</v>
      </c>
      <c r="E203" s="6">
        <v>81</v>
      </c>
      <c r="F203" s="16">
        <v>1</v>
      </c>
      <c r="G203" s="6">
        <v>1555</v>
      </c>
      <c r="H203" s="8" t="s">
        <v>112</v>
      </c>
      <c r="L203" s="7"/>
    </row>
    <row r="204" spans="1:12">
      <c r="A204" s="12">
        <v>45241</v>
      </c>
      <c r="B204" s="5"/>
      <c r="C204" s="5"/>
      <c r="D204" s="45">
        <f>D203-E204-G203</f>
        <v>-270106.15000000014</v>
      </c>
      <c r="E204" s="6">
        <v>2300</v>
      </c>
      <c r="F204" s="16"/>
      <c r="G204" s="6"/>
      <c r="H204" s="8" t="s">
        <v>111</v>
      </c>
      <c r="L204" s="7"/>
    </row>
    <row r="205" spans="1:12">
      <c r="A205" s="12">
        <v>45241</v>
      </c>
      <c r="B205" s="5"/>
      <c r="C205" s="5"/>
      <c r="D205" s="6">
        <f t="shared" si="20"/>
        <v>-270191.15000000014</v>
      </c>
      <c r="E205" s="6">
        <v>85</v>
      </c>
      <c r="F205" s="16">
        <v>2</v>
      </c>
      <c r="G205" s="6">
        <v>3165</v>
      </c>
      <c r="H205" s="8" t="s">
        <v>112</v>
      </c>
      <c r="L205" s="7"/>
    </row>
    <row r="206" spans="1:12">
      <c r="A206" s="12">
        <v>45292</v>
      </c>
      <c r="B206" s="5"/>
      <c r="C206" s="5"/>
      <c r="D206" s="45">
        <f t="shared" si="20"/>
        <v>-273576.15000000014</v>
      </c>
      <c r="E206" s="6">
        <v>220</v>
      </c>
      <c r="F206" s="16">
        <v>1</v>
      </c>
      <c r="G206" s="6">
        <v>1598</v>
      </c>
      <c r="L206" s="7"/>
    </row>
    <row r="207" spans="1:12">
      <c r="A207" s="12">
        <v>45324</v>
      </c>
      <c r="B207" s="5"/>
      <c r="C207" s="5"/>
      <c r="D207" s="6">
        <f t="shared" si="20"/>
        <v>-275174.15000000014</v>
      </c>
      <c r="E207" s="6"/>
      <c r="F207" s="16"/>
      <c r="G207" s="6"/>
      <c r="L207" s="7"/>
    </row>
    <row r="208" spans="1:12">
      <c r="A208" s="12"/>
      <c r="B208" s="5"/>
      <c r="C208" s="5"/>
      <c r="D208" s="6"/>
      <c r="E208" s="6"/>
      <c r="F208" s="16"/>
      <c r="G208" s="6"/>
      <c r="L208" s="7"/>
    </row>
    <row r="209" spans="1:12">
      <c r="A209" s="12"/>
      <c r="B209" s="5"/>
      <c r="C209" s="47"/>
      <c r="D209" s="6"/>
      <c r="E209" s="6"/>
      <c r="F209" s="6"/>
      <c r="G209" s="6"/>
      <c r="L209" s="7"/>
    </row>
    <row r="210" spans="1:12">
      <c r="A210" s="12"/>
      <c r="B210" s="5"/>
      <c r="C210" s="5"/>
      <c r="D210" s="6"/>
      <c r="E210" s="6"/>
      <c r="F210" s="6"/>
      <c r="G210" s="6"/>
      <c r="L210" s="7"/>
    </row>
    <row r="211" spans="1:12">
      <c r="A211" s="12"/>
      <c r="B211" s="5">
        <f t="shared" ref="B211:C211" si="21">SUM(B11:B210)</f>
        <v>313010.63000000006</v>
      </c>
      <c r="C211" s="5">
        <f t="shared" si="21"/>
        <v>-215697.90000000002</v>
      </c>
      <c r="D211" s="5"/>
      <c r="E211" s="5">
        <f>SUM(E11:E210)</f>
        <v>190503.56000000006</v>
      </c>
      <c r="F211" s="5"/>
      <c r="G211" s="5">
        <f>SUM(G11:G210)</f>
        <v>161331</v>
      </c>
      <c r="L211" s="7"/>
    </row>
    <row r="212" spans="1:12">
      <c r="B212" s="9"/>
      <c r="G212" s="9"/>
    </row>
    <row r="214" spans="1:12" ht="15.75">
      <c r="A214" s="50" t="s">
        <v>102</v>
      </c>
      <c r="B214" s="50"/>
      <c r="C214" s="50"/>
      <c r="D214" s="50"/>
      <c r="E214" s="50"/>
      <c r="F214" s="50"/>
      <c r="G214" s="50"/>
      <c r="H214" s="50"/>
      <c r="J214" s="13"/>
      <c r="K214" s="13"/>
    </row>
    <row r="216" spans="1:12" ht="15.75">
      <c r="A216" s="50" t="s">
        <v>103</v>
      </c>
      <c r="B216" s="50"/>
      <c r="C216" s="50"/>
      <c r="D216" s="50"/>
      <c r="E216" s="50"/>
      <c r="F216" s="50"/>
      <c r="G216" s="50"/>
    </row>
    <row r="218" spans="1:12" ht="15.75">
      <c r="A218" s="50" t="s">
        <v>104</v>
      </c>
      <c r="B218" s="50"/>
      <c r="C218" s="50"/>
      <c r="D218" s="50"/>
      <c r="E218" s="50"/>
      <c r="F218" s="50"/>
      <c r="G218" s="50"/>
    </row>
    <row r="220" spans="1:12" ht="25.5">
      <c r="F220" s="44" t="s">
        <v>22</v>
      </c>
    </row>
    <row r="222" spans="1:12" ht="18">
      <c r="C222" s="46"/>
      <c r="E222" s="20"/>
    </row>
  </sheetData>
  <mergeCells count="12">
    <mergeCell ref="A218:G218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214:H214"/>
    <mergeCell ref="A216:G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241θ1α1-2-3{παλιό</vt:lpstr>
      <vt:lpstr>241θ1 βάσει Δ.Ο.Υ.</vt:lpstr>
      <vt:lpstr>241Θ1 βάσει ROCHILD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2022-09-12T16:17:10Z</dcterms:created>
  <dcterms:modified xsi:type="dcterms:W3CDTF">2024-03-10T05:50:25Z</dcterms:modified>
</cp:coreProperties>
</file>