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0635" windowHeight="5190"/>
  </bookViews>
  <sheets>
    <sheet name="291-κ-15-17" sheetId="4" r:id="rId1"/>
  </sheets>
  <calcPr calcId="125725"/>
</workbook>
</file>

<file path=xl/calcChain.xml><?xml version="1.0" encoding="utf-8"?>
<calcChain xmlns="http://schemas.openxmlformats.org/spreadsheetml/2006/main">
  <c r="AC36" i="4"/>
  <c r="AC34"/>
  <c r="AE38"/>
  <c r="AE36"/>
  <c r="AD12"/>
  <c r="AD11"/>
  <c r="AD10"/>
  <c r="Z5"/>
  <c r="Z4"/>
  <c r="Z3"/>
  <c r="AD5"/>
  <c r="AA24"/>
  <c r="AA23"/>
  <c r="AD28" l="1"/>
  <c r="Z7" l="1"/>
  <c r="AA7" s="1"/>
  <c r="Z8"/>
  <c r="AA8" s="1"/>
  <c r="Z9"/>
  <c r="AA9" s="1"/>
  <c r="AA10"/>
  <c r="AA4" l="1"/>
  <c r="AA5"/>
  <c r="AA3"/>
  <c r="AA26" l="1"/>
  <c r="AB26"/>
  <c r="AE34" s="1"/>
  <c r="AE40" s="1"/>
  <c r="Z26"/>
</calcChain>
</file>

<file path=xl/sharedStrings.xml><?xml version="1.0" encoding="utf-8"?>
<sst xmlns="http://schemas.openxmlformats.org/spreadsheetml/2006/main" count="61" uniqueCount="36">
  <si>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</si>
  <si>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</si>
  <si>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</si>
  <si>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</si>
  <si>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</si>
  <si>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</si>
  <si>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</si>
  <si>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</si>
  <si>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</si>
  <si>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</si>
  <si>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</si>
  <si>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</si>
  <si>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zηλ-π.χ.-1</t>
  </si>
  <si>
    <t>ΤΑΝ</t>
  </si>
  <si>
    <t>δρχ</t>
  </si>
  <si>
    <t>ευρω</t>
  </si>
  <si>
    <t>δωρΓονΠροίκες</t>
  </si>
  <si>
    <t>1980-8ος</t>
  </si>
  <si>
    <t>1970-8ος</t>
  </si>
  <si>
    <t>δανεια</t>
  </si>
  <si>
    <t>στατιστική τιμή</t>
  </si>
  <si>
    <t>τερζίδου</t>
  </si>
  <si>
    <t>γενιά κ. Τερζίδου</t>
  </si>
  <si>
    <t>κ. Τερζίδης</t>
  </si>
  <si>
    <t>γενιά κ. Τερζίδη</t>
  </si>
  <si>
    <t>1990-8ος</t>
  </si>
  <si>
    <t>2016/1ος</t>
  </si>
  <si>
    <t>βάσει τράπεζας ΔΑΝΕΙΣΜΟΥ</t>
  </si>
  <si>
    <t>βάσει τράπεζας ΚΑΤΑΘΕΣΕΩΝ</t>
  </si>
  <si>
    <t>μίσθωση</t>
  </si>
  <si>
    <t>δεκαετία του 90 = 120.000*4*10</t>
  </si>
  <si>
    <t>291κ-15-17 = προς τους πολίτες</t>
  </si>
  <si>
    <t>πρώην γενιά</t>
  </si>
  <si>
    <t>δεκαετία του 70 = 30.000*4*10</t>
  </si>
  <si>
    <t>δεκαετία του 80 = 94.000*4*10</t>
  </si>
  <si>
    <t>συντελεστής αξίας γης &amp; πλήθους πράξεων  (Θάσος vs Αθήνα) = 11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</si>
</sst>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0" borderId="5" xfId="0" applyFont="1" applyBorder="1"/>
    <xf numFmtId="164" fontId="2" fillId="9" borderId="5" xfId="1" applyNumberFormat="1" applyFont="1" applyFill="1" applyBorder="1"/>
    <xf numFmtId="0" fontId="2" fillId="0" borderId="1" xfId="0" applyFont="1" applyBorder="1"/>
    <xf numFmtId="43" fontId="2" fillId="0" borderId="0" xfId="1" applyFont="1"/>
    <xf numFmtId="43" fontId="2" fillId="0" borderId="0" xfId="0" applyNumberFormat="1" applyFont="1"/>
    <xf numFmtId="43" fontId="2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/>
    <xf numFmtId="164" fontId="2" fillId="0" borderId="5" xfId="1" applyNumberFormat="1" applyFont="1" applyFill="1" applyBorder="1"/>
    <xf numFmtId="164" fontId="2" fillId="0" borderId="1" xfId="1" applyNumberFormat="1" applyFont="1" applyFill="1" applyBorder="1"/>
    <xf numFmtId="0" fontId="2" fillId="9" borderId="5" xfId="0" applyFont="1" applyFill="1" applyBorder="1"/>
    <xf numFmtId="164" fontId="2" fillId="0" borderId="0" xfId="0" applyNumberFormat="1" applyFont="1" applyAlignment="1"/>
    <xf numFmtId="164" fontId="2" fillId="0" borderId="0" xfId="1" applyNumberFormat="1" applyFont="1" applyAlignment="1"/>
    <xf numFmtId="164" fontId="2" fillId="0" borderId="0" xfId="1" applyNumberFormat="1" applyFont="1"/>
    <xf numFmtId="164" fontId="2" fillId="0" borderId="1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64" fontId="2" fillId="6" borderId="5" xfId="1" applyNumberFormat="1" applyFont="1" applyFill="1" applyBorder="1"/>
    <xf numFmtId="164" fontId="2" fillId="3" borderId="1" xfId="1" applyNumberFormat="1" applyFont="1" applyFill="1" applyBorder="1"/>
    <xf numFmtId="164" fontId="2" fillId="3" borderId="5" xfId="1" applyNumberFormat="1" applyFont="1" applyFill="1" applyBorder="1"/>
    <xf numFmtId="3" fontId="2" fillId="0" borderId="0" xfId="0" applyNumberFormat="1" applyFont="1"/>
    <xf numFmtId="0" fontId="2" fillId="0" borderId="0" xfId="0" applyFont="1" applyAlignment="1">
      <alignment horizontal="center"/>
    </xf>
    <xf numFmtId="164" fontId="4" fillId="0" borderId="0" xfId="0" applyNumberFormat="1" applyFont="1"/>
    <xf numFmtId="164" fontId="2" fillId="10" borderId="5" xfId="1" applyNumberFormat="1" applyFont="1" applyFill="1" applyBorder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2" fillId="0" borderId="5" xfId="1" applyFont="1" applyFill="1" applyBorder="1"/>
    <xf numFmtId="43" fontId="2" fillId="9" borderId="5" xfId="1" applyFont="1" applyFill="1" applyBorder="1"/>
    <xf numFmtId="43" fontId="2" fillId="10" borderId="5" xfId="1" applyFont="1" applyFill="1" applyBorder="1"/>
    <xf numFmtId="164" fontId="2" fillId="10" borderId="1" xfId="1" applyNumberFormat="1" applyFont="1" applyFill="1" applyBorder="1"/>
    <xf numFmtId="43" fontId="2" fillId="10" borderId="1" xfId="1" applyFont="1" applyFill="1" applyBorder="1"/>
    <xf numFmtId="164" fontId="2" fillId="2" borderId="5" xfId="1" applyNumberFormat="1" applyFont="1" applyFill="1" applyBorder="1"/>
    <xf numFmtId="164" fontId="2" fillId="2" borderId="0" xfId="0" applyNumberFormat="1" applyFont="1" applyFill="1"/>
    <xf numFmtId="0" fontId="2" fillId="4" borderId="0" xfId="0" applyFont="1" applyFill="1"/>
    <xf numFmtId="0" fontId="2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00"/>
      <color rgb="FF00FFFF"/>
      <color rgb="FFFF99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topLeftCell="I1" workbookViewId="0">
      <pane ySplit="2" topLeftCell="A3" activePane="bottomLeft" state="frozen"/>
      <selection pane="bottomLeft" activeCell="AC45" sqref="AC45"/>
    </sheetView>
  </sheetViews>
  <sheetFormatPr defaultRowHeight="11.25"/>
  <cols>
    <col min="1" max="1" width="5.6640625" style="2" bestFit="1" customWidth="1"/>
    <col min="2" max="2" width="10" style="2" bestFit="1" customWidth="1"/>
    <col min="3" max="3" width="7" style="2" bestFit="1" customWidth="1"/>
    <col min="4" max="4" width="7.33203125" style="2" bestFit="1" customWidth="1"/>
    <col min="5" max="8" width="7" style="2" bestFit="1" customWidth="1"/>
    <col min="9" max="9" width="7.33203125" style="2" bestFit="1" customWidth="1"/>
    <col min="10" max="16" width="7" style="2" bestFit="1" customWidth="1"/>
    <col min="17" max="17" width="8" style="2" bestFit="1" customWidth="1"/>
    <col min="18" max="21" width="7" style="2" bestFit="1" customWidth="1"/>
    <col min="22" max="22" width="7.5546875" style="2" bestFit="1" customWidth="1"/>
    <col min="23" max="25" width="7" style="2" bestFit="1" customWidth="1"/>
    <col min="26" max="28" width="8.6640625" style="2" bestFit="1" customWidth="1"/>
    <col min="29" max="29" width="11.6640625" style="2" bestFit="1" customWidth="1"/>
    <col min="30" max="30" width="9.88671875" style="2" customWidth="1"/>
    <col min="31" max="31" width="17.77734375" style="2" bestFit="1" customWidth="1"/>
    <col min="32" max="16384" width="8.88671875" style="2"/>
  </cols>
  <sheetData>
    <row r="1" spans="1:32">
      <c r="A1" s="1"/>
      <c r="B1" s="39" t="s">
        <v>0</v>
      </c>
      <c r="C1" s="40"/>
      <c r="D1" s="44" t="s">
        <v>1</v>
      </c>
      <c r="E1" s="45"/>
      <c r="F1" s="39" t="s">
        <v>2</v>
      </c>
      <c r="G1" s="40"/>
      <c r="H1" s="41" t="s">
        <v>3</v>
      </c>
      <c r="I1" s="42"/>
      <c r="J1" s="39" t="s">
        <v>4</v>
      </c>
      <c r="K1" s="43"/>
      <c r="L1" s="44" t="s">
        <v>5</v>
      </c>
      <c r="M1" s="45"/>
      <c r="N1" s="39" t="s">
        <v>6</v>
      </c>
      <c r="O1" s="43"/>
      <c r="P1" s="41" t="s">
        <v>7</v>
      </c>
      <c r="Q1" s="42"/>
      <c r="R1" s="39" t="s">
        <v>8</v>
      </c>
      <c r="S1" s="43"/>
      <c r="T1" s="44" t="s">
        <v>9</v>
      </c>
      <c r="U1" s="45"/>
      <c r="V1" s="39" t="s">
        <v>10</v>
      </c>
      <c r="W1" s="43"/>
      <c r="X1" s="41" t="s">
        <v>11</v>
      </c>
      <c r="Y1" s="42"/>
      <c r="Z1" s="49" t="s">
        <v>14</v>
      </c>
      <c r="AA1" s="49" t="s">
        <v>15</v>
      </c>
      <c r="AB1" s="49" t="s">
        <v>12</v>
      </c>
      <c r="AC1" s="47" t="s">
        <v>20</v>
      </c>
      <c r="AD1" s="48"/>
    </row>
    <row r="2" spans="1:32">
      <c r="A2" s="1"/>
      <c r="B2" s="3" t="s">
        <v>13</v>
      </c>
      <c r="C2" s="3" t="s">
        <v>12</v>
      </c>
      <c r="D2" s="4" t="s">
        <v>13</v>
      </c>
      <c r="E2" s="4" t="s">
        <v>12</v>
      </c>
      <c r="F2" s="3" t="s">
        <v>13</v>
      </c>
      <c r="G2" s="3" t="s">
        <v>12</v>
      </c>
      <c r="H2" s="5" t="s">
        <v>13</v>
      </c>
      <c r="I2" s="5" t="s">
        <v>12</v>
      </c>
      <c r="J2" s="3" t="s">
        <v>13</v>
      </c>
      <c r="K2" s="3" t="s">
        <v>12</v>
      </c>
      <c r="L2" s="4" t="s">
        <v>13</v>
      </c>
      <c r="M2" s="4" t="s">
        <v>12</v>
      </c>
      <c r="N2" s="3" t="s">
        <v>13</v>
      </c>
      <c r="O2" s="3" t="s">
        <v>12</v>
      </c>
      <c r="P2" s="5" t="s">
        <v>13</v>
      </c>
      <c r="Q2" s="5" t="s">
        <v>12</v>
      </c>
      <c r="R2" s="3" t="s">
        <v>13</v>
      </c>
      <c r="S2" s="3" t="s">
        <v>12</v>
      </c>
      <c r="T2" s="4" t="s">
        <v>13</v>
      </c>
      <c r="U2" s="4" t="s">
        <v>12</v>
      </c>
      <c r="V2" s="3" t="s">
        <v>13</v>
      </c>
      <c r="W2" s="3" t="s">
        <v>12</v>
      </c>
      <c r="X2" s="5" t="s">
        <v>13</v>
      </c>
      <c r="Y2" s="5" t="s">
        <v>12</v>
      </c>
      <c r="Z2" s="50"/>
      <c r="AA2" s="50"/>
      <c r="AB2" s="50"/>
      <c r="AC2" s="47"/>
      <c r="AD2" s="48"/>
    </row>
    <row r="3" spans="1:32">
      <c r="A3" s="6">
        <v>1970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4">
        <v>611</v>
      </c>
      <c r="Q3" s="14">
        <v>12972.46</v>
      </c>
      <c r="R3" s="7"/>
      <c r="S3" s="7"/>
      <c r="T3" s="7"/>
      <c r="U3" s="7"/>
      <c r="V3" s="7"/>
      <c r="W3" s="7"/>
      <c r="X3" s="7"/>
      <c r="Y3" s="7"/>
      <c r="Z3" s="14">
        <f>P3*8</f>
        <v>4888</v>
      </c>
      <c r="AA3" s="31">
        <f>Z3/340.75</f>
        <v>14.344827586206897</v>
      </c>
      <c r="AB3" s="36">
        <v>31710</v>
      </c>
    </row>
    <row r="4" spans="1:32">
      <c r="A4" s="6">
        <v>1980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4">
        <v>10435</v>
      </c>
      <c r="Q4" s="14">
        <v>60553.27</v>
      </c>
      <c r="R4" s="7"/>
      <c r="S4" s="7"/>
      <c r="T4" s="7"/>
      <c r="U4" s="7"/>
      <c r="V4" s="7"/>
      <c r="W4" s="7"/>
      <c r="X4" s="7"/>
      <c r="Y4" s="7"/>
      <c r="Z4" s="14">
        <f t="shared" ref="Z4" si="0">P4*8</f>
        <v>83480</v>
      </c>
      <c r="AA4" s="31">
        <f t="shared" ref="AA4:AA10" si="1">Z4/340.75</f>
        <v>244.98899486426998</v>
      </c>
      <c r="AB4" s="36">
        <v>96358</v>
      </c>
    </row>
    <row r="5" spans="1:32">
      <c r="A5" s="6">
        <v>1990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4">
        <v>200802</v>
      </c>
      <c r="Q5" s="14">
        <v>146566.51</v>
      </c>
      <c r="R5" s="7"/>
      <c r="S5" s="7"/>
      <c r="T5" s="7"/>
      <c r="U5" s="7"/>
      <c r="V5" s="7"/>
      <c r="W5" s="7"/>
      <c r="X5" s="7"/>
      <c r="Y5" s="7"/>
      <c r="Z5" s="14">
        <f>P5*6</f>
        <v>1204812</v>
      </c>
      <c r="AA5" s="31">
        <f t="shared" si="1"/>
        <v>3535.7652237710931</v>
      </c>
      <c r="AB5" s="36">
        <v>91185</v>
      </c>
      <c r="AD5" s="37">
        <f>AB3+AB4+AB5</f>
        <v>219253</v>
      </c>
      <c r="AF5" s="13"/>
    </row>
    <row r="6" spans="1:32">
      <c r="A6" s="1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32"/>
      <c r="AB6" s="7"/>
    </row>
    <row r="7" spans="1:32">
      <c r="A7" s="6">
        <v>1998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4">
        <v>90933</v>
      </c>
      <c r="Q7" s="14">
        <v>5766</v>
      </c>
      <c r="R7" s="14">
        <v>371874</v>
      </c>
      <c r="S7" s="14">
        <v>23132</v>
      </c>
      <c r="T7" s="14">
        <v>797050</v>
      </c>
      <c r="U7" s="14">
        <v>48660</v>
      </c>
      <c r="V7" s="14">
        <v>202323</v>
      </c>
      <c r="W7" s="14">
        <v>12034</v>
      </c>
      <c r="X7" s="14">
        <v>735122</v>
      </c>
      <c r="Y7" s="14">
        <v>43202</v>
      </c>
      <c r="Z7" s="14">
        <f t="shared" ref="Z7:Z9" si="2">B7+D7+F7+H7+J7+L7+N7+P7+R7+T7+V7+X7</f>
        <v>2197302</v>
      </c>
      <c r="AA7" s="31">
        <f t="shared" si="1"/>
        <v>6448.4284666177546</v>
      </c>
      <c r="AB7" s="14">
        <v>77398</v>
      </c>
      <c r="AC7" s="26"/>
      <c r="AD7" s="2" t="s">
        <v>23</v>
      </c>
    </row>
    <row r="8" spans="1:32">
      <c r="A8" s="8">
        <v>1999</v>
      </c>
      <c r="B8" s="15">
        <v>325597</v>
      </c>
      <c r="C8" s="15">
        <v>428118</v>
      </c>
      <c r="D8" s="15">
        <v>27807</v>
      </c>
      <c r="E8" s="15">
        <v>35877</v>
      </c>
      <c r="F8" s="15">
        <v>564405</v>
      </c>
      <c r="G8" s="15">
        <v>714465</v>
      </c>
      <c r="H8" s="15">
        <v>131391</v>
      </c>
      <c r="I8" s="15">
        <v>163194</v>
      </c>
      <c r="J8" s="15">
        <v>145291</v>
      </c>
      <c r="K8" s="15">
        <v>177068</v>
      </c>
      <c r="L8" s="15">
        <v>368605</v>
      </c>
      <c r="M8" s="15">
        <v>440771</v>
      </c>
      <c r="N8" s="15">
        <v>244372</v>
      </c>
      <c r="O8" s="15">
        <v>286718</v>
      </c>
      <c r="P8" s="15">
        <v>928163</v>
      </c>
      <c r="Q8" s="15">
        <v>1068171</v>
      </c>
      <c r="R8" s="15">
        <v>412815</v>
      </c>
      <c r="S8" s="15">
        <v>466112</v>
      </c>
      <c r="T8" s="15">
        <v>172317</v>
      </c>
      <c r="U8" s="15">
        <v>191095</v>
      </c>
      <c r="V8" s="15">
        <v>135665</v>
      </c>
      <c r="W8" s="15">
        <v>147481</v>
      </c>
      <c r="X8" s="15">
        <v>173915</v>
      </c>
      <c r="Y8" s="15">
        <v>185428</v>
      </c>
      <c r="Z8" s="14">
        <f t="shared" si="2"/>
        <v>3630343</v>
      </c>
      <c r="AA8" s="31">
        <f t="shared" si="1"/>
        <v>10653.977989728541</v>
      </c>
      <c r="AB8" s="14">
        <v>103550</v>
      </c>
    </row>
    <row r="9" spans="1:32">
      <c r="A9" s="8">
        <v>2000</v>
      </c>
      <c r="B9" s="15">
        <v>59707</v>
      </c>
      <c r="C9" s="15">
        <v>62430</v>
      </c>
      <c r="D9" s="15">
        <v>216657</v>
      </c>
      <c r="E9" s="15">
        <v>222623</v>
      </c>
      <c r="F9" s="15">
        <v>128250</v>
      </c>
      <c r="G9" s="14">
        <v>129138</v>
      </c>
      <c r="H9" s="15">
        <v>151165</v>
      </c>
      <c r="I9" s="15">
        <v>149624</v>
      </c>
      <c r="J9" s="15">
        <v>604062</v>
      </c>
      <c r="K9" s="15">
        <v>586249</v>
      </c>
      <c r="L9" s="15">
        <v>292497</v>
      </c>
      <c r="M9" s="15">
        <v>278364</v>
      </c>
      <c r="N9" s="15">
        <v>221078</v>
      </c>
      <c r="O9" s="15">
        <v>206597</v>
      </c>
      <c r="P9" s="15">
        <v>699299</v>
      </c>
      <c r="Q9" s="15">
        <v>640931</v>
      </c>
      <c r="R9" s="15">
        <v>221909</v>
      </c>
      <c r="S9" s="15">
        <v>199511</v>
      </c>
      <c r="T9" s="15">
        <v>284548</v>
      </c>
      <c r="U9" s="15">
        <v>251088</v>
      </c>
      <c r="V9" s="15">
        <v>534494</v>
      </c>
      <c r="W9" s="15">
        <v>462931</v>
      </c>
      <c r="X9" s="15">
        <v>754381</v>
      </c>
      <c r="Y9" s="14">
        <v>640951</v>
      </c>
      <c r="Z9" s="14">
        <f t="shared" si="2"/>
        <v>4168047</v>
      </c>
      <c r="AA9" s="31">
        <f t="shared" si="1"/>
        <v>12231.979457079971</v>
      </c>
      <c r="AB9" s="14">
        <v>98858</v>
      </c>
      <c r="AD9" s="19"/>
    </row>
    <row r="10" spans="1:32">
      <c r="A10" s="8">
        <v>2001</v>
      </c>
      <c r="B10" s="15">
        <v>405528</v>
      </c>
      <c r="C10" s="15">
        <v>338024</v>
      </c>
      <c r="D10" s="15">
        <v>880583</v>
      </c>
      <c r="E10" s="15">
        <v>720189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4"/>
      <c r="Z10" s="28">
        <v>4666666</v>
      </c>
      <c r="AA10" s="31">
        <f t="shared" si="1"/>
        <v>13695.278063096112</v>
      </c>
      <c r="AB10" s="14">
        <v>96722</v>
      </c>
      <c r="AC10" s="19"/>
      <c r="AD10" s="19">
        <f>30000*4*10</f>
        <v>1200000</v>
      </c>
      <c r="AE10" s="2" t="s">
        <v>33</v>
      </c>
    </row>
    <row r="11" spans="1:32">
      <c r="A11" s="8">
        <v>2002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4"/>
      <c r="Z11" s="22"/>
      <c r="AA11" s="33">
        <v>14444</v>
      </c>
      <c r="AB11" s="14">
        <v>91070</v>
      </c>
      <c r="AC11" s="19"/>
      <c r="AD11" s="19">
        <f>94000*4*10</f>
        <v>3760000</v>
      </c>
      <c r="AE11" s="2" t="s">
        <v>34</v>
      </c>
    </row>
    <row r="12" spans="1:32">
      <c r="A12" s="8">
        <v>2003</v>
      </c>
      <c r="B12" s="29">
        <v>828.3</v>
      </c>
      <c r="C12" s="20">
        <v>149111</v>
      </c>
      <c r="D12" s="2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2"/>
      <c r="AA12" s="33">
        <v>14888</v>
      </c>
      <c r="AB12" s="14">
        <v>84477</v>
      </c>
      <c r="AC12" s="19"/>
      <c r="AD12" s="19">
        <f>120000*4*10</f>
        <v>4800000</v>
      </c>
      <c r="AE12" s="2" t="s">
        <v>30</v>
      </c>
    </row>
    <row r="13" spans="1:32">
      <c r="A13" s="8">
        <v>2004</v>
      </c>
      <c r="B13" s="29">
        <v>605.61</v>
      </c>
      <c r="C13" s="20">
        <v>86894</v>
      </c>
      <c r="D13" s="2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2"/>
      <c r="AA13" s="33">
        <v>15555</v>
      </c>
      <c r="AB13" s="14">
        <v>79889</v>
      </c>
      <c r="AC13" s="19"/>
      <c r="AD13" s="19"/>
    </row>
    <row r="14" spans="1:32">
      <c r="A14" s="8">
        <v>2005</v>
      </c>
      <c r="B14" s="30">
        <v>882.64</v>
      </c>
      <c r="C14" s="15"/>
      <c r="D14" s="3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4"/>
      <c r="Z14" s="22"/>
      <c r="AA14" s="33">
        <v>16666</v>
      </c>
      <c r="AB14" s="14">
        <v>77495</v>
      </c>
      <c r="AC14" s="19"/>
      <c r="AD14" s="19"/>
    </row>
    <row r="15" spans="1:32">
      <c r="A15" s="8">
        <v>2006</v>
      </c>
      <c r="B15" s="30">
        <v>2774.1</v>
      </c>
      <c r="C15" s="15"/>
      <c r="D15" s="35">
        <v>4384.21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4"/>
      <c r="Z15" s="22"/>
      <c r="AA15" s="33">
        <v>41666</v>
      </c>
      <c r="AB15" s="14">
        <v>174686</v>
      </c>
      <c r="AC15" s="19"/>
      <c r="AD15" s="19"/>
    </row>
    <row r="16" spans="1:32">
      <c r="A16" s="8">
        <v>2007</v>
      </c>
      <c r="B16" s="30">
        <v>3614.91</v>
      </c>
      <c r="C16" s="15"/>
      <c r="D16" s="35">
        <v>2324.37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4"/>
      <c r="Z16" s="22"/>
      <c r="AA16" s="33">
        <v>57266</v>
      </c>
      <c r="AB16" s="14">
        <v>213898</v>
      </c>
      <c r="AC16" s="19"/>
      <c r="AD16" s="19"/>
    </row>
    <row r="17" spans="1:35">
      <c r="A17" s="8">
        <v>2008</v>
      </c>
      <c r="B17" s="35">
        <v>3940.51</v>
      </c>
      <c r="C17" s="15"/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4"/>
      <c r="Z17" s="22"/>
      <c r="AA17" s="33">
        <v>58108</v>
      </c>
      <c r="AB17" s="14">
        <v>192539</v>
      </c>
      <c r="AC17" s="19"/>
      <c r="AD17" s="19"/>
    </row>
    <row r="18" spans="1:35">
      <c r="A18" s="8">
        <v>2009</v>
      </c>
      <c r="B18" s="30">
        <v>1661.21</v>
      </c>
      <c r="C18" s="15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v>1675.99</v>
      </c>
      <c r="Q18" s="15"/>
      <c r="R18" s="15"/>
      <c r="S18" s="15"/>
      <c r="T18" s="15"/>
      <c r="U18" s="15"/>
      <c r="V18" s="15"/>
      <c r="W18" s="15"/>
      <c r="X18" s="15"/>
      <c r="Y18" s="14"/>
      <c r="Z18" s="22"/>
      <c r="AA18" s="33">
        <v>59999</v>
      </c>
      <c r="AB18" s="14">
        <v>180017</v>
      </c>
      <c r="AC18" s="19"/>
      <c r="AD18" s="19"/>
    </row>
    <row r="19" spans="1:35">
      <c r="A19" s="8">
        <v>2010</v>
      </c>
      <c r="B19" s="30">
        <v>2035.22</v>
      </c>
      <c r="C19" s="15"/>
      <c r="D19" s="3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4"/>
      <c r="Z19" s="22"/>
      <c r="AA19" s="33">
        <v>44444</v>
      </c>
      <c r="AB19" s="14">
        <v>122216</v>
      </c>
      <c r="AC19" s="19"/>
      <c r="AD19" s="19"/>
    </row>
    <row r="20" spans="1:35">
      <c r="A20" s="8">
        <v>2011</v>
      </c>
      <c r="B20" s="30">
        <v>1311.04</v>
      </c>
      <c r="C20" s="15"/>
      <c r="D20" s="3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4"/>
      <c r="Z20" s="22"/>
      <c r="AA20" s="33">
        <v>22222</v>
      </c>
      <c r="AB20" s="14">
        <v>55949</v>
      </c>
      <c r="AC20" s="19"/>
      <c r="AD20" s="19"/>
    </row>
    <row r="21" spans="1:35">
      <c r="A21" s="8">
        <v>2012</v>
      </c>
      <c r="B21" s="30">
        <v>1</v>
      </c>
      <c r="C21" s="15"/>
      <c r="D21" s="3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4"/>
      <c r="Z21" s="22"/>
      <c r="AA21" s="33">
        <v>18888</v>
      </c>
      <c r="AB21" s="14">
        <v>43576</v>
      </c>
      <c r="AC21" s="19"/>
      <c r="AD21" s="19"/>
    </row>
    <row r="22" spans="1:35">
      <c r="A22" s="8">
        <v>2013</v>
      </c>
      <c r="B22" s="30">
        <v>438.04</v>
      </c>
      <c r="C22" s="15"/>
      <c r="D22" s="3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4"/>
      <c r="Z22" s="22"/>
      <c r="AA22" s="33">
        <v>22222</v>
      </c>
      <c r="AB22" s="14">
        <v>47322</v>
      </c>
      <c r="AC22" s="19"/>
      <c r="AD22" s="19"/>
    </row>
    <row r="23" spans="1:35">
      <c r="A23" s="8">
        <v>2014</v>
      </c>
      <c r="B23" s="30">
        <v>1893.06</v>
      </c>
      <c r="C23" s="15">
        <v>27802</v>
      </c>
      <c r="D23" s="30">
        <v>316.82</v>
      </c>
      <c r="E23" s="15">
        <v>4568</v>
      </c>
      <c r="F23" s="15">
        <v>4572.6400000000003</v>
      </c>
      <c r="G23" s="15">
        <v>64659</v>
      </c>
      <c r="H23" s="15">
        <v>1403</v>
      </c>
      <c r="I23" s="15">
        <v>19464</v>
      </c>
      <c r="J23" s="15">
        <v>1784</v>
      </c>
      <c r="K23" s="15">
        <v>24284</v>
      </c>
      <c r="L23" s="15">
        <v>1160</v>
      </c>
      <c r="M23" s="15">
        <v>15493</v>
      </c>
      <c r="N23" s="15">
        <v>2502</v>
      </c>
      <c r="O23" s="15">
        <v>32789</v>
      </c>
      <c r="P23" s="15">
        <v>669</v>
      </c>
      <c r="Q23" s="15">
        <v>8602</v>
      </c>
      <c r="R23" s="15">
        <v>200.93</v>
      </c>
      <c r="S23" s="15">
        <v>2536</v>
      </c>
      <c r="T23" s="15">
        <v>2853</v>
      </c>
      <c r="U23" s="15">
        <v>35319</v>
      </c>
      <c r="V23" s="15">
        <v>2087</v>
      </c>
      <c r="W23" s="15">
        <v>25350</v>
      </c>
      <c r="X23" s="15">
        <v>6105</v>
      </c>
      <c r="Y23" s="14">
        <v>72761</v>
      </c>
      <c r="Z23" s="22"/>
      <c r="AA23" s="31">
        <f>B23+D23+F23+H23+J23+L23+N23+P23+R23+T23+V23+X23</f>
        <v>25546.45</v>
      </c>
      <c r="AB23" s="14">
        <v>50230</v>
      </c>
      <c r="AC23" s="19"/>
    </row>
    <row r="24" spans="1:35">
      <c r="A24" s="8">
        <v>2015</v>
      </c>
      <c r="B24" s="30">
        <v>1958.37</v>
      </c>
      <c r="C24" s="15">
        <v>22897</v>
      </c>
      <c r="D24" s="30">
        <v>5075.08</v>
      </c>
      <c r="E24" s="15">
        <v>58231</v>
      </c>
      <c r="F24" s="15">
        <v>3781.55</v>
      </c>
      <c r="G24" s="15">
        <v>42578</v>
      </c>
      <c r="H24" s="15">
        <v>35.81</v>
      </c>
      <c r="I24" s="15">
        <v>397</v>
      </c>
      <c r="J24" s="15">
        <v>1256.9000000000001</v>
      </c>
      <c r="K24" s="15">
        <v>13624</v>
      </c>
      <c r="L24" s="15">
        <v>1949.63</v>
      </c>
      <c r="M24" s="15">
        <v>20738</v>
      </c>
      <c r="N24" s="34">
        <v>7777</v>
      </c>
      <c r="O24" s="15"/>
      <c r="P24" s="15">
        <v>19329.22</v>
      </c>
      <c r="Q24" s="15">
        <v>197901</v>
      </c>
      <c r="R24" s="34">
        <v>8888</v>
      </c>
      <c r="S24" s="15"/>
      <c r="T24" s="15">
        <v>6988.2</v>
      </c>
      <c r="U24" s="15">
        <v>68881</v>
      </c>
      <c r="V24" s="15">
        <v>7777</v>
      </c>
      <c r="W24" s="15"/>
      <c r="X24" s="15">
        <v>5551.35</v>
      </c>
      <c r="Y24" s="14">
        <v>52677</v>
      </c>
      <c r="Z24" s="22"/>
      <c r="AA24" s="31">
        <f>B24+D24+F24+H24+J24+L24+N24+P24+R24+T24+V24+X24</f>
        <v>70368.11</v>
      </c>
      <c r="AB24" s="14">
        <v>128654</v>
      </c>
      <c r="AC24" s="19"/>
    </row>
    <row r="25" spans="1:35">
      <c r="A25" s="8">
        <v>2016</v>
      </c>
      <c r="B25" s="30">
        <v>508.62</v>
      </c>
      <c r="C25" s="15">
        <v>4739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/>
      <c r="Z25" s="22"/>
      <c r="AA25" s="33">
        <v>29999</v>
      </c>
      <c r="AB25" s="14">
        <v>51012</v>
      </c>
      <c r="AC25" s="19"/>
    </row>
    <row r="26" spans="1:3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5">
        <f>SUM(Z3:Z25)</f>
        <v>15955538</v>
      </c>
      <c r="AA26" s="30">
        <f>SUM(AA3:AA25)</f>
        <v>559106.32302274404</v>
      </c>
      <c r="AB26" s="15">
        <f>SUM(AB3:AB25)</f>
        <v>2188811</v>
      </c>
      <c r="AC26" s="19"/>
      <c r="AD26" s="13"/>
    </row>
    <row r="28" spans="1:35">
      <c r="AB28" s="13"/>
      <c r="AC28" s="13"/>
      <c r="AD28" s="13">
        <f>SUM(AD10:AD27)</f>
        <v>9760000</v>
      </c>
    </row>
    <row r="29" spans="1:35" ht="15.75">
      <c r="A29" s="51" t="s">
        <v>31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9"/>
      <c r="AD29" s="9"/>
      <c r="AE29" s="9"/>
      <c r="AF29" s="9"/>
      <c r="AG29" s="9"/>
      <c r="AH29" s="9"/>
      <c r="AI29" s="9"/>
    </row>
    <row r="30" spans="1:35">
      <c r="B30" s="46" t="s">
        <v>23</v>
      </c>
      <c r="C30" s="46"/>
      <c r="D30" s="46"/>
      <c r="AD30" s="13"/>
    </row>
    <row r="31" spans="1:35">
      <c r="B31" s="11" t="s">
        <v>16</v>
      </c>
      <c r="C31" s="2" t="s">
        <v>19</v>
      </c>
      <c r="D31" s="2" t="s">
        <v>29</v>
      </c>
      <c r="J31" s="9"/>
      <c r="Z31" s="10"/>
      <c r="AA31" s="10"/>
      <c r="AB31" s="9"/>
    </row>
    <row r="32" spans="1:35">
      <c r="A32" s="2" t="s">
        <v>18</v>
      </c>
      <c r="B32" s="18">
        <v>8</v>
      </c>
      <c r="C32" s="17">
        <v>1</v>
      </c>
      <c r="D32" s="12"/>
      <c r="E32" s="12"/>
      <c r="F32" s="12"/>
      <c r="G32" s="12"/>
      <c r="J32" s="10"/>
      <c r="L32" s="10"/>
      <c r="Z32" s="10"/>
      <c r="AA32" s="10"/>
      <c r="AE32" s="38" t="s">
        <v>35</v>
      </c>
    </row>
    <row r="33" spans="1:31">
      <c r="A33" s="2" t="s">
        <v>17</v>
      </c>
      <c r="B33" s="19">
        <v>4</v>
      </c>
      <c r="U33" s="13"/>
      <c r="AB33" s="10" t="s">
        <v>21</v>
      </c>
      <c r="AC33" s="19"/>
    </row>
    <row r="34" spans="1:31">
      <c r="A34" s="2" t="s">
        <v>25</v>
      </c>
      <c r="B34" s="19">
        <v>14</v>
      </c>
      <c r="C34" s="17">
        <v>2</v>
      </c>
      <c r="D34" s="17">
        <v>1</v>
      </c>
      <c r="E34" s="17"/>
      <c r="F34" s="13"/>
      <c r="G34" s="13"/>
      <c r="H34" s="9"/>
      <c r="L34" s="10"/>
      <c r="T34" s="10"/>
      <c r="Z34" s="2" t="s">
        <v>22</v>
      </c>
      <c r="AB34" s="25">
        <v>5000</v>
      </c>
      <c r="AC34" s="13">
        <f>AB34*AB26</f>
        <v>10944055000</v>
      </c>
      <c r="AE34" s="13">
        <f>AC34*11</f>
        <v>120384605000</v>
      </c>
    </row>
    <row r="35" spans="1:31">
      <c r="B35" s="19"/>
      <c r="AE35" s="13"/>
    </row>
    <row r="36" spans="1:31">
      <c r="B36" s="19"/>
      <c r="H36" s="2" t="s">
        <v>26</v>
      </c>
      <c r="I36" s="9">
        <v>2415</v>
      </c>
      <c r="J36" s="2" t="s">
        <v>27</v>
      </c>
      <c r="U36" s="10"/>
      <c r="Z36" s="2" t="s">
        <v>24</v>
      </c>
      <c r="AB36" s="25">
        <v>5000</v>
      </c>
      <c r="AC36" s="13">
        <f>AB36*AD28</f>
        <v>48800000000</v>
      </c>
      <c r="AE36" s="13">
        <f>AC36*11</f>
        <v>536800000000</v>
      </c>
    </row>
    <row r="37" spans="1:31">
      <c r="B37" s="19"/>
      <c r="H37" s="2" t="s">
        <v>26</v>
      </c>
      <c r="I37" s="9">
        <v>552.47</v>
      </c>
      <c r="J37" s="2" t="s">
        <v>28</v>
      </c>
      <c r="AE37" s="13"/>
    </row>
    <row r="38" spans="1:31">
      <c r="B38" s="19"/>
      <c r="Z38" s="2" t="s">
        <v>32</v>
      </c>
      <c r="AB38" s="25">
        <v>5000</v>
      </c>
      <c r="AC38" s="19">
        <v>88888888888</v>
      </c>
      <c r="AE38" s="13">
        <f>AC38*11</f>
        <v>977777777768</v>
      </c>
    </row>
    <row r="39" spans="1:31">
      <c r="B39" s="19"/>
    </row>
    <row r="40" spans="1:31">
      <c r="B40" s="19"/>
      <c r="AE40" s="27">
        <f>SUM(AE34:AE38)</f>
        <v>1634962382768</v>
      </c>
    </row>
    <row r="41" spans="1:31">
      <c r="Q41" s="25"/>
      <c r="Z41" s="19"/>
    </row>
    <row r="43" spans="1:31">
      <c r="V43" s="19"/>
    </row>
    <row r="46" spans="1:31">
      <c r="Z46" s="19"/>
    </row>
  </sheetData>
  <mergeCells count="18">
    <mergeCell ref="AC1:AD2"/>
    <mergeCell ref="Z1:Z2"/>
    <mergeCell ref="AB1:AB2"/>
    <mergeCell ref="A29:AB29"/>
    <mergeCell ref="AA1:AA2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B30:D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291-κ-15-17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2021-06-02T16:44:38Z</cp:lastPrinted>
  <dcterms:created xsi:type="dcterms:W3CDTF">2021-05-25T05:39:39Z</dcterms:created>
  <dcterms:modified xsi:type="dcterms:W3CDTF">2024-03-11T19:47:06Z</dcterms:modified>
</cp:coreProperties>
</file>