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tabRatio="933" activeTab="15"/>
  </bookViews>
  <sheets>
    <sheet name="λάθηΤΑΝ" sheetId="4" r:id="rId1"/>
    <sheet name="282α1" sheetId="11" r:id="rId2"/>
    <sheet name="282α2" sheetId="45" r:id="rId3"/>
    <sheet name="282β1" sheetId="36" r:id="rId4"/>
    <sheet name="282β2" sheetId="46" r:id="rId5"/>
    <sheet name="282γ" sheetId="44" r:id="rId6"/>
    <sheet name="282δ" sheetId="35" r:id="rId7"/>
    <sheet name="282ε" sheetId="50" r:id="rId8"/>
    <sheet name="282ζ" sheetId="51" r:id="rId9"/>
    <sheet name="282η" sheetId="39" r:id="rId10"/>
    <sheet name="282θ" sheetId="52" r:id="rId11"/>
    <sheet name="282ι" sheetId="41" r:id="rId12"/>
    <sheet name="282κ" sheetId="42" r:id="rId13"/>
    <sheet name="282λ" sheetId="47" r:id="rId14"/>
    <sheet name="282μ1" sheetId="48" r:id="rId15"/>
    <sheet name="282μ2" sheetId="49" r:id="rId16"/>
  </sheets>
  <calcPr calcId="125725"/>
</workbook>
</file>

<file path=xl/calcChain.xml><?xml version="1.0" encoding="utf-8"?>
<calcChain xmlns="http://schemas.openxmlformats.org/spreadsheetml/2006/main">
  <c r="L30" i="36"/>
  <c r="M32" i="51"/>
  <c r="E43" i="47"/>
  <c r="E41"/>
  <c r="E38"/>
  <c r="F41" i="11"/>
  <c r="F40"/>
  <c r="F39"/>
  <c r="L31" i="50"/>
  <c r="F32" i="45"/>
  <c r="F33"/>
  <c r="F38" i="11"/>
  <c r="L32" i="50"/>
  <c r="L30"/>
  <c r="K29" i="36"/>
  <c r="K28"/>
  <c r="K38" i="46"/>
  <c r="K37"/>
  <c r="K30" i="36"/>
  <c r="L32" i="51"/>
  <c r="L29" i="50"/>
  <c r="O30" i="44"/>
  <c r="N29"/>
  <c r="N37"/>
  <c r="N31"/>
  <c r="N35" i="35"/>
  <c r="N34"/>
  <c r="N33"/>
  <c r="O35" s="1"/>
  <c r="N32"/>
  <c r="N29"/>
  <c r="N28"/>
  <c r="L38" i="46" l="1"/>
  <c r="G33" i="45"/>
  <c r="O29" i="35"/>
  <c r="F29" i="11"/>
  <c r="K25" i="36"/>
  <c r="F28" i="45"/>
  <c r="F28" i="11"/>
  <c r="E26" i="47"/>
  <c r="K33" i="46"/>
  <c r="K32"/>
  <c r="L26" i="50"/>
  <c r="E24" i="47"/>
  <c r="N27" i="35"/>
  <c r="N26"/>
  <c r="L26" i="51"/>
  <c r="L25" i="50"/>
  <c r="O27" i="35" l="1"/>
  <c r="L33" i="46"/>
  <c r="L24" i="50"/>
  <c r="N43" i="44"/>
  <c r="N42"/>
  <c r="N41"/>
  <c r="N40"/>
  <c r="N39"/>
  <c r="F24" i="11"/>
  <c r="E104" i="47"/>
  <c r="E100"/>
  <c r="E87"/>
  <c r="F50" i="11"/>
  <c r="F49"/>
  <c r="F51"/>
  <c r="F52"/>
  <c r="F53"/>
  <c r="L47" i="50"/>
  <c r="F78" i="11"/>
  <c r="F77"/>
  <c r="K52" i="46"/>
  <c r="K51"/>
  <c r="L54" s="1"/>
  <c r="K54"/>
  <c r="K53"/>
  <c r="L48" i="50"/>
  <c r="O42" i="44" l="1"/>
  <c r="E56" i="47"/>
  <c r="E96"/>
  <c r="K36" i="36"/>
  <c r="K35"/>
  <c r="F40" i="39"/>
  <c r="L54" i="50" l="1"/>
  <c r="L53"/>
  <c r="F80" i="11" l="1"/>
  <c r="K44" i="36"/>
  <c r="F75" i="11"/>
  <c r="F79"/>
  <c r="F76"/>
  <c r="F69"/>
  <c r="F70"/>
  <c r="F71"/>
  <c r="F66"/>
  <c r="F67"/>
  <c r="F63"/>
  <c r="F64"/>
  <c r="F65"/>
  <c r="F62"/>
  <c r="F68"/>
  <c r="N50" i="35"/>
  <c r="N51"/>
  <c r="F34" i="39"/>
  <c r="F54" i="11"/>
  <c r="F55"/>
  <c r="F46"/>
  <c r="F48"/>
  <c r="K37" i="36"/>
  <c r="K38"/>
  <c r="K34"/>
  <c r="F27" i="39"/>
  <c r="F37" i="45"/>
  <c r="F36"/>
  <c r="G37" s="1"/>
  <c r="F44" i="11"/>
  <c r="K33" i="36"/>
  <c r="E102" i="47"/>
  <c r="E79"/>
  <c r="E76"/>
  <c r="E33"/>
  <c r="E31"/>
  <c r="F23" i="11"/>
  <c r="F26" i="45"/>
  <c r="F25"/>
  <c r="L25" i="51"/>
  <c r="L24"/>
  <c r="N25" i="35"/>
  <c r="N24"/>
  <c r="F27" i="45"/>
  <c r="F29"/>
  <c r="F26" i="11"/>
  <c r="F27"/>
  <c r="F30"/>
  <c r="K31" i="46"/>
  <c r="K30"/>
  <c r="F31" i="11"/>
  <c r="F32"/>
  <c r="F33"/>
  <c r="N31" i="35"/>
  <c r="N30"/>
  <c r="N25" i="44"/>
  <c r="F34" i="11"/>
  <c r="F35"/>
  <c r="F31" i="45"/>
  <c r="F36" i="11"/>
  <c r="F37"/>
  <c r="F42"/>
  <c r="F43"/>
  <c r="F45"/>
  <c r="F27" i="52"/>
  <c r="F26"/>
  <c r="F60" i="11"/>
  <c r="F56"/>
  <c r="F57"/>
  <c r="F58"/>
  <c r="F59"/>
  <c r="F61"/>
  <c r="O51" i="35" l="1"/>
  <c r="G27" i="52"/>
  <c r="O25" i="35"/>
  <c r="G26" i="45"/>
  <c r="M25" i="51"/>
  <c r="L31" i="46"/>
  <c r="O31" i="35"/>
  <c r="G31" i="45"/>
  <c r="F39" i="52"/>
  <c r="K50" i="46" l="1"/>
  <c r="K49"/>
  <c r="L49" i="51"/>
  <c r="L48"/>
  <c r="L44" i="50"/>
  <c r="K48" i="46"/>
  <c r="L47" i="51"/>
  <c r="L46"/>
  <c r="K47" i="46"/>
  <c r="L48" s="1"/>
  <c r="L50" l="1"/>
  <c r="L46" i="50" l="1"/>
  <c r="F38" i="39" l="1"/>
  <c r="F39"/>
  <c r="F42" i="52"/>
  <c r="F41"/>
  <c r="G42" l="1"/>
  <c r="K43" i="36"/>
  <c r="K45" i="46"/>
  <c r="K44"/>
  <c r="F35" i="52"/>
  <c r="F32"/>
  <c r="F31"/>
  <c r="F30"/>
  <c r="F29"/>
  <c r="K42" i="46"/>
  <c r="K41"/>
  <c r="G32" i="52" l="1"/>
  <c r="L45" i="46"/>
  <c r="L42"/>
  <c r="N49" i="35" l="1"/>
  <c r="N48"/>
  <c r="N39"/>
  <c r="N40"/>
  <c r="N41"/>
  <c r="N42"/>
  <c r="N43"/>
  <c r="N44"/>
  <c r="N45"/>
  <c r="N46"/>
  <c r="N47"/>
  <c r="N27" i="44"/>
  <c r="N28"/>
  <c r="N30"/>
  <c r="L50" i="51"/>
  <c r="L51"/>
  <c r="L52"/>
  <c r="L53"/>
  <c r="L49" i="50"/>
  <c r="L50"/>
  <c r="L51"/>
  <c r="L52"/>
  <c r="L45" i="51"/>
  <c r="L44"/>
  <c r="L40" i="50"/>
  <c r="L41"/>
  <c r="L42"/>
  <c r="L43"/>
  <c r="L39" i="51"/>
  <c r="L40"/>
  <c r="L41"/>
  <c r="L42"/>
  <c r="L36"/>
  <c r="L37"/>
  <c r="L38"/>
  <c r="L43"/>
  <c r="E67" i="47"/>
  <c r="E65"/>
  <c r="E61"/>
  <c r="L35" i="51"/>
  <c r="L34"/>
  <c r="F24" i="39"/>
  <c r="F25"/>
  <c r="L33" i="50"/>
  <c r="E53" i="47"/>
  <c r="E50"/>
  <c r="E48"/>
  <c r="M49" i="51" l="1"/>
  <c r="M44" i="50"/>
  <c r="M51"/>
  <c r="O47" i="35"/>
  <c r="O40"/>
  <c r="G25" i="39"/>
  <c r="M42" i="51"/>
  <c r="M35"/>
  <c r="O43" i="35"/>
  <c r="O45"/>
  <c r="O49"/>
  <c r="P51" s="1"/>
  <c r="M40" i="51"/>
  <c r="K24" i="36"/>
  <c r="L25" s="1"/>
  <c r="L33" i="51"/>
  <c r="L31"/>
  <c r="L29"/>
  <c r="L30"/>
  <c r="L28" i="50"/>
  <c r="L34"/>
  <c r="L35"/>
  <c r="L36"/>
  <c r="L37"/>
  <c r="L38"/>
  <c r="L39"/>
  <c r="L45"/>
  <c r="K26" i="36"/>
  <c r="K27"/>
  <c r="K31"/>
  <c r="K32"/>
  <c r="K39"/>
  <c r="K40"/>
  <c r="K41"/>
  <c r="K42"/>
  <c r="K55" i="46"/>
  <c r="K43"/>
  <c r="K35"/>
  <c r="K36"/>
  <c r="K39"/>
  <c r="K40"/>
  <c r="F25" i="52"/>
  <c r="F24"/>
  <c r="F45"/>
  <c r="F40"/>
  <c r="F37"/>
  <c r="F36"/>
  <c r="F34"/>
  <c r="N17"/>
  <c r="K18" i="4" s="1"/>
  <c r="N16" i="52"/>
  <c r="K17" i="4" s="1"/>
  <c r="N15" i="52"/>
  <c r="K16" i="4" s="1"/>
  <c r="N14" i="52"/>
  <c r="K15" i="4" s="1"/>
  <c r="N13" i="52"/>
  <c r="K14" i="4" s="1"/>
  <c r="N12" i="52"/>
  <c r="K13" i="4" s="1"/>
  <c r="N11" i="52"/>
  <c r="K12" i="4" s="1"/>
  <c r="N10" i="52"/>
  <c r="K11" i="4" s="1"/>
  <c r="N9" i="52"/>
  <c r="K10" i="4" s="1"/>
  <c r="N8" i="52"/>
  <c r="K9" i="4" s="1"/>
  <c r="N7" i="52"/>
  <c r="K8" i="4" s="1"/>
  <c r="N6" i="52"/>
  <c r="K7" i="4" s="1"/>
  <c r="N5" i="52"/>
  <c r="K6" i="4" s="1"/>
  <c r="N4" i="52"/>
  <c r="K5" i="4" s="1"/>
  <c r="N3" i="52"/>
  <c r="K4" i="4" s="1"/>
  <c r="N2" i="52"/>
  <c r="F37" i="39"/>
  <c r="F36"/>
  <c r="F33"/>
  <c r="F31"/>
  <c r="F30"/>
  <c r="F29"/>
  <c r="F26"/>
  <c r="F23"/>
  <c r="N3"/>
  <c r="J4" i="4" s="1"/>
  <c r="N4" i="39"/>
  <c r="J5" i="4" s="1"/>
  <c r="N5" i="39"/>
  <c r="J6" i="4" s="1"/>
  <c r="N6" i="39"/>
  <c r="J7" i="4" s="1"/>
  <c r="N7" i="39"/>
  <c r="J8" i="4" s="1"/>
  <c r="N8" i="39"/>
  <c r="J9" i="4" s="1"/>
  <c r="N9" i="39"/>
  <c r="J10" i="4" s="1"/>
  <c r="N10" i="39"/>
  <c r="J11" i="4" s="1"/>
  <c r="N11" i="39"/>
  <c r="J12" i="4" s="1"/>
  <c r="N12" i="39"/>
  <c r="J13" i="4" s="1"/>
  <c r="N13" i="39"/>
  <c r="J14" i="4" s="1"/>
  <c r="N14" i="39"/>
  <c r="J15" i="4" s="1"/>
  <c r="N15" i="39"/>
  <c r="J16" i="4" s="1"/>
  <c r="N16" i="39"/>
  <c r="J17" i="4" s="1"/>
  <c r="N17" i="39"/>
  <c r="J18" i="4" s="1"/>
  <c r="N2" i="39"/>
  <c r="J3" i="4" s="1"/>
  <c r="L28" i="51"/>
  <c r="L27"/>
  <c r="N17"/>
  <c r="I18" i="4" s="1"/>
  <c r="N16" i="51"/>
  <c r="I17" i="4" s="1"/>
  <c r="N15" i="51"/>
  <c r="I16" i="4" s="1"/>
  <c r="N14" i="51"/>
  <c r="I15" i="4" s="1"/>
  <c r="N13" i="51"/>
  <c r="I14" i="4" s="1"/>
  <c r="N12" i="51"/>
  <c r="I13" i="4" s="1"/>
  <c r="N11" i="51"/>
  <c r="I12" i="4" s="1"/>
  <c r="N10" i="51"/>
  <c r="I11" i="4" s="1"/>
  <c r="N9" i="51"/>
  <c r="I10" i="4" s="1"/>
  <c r="N8" i="51"/>
  <c r="I9" i="4" s="1"/>
  <c r="N7" i="51"/>
  <c r="I8" i="4" s="1"/>
  <c r="N6" i="51"/>
  <c r="I7" i="4" s="1"/>
  <c r="N5" i="51"/>
  <c r="I6" i="4" s="1"/>
  <c r="N4" i="51"/>
  <c r="I5" i="4" s="1"/>
  <c r="N3" i="51"/>
  <c r="I4" i="4" s="1"/>
  <c r="N2" i="51"/>
  <c r="I3" i="4" s="1"/>
  <c r="L27" i="50"/>
  <c r="N17"/>
  <c r="H18" i="4" s="1"/>
  <c r="N16" i="50"/>
  <c r="H17" i="4" s="1"/>
  <c r="N15" i="50"/>
  <c r="H16" i="4" s="1"/>
  <c r="N14" i="50"/>
  <c r="H15" i="4" s="1"/>
  <c r="N13" i="50"/>
  <c r="H14" i="4" s="1"/>
  <c r="N12" i="50"/>
  <c r="H13" i="4" s="1"/>
  <c r="N11" i="50"/>
  <c r="H12" i="4" s="1"/>
  <c r="N10" i="50"/>
  <c r="H11" i="4" s="1"/>
  <c r="N9" i="50"/>
  <c r="H10" i="4" s="1"/>
  <c r="N8" i="50"/>
  <c r="H9" i="4" s="1"/>
  <c r="N7" i="50"/>
  <c r="H8" i="4" s="1"/>
  <c r="N6" i="50"/>
  <c r="H7" i="4" s="1"/>
  <c r="N5" i="50"/>
  <c r="H6" i="4" s="1"/>
  <c r="N4" i="50"/>
  <c r="H5" i="4" s="1"/>
  <c r="N3" i="50"/>
  <c r="H4" i="4" s="1"/>
  <c r="N2" i="50"/>
  <c r="H3" i="4" s="1"/>
  <c r="N2" i="35"/>
  <c r="G3" i="4" s="1"/>
  <c r="N3" i="35"/>
  <c r="N4"/>
  <c r="N5"/>
  <c r="N6"/>
  <c r="N7"/>
  <c r="N8"/>
  <c r="N9"/>
  <c r="N10"/>
  <c r="N11"/>
  <c r="N12"/>
  <c r="N13"/>
  <c r="N14"/>
  <c r="N15"/>
  <c r="N17"/>
  <c r="N16"/>
  <c r="F35" i="45"/>
  <c r="F34"/>
  <c r="F24"/>
  <c r="F23"/>
  <c r="F74" i="11"/>
  <c r="F73"/>
  <c r="F25"/>
  <c r="F22"/>
  <c r="L36" i="46" l="1"/>
  <c r="G25" i="52"/>
  <c r="G30" i="39"/>
  <c r="M28" i="51"/>
  <c r="M30"/>
  <c r="G24" i="45"/>
  <c r="G35"/>
  <c r="G36" i="52"/>
  <c r="N18"/>
  <c r="K3" i="4"/>
  <c r="N18" i="51"/>
  <c r="N18" i="50"/>
  <c r="N7" i="47"/>
  <c r="N17" i="49" l="1"/>
  <c r="P18" i="4" s="1"/>
  <c r="N16" i="49"/>
  <c r="P17" i="4" s="1"/>
  <c r="N15" i="49"/>
  <c r="P16" i="4" s="1"/>
  <c r="N14" i="49"/>
  <c r="P15" i="4" s="1"/>
  <c r="N13" i="49"/>
  <c r="P14" i="4" s="1"/>
  <c r="N12" i="49"/>
  <c r="P13" i="4" s="1"/>
  <c r="N11" i="49"/>
  <c r="P12" i="4" s="1"/>
  <c r="N10" i="49"/>
  <c r="P11" i="4" s="1"/>
  <c r="N9" i="49"/>
  <c r="P10" i="4" s="1"/>
  <c r="N8" i="49"/>
  <c r="P9" i="4" s="1"/>
  <c r="N7" i="49"/>
  <c r="P8" i="4" s="1"/>
  <c r="N6" i="49"/>
  <c r="P7" i="4" s="1"/>
  <c r="N5" i="49"/>
  <c r="P6" i="4" s="1"/>
  <c r="N4" i="49"/>
  <c r="P5" i="4" s="1"/>
  <c r="N3" i="49"/>
  <c r="P4" i="4" s="1"/>
  <c r="N2" i="49"/>
  <c r="P3" i="4" s="1"/>
  <c r="N17" i="48"/>
  <c r="O18" i="4" s="1"/>
  <c r="N16" i="48"/>
  <c r="O17" i="4" s="1"/>
  <c r="N15" i="48"/>
  <c r="O16" i="4" s="1"/>
  <c r="N14" i="48"/>
  <c r="O15" i="4" s="1"/>
  <c r="N13" i="48"/>
  <c r="O14" i="4" s="1"/>
  <c r="N12" i="48"/>
  <c r="O13" i="4" s="1"/>
  <c r="N11" i="48"/>
  <c r="O12" i="4" s="1"/>
  <c r="N10" i="48"/>
  <c r="O11" i="4" s="1"/>
  <c r="N9" i="48"/>
  <c r="O10" i="4" s="1"/>
  <c r="N8" i="48"/>
  <c r="O9" i="4" s="1"/>
  <c r="N7" i="48"/>
  <c r="O8" i="4" s="1"/>
  <c r="N6" i="48"/>
  <c r="O7" i="4" s="1"/>
  <c r="N5" i="48"/>
  <c r="O6" i="4" s="1"/>
  <c r="N4" i="48"/>
  <c r="O5" i="4" s="1"/>
  <c r="N3" i="48"/>
  <c r="O4" i="4" s="1"/>
  <c r="N2" i="48"/>
  <c r="O3" i="4" s="1"/>
  <c r="N17" i="47"/>
  <c r="N18" i="4" s="1"/>
  <c r="N16" i="47"/>
  <c r="N17" i="4" s="1"/>
  <c r="N15" i="47"/>
  <c r="N16" i="4" s="1"/>
  <c r="N14" i="47"/>
  <c r="N15" i="4" s="1"/>
  <c r="N13" i="47"/>
  <c r="N14" i="4" s="1"/>
  <c r="N12" i="47"/>
  <c r="N13" i="4" s="1"/>
  <c r="N11" i="47"/>
  <c r="N12" i="4" s="1"/>
  <c r="N10" i="47"/>
  <c r="N11" i="4" s="1"/>
  <c r="N9" i="47"/>
  <c r="N10" i="4" s="1"/>
  <c r="N8" i="47"/>
  <c r="N9" i="4" s="1"/>
  <c r="N8"/>
  <c r="N6" i="47"/>
  <c r="N7" i="4" s="1"/>
  <c r="N5" i="47"/>
  <c r="N6" i="4" s="1"/>
  <c r="N4" i="47"/>
  <c r="N5" i="4" s="1"/>
  <c r="N3" i="47"/>
  <c r="N4" i="4" s="1"/>
  <c r="N2" i="47"/>
  <c r="N3" i="4" s="1"/>
  <c r="N17" i="46"/>
  <c r="E18" i="4" s="1"/>
  <c r="N16" i="46"/>
  <c r="E17" i="4" s="1"/>
  <c r="N15" i="46"/>
  <c r="E16" i="4" s="1"/>
  <c r="N14" i="46"/>
  <c r="E15" i="4" s="1"/>
  <c r="N13" i="46"/>
  <c r="E14" i="4" s="1"/>
  <c r="N12" i="46"/>
  <c r="E13" i="4" s="1"/>
  <c r="N11" i="46"/>
  <c r="E12" i="4" s="1"/>
  <c r="N10" i="46"/>
  <c r="E11" i="4" s="1"/>
  <c r="N9" i="46"/>
  <c r="E10" i="4" s="1"/>
  <c r="N8" i="46"/>
  <c r="E9" i="4" s="1"/>
  <c r="N7" i="46"/>
  <c r="E8" i="4" s="1"/>
  <c r="N6" i="46"/>
  <c r="E7" i="4" s="1"/>
  <c r="N5" i="46"/>
  <c r="E6" i="4" s="1"/>
  <c r="N4" i="46"/>
  <c r="E5" i="4" s="1"/>
  <c r="N3" i="46"/>
  <c r="E4" i="4" s="1"/>
  <c r="N2" i="46"/>
  <c r="N17" i="45"/>
  <c r="C18" i="4" s="1"/>
  <c r="N16" i="45"/>
  <c r="C17" i="4" s="1"/>
  <c r="N15" i="45"/>
  <c r="C16" i="4" s="1"/>
  <c r="N14" i="45"/>
  <c r="C15" i="4" s="1"/>
  <c r="N13" i="45"/>
  <c r="C14" i="4" s="1"/>
  <c r="N12" i="45"/>
  <c r="C13" i="4" s="1"/>
  <c r="N11" i="45"/>
  <c r="C12" i="4" s="1"/>
  <c r="N10" i="45"/>
  <c r="C11" i="4" s="1"/>
  <c r="N9" i="45"/>
  <c r="C10" i="4" s="1"/>
  <c r="N8" i="45"/>
  <c r="C9" i="4" s="1"/>
  <c r="N7" i="45"/>
  <c r="C8" i="4" s="1"/>
  <c r="N6" i="45"/>
  <c r="C7" i="4" s="1"/>
  <c r="N5" i="45"/>
  <c r="C6" i="4" s="1"/>
  <c r="N4" i="45"/>
  <c r="C5" i="4" s="1"/>
  <c r="N3" i="45"/>
  <c r="C4" i="4" s="1"/>
  <c r="N2" i="45"/>
  <c r="N17" i="44"/>
  <c r="F18" i="4" s="1"/>
  <c r="N16" i="44"/>
  <c r="F17" i="4" s="1"/>
  <c r="N15" i="44"/>
  <c r="F16" i="4" s="1"/>
  <c r="N14" i="44"/>
  <c r="F15" i="4" s="1"/>
  <c r="N13" i="44"/>
  <c r="F14" i="4" s="1"/>
  <c r="N12" i="44"/>
  <c r="F13" i="4" s="1"/>
  <c r="N11" i="44"/>
  <c r="F12" i="4" s="1"/>
  <c r="N10" i="44"/>
  <c r="F11" i="4" s="1"/>
  <c r="N9" i="44"/>
  <c r="F10" i="4" s="1"/>
  <c r="N8" i="44"/>
  <c r="F9" i="4" s="1"/>
  <c r="N7" i="44"/>
  <c r="F8" i="4" s="1"/>
  <c r="N6" i="44"/>
  <c r="F7" i="4" s="1"/>
  <c r="N5" i="44"/>
  <c r="F6" i="4" s="1"/>
  <c r="N4" i="44"/>
  <c r="F5" i="4" s="1"/>
  <c r="N3" i="44"/>
  <c r="F4" i="4" s="1"/>
  <c r="N2" i="44"/>
  <c r="F3" i="4" s="1"/>
  <c r="M8"/>
  <c r="M13"/>
  <c r="M14"/>
  <c r="M15"/>
  <c r="M16"/>
  <c r="M17"/>
  <c r="M18"/>
  <c r="M3"/>
  <c r="L4"/>
  <c r="L8"/>
  <c r="L9"/>
  <c r="L12"/>
  <c r="L13"/>
  <c r="L14"/>
  <c r="L15"/>
  <c r="L16"/>
  <c r="L17"/>
  <c r="L18"/>
  <c r="L3"/>
  <c r="G4"/>
  <c r="G5"/>
  <c r="G6"/>
  <c r="G7"/>
  <c r="G8"/>
  <c r="G9"/>
  <c r="G10"/>
  <c r="G11"/>
  <c r="G12"/>
  <c r="G13"/>
  <c r="G14"/>
  <c r="G15"/>
  <c r="G16"/>
  <c r="G17"/>
  <c r="G18"/>
  <c r="N17" i="42"/>
  <c r="N16"/>
  <c r="N15"/>
  <c r="N14"/>
  <c r="N13"/>
  <c r="N12"/>
  <c r="N11"/>
  <c r="M12" i="4" s="1"/>
  <c r="N10" i="42"/>
  <c r="M11" i="4" s="1"/>
  <c r="N9" i="42"/>
  <c r="M10" i="4" s="1"/>
  <c r="N8" i="42"/>
  <c r="M9" i="4" s="1"/>
  <c r="N7" i="42"/>
  <c r="N6"/>
  <c r="M7" i="4" s="1"/>
  <c r="N5" i="42"/>
  <c r="M6" i="4" s="1"/>
  <c r="N4" i="42"/>
  <c r="M5" i="4" s="1"/>
  <c r="N3" i="42"/>
  <c r="M4" i="4" s="1"/>
  <c r="N2" i="42"/>
  <c r="N17" i="41"/>
  <c r="N16"/>
  <c r="N15"/>
  <c r="N14"/>
  <c r="N13"/>
  <c r="N12"/>
  <c r="N11"/>
  <c r="N10"/>
  <c r="L11" i="4" s="1"/>
  <c r="N9" i="41"/>
  <c r="L10" i="4" s="1"/>
  <c r="N8" i="41"/>
  <c r="N7"/>
  <c r="N6"/>
  <c r="L7" i="4" s="1"/>
  <c r="N5" i="41"/>
  <c r="L6" i="4" s="1"/>
  <c r="N4" i="41"/>
  <c r="L5" i="4" s="1"/>
  <c r="N3" i="41"/>
  <c r="N2"/>
  <c r="N17" i="36"/>
  <c r="D18" i="4" s="1"/>
  <c r="N16" i="36"/>
  <c r="D17" i="4" s="1"/>
  <c r="N15" i="36"/>
  <c r="D16" i="4" s="1"/>
  <c r="N14" i="36"/>
  <c r="D15" i="4" s="1"/>
  <c r="N13" i="36"/>
  <c r="D14" i="4" s="1"/>
  <c r="N12" i="36"/>
  <c r="D13" i="4" s="1"/>
  <c r="N11" i="36"/>
  <c r="D12" i="4" s="1"/>
  <c r="N10" i="36"/>
  <c r="D11" i="4" s="1"/>
  <c r="N9" i="36"/>
  <c r="D10" i="4" s="1"/>
  <c r="N8" i="36"/>
  <c r="D9" i="4" s="1"/>
  <c r="N7" i="36"/>
  <c r="D8" i="4" s="1"/>
  <c r="N6" i="36"/>
  <c r="D7" i="4" s="1"/>
  <c r="N5" i="36"/>
  <c r="D6" i="4" s="1"/>
  <c r="N4" i="36"/>
  <c r="D5" i="4" s="1"/>
  <c r="N3" i="36"/>
  <c r="D4" i="4" s="1"/>
  <c r="N2" i="36"/>
  <c r="N3" i="11"/>
  <c r="B4" i="4" s="1"/>
  <c r="N4" i="11"/>
  <c r="B5" i="4" s="1"/>
  <c r="N5" i="11"/>
  <c r="B6" i="4" s="1"/>
  <c r="N6" i="11"/>
  <c r="B7" i="4" s="1"/>
  <c r="N7" i="11"/>
  <c r="B8" i="4" s="1"/>
  <c r="N8" i="11"/>
  <c r="B9" i="4" s="1"/>
  <c r="N9" i="11"/>
  <c r="B10" i="4" s="1"/>
  <c r="N10" i="11"/>
  <c r="B11" i="4" s="1"/>
  <c r="N11" i="11"/>
  <c r="B12" i="4" s="1"/>
  <c r="N12" i="11"/>
  <c r="B13" i="4" s="1"/>
  <c r="N13" i="11"/>
  <c r="B14" i="4" s="1"/>
  <c r="N14" i="11"/>
  <c r="B15" i="4" s="1"/>
  <c r="N15" i="11"/>
  <c r="B16" i="4" s="1"/>
  <c r="N16" i="11"/>
  <c r="B17" i="4" s="1"/>
  <c r="N17" i="11"/>
  <c r="B18" i="4" s="1"/>
  <c r="N2" i="11"/>
  <c r="B3" i="4" s="1"/>
  <c r="Q16" l="1"/>
  <c r="Q4"/>
  <c r="Q8"/>
  <c r="Q12"/>
  <c r="Q5"/>
  <c r="Q9"/>
  <c r="Q13"/>
  <c r="Q17"/>
  <c r="Q7"/>
  <c r="Q11"/>
  <c r="Q15"/>
  <c r="Q6"/>
  <c r="Q10"/>
  <c r="Q14"/>
  <c r="Q18"/>
  <c r="N18" i="39"/>
  <c r="N18" i="46"/>
  <c r="N18" i="45"/>
  <c r="E3" i="4"/>
  <c r="C3"/>
  <c r="C19" s="1"/>
  <c r="N18" i="41"/>
  <c r="N18" i="42"/>
  <c r="N19" i="4"/>
  <c r="N18" i="47"/>
  <c r="N18" i="49"/>
  <c r="N18" i="36"/>
  <c r="P19" i="4"/>
  <c r="O19"/>
  <c r="N18" i="48"/>
  <c r="N18" i="44"/>
  <c r="N18" i="35"/>
  <c r="D3" i="4"/>
  <c r="E19" l="1"/>
  <c r="Q3"/>
  <c r="N18" i="11"/>
  <c r="M19" i="4" l="1"/>
  <c r="K19"/>
  <c r="L19"/>
  <c r="H19"/>
  <c r="B19" l="1"/>
  <c r="D19"/>
  <c r="F19"/>
  <c r="G19"/>
  <c r="I19"/>
  <c r="J19"/>
  <c r="U19" l="1"/>
  <c r="Q19"/>
</calcChain>
</file>

<file path=xl/sharedStrings.xml><?xml version="1.0" encoding="utf-8"?>
<sst xmlns="http://schemas.openxmlformats.org/spreadsheetml/2006/main" count="813" uniqueCount="247">
  <si>
    <t>ετος</t>
  </si>
  <si>
    <t>έως</t>
  </si>
  <si>
    <t>5ος</t>
  </si>
  <si>
    <t>ΣΥΝΟΛΑ</t>
  </si>
  <si>
    <t>1ος</t>
  </si>
  <si>
    <t>2ος</t>
  </si>
  <si>
    <t>3ος</t>
  </si>
  <si>
    <t>4ος</t>
  </si>
  <si>
    <t>6ος</t>
  </si>
  <si>
    <t>7ος</t>
  </si>
  <si>
    <t>8ος</t>
  </si>
  <si>
    <t>9ος</t>
  </si>
  <si>
    <t>10ος</t>
  </si>
  <si>
    <t>11ος</t>
  </si>
  <si>
    <t>12ος</t>
  </si>
  <si>
    <t>έλεγχος</t>
  </si>
  <si>
    <t>σύνολα</t>
  </si>
  <si>
    <t>282γ</t>
  </si>
  <si>
    <t>282δ</t>
  </si>
  <si>
    <t>282ε</t>
  </si>
  <si>
    <t>282ζ</t>
  </si>
  <si>
    <t>282η</t>
  </si>
  <si>
    <t>282θ</t>
  </si>
  <si>
    <t>282ι</t>
  </si>
  <si>
    <t>282κ</t>
  </si>
  <si>
    <t>282β2 = λάθος ελεγκτή - αθροιστικό (στην εξαγωγή ταμείων … = κομπιουτεράκι ) στο κ-15-17 … κωδικός ''δίκη'' = 100 ... {{{  ΝΑ ΠΑΝΕ μέσω ΖΗΛ291 στα καθαρά κ-15-17 }}}</t>
  </si>
  <si>
    <t>282α1</t>
  </si>
  <si>
    <t>282α2</t>
  </si>
  <si>
    <t>282β2</t>
  </si>
  <si>
    <t>282β1</t>
  </si>
  <si>
    <t>282α2 = λάθος ελεγκτή - αθροιστικό (στην σούμα … = κομπιουτεράκι ) στο κ-15-17 … κωδικός ''δίκη'' = 100 ... {{{  ΝΑ ΠΑΝΕ μέσω ΖΗΛ291 στα καθαρά κ-15-17 }}}</t>
  </si>
  <si>
    <t>282λ</t>
  </si>
  <si>
    <t>282α</t>
  </si>
  <si>
    <t>282β</t>
  </si>
  <si>
    <t>282μ</t>
  </si>
  <si>
    <t>282μ1</t>
  </si>
  <si>
    <t>282μ2</t>
  </si>
  <si>
    <t xml:space="preserve">298 =  1.513,72 αντί 1.522,52 </t>
  </si>
  <si>
    <t>2.208 = έπρεπε 5.791,7 αξία πράξης αντι 5.971,7 =να αφαιρεθούν κ15=2,34</t>
  </si>
  <si>
    <t>2.208 = έπρεπε 5.791,7 αξία πράξης αντι 5.971,7</t>
  </si>
  <si>
    <t>3.034 = έπρεπε 7.043,29 αξία πράξης αντι 7.643,29</t>
  </si>
  <si>
    <t>3.034 = έπρεπε 1.138,28 αξία πράξης αντι 2.500,00</t>
  </si>
  <si>
    <t>8.390 = έπρεπε 1.138,28 αξία πράξης αντι 2.500,00</t>
  </si>
  <si>
    <t xml:space="preserve">282β1 = λάθος ελεγκτή - αθροιστικό ( στην εξαγωγή ταμείων … = κομπιουτεράκι ) στο κ-18 …κωδικός ''δίκη'' = 100 ... </t>
  </si>
  <si>
    <t>282α1 = λάθος ελεγκτή - αθροιστικό ( στη σούμα , … = κομπιουτεράκι ) στο κ-18 …κωδικός ''δίκη'' = 100 …</t>
  </si>
  <si>
    <t>ΔΕΝ έχω ποσά ελέγχου</t>
  </si>
  <si>
    <t>έτος</t>
  </si>
  <si>
    <t>σωστό</t>
  </si>
  <si>
    <t>διαφορά</t>
  </si>
  <si>
    <t>ημερομηνία</t>
  </si>
  <si>
    <t>σωστή</t>
  </si>
  <si>
    <t>ποσό ελέγχου</t>
  </si>
  <si>
    <t>πράξη</t>
  </si>
  <si>
    <t xml:space="preserve">ποσό  </t>
  </si>
  <si>
    <t>γονική</t>
  </si>
  <si>
    <t>προσύμφωνο αγοραπωλησίας</t>
  </si>
  <si>
    <t>συμβόλαιο</t>
  </si>
  <si>
    <t>ποσό πράξης</t>
  </si>
  <si>
    <t>δωρεά</t>
  </si>
  <si>
    <t>είναι ''προσύμφωνο αγοραπωλησίας'' [δέχεται την κατάσταση μηνός</t>
  </si>
  <si>
    <t>είναι αγοραπωλησία</t>
  </si>
  <si>
    <t>αγοραπωλησία (800.000</t>
  </si>
  <si>
    <t>διανομή</t>
  </si>
  <si>
    <t>αγοραπωλησία (100.000</t>
  </si>
  <si>
    <t>γονική (783.960</t>
  </si>
  <si>
    <t>2241..10/7</t>
  </si>
  <si>
    <t>2272..25/7</t>
  </si>
  <si>
    <t>2280..26/7</t>
  </si>
  <si>
    <t>2281..26/7</t>
  </si>
  <si>
    <t>2282..26/7</t>
  </si>
  <si>
    <t>2377..6/9</t>
  </si>
  <si>
    <t>2414..20/9</t>
  </si>
  <si>
    <t>2443..7/10</t>
  </si>
  <si>
    <t>2504..1/11</t>
  </si>
  <si>
    <t>2553..29/11</t>
  </si>
  <si>
    <t>το καταχωρεί 2 φορές =[αφαίρεση κ18-5,71</t>
  </si>
  <si>
    <t>μίσθωση</t>
  </si>
  <si>
    <t>3122..22/8</t>
  </si>
  <si>
    <t>3132..22/8</t>
  </si>
  <si>
    <t>3392..29/10</t>
  </si>
  <si>
    <t>3442..6/11</t>
  </si>
  <si>
    <t>3656..11/2</t>
  </si>
  <si>
    <t>3665..17/2</t>
  </si>
  <si>
    <t>3927..27/5</t>
  </si>
  <si>
    <t>3957..17/6</t>
  </si>
  <si>
    <t>4080..5/8</t>
  </si>
  <si>
    <t>4085..9/8</t>
  </si>
  <si>
    <t>3684..9/2</t>
  </si>
  <si>
    <t>4257..17/9</t>
  </si>
  <si>
    <t>4282..23/9</t>
  </si>
  <si>
    <t>4364..19/10</t>
  </si>
  <si>
    <t>4544..28/12</t>
  </si>
  <si>
    <t>4699..31/3</t>
  </si>
  <si>
    <t>4733..4/5</t>
  </si>
  <si>
    <t>5027..9/8</t>
  </si>
  <si>
    <t>5898..14/4</t>
  </si>
  <si>
    <t>6569..22/12</t>
  </si>
  <si>
    <t>αγοραπωλησίας προσύμφωνο</t>
  </si>
  <si>
    <t>προσύμφΠοσοστών &amp; εργολαβικό</t>
  </si>
  <si>
    <t>κληρονομιάς αποδοχή</t>
  </si>
  <si>
    <t>αγοραπωλησία</t>
  </si>
  <si>
    <t>αγοραπωλησίας ΔΙΟΡΘΩΣΗ</t>
  </si>
  <si>
    <t>πληρεξούσιο</t>
  </si>
  <si>
    <t>διπλοεγγραφή από 5953 έως 5971 [αφαίρεση κ18 =404,84 &amp; κ15 = 1.431,47 &amp; κ17 =250,24</t>
  </si>
  <si>
    <t>εξάλειψη υποθήκης -1.200.000δρχ /// κακώς χρέωσε κ17=5,18</t>
  </si>
  <si>
    <t xml:space="preserve"> αποδόθηκε ΤΑΝ στην πρόταση ΑΡΑ ως πάγια πράξη [ να αφαιρεθούν κ18=5,53 &amp; κ15=33,09 &amp; κ17 =6,36 </t>
  </si>
  <si>
    <t xml:space="preserve"> αποδόθηκε ΤΑΝ στην πρόταση ΑΡΑ ως πάγια πράξη [ να αφαιρεθούν κ18=5,53 &amp; κ15=33,09 &amp; κ17 =6,34</t>
  </si>
  <si>
    <t xml:space="preserve"> αποδόθηκε ΤΑΝ στην πρόταση ΑΡΑ ως πάγια πράξη [ να αφαιρεθούν κ18=5,53 &amp; κ15=33,09 &amp; κ17 =6,35</t>
  </si>
  <si>
    <t>προσύμφωνο αγοραπ</t>
  </si>
  <si>
    <t>201 = 10061 =γονική =59.778,55 ΕΙΝΑΙ σε εκτέλεση της 8866 προσυμφώνου γονικής = 50.254,77 ( το οποίο ξεκίνησε ως γονική &amp; εκτιμήθηκε &amp; πληρώθηκε ΑΛΛΑ δεν μεταγράφηκε λόγω νομικού κωλύματος ΑΡΑ ακυρώθηκε) ΑΡΑ αφαιρούνται οι αρχικές πληρωμές</t>
  </si>
  <si>
    <t>σύσταση &amp; γονική</t>
  </si>
  <si>
    <t>χεστήκαμε για την κατάσταση &amp; τα αθροιστικά λάθη της  /// πλήρωσε 302,12(20/12/10) + 827,95(10/01/2011) + 367,12(10/12/2012) /// σωστή άρθροιση = 1.089,97</t>
  </si>
  <si>
    <t>είναι πάγια πράξη</t>
  </si>
  <si>
    <t xml:space="preserve">αγοραπωλησία  </t>
  </si>
  <si>
    <t>γονική {= αγοραπωλησία</t>
  </si>
  <si>
    <t>λύση μισθωσης -4.818 =1.870,71 [εως 2026 άρα εμπρόθεσμη</t>
  </si>
  <si>
    <t>αποδέχεται ΟΣΑ η κατάσταση μηνός από ΑΓΑΠΕ = …. χα , χα ….</t>
  </si>
  <si>
    <t>παραταση μισθώσεως</t>
  </si>
  <si>
    <t>1930..12/12</t>
  </si>
  <si>
    <t>1804..9/9</t>
  </si>
  <si>
    <t>1748..8/8</t>
  </si>
  <si>
    <t>1648..7/7</t>
  </si>
  <si>
    <t>1605..6/6</t>
  </si>
  <si>
    <t>1532..4/4</t>
  </si>
  <si>
    <t>1515..4/4</t>
  </si>
  <si>
    <t>1384..12/12</t>
  </si>
  <si>
    <t>1382..12/12</t>
  </si>
  <si>
    <t>1.105..8/8</t>
  </si>
  <si>
    <t>597..8/8</t>
  </si>
  <si>
    <t>425..6/6</t>
  </si>
  <si>
    <t>αποδέχεται ο έλεγχος την κατάσταση όπου γράφει 400.000 ενώ είναι 225.000</t>
  </si>
  <si>
    <t>6616..1/1</t>
  </si>
  <si>
    <t>6662..1/1</t>
  </si>
  <si>
    <t>6713..2/2</t>
  </si>
  <si>
    <t>6768..3/3</t>
  </si>
  <si>
    <t>6769..3/3</t>
  </si>
  <si>
    <t>7130..7/7</t>
  </si>
  <si>
    <t>7270..8/8</t>
  </si>
  <si>
    <t>7304..9/9</t>
  </si>
  <si>
    <t>7379..10/10</t>
  </si>
  <si>
    <t>7456..11/11</t>
  </si>
  <si>
    <t>8012..8/8</t>
  </si>
  <si>
    <t>8232..10/10</t>
  </si>
  <si>
    <t>8285..11/11</t>
  </si>
  <si>
    <t>8501..3/3</t>
  </si>
  <si>
    <t>8837..8/8</t>
  </si>
  <si>
    <t>8973..9/9</t>
  </si>
  <si>
    <t>9020..10/10</t>
  </si>
  <si>
    <t>9168..12/12</t>
  </si>
  <si>
    <t>9239..2/2</t>
  </si>
  <si>
    <t>9308..3/3</t>
  </si>
  <si>
    <t>9354..4/4</t>
  </si>
  <si>
    <t>9395..4/4</t>
  </si>
  <si>
    <t>9396..4/4</t>
  </si>
  <si>
    <t>9409..4/4</t>
  </si>
  <si>
    <t>9420..5/5</t>
  </si>
  <si>
    <t>9421..5/5</t>
  </si>
  <si>
    <t>9578..6/6</t>
  </si>
  <si>
    <t>8958 = έως 2026</t>
  </si>
  <si>
    <t>241 = λάθος καταχώρηση πράξη σε 9.682,24 (σωστό =3.283,74) [να αφαιρεθουν κ18 -2,9 &amp; κ15-41,59 &amp; κ17-8</t>
  </si>
  <si>
    <t>διανομη</t>
  </si>
  <si>
    <t>εξάλειψη υποθήκης -13,63εκ</t>
  </si>
  <si>
    <t>δικααιώματα = 2,93+178,55*3%</t>
  </si>
  <si>
    <t>2847..15/6</t>
  </si>
  <si>
    <t>αγοραπωλησία -προσύμφ -2827 τίμημα = αρραβών =9.238,58</t>
  </si>
  <si>
    <t xml:space="preserve">1ος </t>
  </si>
  <si>
    <t>εξόφληση</t>
  </si>
  <si>
    <t>διπλοΕγγραφή</t>
  </si>
  <si>
    <t>9328..25/3</t>
  </si>
  <si>
    <t>264 = έγραψε το ποσό της πράξης από το βιβλίο συμβολαίων . Το σωστό είναι υπολογίζοντας το προσύμφωνο</t>
  </si>
  <si>
    <t>10051..14/4</t>
  </si>
  <si>
    <t>212 = στην κατάσταση πληρώνει 4,18 ,ΕΝΏ στο συμβόλαιο ΚΑΙ στο βιβλίο συμβολαίων καταχωρεί πάγια -κ18=1</t>
  </si>
  <si>
    <t>10697..8/8</t>
  </si>
  <si>
    <t>1823= έλεγχος ΕΙΔΕ το γραμμάτιο , ΕΓΩ το βρήκα από XLs-εθνικης /// στο συμβόλαιο γράφει 35,35 χωρίς α.α. γραμματίου</t>
  </si>
  <si>
    <t>10007..3/3</t>
  </si>
  <si>
    <t>9837..12/12</t>
  </si>
  <si>
    <t>αγοραπ ΒΑΣΕΙ 9343προσυμφ τιμ = αρρ = 1.025,64 /// έτσι η κατάσταση μηνός</t>
  </si>
  <si>
    <t>ημ/νία</t>
  </si>
  <si>
    <t>9561..6/6</t>
  </si>
  <si>
    <t>9446..5/5</t>
  </si>
  <si>
    <t>αποδέχεται τις πληρωμές από ΑΓΑΠΕ = …. χα , χα ….</t>
  </si>
  <si>
    <t>9283..3/3</t>
  </si>
  <si>
    <t>8231..10/10</t>
  </si>
  <si>
    <t>75..9-10</t>
  </si>
  <si>
    <t>282α1 = κ-18 =  λάθος ελεγκτή - αθροιστικό ( στη σούμα , … = κομπιουτεράκι ) {κωδικός ''δίκη'' = 100</t>
  </si>
  <si>
    <t>προσύμφωνο αγοραπωλησίας - τίμημα = αραβων= 1.550.000δρχ = 4.548,79</t>
  </si>
  <si>
    <t>κ-15</t>
  </si>
  <si>
    <t>βεβαίωση ένορκος</t>
  </si>
  <si>
    <t>441-6/6</t>
  </si>
  <si>
    <t>527..8/8</t>
  </si>
  <si>
    <t>282β1 = κ-18 = λάθος ελεγκτή - αθροιστικό ( στην εξαγωγή ταμείων = κομπιουτεράκι ) …κωδικός ''δίκη'' = 100 …</t>
  </si>
  <si>
    <t>282β2 = κ-17 = λάθος ελεγκτή - αθροιστικό (στην εξαγωγή ταμείων … = κομπιουτεράκι ) … κωδικός ''δίκη'' = 100</t>
  </si>
  <si>
    <t>282γ = κ-18 - λάθος ελεγκτή = καταχώρηση λάθος πράξη …….... με συνέπεια λανθασμένο απαιτητό ποσό</t>
  </si>
  <si>
    <t>282δ = κ-15-17 - λάθος ελεγκτή = καταχώρηση λάθος πράξη με συνέπεια λανθασμένο απαιτητό ποσό</t>
  </si>
  <si>
    <t>282ε = κ-18 - λάθος ελεγκτή = καταχώρηση λάθος ποσού πράξης με συνέπεια λανθασμένο απαιτητό ποσό</t>
  </si>
  <si>
    <t>282ε =  κ-18 - λάθος ελεγκτή = καταχώρηση λάθος ποσού πράξης με συνέπεια λανθασμένο απαιτητό ποσό</t>
  </si>
  <si>
    <t>282ζ = κ-15-17 -λάθος ελεγκτή = καταχώρηση λάθος ποσού πράξης με συνέπεια λανθασμένο απαιτητό ποσό</t>
  </si>
  <si>
    <t>282η = κ-18- επαγγελματικό λάθος ελεγκτή = κακώς ζητούμενα</t>
  </si>
  <si>
    <t>282η = κ-18 - επαγγελματικό λάθος ελεγκτή = κακώς ζητούμενα</t>
  </si>
  <si>
    <t>282θ =κ-15-17 -  επαγγελματικό λάθος ελεγκτή = κακώς ζητούμενα</t>
  </si>
  <si>
    <t>282θ = κ-15-17 -  επαγγελματικό λάθος ελεγκτή = κακώς ζητούμενα</t>
  </si>
  <si>
    <t>282ι = κ-18 - λάθος ελεγκτή στο συνολικό ποσό πορίσματος προς ανακριτή</t>
  </si>
  <si>
    <t>282ι =  κ-18 - λάθος ελεγκτή στο συνολικό ποσό πορίσματος προς ανακριτή</t>
  </si>
  <si>
    <t>282κ = κ-15-17 - λάθος ελεγκτή στο συνολικό ποσό πορίσματος προς ανακριτή</t>
  </si>
  <si>
    <t xml:space="preserve">282λ = κ-18 - λάθος ελεγκτή = δεν υπολόγισε το προσύμφωνο στην αγοραπωλησία … κωδικός ''δίκη'' 102 </t>
  </si>
  <si>
    <t xml:space="preserve">282μ1 = κ-18 - λάθος ελεγκτή = δεν υπολόγισε σωστά το αρχικό μίσθωμα  … κωδικός ''δίκη'' = 103 ... </t>
  </si>
  <si>
    <t xml:space="preserve">282μ1 =  κ-18 - λάθος ελεγκτή = δεν υπολόγισε σωστά το αρχικό μίσθωμα  … κωδικός ''δίκη'' = 103 ... </t>
  </si>
  <si>
    <t xml:space="preserve">282μ2 = κ-15-17 - λάθος ελεγκτή = δεν υπολόγισε σωστά το αρχικό μίσθωμα … κωδικός ''δίκη'' = 103 </t>
  </si>
  <si>
    <t>282α2 = κ-15-17 = λάθος ελεγκτή - αθροιστικό (στην σούμα … = κομπιουτεράκι ) { κωδικός ''δίκη'' = 100</t>
  </si>
  <si>
    <t>πλξηρεξούσιο</t>
  </si>
  <si>
    <t>893..3/3</t>
  </si>
  <si>
    <t>γονικής πρόταση 954 ΑΠΟΔΟΧΗ</t>
  </si>
  <si>
    <t>γονική ΒΑΣΕΙ 1026 προσυμφώνου = 2.500.000</t>
  </si>
  <si>
    <t>δωρεά 731.250δρχ</t>
  </si>
  <si>
    <t>αγοραπωλησίας ΠΡΟΣΥΜΦΩΝΟ τίμημα = αρραβών = 1.000.000δρχ</t>
  </si>
  <si>
    <t>γονική = 2.500.000δρχ</t>
  </si>
  <si>
    <t>1285..11/11</t>
  </si>
  <si>
    <t>δωρεά (5.471.276</t>
  </si>
  <si>
    <t>γονική (13.047.246</t>
  </si>
  <si>
    <t>διανομη [25.700.000</t>
  </si>
  <si>
    <t>αρραβών = 100.000</t>
  </si>
  <si>
    <t>1691..8/8</t>
  </si>
  <si>
    <t>τίμημα = αρραβών = 300.000</t>
  </si>
  <si>
    <t>1699..8/8</t>
  </si>
  <si>
    <t>τίμημα = αρραβών = 1.550.000</t>
  </si>
  <si>
    <t>τίμημα = αρραβών = 5.500.000</t>
  </si>
  <si>
    <t>τίμημα = 692.211 αρραβών = 500.000 Δ.Ο.Υ. =853.447</t>
  </si>
  <si>
    <t>τίμημα = αρραβών = 3.000.000</t>
  </si>
  <si>
    <t>τίμημα = Δ.Ο.Υ. 815.363 αρραβών = 100.000</t>
  </si>
  <si>
    <t xml:space="preserve"> τίμημα = 2.930.027 αρραβών = 976.675 Δ.Ο.Υ. = 5.350.000</t>
  </si>
  <si>
    <t>τίμημα = αρραβών  5.000.000 = Δ.Ο.Υ.</t>
  </si>
  <si>
    <t xml:space="preserve"> τίμημα 2.000.000 αρραβών 500.000 Δ.Ο.Υ. = 2.350.000</t>
  </si>
  <si>
    <t>τίμημα = αρραβών = Δ.Ο.Υ. = 2.000.000</t>
  </si>
  <si>
    <t>τίμημα = αρραβών = 1,3εκ  Δ.Ο.Υ. 10εκ</t>
  </si>
  <si>
    <t>τίμημα = αρραβών = 600.000 Δ.Ο.Υ. = 700.000</t>
  </si>
  <si>
    <t>τίμημα = 4.500.000 αρραβών = 500.000 Δ.Ο.Υ. = 6.000.000</t>
  </si>
  <si>
    <t>τίμημα = αρραβών = 500.000 Δ.Ο.Υ. = 1.200.000</t>
  </si>
  <si>
    <t xml:space="preserve"> τίμημα = αρραβών = 4.275.024 , Δ.Ο.Υ. = 4.932.720</t>
  </si>
  <si>
    <t xml:space="preserve"> τίμημα = 3.700.000 αρραβών = 100.000</t>
  </si>
  <si>
    <t>τίμημα = αρραβών = 1.200.000</t>
  </si>
  <si>
    <t>1848..11/11</t>
  </si>
  <si>
    <t xml:space="preserve"> τίμημα = αρραβών = 2.427.563 Δ.Ο.Υ. = 3.100.000</t>
  </si>
  <si>
    <t>1893 ..11/11</t>
  </si>
  <si>
    <t xml:space="preserve"> τίμημα = αρραβών = Δ.Ο.Υ. = 800.000</t>
  </si>
  <si>
    <t xml:space="preserve">τίμημα = αρραβών = 2.000.000 Δ.Ο.Υ. =4.440.150 </t>
  </si>
  <si>
    <t>1946 ..12/12</t>
  </si>
  <si>
    <t>τίμημα = αρραβών = 100.000 Δ.Ο.Υ. = 378.000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</si>
</sst>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d/m;@"/>
  </numFmts>
  <fonts count="1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name val="Arial"/>
      <family val="2"/>
      <charset val="161"/>
    </font>
    <font>
      <sz val="8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name val="Arial"/>
      <family val="2"/>
      <charset val="161"/>
    </font>
    <font>
      <sz val="12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43" fontId="3" fillId="4" borderId="1" xfId="1" applyFont="1" applyFill="1" applyBorder="1"/>
    <xf numFmtId="43" fontId="3" fillId="0" borderId="1" xfId="1" applyFont="1" applyFill="1" applyBorder="1"/>
    <xf numFmtId="0" fontId="4" fillId="0" borderId="0" xfId="0" applyFont="1"/>
    <xf numFmtId="43" fontId="3" fillId="0" borderId="0" xfId="1" applyFont="1"/>
    <xf numFmtId="0" fontId="3" fillId="0" borderId="5" xfId="0" applyFont="1" applyBorder="1"/>
    <xf numFmtId="43" fontId="3" fillId="5" borderId="1" xfId="1" applyFont="1" applyFill="1" applyBorder="1"/>
    <xf numFmtId="43" fontId="3" fillId="5" borderId="5" xfId="1" applyFont="1" applyFill="1" applyBorder="1"/>
    <xf numFmtId="0" fontId="0" fillId="0" borderId="0" xfId="0" applyFont="1"/>
    <xf numFmtId="0" fontId="0" fillId="0" borderId="5" xfId="0" applyFont="1" applyBorder="1"/>
    <xf numFmtId="43" fontId="0" fillId="5" borderId="5" xfId="1" applyFont="1" applyFill="1" applyBorder="1"/>
    <xf numFmtId="0" fontId="0" fillId="0" borderId="1" xfId="0" applyFont="1" applyBorder="1"/>
    <xf numFmtId="43" fontId="0" fillId="5" borderId="1" xfId="1" applyFont="1" applyFill="1" applyBorder="1"/>
    <xf numFmtId="0" fontId="5" fillId="0" borderId="0" xfId="0" applyFont="1"/>
    <xf numFmtId="43" fontId="0" fillId="0" borderId="0" xfId="1" applyFont="1"/>
    <xf numFmtId="43" fontId="0" fillId="4" borderId="5" xfId="1" applyFont="1" applyFill="1" applyBorder="1"/>
    <xf numFmtId="43" fontId="0" fillId="0" borderId="0" xfId="0" applyNumberFormat="1" applyFont="1"/>
    <xf numFmtId="43" fontId="0" fillId="0" borderId="1" xfId="1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43" fontId="0" fillId="2" borderId="1" xfId="1" applyFont="1" applyFill="1" applyBorder="1"/>
    <xf numFmtId="0" fontId="0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43" fontId="6" fillId="0" borderId="1" xfId="1" applyFont="1" applyFill="1" applyBorder="1"/>
    <xf numFmtId="43" fontId="6" fillId="0" borderId="1" xfId="1" applyFont="1" applyBorder="1"/>
    <xf numFmtId="0" fontId="6" fillId="0" borderId="0" xfId="0" applyFont="1"/>
    <xf numFmtId="43" fontId="0" fillId="0" borderId="1" xfId="1" applyFont="1" applyBorder="1"/>
    <xf numFmtId="0" fontId="0" fillId="0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3" fontId="0" fillId="0" borderId="5" xfId="1" applyFont="1" applyFill="1" applyBorder="1"/>
    <xf numFmtId="0" fontId="0" fillId="0" borderId="5" xfId="0" applyFont="1" applyFill="1" applyBorder="1"/>
    <xf numFmtId="43" fontId="0" fillId="3" borderId="1" xfId="1" applyFont="1" applyFill="1" applyBorder="1"/>
    <xf numFmtId="0" fontId="0" fillId="0" borderId="0" xfId="0" applyFont="1" applyAlignment="1"/>
    <xf numFmtId="43" fontId="0" fillId="0" borderId="0" xfId="1" applyFont="1" applyAlignment="1"/>
    <xf numFmtId="43" fontId="0" fillId="0" borderId="1" xfId="1" applyFont="1" applyFill="1" applyBorder="1" applyAlignment="1">
      <alignment horizontal="center"/>
    </xf>
    <xf numFmtId="0" fontId="0" fillId="0" borderId="1" xfId="0" applyFont="1" applyFill="1" applyBorder="1"/>
    <xf numFmtId="43" fontId="0" fillId="0" borderId="0" xfId="1" applyFont="1" applyFill="1"/>
    <xf numFmtId="0" fontId="0" fillId="0" borderId="0" xfId="0" applyFont="1" applyFill="1"/>
    <xf numFmtId="0" fontId="3" fillId="6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3" fontId="0" fillId="7" borderId="1" xfId="1" applyFont="1" applyFill="1" applyBorder="1"/>
    <xf numFmtId="0" fontId="0" fillId="3" borderId="0" xfId="0" applyFont="1" applyFill="1"/>
    <xf numFmtId="0" fontId="0" fillId="0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6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7" borderId="0" xfId="0" applyFill="1"/>
    <xf numFmtId="0" fontId="0" fillId="0" borderId="1" xfId="0" applyBorder="1"/>
    <xf numFmtId="0" fontId="8" fillId="0" borderId="1" xfId="0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43" fontId="3" fillId="0" borderId="1" xfId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43" fontId="3" fillId="4" borderId="5" xfId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3" fontId="6" fillId="7" borderId="1" xfId="1" applyFont="1" applyFill="1" applyBorder="1"/>
    <xf numFmtId="0" fontId="0" fillId="6" borderId="8" xfId="0" applyFill="1" applyBorder="1" applyAlignment="1">
      <alignment horizontal="center" wrapText="1"/>
    </xf>
    <xf numFmtId="43" fontId="3" fillId="0" borderId="5" xfId="1" applyFont="1" applyFill="1" applyBorder="1"/>
    <xf numFmtId="164" fontId="3" fillId="0" borderId="1" xfId="1" applyNumberFormat="1" applyFont="1" applyBorder="1"/>
    <xf numFmtId="164" fontId="3" fillId="0" borderId="5" xfId="1" applyNumberFormat="1" applyFont="1" applyFill="1" applyBorder="1"/>
    <xf numFmtId="43" fontId="3" fillId="0" borderId="19" xfId="1" applyFont="1" applyFill="1" applyBorder="1"/>
    <xf numFmtId="0" fontId="0" fillId="0" borderId="13" xfId="0" applyBorder="1" applyAlignment="1"/>
    <xf numFmtId="0" fontId="0" fillId="0" borderId="0" xfId="0" applyBorder="1" applyAlignment="1"/>
    <xf numFmtId="0" fontId="3" fillId="2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/>
    <xf numFmtId="164" fontId="3" fillId="0" borderId="1" xfId="1" applyNumberFormat="1" applyFont="1" applyBorder="1" applyAlignment="1"/>
    <xf numFmtId="0" fontId="3" fillId="0" borderId="0" xfId="0" quotePrefix="1" applyFont="1" applyAlignment="1"/>
    <xf numFmtId="0" fontId="3" fillId="0" borderId="0" xfId="0" quotePrefix="1" applyFont="1" applyBorder="1" applyAlignment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3" fillId="2" borderId="1" xfId="1" applyFont="1" applyFill="1" applyBorder="1"/>
    <xf numFmtId="164" fontId="3" fillId="0" borderId="0" xfId="1" applyNumberFormat="1" applyFont="1"/>
    <xf numFmtId="0" fontId="4" fillId="0" borderId="0" xfId="0" applyFont="1" applyAlignment="1">
      <alignment wrapText="1"/>
    </xf>
    <xf numFmtId="43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ont="1" applyFill="1" applyAlignment="1">
      <alignment horizontal="center"/>
    </xf>
    <xf numFmtId="0" fontId="3" fillId="3" borderId="1" xfId="0" applyFont="1" applyFill="1" applyBorder="1"/>
    <xf numFmtId="43" fontId="4" fillId="0" borderId="0" xfId="0" applyNumberFormat="1" applyFont="1"/>
    <xf numFmtId="43" fontId="4" fillId="0" borderId="1" xfId="1" applyFont="1" applyBorder="1"/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3" fontId="3" fillId="0" borderId="2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5" fillId="0" borderId="13" xfId="0" applyNumberFormat="1" applyFont="1" applyBorder="1" applyAlignment="1"/>
    <xf numFmtId="43" fontId="4" fillId="0" borderId="0" xfId="0" applyNumberFormat="1" applyFont="1" applyFill="1"/>
    <xf numFmtId="43" fontId="5" fillId="0" borderId="0" xfId="0" applyNumberFormat="1" applyFont="1"/>
    <xf numFmtId="43" fontId="10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43" fontId="2" fillId="0" borderId="2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43" fontId="0" fillId="0" borderId="0" xfId="1" applyFont="1" applyFill="1" applyAlignment="1"/>
    <xf numFmtId="43" fontId="0" fillId="0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43" fontId="5" fillId="0" borderId="0" xfId="1" applyFont="1" applyFill="1" applyAlignment="1">
      <alignment horizontal="center"/>
    </xf>
    <xf numFmtId="0" fontId="3" fillId="0" borderId="4" xfId="0" applyFont="1" applyBorder="1"/>
    <xf numFmtId="0" fontId="3" fillId="0" borderId="0" xfId="0" quotePrefix="1" applyFont="1" applyBorder="1" applyAlignment="1">
      <alignment horizontal="left"/>
    </xf>
    <xf numFmtId="165" fontId="3" fillId="0" borderId="4" xfId="1" applyNumberFormat="1" applyFont="1" applyBorder="1"/>
    <xf numFmtId="164" fontId="3" fillId="0" borderId="4" xfId="1" applyNumberFormat="1" applyFont="1" applyBorder="1" applyAlignment="1"/>
    <xf numFmtId="0" fontId="0" fillId="0" borderId="0" xfId="0" applyAlignment="1"/>
    <xf numFmtId="43" fontId="5" fillId="0" borderId="1" xfId="1" applyFont="1" applyBorder="1"/>
    <xf numFmtId="0" fontId="0" fillId="2" borderId="1" xfId="0" applyFont="1" applyFill="1" applyBorder="1"/>
    <xf numFmtId="43" fontId="4" fillId="0" borderId="1" xfId="1" applyFont="1" applyFill="1" applyBorder="1"/>
    <xf numFmtId="43" fontId="10" fillId="0" borderId="1" xfId="1" applyFont="1" applyFill="1" applyBorder="1"/>
    <xf numFmtId="0" fontId="0" fillId="3" borderId="1" xfId="0" applyFont="1" applyFill="1" applyBorder="1"/>
    <xf numFmtId="43" fontId="5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3" borderId="5" xfId="0" applyFont="1" applyFill="1" applyBorder="1"/>
    <xf numFmtId="0" fontId="0" fillId="3" borderId="4" xfId="0" applyFont="1" applyFill="1" applyBorder="1"/>
    <xf numFmtId="165" fontId="3" fillId="0" borderId="5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3" borderId="4" xfId="0" applyFont="1" applyFill="1" applyBorder="1"/>
    <xf numFmtId="0" fontId="0" fillId="2" borderId="4" xfId="0" applyFont="1" applyFill="1" applyBorder="1"/>
    <xf numFmtId="0" fontId="3" fillId="0" borderId="5" xfId="0" applyFont="1" applyFill="1" applyBorder="1" applyAlignment="1"/>
    <xf numFmtId="165" fontId="0" fillId="0" borderId="1" xfId="1" applyNumberFormat="1" applyFont="1" applyFill="1" applyBorder="1"/>
    <xf numFmtId="164" fontId="3" fillId="0" borderId="1" xfId="1" applyNumberFormat="1" applyFont="1" applyFill="1" applyBorder="1"/>
    <xf numFmtId="0" fontId="3" fillId="2" borderId="4" xfId="0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/>
    <xf numFmtId="43" fontId="12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1" fillId="0" borderId="0" xfId="0" applyFont="1"/>
    <xf numFmtId="0" fontId="0" fillId="0" borderId="8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0" xfId="0" applyAlignment="1">
      <alignment horizontal="center"/>
    </xf>
    <xf numFmtId="43" fontId="12" fillId="0" borderId="0" xfId="1" applyFont="1" applyAlignment="1"/>
    <xf numFmtId="0" fontId="0" fillId="0" borderId="20" xfId="0" applyBorder="1"/>
    <xf numFmtId="0" fontId="0" fillId="0" borderId="20" xfId="0" applyFont="1" applyBorder="1"/>
    <xf numFmtId="0" fontId="5" fillId="0" borderId="20" xfId="0" applyFont="1" applyBorder="1"/>
    <xf numFmtId="0" fontId="1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5" fontId="3" fillId="0" borderId="5" xfId="1" applyNumberFormat="1" applyFont="1" applyBorder="1"/>
    <xf numFmtId="164" fontId="3" fillId="0" borderId="5" xfId="1" applyNumberFormat="1" applyFont="1" applyBorder="1" applyAlignment="1"/>
    <xf numFmtId="43" fontId="3" fillId="0" borderId="5" xfId="1" applyFont="1" applyBorder="1"/>
    <xf numFmtId="43" fontId="4" fillId="0" borderId="5" xfId="1" applyFont="1" applyBorder="1"/>
    <xf numFmtId="165" fontId="3" fillId="0" borderId="7" xfId="1" applyNumberFormat="1" applyFont="1" applyBorder="1"/>
    <xf numFmtId="164" fontId="3" fillId="0" borderId="7" xfId="1" applyNumberFormat="1" applyFont="1" applyBorder="1" applyAlignment="1"/>
    <xf numFmtId="43" fontId="3" fillId="0" borderId="7" xfId="1" applyFont="1" applyBorder="1" applyAlignment="1">
      <alignment horizontal="center"/>
    </xf>
    <xf numFmtId="43" fontId="3" fillId="0" borderId="7" xfId="1" applyFont="1" applyBorder="1"/>
    <xf numFmtId="43" fontId="10" fillId="0" borderId="7" xfId="1" applyFont="1" applyBorder="1"/>
    <xf numFmtId="43" fontId="4" fillId="0" borderId="20" xfId="0" applyNumberFormat="1" applyFont="1" applyBorder="1"/>
    <xf numFmtId="165" fontId="0" fillId="0" borderId="4" xfId="1" applyNumberFormat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0" fillId="0" borderId="5" xfId="1" applyNumberFormat="1" applyFont="1" applyBorder="1"/>
    <xf numFmtId="164" fontId="3" fillId="0" borderId="5" xfId="1" applyNumberFormat="1" applyFont="1" applyBorder="1"/>
    <xf numFmtId="43" fontId="5" fillId="0" borderId="5" xfId="1" applyFont="1" applyBorder="1"/>
    <xf numFmtId="0" fontId="0" fillId="0" borderId="0" xfId="0" applyFont="1" applyBorder="1"/>
    <xf numFmtId="164" fontId="0" fillId="0" borderId="7" xfId="1" applyNumberFormat="1" applyFont="1" applyBorder="1"/>
    <xf numFmtId="164" fontId="3" fillId="0" borderId="7" xfId="1" applyNumberFormat="1" applyFont="1" applyBorder="1"/>
    <xf numFmtId="43" fontId="5" fillId="0" borderId="7" xfId="1" applyFont="1" applyBorder="1"/>
    <xf numFmtId="165" fontId="0" fillId="0" borderId="7" xfId="1" applyNumberFormat="1" applyFont="1" applyBorder="1"/>
    <xf numFmtId="43" fontId="5" fillId="0" borderId="0" xfId="0" applyNumberFormat="1" applyFont="1" applyBorder="1"/>
    <xf numFmtId="43" fontId="0" fillId="0" borderId="7" xfId="1" applyFont="1" applyBorder="1"/>
    <xf numFmtId="43" fontId="5" fillId="0" borderId="20" xfId="0" applyNumberFormat="1" applyFont="1" applyBorder="1"/>
    <xf numFmtId="43" fontId="0" fillId="0" borderId="5" xfId="1" applyFont="1" applyBorder="1"/>
    <xf numFmtId="165" fontId="0" fillId="0" borderId="24" xfId="1" applyNumberFormat="1" applyFont="1" applyBorder="1" applyAlignment="1">
      <alignment horizontal="center"/>
    </xf>
    <xf numFmtId="43" fontId="3" fillId="0" borderId="24" xfId="1" applyFont="1" applyBorder="1" applyAlignment="1">
      <alignment horizontal="center"/>
    </xf>
    <xf numFmtId="43" fontId="3" fillId="0" borderId="19" xfId="1" applyFont="1" applyBorder="1"/>
    <xf numFmtId="43" fontId="5" fillId="0" borderId="19" xfId="1" applyFont="1" applyBorder="1"/>
    <xf numFmtId="0" fontId="0" fillId="0" borderId="26" xfId="0" applyFont="1" applyBorder="1"/>
    <xf numFmtId="165" fontId="0" fillId="0" borderId="7" xfId="1" applyNumberFormat="1" applyFont="1" applyBorder="1" applyAlignment="1">
      <alignment horizontal="center"/>
    </xf>
    <xf numFmtId="0" fontId="3" fillId="3" borderId="7" xfId="0" applyFont="1" applyFill="1" applyBorder="1"/>
    <xf numFmtId="43" fontId="4" fillId="0" borderId="7" xfId="1" applyFont="1" applyBorder="1"/>
    <xf numFmtId="0" fontId="3" fillId="0" borderId="20" xfId="0" applyFont="1" applyBorder="1"/>
    <xf numFmtId="0" fontId="3" fillId="0" borderId="26" xfId="0" applyFont="1" applyBorder="1"/>
    <xf numFmtId="43" fontId="4" fillId="0" borderId="0" xfId="0" applyNumberFormat="1" applyFont="1" applyFill="1" applyBorder="1"/>
    <xf numFmtId="0" fontId="3" fillId="0" borderId="0" xfId="0" applyFont="1" applyBorder="1"/>
    <xf numFmtId="43" fontId="4" fillId="0" borderId="20" xfId="0" applyNumberFormat="1" applyFont="1" applyFill="1" applyBorder="1"/>
    <xf numFmtId="0" fontId="3" fillId="3" borderId="23" xfId="0" applyFont="1" applyFill="1" applyBorder="1"/>
    <xf numFmtId="165" fontId="3" fillId="0" borderId="23" xfId="1" applyNumberFormat="1" applyFont="1" applyBorder="1"/>
    <xf numFmtId="164" fontId="3" fillId="0" borderId="23" xfId="1" applyNumberFormat="1" applyFont="1" applyBorder="1" applyAlignment="1"/>
    <xf numFmtId="43" fontId="3" fillId="0" borderId="23" xfId="1" applyFont="1" applyBorder="1" applyAlignment="1">
      <alignment horizontal="center"/>
    </xf>
    <xf numFmtId="43" fontId="3" fillId="0" borderId="23" xfId="1" applyFont="1" applyBorder="1"/>
    <xf numFmtId="43" fontId="4" fillId="0" borderId="23" xfId="1" applyFont="1" applyBorder="1"/>
    <xf numFmtId="0" fontId="3" fillId="0" borderId="31" xfId="0" applyFont="1" applyBorder="1"/>
    <xf numFmtId="0" fontId="3" fillId="0" borderId="18" xfId="0" applyFont="1" applyBorder="1"/>
    <xf numFmtId="43" fontId="2" fillId="0" borderId="10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165" fontId="3" fillId="0" borderId="18" xfId="1" applyNumberFormat="1" applyFont="1" applyBorder="1"/>
    <xf numFmtId="164" fontId="3" fillId="0" borderId="18" xfId="1" applyNumberFormat="1" applyFont="1" applyBorder="1" applyAlignment="1"/>
    <xf numFmtId="43" fontId="3" fillId="0" borderId="13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3" fontId="4" fillId="0" borderId="0" xfId="0" applyNumberFormat="1" applyFont="1" applyBorder="1"/>
    <xf numFmtId="0" fontId="3" fillId="3" borderId="7" xfId="0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5" fontId="3" fillId="0" borderId="19" xfId="1" applyNumberFormat="1" applyFont="1" applyBorder="1"/>
    <xf numFmtId="0" fontId="3" fillId="0" borderId="19" xfId="0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43" fontId="4" fillId="0" borderId="19" xfId="1" applyFont="1" applyBorder="1"/>
    <xf numFmtId="164" fontId="3" fillId="0" borderId="19" xfId="1" applyNumberFormat="1" applyFont="1" applyBorder="1" applyAlignment="1"/>
    <xf numFmtId="164" fontId="3" fillId="0" borderId="19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3" xfId="0" applyFont="1" applyBorder="1" applyAlignment="1"/>
    <xf numFmtId="164" fontId="3" fillId="0" borderId="23" xfId="1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3" fontId="5" fillId="0" borderId="0" xfId="0" applyNumberFormat="1" applyFont="1" applyBorder="1" applyAlignment="1"/>
    <xf numFmtId="43" fontId="5" fillId="0" borderId="22" xfId="0" applyNumberFormat="1" applyFont="1" applyBorder="1" applyAlignment="1"/>
    <xf numFmtId="0" fontId="0" fillId="3" borderId="20" xfId="0" applyFont="1" applyFill="1" applyBorder="1"/>
    <xf numFmtId="0" fontId="0" fillId="0" borderId="26" xfId="0" applyFill="1" applyBorder="1" applyAlignment="1"/>
    <xf numFmtId="43" fontId="0" fillId="0" borderId="26" xfId="1" applyFont="1" applyFill="1" applyBorder="1" applyAlignment="1"/>
    <xf numFmtId="0" fontId="0" fillId="0" borderId="0" xfId="0" applyFill="1" applyBorder="1" applyAlignment="1"/>
    <xf numFmtId="43" fontId="0" fillId="0" borderId="0" xfId="1" applyFont="1" applyFill="1" applyBorder="1" applyAlignment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26" xfId="1" applyFont="1" applyFill="1" applyBorder="1" applyAlignment="1"/>
    <xf numFmtId="43" fontId="5" fillId="0" borderId="0" xfId="1" applyFont="1" applyFill="1" applyBorder="1" applyAlignment="1"/>
    <xf numFmtId="43" fontId="0" fillId="0" borderId="20" xfId="1" applyFont="1" applyFill="1" applyBorder="1" applyAlignment="1">
      <alignment horizontal="center"/>
    </xf>
    <xf numFmtId="43" fontId="12" fillId="0" borderId="0" xfId="1" applyFont="1" applyBorder="1" applyAlignment="1"/>
    <xf numFmtId="43" fontId="3" fillId="0" borderId="7" xfId="1" applyFont="1" applyFill="1" applyBorder="1"/>
    <xf numFmtId="0" fontId="3" fillId="3" borderId="1" xfId="0" applyFont="1" applyFill="1" applyBorder="1" applyAlignment="1"/>
    <xf numFmtId="0" fontId="3" fillId="2" borderId="7" xfId="0" applyFont="1" applyFill="1" applyBorder="1"/>
    <xf numFmtId="43" fontId="4" fillId="0" borderId="19" xfId="1" applyFont="1" applyFill="1" applyBorder="1"/>
    <xf numFmtId="43" fontId="4" fillId="0" borderId="7" xfId="1" applyFont="1" applyFill="1" applyBorder="1"/>
    <xf numFmtId="0" fontId="0" fillId="0" borderId="0" xfId="0" applyAlignment="1">
      <alignment horizontal="center"/>
    </xf>
    <xf numFmtId="43" fontId="0" fillId="8" borderId="5" xfId="1" applyFont="1" applyFill="1" applyBorder="1"/>
    <xf numFmtId="43" fontId="0" fillId="8" borderId="1" xfId="1" applyFont="1" applyFill="1" applyBorder="1"/>
    <xf numFmtId="0" fontId="11" fillId="0" borderId="0" xfId="0" applyFont="1" applyFill="1" applyAlignment="1"/>
    <xf numFmtId="0" fontId="11" fillId="0" borderId="0" xfId="0" applyFont="1" applyAlignment="1"/>
    <xf numFmtId="0" fontId="0" fillId="3" borderId="8" xfId="0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/>
    </xf>
    <xf numFmtId="0" fontId="15" fillId="0" borderId="0" xfId="0" applyFont="1"/>
    <xf numFmtId="0" fontId="0" fillId="0" borderId="20" xfId="0" applyFont="1" applyBorder="1" applyAlignment="1">
      <alignment horizontal="center"/>
    </xf>
    <xf numFmtId="43" fontId="12" fillId="0" borderId="20" xfId="1" applyFont="1" applyFill="1" applyBorder="1" applyAlignment="1">
      <alignment horizontal="center"/>
    </xf>
    <xf numFmtId="43" fontId="5" fillId="0" borderId="20" xfId="1" applyFont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0" fillId="0" borderId="18" xfId="0" applyFont="1" applyBorder="1"/>
    <xf numFmtId="165" fontId="0" fillId="0" borderId="18" xfId="1" applyNumberFormat="1" applyFont="1" applyBorder="1"/>
    <xf numFmtId="164" fontId="3" fillId="0" borderId="18" xfId="1" applyNumberFormat="1" applyFont="1" applyBorder="1"/>
    <xf numFmtId="43" fontId="0" fillId="0" borderId="19" xfId="1" applyFont="1" applyBorder="1"/>
    <xf numFmtId="0" fontId="0" fillId="2" borderId="7" xfId="0" applyFont="1" applyFill="1" applyBorder="1"/>
    <xf numFmtId="0" fontId="11" fillId="0" borderId="0" xfId="0" applyFont="1" applyBorder="1" applyAlignment="1"/>
    <xf numFmtId="0" fontId="0" fillId="3" borderId="7" xfId="0" applyFont="1" applyFill="1" applyBorder="1"/>
    <xf numFmtId="165" fontId="0" fillId="0" borderId="7" xfId="1" applyNumberFormat="1" applyFont="1" applyFill="1" applyBorder="1"/>
    <xf numFmtId="164" fontId="3" fillId="0" borderId="7" xfId="1" applyNumberFormat="1" applyFont="1" applyFill="1" applyBorder="1"/>
    <xf numFmtId="165" fontId="0" fillId="0" borderId="19" xfId="1" applyNumberFormat="1" applyFont="1" applyBorder="1"/>
    <xf numFmtId="164" fontId="3" fillId="0" borderId="19" xfId="1" applyNumberFormat="1" applyFont="1" applyBorder="1"/>
    <xf numFmtId="0" fontId="3" fillId="3" borderId="8" xfId="0" applyFont="1" applyFill="1" applyBorder="1"/>
    <xf numFmtId="165" fontId="3" fillId="0" borderId="8" xfId="1" applyNumberFormat="1" applyFont="1" applyBorder="1"/>
    <xf numFmtId="164" fontId="3" fillId="0" borderId="8" xfId="1" applyNumberFormat="1" applyFont="1" applyBorder="1" applyAlignment="1"/>
    <xf numFmtId="43" fontId="3" fillId="0" borderId="8" xfId="1" applyFont="1" applyBorder="1"/>
    <xf numFmtId="43" fontId="4" fillId="0" borderId="8" xfId="1" applyFont="1" applyBorder="1"/>
    <xf numFmtId="165" fontId="3" fillId="0" borderId="7" xfId="1" applyNumberFormat="1" applyFont="1" applyFill="1" applyBorder="1"/>
    <xf numFmtId="164" fontId="3" fillId="0" borderId="7" xfId="1" applyNumberFormat="1" applyFont="1" applyFill="1" applyBorder="1" applyAlignment="1"/>
    <xf numFmtId="0" fontId="3" fillId="2" borderId="8" xfId="0" applyFont="1" applyFill="1" applyBorder="1"/>
    <xf numFmtId="165" fontId="3" fillId="0" borderId="8" xfId="1" applyNumberFormat="1" applyFont="1" applyFill="1" applyBorder="1"/>
    <xf numFmtId="164" fontId="3" fillId="0" borderId="8" xfId="1" applyNumberFormat="1" applyFont="1" applyFill="1" applyBorder="1" applyAlignment="1"/>
    <xf numFmtId="43" fontId="3" fillId="0" borderId="8" xfId="1" applyFont="1" applyFill="1" applyBorder="1" applyAlignment="1">
      <alignment horizontal="center"/>
    </xf>
    <xf numFmtId="43" fontId="3" fillId="0" borderId="8" xfId="1" applyFont="1" applyFill="1" applyBorder="1"/>
    <xf numFmtId="165" fontId="3" fillId="0" borderId="5" xfId="1" applyNumberFormat="1" applyFont="1" applyFill="1" applyBorder="1"/>
    <xf numFmtId="164" fontId="3" fillId="0" borderId="5" xfId="1" applyNumberFormat="1" applyFont="1" applyFill="1" applyBorder="1" applyAlignment="1"/>
    <xf numFmtId="43" fontId="4" fillId="0" borderId="5" xfId="1" applyFont="1" applyFill="1" applyBorder="1"/>
    <xf numFmtId="43" fontId="10" fillId="0" borderId="7" xfId="1" applyFont="1" applyFill="1" applyBorder="1"/>
    <xf numFmtId="43" fontId="4" fillId="0" borderId="8" xfId="1" applyFont="1" applyFill="1" applyBorder="1"/>
    <xf numFmtId="3" fontId="3" fillId="0" borderId="19" xfId="0" applyNumberFormat="1" applyFont="1" applyBorder="1" applyAlignment="1">
      <alignment horizontal="center"/>
    </xf>
    <xf numFmtId="43" fontId="10" fillId="0" borderId="0" xfId="0" applyNumberFormat="1" applyFont="1" applyBorder="1"/>
    <xf numFmtId="0" fontId="10" fillId="0" borderId="0" xfId="0" applyFont="1" applyBorder="1"/>
    <xf numFmtId="43" fontId="10" fillId="0" borderId="20" xfId="0" applyNumberFormat="1" applyFont="1" applyBorder="1"/>
    <xf numFmtId="0" fontId="3" fillId="0" borderId="5" xfId="0" applyFont="1" applyFill="1" applyBorder="1"/>
    <xf numFmtId="43" fontId="3" fillId="0" borderId="19" xfId="1" applyFont="1" applyBorder="1" applyAlignment="1">
      <alignment horizontal="center"/>
    </xf>
    <xf numFmtId="43" fontId="10" fillId="0" borderId="5" xfId="1" applyFont="1" applyFill="1" applyBorder="1"/>
    <xf numFmtId="43" fontId="0" fillId="0" borderId="19" xfId="1" applyFont="1" applyFill="1" applyBorder="1"/>
    <xf numFmtId="0" fontId="0" fillId="0" borderId="26" xfId="0" applyFont="1" applyFill="1" applyBorder="1"/>
    <xf numFmtId="43" fontId="5" fillId="0" borderId="0" xfId="0" applyNumberFormat="1" applyFont="1" applyFill="1" applyBorder="1"/>
    <xf numFmtId="0" fontId="0" fillId="0" borderId="0" xfId="0" applyFont="1" applyFill="1" applyBorder="1"/>
    <xf numFmtId="43" fontId="0" fillId="0" borderId="7" xfId="1" applyFont="1" applyFill="1" applyBorder="1"/>
    <xf numFmtId="43" fontId="5" fillId="0" borderId="20" xfId="0" applyNumberFormat="1" applyFont="1" applyFill="1" applyBorder="1"/>
    <xf numFmtId="165" fontId="0" fillId="0" borderId="8" xfId="1" applyNumberFormat="1" applyFont="1" applyFill="1" applyBorder="1"/>
    <xf numFmtId="164" fontId="3" fillId="0" borderId="8" xfId="1" applyNumberFormat="1" applyFont="1" applyFill="1" applyBorder="1"/>
    <xf numFmtId="43" fontId="5" fillId="0" borderId="8" xfId="1" applyFont="1" applyBorder="1"/>
    <xf numFmtId="165" fontId="0" fillId="0" borderId="5" xfId="1" applyNumberFormat="1" applyFont="1" applyFill="1" applyBorder="1"/>
    <xf numFmtId="0" fontId="0" fillId="3" borderId="5" xfId="0" applyFont="1" applyFill="1" applyBorder="1"/>
    <xf numFmtId="43" fontId="5" fillId="0" borderId="19" xfId="1" applyFont="1" applyFill="1" applyBorder="1"/>
    <xf numFmtId="43" fontId="5" fillId="0" borderId="1" xfId="1" applyFont="1" applyFill="1" applyBorder="1"/>
    <xf numFmtId="43" fontId="5" fillId="0" borderId="7" xfId="1" applyFont="1" applyFill="1" applyBorder="1"/>
    <xf numFmtId="0" fontId="5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horizontal="center" wrapText="1"/>
    </xf>
    <xf numFmtId="0" fontId="0" fillId="7" borderId="8" xfId="0" applyFill="1" applyBorder="1"/>
    <xf numFmtId="0" fontId="0" fillId="3" borderId="4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43" fontId="3" fillId="0" borderId="18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5" fontId="0" fillId="0" borderId="24" xfId="1" applyNumberFormat="1" applyFont="1" applyFill="1" applyBorder="1" applyAlignment="1">
      <alignment horizontal="center"/>
    </xf>
    <xf numFmtId="43" fontId="3" fillId="0" borderId="24" xfId="1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43" fontId="3" fillId="0" borderId="33" xfId="1" applyFont="1" applyBorder="1" applyAlignment="1">
      <alignment horizontal="center"/>
    </xf>
    <xf numFmtId="43" fontId="3" fillId="0" borderId="34" xfId="1" applyFont="1" applyBorder="1" applyAlignment="1">
      <alignment horizontal="center"/>
    </xf>
    <xf numFmtId="43" fontId="3" fillId="0" borderId="35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3" fillId="0" borderId="21" xfId="1" applyFont="1" applyFill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43" fontId="3" fillId="0" borderId="22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43" fontId="3" fillId="0" borderId="30" xfId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31" xfId="1" applyFont="1" applyBorder="1" applyAlignment="1">
      <alignment horizontal="center"/>
    </xf>
    <xf numFmtId="43" fontId="3" fillId="0" borderId="32" xfId="1" applyFont="1" applyBorder="1" applyAlignment="1">
      <alignment horizontal="center"/>
    </xf>
    <xf numFmtId="43" fontId="3" fillId="0" borderId="28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3" fillId="0" borderId="29" xfId="1" applyFont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30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24" xfId="1" applyFont="1" applyBorder="1" applyAlignment="1">
      <alignment horizontal="center"/>
    </xf>
    <xf numFmtId="165" fontId="3" fillId="0" borderId="18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27" xfId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3" fillId="0" borderId="16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165" fontId="3" fillId="0" borderId="18" xfId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00FF99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pane ySplit="2" topLeftCell="A6" activePane="bottomLeft" state="frozen"/>
      <selection pane="bottomLeft" activeCell="A30" sqref="A30:Q30"/>
    </sheetView>
  </sheetViews>
  <sheetFormatPr defaultColWidth="6.44140625" defaultRowHeight="15"/>
  <cols>
    <col min="1" max="1" width="6.44140625" style="12"/>
    <col min="2" max="2" width="10.5546875" style="12" bestFit="1" customWidth="1"/>
    <col min="3" max="3" width="10.5546875" style="12" customWidth="1"/>
    <col min="4" max="4" width="10.44140625" style="12" bestFit="1" customWidth="1"/>
    <col min="5" max="5" width="10.44140625" style="12" customWidth="1"/>
    <col min="6" max="6" width="9" style="12" bestFit="1" customWidth="1"/>
    <col min="7" max="7" width="10.44140625" style="12" bestFit="1" customWidth="1"/>
    <col min="8" max="8" width="9" style="12" bestFit="1" customWidth="1"/>
    <col min="9" max="11" width="10.44140625" style="12" bestFit="1" customWidth="1"/>
    <col min="12" max="12" width="7" style="12" bestFit="1" customWidth="1"/>
    <col min="13" max="13" width="10.44140625" style="12" bestFit="1" customWidth="1"/>
    <col min="14" max="14" width="9" style="12" bestFit="1" customWidth="1"/>
    <col min="15" max="16" width="8" style="12" customWidth="1"/>
    <col min="17" max="17" width="11.44140625" style="12" bestFit="1" customWidth="1"/>
    <col min="18" max="18" width="4.33203125" style="12" bestFit="1" customWidth="1"/>
    <col min="19" max="19" width="4" style="12" bestFit="1" customWidth="1"/>
    <col min="20" max="21" width="10.44140625" style="12" bestFit="1" customWidth="1"/>
    <col min="22" max="16384" width="6.44140625" style="12"/>
  </cols>
  <sheetData>
    <row r="1" spans="1:20">
      <c r="A1" s="362" t="s">
        <v>0</v>
      </c>
      <c r="B1" s="364" t="s">
        <v>32</v>
      </c>
      <c r="C1" s="364"/>
      <c r="D1" s="365" t="s">
        <v>33</v>
      </c>
      <c r="E1" s="365"/>
      <c r="F1" s="366" t="s">
        <v>17</v>
      </c>
      <c r="G1" s="368" t="s">
        <v>18</v>
      </c>
      <c r="H1" s="370" t="s">
        <v>19</v>
      </c>
      <c r="I1" s="368" t="s">
        <v>20</v>
      </c>
      <c r="J1" s="366" t="s">
        <v>21</v>
      </c>
      <c r="K1" s="368" t="s">
        <v>22</v>
      </c>
      <c r="L1" s="370" t="s">
        <v>23</v>
      </c>
      <c r="M1" s="368" t="s">
        <v>24</v>
      </c>
      <c r="N1" s="373" t="s">
        <v>31</v>
      </c>
      <c r="O1" s="365" t="s">
        <v>34</v>
      </c>
      <c r="P1" s="365"/>
      <c r="Q1" s="374" t="s">
        <v>3</v>
      </c>
    </row>
    <row r="2" spans="1:20" ht="15.75" thickBot="1">
      <c r="A2" s="363"/>
      <c r="B2" s="170" t="s">
        <v>26</v>
      </c>
      <c r="C2" s="171" t="s">
        <v>27</v>
      </c>
      <c r="D2" s="170" t="s">
        <v>29</v>
      </c>
      <c r="E2" s="76" t="s">
        <v>28</v>
      </c>
      <c r="F2" s="367"/>
      <c r="G2" s="369"/>
      <c r="H2" s="371"/>
      <c r="I2" s="369"/>
      <c r="J2" s="367"/>
      <c r="K2" s="369"/>
      <c r="L2" s="371"/>
      <c r="M2" s="372"/>
      <c r="N2" s="367"/>
      <c r="O2" s="170" t="s">
        <v>35</v>
      </c>
      <c r="P2" s="76" t="s">
        <v>36</v>
      </c>
      <c r="Q2" s="375"/>
    </row>
    <row r="3" spans="1:20">
      <c r="A3" s="41">
        <v>1998</v>
      </c>
      <c r="B3" s="40">
        <f>'282α1'!N2</f>
        <v>185.16000000000003</v>
      </c>
      <c r="C3" s="40">
        <f>'282α2'!N2</f>
        <v>245.37</v>
      </c>
      <c r="D3" s="40">
        <f>'282β1'!N2</f>
        <v>0</v>
      </c>
      <c r="E3" s="40">
        <f>'282β2'!N2</f>
        <v>0.3</v>
      </c>
      <c r="F3" s="40">
        <f>'282γ'!N2</f>
        <v>0</v>
      </c>
      <c r="G3" s="40">
        <f>'282δ'!N2</f>
        <v>30.02</v>
      </c>
      <c r="H3" s="40">
        <f>'282ε'!N2</f>
        <v>0.55000000000000004</v>
      </c>
      <c r="I3" s="40">
        <f>'282ζ'!N2</f>
        <v>9.1</v>
      </c>
      <c r="J3" s="40">
        <f>'282η'!N2</f>
        <v>0</v>
      </c>
      <c r="K3" s="40">
        <f>'282θ'!N2</f>
        <v>6.82</v>
      </c>
      <c r="L3" s="40">
        <f>'282ι'!N2</f>
        <v>0</v>
      </c>
      <c r="M3" s="40">
        <f>'282κ'!N2</f>
        <v>0</v>
      </c>
      <c r="N3" s="40">
        <f>'282λ'!N2</f>
        <v>16.68</v>
      </c>
      <c r="O3" s="40">
        <f>'282μ1'!N2</f>
        <v>0</v>
      </c>
      <c r="P3" s="40">
        <f>'282μ2'!N2</f>
        <v>0</v>
      </c>
      <c r="Q3" s="40">
        <f>SUM(B3:P3)</f>
        <v>494.00000000000006</v>
      </c>
      <c r="T3" s="47"/>
    </row>
    <row r="4" spans="1:20">
      <c r="A4" s="46">
        <v>1999</v>
      </c>
      <c r="B4" s="40">
        <f>'282α1'!N3</f>
        <v>35.08</v>
      </c>
      <c r="C4" s="40">
        <f>'282α2'!N3</f>
        <v>13.08</v>
      </c>
      <c r="D4" s="40">
        <f>'282β1'!N3</f>
        <v>16.54</v>
      </c>
      <c r="E4" s="40">
        <f>'282β2'!N3</f>
        <v>16.420000000000002</v>
      </c>
      <c r="F4" s="40">
        <f>'282γ'!N3</f>
        <v>133.51</v>
      </c>
      <c r="G4" s="40">
        <f>'282δ'!N3</f>
        <v>955.24</v>
      </c>
      <c r="H4" s="40">
        <f>'282ε'!N3</f>
        <v>4.13</v>
      </c>
      <c r="I4" s="40">
        <f>'282ζ'!N3</f>
        <v>0.11</v>
      </c>
      <c r="J4" s="40">
        <f>'282η'!N3</f>
        <v>0</v>
      </c>
      <c r="K4" s="40">
        <f>'282θ'!N3</f>
        <v>0</v>
      </c>
      <c r="L4" s="40">
        <f>'282ι'!N3</f>
        <v>1.47</v>
      </c>
      <c r="M4" s="40">
        <f>'282κ'!N3</f>
        <v>26.19</v>
      </c>
      <c r="N4" s="40">
        <f>'282λ'!N3</f>
        <v>11.29</v>
      </c>
      <c r="O4" s="40">
        <f>'282μ1'!N3</f>
        <v>0.1</v>
      </c>
      <c r="P4" s="40">
        <f>'282μ2'!N3</f>
        <v>2.64</v>
      </c>
      <c r="Q4" s="40">
        <f>SUM(B4:P4)</f>
        <v>1215.8</v>
      </c>
      <c r="T4" s="18"/>
    </row>
    <row r="5" spans="1:20">
      <c r="A5" s="46">
        <v>2000</v>
      </c>
      <c r="B5" s="40">
        <f>'282α1'!N4</f>
        <v>59.929999999999993</v>
      </c>
      <c r="C5" s="40">
        <f>'282α2'!N4</f>
        <v>0</v>
      </c>
      <c r="D5" s="40">
        <f>'282β1'!N4</f>
        <v>300</v>
      </c>
      <c r="E5" s="40">
        <f>'282β2'!N4</f>
        <v>0</v>
      </c>
      <c r="F5" s="40">
        <f>'282γ'!N4</f>
        <v>55.300000000000004</v>
      </c>
      <c r="G5" s="40">
        <f>'282δ'!N4</f>
        <v>406.27000000000004</v>
      </c>
      <c r="H5" s="40">
        <f>'282ε'!N4</f>
        <v>18.009999999999998</v>
      </c>
      <c r="I5" s="40">
        <f>'282ζ'!N4</f>
        <v>129.19</v>
      </c>
      <c r="J5" s="40">
        <f>'282η'!N4</f>
        <v>0</v>
      </c>
      <c r="K5" s="40">
        <f>'282θ'!N4</f>
        <v>0</v>
      </c>
      <c r="L5" s="40">
        <f>'282ι'!N4</f>
        <v>0.75</v>
      </c>
      <c r="M5" s="40">
        <f>'282κ'!N4</f>
        <v>19.559999999999999</v>
      </c>
      <c r="N5" s="40">
        <f>'282λ'!N4</f>
        <v>21.24</v>
      </c>
      <c r="O5" s="40">
        <f>'282μ1'!N4</f>
        <v>0</v>
      </c>
      <c r="P5" s="40">
        <f>'282μ2'!N4</f>
        <v>0</v>
      </c>
      <c r="Q5" s="40">
        <f>SUM(B5:P5)</f>
        <v>1010.25</v>
      </c>
      <c r="T5" s="18"/>
    </row>
    <row r="6" spans="1:20">
      <c r="A6" s="46">
        <v>2001</v>
      </c>
      <c r="B6" s="40">
        <f>'282α1'!N5</f>
        <v>35.589999999999996</v>
      </c>
      <c r="C6" s="40">
        <f>'282α2'!N5</f>
        <v>6.68</v>
      </c>
      <c r="D6" s="40">
        <f>'282β1'!N5</f>
        <v>55.45</v>
      </c>
      <c r="E6" s="40">
        <f>'282β2'!N5</f>
        <v>183.54000000000002</v>
      </c>
      <c r="F6" s="40">
        <f>'282γ'!N5</f>
        <v>0</v>
      </c>
      <c r="G6" s="40">
        <f>'282δ'!N5</f>
        <v>0</v>
      </c>
      <c r="H6" s="40">
        <f>'282ε'!N5</f>
        <v>3.92</v>
      </c>
      <c r="I6" s="40">
        <f>'282ζ'!N5</f>
        <v>1.36</v>
      </c>
      <c r="J6" s="40">
        <f>'282η'!N5</f>
        <v>0</v>
      </c>
      <c r="K6" s="40">
        <f>'282θ'!N5</f>
        <v>14.78</v>
      </c>
      <c r="L6" s="40">
        <f>'282ι'!N5</f>
        <v>0.01</v>
      </c>
      <c r="M6" s="40">
        <f>'282κ'!N5</f>
        <v>0</v>
      </c>
      <c r="N6" s="40">
        <f>'282λ'!N5</f>
        <v>54.98</v>
      </c>
      <c r="O6" s="40">
        <f>'282μ1'!N5</f>
        <v>0</v>
      </c>
      <c r="P6" s="40">
        <f>'282μ2'!N5</f>
        <v>0</v>
      </c>
      <c r="Q6" s="40">
        <f t="shared" ref="Q6:Q18" si="0">SUM(B6:P6)</f>
        <v>356.31</v>
      </c>
      <c r="T6" s="18"/>
    </row>
    <row r="7" spans="1:20">
      <c r="A7" s="46">
        <v>2002</v>
      </c>
      <c r="B7" s="40">
        <f>'282α1'!N6</f>
        <v>0.25</v>
      </c>
      <c r="C7" s="40">
        <f>'282α2'!N6</f>
        <v>0</v>
      </c>
      <c r="D7" s="40">
        <f>'282β1'!N6</f>
        <v>61.4</v>
      </c>
      <c r="E7" s="40">
        <f>'282β2'!N6</f>
        <v>0</v>
      </c>
      <c r="F7" s="40">
        <f>'282γ'!N6</f>
        <v>0</v>
      </c>
      <c r="G7" s="40">
        <f>'282δ'!N6</f>
        <v>0</v>
      </c>
      <c r="H7" s="40">
        <f>'282ε'!N6</f>
        <v>7.08</v>
      </c>
      <c r="I7" s="40">
        <f>'282ζ'!N6</f>
        <v>51.930000000000007</v>
      </c>
      <c r="J7" s="40">
        <f>'282η'!N6</f>
        <v>67.11</v>
      </c>
      <c r="K7" s="40">
        <f>'282θ'!N6</f>
        <v>0</v>
      </c>
      <c r="L7" s="40">
        <f>'282ι'!N6</f>
        <v>0.1</v>
      </c>
      <c r="M7" s="40">
        <f>'282κ'!N6</f>
        <v>17.920000000000002</v>
      </c>
      <c r="N7" s="40">
        <f>'282λ'!N6</f>
        <v>53.69</v>
      </c>
      <c r="O7" s="40">
        <f>'282μ1'!N6</f>
        <v>0.82000000000000006</v>
      </c>
      <c r="P7" s="40">
        <f>'282μ2'!N6</f>
        <v>2.34</v>
      </c>
      <c r="Q7" s="40">
        <f t="shared" si="0"/>
        <v>262.64</v>
      </c>
      <c r="T7" s="18"/>
    </row>
    <row r="8" spans="1:20">
      <c r="A8" s="46">
        <v>2003</v>
      </c>
      <c r="B8" s="40">
        <f>'282α1'!N7</f>
        <v>2.85</v>
      </c>
      <c r="C8" s="40">
        <f>'282α2'!N7</f>
        <v>4</v>
      </c>
      <c r="D8" s="40">
        <f>'282β1'!N7</f>
        <v>6.5600000000000005</v>
      </c>
      <c r="E8" s="40">
        <f>'282β2'!N7</f>
        <v>7.21</v>
      </c>
      <c r="F8" s="40">
        <f>'282γ'!N7</f>
        <v>0</v>
      </c>
      <c r="G8" s="40">
        <f>'282δ'!N7</f>
        <v>0</v>
      </c>
      <c r="H8" s="40">
        <f>'282ε'!N7</f>
        <v>42.37</v>
      </c>
      <c r="I8" s="40">
        <f>'282ζ'!N7</f>
        <v>423.93</v>
      </c>
      <c r="J8" s="40">
        <f>'282η'!N7</f>
        <v>0.27</v>
      </c>
      <c r="K8" s="40">
        <f>'282θ'!N7</f>
        <v>0</v>
      </c>
      <c r="L8" s="40">
        <f>'282ι'!N7</f>
        <v>0</v>
      </c>
      <c r="M8" s="40">
        <f>'282κ'!N7</f>
        <v>0</v>
      </c>
      <c r="N8" s="40">
        <f>'282λ'!N7</f>
        <v>102.17</v>
      </c>
      <c r="O8" s="40">
        <f>'282μ1'!N7</f>
        <v>0</v>
      </c>
      <c r="P8" s="40">
        <f>'282μ2'!N7</f>
        <v>7.8</v>
      </c>
      <c r="Q8" s="40">
        <f t="shared" si="0"/>
        <v>597.16</v>
      </c>
      <c r="T8" s="18"/>
    </row>
    <row r="9" spans="1:20">
      <c r="A9" s="46">
        <v>2004</v>
      </c>
      <c r="B9" s="40">
        <f>'282α1'!N8</f>
        <v>13.04</v>
      </c>
      <c r="C9" s="40">
        <f>'282α2'!N8</f>
        <v>46.86</v>
      </c>
      <c r="D9" s="40">
        <f>'282β1'!N8</f>
        <v>13.04</v>
      </c>
      <c r="E9" s="40">
        <f>'282β2'!N8</f>
        <v>0</v>
      </c>
      <c r="F9" s="40">
        <f>'282γ'!N8</f>
        <v>0</v>
      </c>
      <c r="G9" s="40">
        <f>'282δ'!N8</f>
        <v>0</v>
      </c>
      <c r="H9" s="40">
        <f>'282ε'!N8</f>
        <v>0</v>
      </c>
      <c r="I9" s="40">
        <f>'282ζ'!N8</f>
        <v>0</v>
      </c>
      <c r="J9" s="40">
        <f>'282η'!N8</f>
        <v>11.06</v>
      </c>
      <c r="K9" s="40">
        <f>'282θ'!N8</f>
        <v>78.900000000000006</v>
      </c>
      <c r="L9" s="40">
        <f>'282ι'!N8</f>
        <v>0</v>
      </c>
      <c r="M9" s="40">
        <f>'282κ'!N8</f>
        <v>302.40000000000003</v>
      </c>
      <c r="N9" s="40">
        <f>'282λ'!N8</f>
        <v>225.99</v>
      </c>
      <c r="O9" s="40">
        <f>'282μ1'!N8</f>
        <v>0</v>
      </c>
      <c r="P9" s="40">
        <f>'282μ2'!N8</f>
        <v>0</v>
      </c>
      <c r="Q9" s="40">
        <f t="shared" si="0"/>
        <v>691.29000000000008</v>
      </c>
      <c r="T9" s="18"/>
    </row>
    <row r="10" spans="1:20">
      <c r="A10" s="46">
        <v>2005</v>
      </c>
      <c r="B10" s="40">
        <f>'282α1'!N9</f>
        <v>0</v>
      </c>
      <c r="C10" s="40">
        <f>'282α2'!N9</f>
        <v>0</v>
      </c>
      <c r="D10" s="40">
        <f>'282β1'!N9</f>
        <v>0</v>
      </c>
      <c r="E10" s="40">
        <f>'282β2'!N9</f>
        <v>0</v>
      </c>
      <c r="F10" s="40">
        <f>'282γ'!N9</f>
        <v>0</v>
      </c>
      <c r="G10" s="40">
        <f>'282δ'!N9</f>
        <v>0</v>
      </c>
      <c r="H10" s="40">
        <f>'282ε'!N9</f>
        <v>5.0199999999999996</v>
      </c>
      <c r="I10" s="40">
        <f>'282ζ'!N9</f>
        <v>32.78</v>
      </c>
      <c r="J10" s="40">
        <f>'282η'!N9</f>
        <v>0</v>
      </c>
      <c r="K10" s="40">
        <f>'282θ'!N9</f>
        <v>0</v>
      </c>
      <c r="L10" s="40">
        <f>'282ι'!N9</f>
        <v>0.13</v>
      </c>
      <c r="M10" s="40">
        <f>'282κ'!N9</f>
        <v>330.78000000000003</v>
      </c>
      <c r="N10" s="40">
        <f>'282λ'!N9</f>
        <v>93.72</v>
      </c>
      <c r="O10" s="40">
        <f>'282μ1'!N9</f>
        <v>0</v>
      </c>
      <c r="P10" s="40">
        <f>'282μ2'!N9</f>
        <v>0</v>
      </c>
      <c r="Q10" s="40">
        <f t="shared" si="0"/>
        <v>462.43000000000006</v>
      </c>
      <c r="T10" s="18"/>
    </row>
    <row r="11" spans="1:20">
      <c r="A11" s="46">
        <v>2006</v>
      </c>
      <c r="B11" s="40">
        <f>'282α1'!N10</f>
        <v>0</v>
      </c>
      <c r="C11" s="40">
        <f>'282α2'!N10</f>
        <v>0</v>
      </c>
      <c r="D11" s="40">
        <f>'282β1'!N10</f>
        <v>50.86</v>
      </c>
      <c r="E11" s="40">
        <f>'282β2'!N10</f>
        <v>48.82</v>
      </c>
      <c r="F11" s="40">
        <f>'282γ'!N10</f>
        <v>4.6500000000000004</v>
      </c>
      <c r="G11" s="40">
        <f>'282δ'!N10</f>
        <v>460.82</v>
      </c>
      <c r="H11" s="40">
        <f>'282ε'!N10</f>
        <v>22.57</v>
      </c>
      <c r="I11" s="40">
        <f>'282ζ'!N10</f>
        <v>7.71</v>
      </c>
      <c r="J11" s="40">
        <f>'282η'!N10</f>
        <v>404.84</v>
      </c>
      <c r="K11" s="40">
        <f>'282θ'!N10</f>
        <v>1686.89</v>
      </c>
      <c r="L11" s="40">
        <f>'282ι'!N10</f>
        <v>0.13</v>
      </c>
      <c r="M11" s="40">
        <f>'282κ'!N10</f>
        <v>2.5099999999999998</v>
      </c>
      <c r="N11" s="40">
        <f>'282λ'!N10</f>
        <v>11</v>
      </c>
      <c r="O11" s="40">
        <f>'282μ1'!N10</f>
        <v>0</v>
      </c>
      <c r="P11" s="40">
        <f>'282μ2'!N10</f>
        <v>0</v>
      </c>
      <c r="Q11" s="40">
        <f t="shared" si="0"/>
        <v>2700.8</v>
      </c>
      <c r="T11" s="18"/>
    </row>
    <row r="12" spans="1:20">
      <c r="A12" s="46">
        <v>2007</v>
      </c>
      <c r="B12" s="40">
        <f>'282α1'!N11</f>
        <v>147.81</v>
      </c>
      <c r="C12" s="40">
        <f>'282α2'!N11</f>
        <v>0</v>
      </c>
      <c r="D12" s="40">
        <f>'282β1'!N11</f>
        <v>0.38</v>
      </c>
      <c r="E12" s="40">
        <f>'282β2'!N11</f>
        <v>176.28</v>
      </c>
      <c r="F12" s="40">
        <f>'282γ'!N11</f>
        <v>107.15000000000002</v>
      </c>
      <c r="G12" s="40">
        <f>'282δ'!N11</f>
        <v>878.35</v>
      </c>
      <c r="H12" s="40">
        <f>'282ε'!N11</f>
        <v>18.59</v>
      </c>
      <c r="I12" s="40">
        <f>'282ζ'!N11</f>
        <v>129.27000000000001</v>
      </c>
      <c r="J12" s="40">
        <f>'282η'!N11</f>
        <v>1.83</v>
      </c>
      <c r="K12" s="40">
        <f>'282θ'!N11</f>
        <v>0</v>
      </c>
      <c r="L12" s="40">
        <f>'282ι'!N11</f>
        <v>0</v>
      </c>
      <c r="M12" s="40">
        <f>'282κ'!N11</f>
        <v>1297.51</v>
      </c>
      <c r="N12" s="40">
        <f>'282λ'!N11</f>
        <v>88.490000000000009</v>
      </c>
      <c r="O12" s="40">
        <f>'282μ1'!N11</f>
        <v>2.0699999999999998</v>
      </c>
      <c r="P12" s="40">
        <f>'282μ2'!N11</f>
        <v>0</v>
      </c>
      <c r="Q12" s="40">
        <f t="shared" si="0"/>
        <v>2847.73</v>
      </c>
      <c r="T12" s="18"/>
    </row>
    <row r="13" spans="1:20">
      <c r="A13" s="46">
        <v>2008</v>
      </c>
      <c r="B13" s="40">
        <f>'282α1'!N12</f>
        <v>97.160000000000011</v>
      </c>
      <c r="C13" s="40">
        <f>'282α2'!N12</f>
        <v>0</v>
      </c>
      <c r="D13" s="40">
        <f>'282β1'!N12</f>
        <v>0</v>
      </c>
      <c r="E13" s="40">
        <f>'282β2'!N12</f>
        <v>0</v>
      </c>
      <c r="F13" s="40">
        <f>'282γ'!N12</f>
        <v>0</v>
      </c>
      <c r="G13" s="40">
        <f>'282δ'!N12</f>
        <v>0</v>
      </c>
      <c r="H13" s="40">
        <f>'282ε'!N12</f>
        <v>0.87</v>
      </c>
      <c r="I13" s="40">
        <f>'282ζ'!N12</f>
        <v>17.7</v>
      </c>
      <c r="J13" s="40">
        <f>'282η'!N12</f>
        <v>0</v>
      </c>
      <c r="K13" s="40">
        <f>'282θ'!N12</f>
        <v>0</v>
      </c>
      <c r="L13" s="40">
        <f>'282ι'!N12</f>
        <v>0</v>
      </c>
      <c r="M13" s="40">
        <f>'282κ'!N12</f>
        <v>0</v>
      </c>
      <c r="N13" s="40">
        <f>'282λ'!N12</f>
        <v>38.18</v>
      </c>
      <c r="O13" s="40">
        <f>'282μ1'!N12</f>
        <v>0</v>
      </c>
      <c r="P13" s="40">
        <f>'282μ2'!N12</f>
        <v>17.7</v>
      </c>
      <c r="Q13" s="40">
        <f t="shared" si="0"/>
        <v>171.61</v>
      </c>
      <c r="T13" s="18"/>
    </row>
    <row r="14" spans="1:20">
      <c r="A14" s="46">
        <v>2009</v>
      </c>
      <c r="B14" s="40">
        <f>'282α1'!N13</f>
        <v>473.97999999999996</v>
      </c>
      <c r="C14" s="40">
        <f>'282α2'!N13</f>
        <v>0</v>
      </c>
      <c r="D14" s="40">
        <f>'282β1'!N13</f>
        <v>0</v>
      </c>
      <c r="E14" s="40">
        <f>'282β2'!N13</f>
        <v>0</v>
      </c>
      <c r="F14" s="40">
        <f>'282γ'!N13</f>
        <v>0</v>
      </c>
      <c r="G14" s="40">
        <f>'282δ'!N13</f>
        <v>0</v>
      </c>
      <c r="H14" s="40">
        <f>'282ε'!N13</f>
        <v>0</v>
      </c>
      <c r="I14" s="40">
        <f>'282ζ'!N13</f>
        <v>0.16</v>
      </c>
      <c r="J14" s="40">
        <f>'282η'!N13</f>
        <v>2.09</v>
      </c>
      <c r="K14" s="40">
        <f>'282θ'!N13</f>
        <v>24.31</v>
      </c>
      <c r="L14" s="40">
        <f>'282ι'!N13</f>
        <v>0</v>
      </c>
      <c r="M14" s="40">
        <f>'282κ'!N13</f>
        <v>0</v>
      </c>
      <c r="N14" s="40">
        <f>'282λ'!N13</f>
        <v>48.879999999999995</v>
      </c>
      <c r="O14" s="40">
        <f>'282μ1'!N13</f>
        <v>2.09</v>
      </c>
      <c r="P14" s="40">
        <f>'282μ2'!N13</f>
        <v>24.31</v>
      </c>
      <c r="Q14" s="40">
        <f t="shared" si="0"/>
        <v>575.81999999999994</v>
      </c>
      <c r="T14" s="18"/>
    </row>
    <row r="15" spans="1:20">
      <c r="A15" s="46">
        <v>2010</v>
      </c>
      <c r="B15" s="40">
        <f>'282α1'!N14</f>
        <v>235.61</v>
      </c>
      <c r="C15" s="40">
        <f>'282α2'!N14</f>
        <v>0</v>
      </c>
      <c r="D15" s="40">
        <f>'282β1'!N14</f>
        <v>111.88999999999999</v>
      </c>
      <c r="E15" s="40">
        <f>'282β2'!N14</f>
        <v>40.46</v>
      </c>
      <c r="F15" s="40">
        <f>'282γ'!N14</f>
        <v>0</v>
      </c>
      <c r="G15" s="40">
        <f>'282δ'!N14</f>
        <v>0</v>
      </c>
      <c r="H15" s="40">
        <f>'282ε'!N14</f>
        <v>20.689999999999998</v>
      </c>
      <c r="I15" s="40">
        <f>'282ζ'!N14</f>
        <v>7.8</v>
      </c>
      <c r="J15" s="40">
        <f>'282η'!N14</f>
        <v>456.21</v>
      </c>
      <c r="K15" s="40">
        <f>'282θ'!N14</f>
        <v>0</v>
      </c>
      <c r="L15" s="40">
        <f>'282ι'!N14</f>
        <v>0</v>
      </c>
      <c r="M15" s="40">
        <f>'282κ'!N14</f>
        <v>0</v>
      </c>
      <c r="N15" s="40">
        <f>'282λ'!N14</f>
        <v>178.16</v>
      </c>
      <c r="O15" s="40">
        <f>'282μ1'!N14</f>
        <v>0</v>
      </c>
      <c r="P15" s="40">
        <f>'282μ2'!N14</f>
        <v>0</v>
      </c>
      <c r="Q15" s="40">
        <f t="shared" si="0"/>
        <v>1050.82</v>
      </c>
      <c r="T15" s="18"/>
    </row>
    <row r="16" spans="1:20">
      <c r="A16" s="46">
        <v>2011</v>
      </c>
      <c r="B16" s="40">
        <f>'282α1'!N15</f>
        <v>0</v>
      </c>
      <c r="C16" s="40">
        <f>'282α2'!N15</f>
        <v>0</v>
      </c>
      <c r="D16" s="40">
        <f>'282β1'!N15</f>
        <v>0</v>
      </c>
      <c r="E16" s="40">
        <f>'282β2'!N15</f>
        <v>0</v>
      </c>
      <c r="F16" s="40">
        <f>'282γ'!N15</f>
        <v>0</v>
      </c>
      <c r="G16" s="40">
        <f>'282δ'!N15</f>
        <v>0</v>
      </c>
      <c r="H16" s="40">
        <f>'282ε'!N15</f>
        <v>0</v>
      </c>
      <c r="I16" s="40">
        <f>'282ζ'!N15</f>
        <v>0</v>
      </c>
      <c r="J16" s="40">
        <f>'282η'!N15</f>
        <v>44.23</v>
      </c>
      <c r="K16" s="40">
        <f>'282θ'!N15</f>
        <v>390.98</v>
      </c>
      <c r="L16" s="40">
        <f>'282ι'!N15</f>
        <v>0</v>
      </c>
      <c r="M16" s="40">
        <f>'282κ'!N15</f>
        <v>0</v>
      </c>
      <c r="N16" s="40">
        <f>'282λ'!N15</f>
        <v>26.03</v>
      </c>
      <c r="O16" s="40">
        <f>'282μ1'!N15</f>
        <v>0</v>
      </c>
      <c r="P16" s="40">
        <f>'282μ2'!N15</f>
        <v>0</v>
      </c>
      <c r="Q16" s="40">
        <f t="shared" si="0"/>
        <v>461.24</v>
      </c>
      <c r="T16" s="18"/>
    </row>
    <row r="17" spans="1:21">
      <c r="A17" s="46">
        <v>2012</v>
      </c>
      <c r="B17" s="40">
        <f>'282α1'!N16</f>
        <v>2.4</v>
      </c>
      <c r="C17" s="40">
        <f>'282α2'!N16</f>
        <v>0</v>
      </c>
      <c r="D17" s="40">
        <f>'282β1'!N16</f>
        <v>0</v>
      </c>
      <c r="E17" s="40">
        <f>'282β2'!N16</f>
        <v>0</v>
      </c>
      <c r="F17" s="40">
        <f>'282γ'!N16</f>
        <v>0</v>
      </c>
      <c r="G17" s="40">
        <f>'282δ'!N16</f>
        <v>0</v>
      </c>
      <c r="H17" s="40">
        <f>'282ε'!N16</f>
        <v>45.15</v>
      </c>
      <c r="I17" s="40">
        <f>'282ζ'!N16</f>
        <v>0</v>
      </c>
      <c r="J17" s="40">
        <f>'282η'!N16</f>
        <v>0</v>
      </c>
      <c r="K17" s="40">
        <f>'282θ'!N16</f>
        <v>0</v>
      </c>
      <c r="L17" s="40">
        <f>'282ι'!N16</f>
        <v>0</v>
      </c>
      <c r="M17" s="40">
        <f>'282κ'!N16</f>
        <v>0</v>
      </c>
      <c r="N17" s="40">
        <f>'282λ'!N16</f>
        <v>4.26</v>
      </c>
      <c r="O17" s="40">
        <f>'282μ1'!N16</f>
        <v>0</v>
      </c>
      <c r="P17" s="40">
        <f>'282μ2'!N16</f>
        <v>0</v>
      </c>
      <c r="Q17" s="40">
        <f t="shared" si="0"/>
        <v>51.809999999999995</v>
      </c>
      <c r="T17" s="18"/>
    </row>
    <row r="18" spans="1:21" ht="15.75">
      <c r="A18" s="46">
        <v>2013</v>
      </c>
      <c r="B18" s="40">
        <f>'282α1'!N17</f>
        <v>0</v>
      </c>
      <c r="C18" s="40">
        <f>'282α2'!N17</f>
        <v>0</v>
      </c>
      <c r="D18" s="40">
        <f>'282β1'!N17</f>
        <v>0</v>
      </c>
      <c r="E18" s="40">
        <f>'282β2'!N17</f>
        <v>0</v>
      </c>
      <c r="F18" s="40">
        <f>'282γ'!N17</f>
        <v>0</v>
      </c>
      <c r="G18" s="40">
        <f>'282δ'!N17</f>
        <v>0</v>
      </c>
      <c r="H18" s="40">
        <f>'282ε'!N17</f>
        <v>0</v>
      </c>
      <c r="I18" s="40">
        <f>'282ζ'!N17</f>
        <v>0</v>
      </c>
      <c r="J18" s="40">
        <f>'282η'!N17</f>
        <v>0</v>
      </c>
      <c r="K18" s="40">
        <f>'282θ'!N17</f>
        <v>0</v>
      </c>
      <c r="L18" s="40">
        <f>'282ι'!N17</f>
        <v>0</v>
      </c>
      <c r="M18" s="40">
        <f>'282κ'!N17</f>
        <v>0</v>
      </c>
      <c r="N18" s="40">
        <f>'282λ'!N17</f>
        <v>0</v>
      </c>
      <c r="O18" s="40">
        <f>'282μ1'!N17</f>
        <v>0</v>
      </c>
      <c r="P18" s="40">
        <f>'282μ2'!N17</f>
        <v>0</v>
      </c>
      <c r="Q18" s="40">
        <f t="shared" si="0"/>
        <v>0</v>
      </c>
      <c r="R18" s="17" t="s">
        <v>1</v>
      </c>
      <c r="S18" s="17" t="s">
        <v>2</v>
      </c>
      <c r="T18" s="18"/>
      <c r="U18" s="167" t="s">
        <v>186</v>
      </c>
    </row>
    <row r="19" spans="1:21" s="34" customFormat="1" ht="15.75">
      <c r="A19" s="15" t="s">
        <v>16</v>
      </c>
      <c r="B19" s="32">
        <f t="shared" ref="B19:J19" si="1">SUM(B3:B18)</f>
        <v>1288.8600000000001</v>
      </c>
      <c r="C19" s="75">
        <f t="shared" si="1"/>
        <v>315.99</v>
      </c>
      <c r="D19" s="32">
        <f t="shared" si="1"/>
        <v>616.12</v>
      </c>
      <c r="E19" s="75">
        <f t="shared" si="1"/>
        <v>473.03000000000003</v>
      </c>
      <c r="F19" s="32">
        <f t="shared" si="1"/>
        <v>300.61</v>
      </c>
      <c r="G19" s="75">
        <f t="shared" si="1"/>
        <v>2730.7</v>
      </c>
      <c r="H19" s="32">
        <f t="shared" si="1"/>
        <v>188.95000000000002</v>
      </c>
      <c r="I19" s="75">
        <f t="shared" si="1"/>
        <v>811.04</v>
      </c>
      <c r="J19" s="32">
        <f t="shared" si="1"/>
        <v>987.63999999999987</v>
      </c>
      <c r="K19" s="75">
        <f t="shared" ref="K19" si="2">SUM(K3:K18)</f>
        <v>2202.6800000000003</v>
      </c>
      <c r="L19" s="32">
        <f t="shared" ref="L19" si="3">SUM(L3:L18)</f>
        <v>2.5899999999999994</v>
      </c>
      <c r="M19" s="75">
        <f>SUM(M3:M18)</f>
        <v>1996.8700000000001</v>
      </c>
      <c r="N19" s="32">
        <f>SUM(N3:N18)</f>
        <v>974.75999999999988</v>
      </c>
      <c r="O19" s="32">
        <f>SUM(O3:O18)</f>
        <v>5.08</v>
      </c>
      <c r="P19" s="75">
        <f>SUM(P3:P18)</f>
        <v>54.79</v>
      </c>
      <c r="Q19" s="33">
        <f>SUM(Q3:Q18)</f>
        <v>12949.71</v>
      </c>
      <c r="T19" s="18"/>
      <c r="U19" s="113">
        <f>C19+E19+G19+I19+K19+M19+P19</f>
        <v>8585.1000000000022</v>
      </c>
    </row>
    <row r="21" spans="1:21">
      <c r="Q21" s="18"/>
      <c r="T21" s="20"/>
    </row>
    <row r="22" spans="1:21" ht="15.75">
      <c r="A22" s="359" t="s">
        <v>44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</row>
    <row r="23" spans="1:21" ht="15.75">
      <c r="A23" s="357" t="s">
        <v>30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</row>
    <row r="24" spans="1:21" ht="15.75">
      <c r="A24" s="358" t="s">
        <v>43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</row>
    <row r="25" spans="1:21" ht="15.75">
      <c r="A25" s="357" t="s">
        <v>25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</row>
    <row r="26" spans="1:21" ht="15.75">
      <c r="A26" s="360" t="s">
        <v>192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</row>
    <row r="27" spans="1:21" ht="15.75">
      <c r="A27" s="361" t="s">
        <v>193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</row>
    <row r="28" spans="1:21" ht="15.75">
      <c r="A28" s="360" t="s">
        <v>195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</row>
    <row r="29" spans="1:21" ht="15.75">
      <c r="A29" s="361" t="s">
        <v>196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</row>
    <row r="30" spans="1:21" ht="15.75">
      <c r="A30" s="358" t="s">
        <v>197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</row>
    <row r="31" spans="1:21" ht="15.75">
      <c r="A31" s="357" t="s">
        <v>200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</row>
    <row r="32" spans="1:21" ht="15.75">
      <c r="A32" s="358" t="s">
        <v>201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</row>
    <row r="33" spans="1:17" ht="15.75">
      <c r="A33" s="357" t="s">
        <v>203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</row>
    <row r="34" spans="1:17" ht="15.75">
      <c r="A34" s="358" t="s">
        <v>204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</row>
    <row r="35" spans="1:17" ht="15.75">
      <c r="A35" s="358" t="s">
        <v>206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</row>
    <row r="36" spans="1:17" ht="15.75">
      <c r="A36" s="357" t="s">
        <v>207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</sheetData>
  <mergeCells count="29">
    <mergeCell ref="A35:Q35"/>
    <mergeCell ref="A36:Q36"/>
    <mergeCell ref="A1:A2"/>
    <mergeCell ref="B1:C1"/>
    <mergeCell ref="D1:E1"/>
    <mergeCell ref="F1:F2"/>
    <mergeCell ref="G1:G2"/>
    <mergeCell ref="H1:H2"/>
    <mergeCell ref="I1:I2"/>
    <mergeCell ref="K1:K2"/>
    <mergeCell ref="J1:J2"/>
    <mergeCell ref="L1:L2"/>
    <mergeCell ref="M1:M2"/>
    <mergeCell ref="N1:N2"/>
    <mergeCell ref="O1:P1"/>
    <mergeCell ref="Q1:Q2"/>
    <mergeCell ref="A23:Q23"/>
    <mergeCell ref="A34:Q34"/>
    <mergeCell ref="A22:Q22"/>
    <mergeCell ref="A24:Q24"/>
    <mergeCell ref="A25:Q25"/>
    <mergeCell ref="A30:Q30"/>
    <mergeCell ref="A32:Q32"/>
    <mergeCell ref="A33:Q33"/>
    <mergeCell ref="A26:Q26"/>
    <mergeCell ref="A27:Q27"/>
    <mergeCell ref="A28:Q28"/>
    <mergeCell ref="A29:Q29"/>
    <mergeCell ref="A31:Q3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pane ySplit="1" topLeftCell="A2" activePane="bottomLeft" state="frozen"/>
      <selection pane="bottomLeft" activeCell="J46" sqref="J46"/>
    </sheetView>
  </sheetViews>
  <sheetFormatPr defaultRowHeight="12.75"/>
  <cols>
    <col min="1" max="1" width="5" style="4" bestFit="1" customWidth="1"/>
    <col min="2" max="2" width="9" style="4" bestFit="1" customWidth="1"/>
    <col min="3" max="3" width="8.44140625" style="4" bestFit="1" customWidth="1"/>
    <col min="4" max="4" width="9" style="4" bestFit="1" customWidth="1"/>
    <col min="5" max="5" width="6.44140625" style="4" bestFit="1" customWidth="1"/>
    <col min="6" max="6" width="9" style="4" bestFit="1" customWidth="1"/>
    <col min="7" max="7" width="6.44140625" style="4" bestFit="1" customWidth="1"/>
    <col min="8" max="9" width="5" style="4" bestFit="1" customWidth="1"/>
    <col min="10" max="10" width="5.6640625" style="4" bestFit="1" customWidth="1"/>
    <col min="11" max="12" width="5" style="4" bestFit="1" customWidth="1"/>
    <col min="13" max="13" width="7.21875" style="4" bestFit="1" customWidth="1"/>
    <col min="14" max="14" width="9.21875" style="4" bestFit="1" customWidth="1"/>
    <col min="15" max="15" width="4.109375" style="4" customWidth="1"/>
    <col min="16" max="16384" width="8.88671875" style="4"/>
  </cols>
  <sheetData>
    <row r="1" spans="1:14" ht="12.75" customHeight="1">
      <c r="A1" s="72" t="s">
        <v>46</v>
      </c>
      <c r="B1" s="51" t="s">
        <v>4</v>
      </c>
      <c r="C1" s="50" t="s">
        <v>5</v>
      </c>
      <c r="D1" s="51" t="s">
        <v>6</v>
      </c>
      <c r="E1" s="49" t="s">
        <v>7</v>
      </c>
      <c r="F1" s="51" t="s">
        <v>2</v>
      </c>
      <c r="G1" s="50" t="s">
        <v>8</v>
      </c>
      <c r="H1" s="51" t="s">
        <v>9</v>
      </c>
      <c r="I1" s="49" t="s">
        <v>10</v>
      </c>
      <c r="J1" s="51" t="s">
        <v>11</v>
      </c>
      <c r="K1" s="50" t="s">
        <v>12</v>
      </c>
      <c r="L1" s="51" t="s">
        <v>13</v>
      </c>
      <c r="M1" s="49" t="s">
        <v>14</v>
      </c>
      <c r="N1" s="73" t="s">
        <v>3</v>
      </c>
    </row>
    <row r="2" spans="1:14">
      <c r="A2" s="9">
        <v>1998</v>
      </c>
      <c r="B2" s="11"/>
      <c r="C2" s="11"/>
      <c r="D2" s="11"/>
      <c r="E2" s="11"/>
      <c r="F2" s="11"/>
      <c r="G2" s="11"/>
      <c r="H2" s="11"/>
      <c r="I2" s="77"/>
      <c r="J2" s="77"/>
      <c r="K2" s="77"/>
      <c r="L2" s="77"/>
      <c r="M2" s="77"/>
      <c r="N2" s="77">
        <f>SUM(B2:M2)</f>
        <v>0</v>
      </c>
    </row>
    <row r="3" spans="1:14">
      <c r="A3" s="3">
        <v>1999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7">
        <f t="shared" ref="N3:N17" si="0">SUM(B3:M3)</f>
        <v>0</v>
      </c>
    </row>
    <row r="4" spans="1:14">
      <c r="A4" s="3">
        <v>2000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7">
        <f t="shared" si="0"/>
        <v>0</v>
      </c>
    </row>
    <row r="5" spans="1:14">
      <c r="A5" s="3">
        <v>2001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7">
        <f t="shared" si="0"/>
        <v>0</v>
      </c>
    </row>
    <row r="6" spans="1:14">
      <c r="A6" s="3">
        <v>2002</v>
      </c>
      <c r="B6" s="6"/>
      <c r="C6" s="6"/>
      <c r="D6" s="6">
        <v>67.11</v>
      </c>
      <c r="E6" s="6"/>
      <c r="F6" s="6"/>
      <c r="G6" s="6"/>
      <c r="H6" s="6"/>
      <c r="I6" s="6"/>
      <c r="J6" s="6"/>
      <c r="K6" s="6"/>
      <c r="L6" s="6"/>
      <c r="M6" s="6"/>
      <c r="N6" s="77">
        <f t="shared" si="0"/>
        <v>67.11</v>
      </c>
    </row>
    <row r="7" spans="1:14">
      <c r="A7" s="3">
        <v>2003</v>
      </c>
      <c r="B7" s="95"/>
      <c r="C7" s="95"/>
      <c r="D7" s="95"/>
      <c r="E7" s="95"/>
      <c r="F7" s="95"/>
      <c r="G7" s="95">
        <v>0.27</v>
      </c>
      <c r="H7" s="95"/>
      <c r="I7" s="95"/>
      <c r="J7" s="95"/>
      <c r="K7" s="95"/>
      <c r="L7" s="95"/>
      <c r="M7" s="95"/>
      <c r="N7" s="77">
        <f t="shared" si="0"/>
        <v>0.27</v>
      </c>
    </row>
    <row r="8" spans="1:14">
      <c r="A8" s="3">
        <v>2004</v>
      </c>
      <c r="B8" s="95"/>
      <c r="C8" s="95">
        <v>11.06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11.06</v>
      </c>
    </row>
    <row r="9" spans="1:14">
      <c r="A9" s="3">
        <v>2005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7">
        <f t="shared" si="0"/>
        <v>0</v>
      </c>
    </row>
    <row r="10" spans="1:14">
      <c r="A10" s="3">
        <v>2006</v>
      </c>
      <c r="B10" s="6"/>
      <c r="C10" s="6"/>
      <c r="D10" s="6"/>
      <c r="E10" s="6"/>
      <c r="F10" s="6">
        <v>404.84</v>
      </c>
      <c r="G10" s="6"/>
      <c r="H10" s="6"/>
      <c r="I10" s="6"/>
      <c r="J10" s="6"/>
      <c r="K10" s="6"/>
      <c r="L10" s="6"/>
      <c r="M10" s="6"/>
      <c r="N10" s="77">
        <f t="shared" si="0"/>
        <v>404.84</v>
      </c>
    </row>
    <row r="11" spans="1:14">
      <c r="A11" s="3">
        <v>2007</v>
      </c>
      <c r="B11" s="6"/>
      <c r="C11" s="6"/>
      <c r="D11" s="6">
        <v>1.83</v>
      </c>
      <c r="E11" s="6"/>
      <c r="F11" s="6"/>
      <c r="G11" s="6"/>
      <c r="H11" s="6"/>
      <c r="I11" s="6"/>
      <c r="J11" s="6"/>
      <c r="K11" s="6"/>
      <c r="L11" s="6"/>
      <c r="M11" s="6"/>
      <c r="N11" s="77">
        <f t="shared" si="0"/>
        <v>1.83</v>
      </c>
    </row>
    <row r="12" spans="1:14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>
        <f t="shared" si="0"/>
        <v>0</v>
      </c>
    </row>
    <row r="13" spans="1:14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>
        <v>2.09</v>
      </c>
      <c r="K13" s="6"/>
      <c r="L13" s="6"/>
      <c r="M13" s="6"/>
      <c r="N13" s="77">
        <f t="shared" si="0"/>
        <v>2.09</v>
      </c>
    </row>
    <row r="14" spans="1:14">
      <c r="A14" s="3">
        <v>2010</v>
      </c>
      <c r="B14" s="6"/>
      <c r="C14" s="6"/>
      <c r="D14" s="6"/>
      <c r="E14" s="6"/>
      <c r="F14" s="6">
        <v>13.21</v>
      </c>
      <c r="G14" s="6"/>
      <c r="H14" s="6"/>
      <c r="I14" s="6"/>
      <c r="J14" s="6"/>
      <c r="K14" s="6"/>
      <c r="L14" s="6"/>
      <c r="M14" s="6">
        <v>443</v>
      </c>
      <c r="N14" s="77">
        <f t="shared" si="0"/>
        <v>456.21</v>
      </c>
    </row>
    <row r="15" spans="1:14">
      <c r="A15" s="3">
        <v>2011</v>
      </c>
      <c r="B15" s="6"/>
      <c r="C15" s="6"/>
      <c r="D15" s="6">
        <v>1.1200000000000001</v>
      </c>
      <c r="E15" s="6">
        <v>43.11</v>
      </c>
      <c r="F15" s="6"/>
      <c r="G15" s="6"/>
      <c r="H15" s="6"/>
      <c r="I15" s="6"/>
      <c r="J15" s="6"/>
      <c r="K15" s="6"/>
      <c r="L15" s="6"/>
      <c r="M15" s="6"/>
      <c r="N15" s="77">
        <f t="shared" si="0"/>
        <v>44.23</v>
      </c>
    </row>
    <row r="16" spans="1:14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 t="shared" si="0"/>
        <v>0</v>
      </c>
    </row>
    <row r="17" spans="1:16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0">
        <f t="shared" si="0"/>
        <v>0</v>
      </c>
      <c r="O17" s="7" t="s">
        <v>1</v>
      </c>
      <c r="P17" s="7" t="s">
        <v>2</v>
      </c>
    </row>
    <row r="18" spans="1:16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>
        <f>SUM(N2:N17)</f>
        <v>987.63999999999987</v>
      </c>
    </row>
    <row r="20" spans="1:16" ht="15.75">
      <c r="A20" s="558" t="s">
        <v>198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</row>
    <row r="22" spans="1:16" ht="15">
      <c r="A22" s="61" t="s">
        <v>46</v>
      </c>
      <c r="B22" s="2" t="s">
        <v>49</v>
      </c>
      <c r="C22" s="2" t="s">
        <v>56</v>
      </c>
      <c r="D22" s="2" t="s">
        <v>15</v>
      </c>
      <c r="E22" s="62" t="s">
        <v>47</v>
      </c>
      <c r="F22" s="2" t="s">
        <v>48</v>
      </c>
    </row>
    <row r="23" spans="1:16" ht="15">
      <c r="A23" s="69"/>
      <c r="B23" s="64"/>
      <c r="C23" s="78"/>
      <c r="D23" s="65"/>
      <c r="E23" s="65"/>
      <c r="F23" s="35">
        <f>D23-E23</f>
        <v>0</v>
      </c>
    </row>
    <row r="24" spans="1:16" ht="15">
      <c r="A24" s="384">
        <v>2002</v>
      </c>
      <c r="B24" s="64">
        <v>44998</v>
      </c>
      <c r="C24" s="78">
        <v>2037</v>
      </c>
      <c r="D24" s="65">
        <v>62.3</v>
      </c>
      <c r="E24" s="65">
        <v>0.9</v>
      </c>
      <c r="F24" s="35">
        <f t="shared" ref="F24:F25" si="1">D24-E24</f>
        <v>61.4</v>
      </c>
    </row>
    <row r="25" spans="1:16" ht="15">
      <c r="A25" s="385"/>
      <c r="B25" s="64">
        <v>45000</v>
      </c>
      <c r="C25" s="78">
        <v>2046</v>
      </c>
      <c r="D25" s="65">
        <v>5.71</v>
      </c>
      <c r="E25" s="65">
        <v>0</v>
      </c>
      <c r="F25" s="35">
        <f t="shared" si="1"/>
        <v>5.71</v>
      </c>
      <c r="G25" s="103">
        <f>F24+F25</f>
        <v>67.11</v>
      </c>
      <c r="K25" s="169" t="s">
        <v>75</v>
      </c>
      <c r="L25" s="169"/>
    </row>
    <row r="26" spans="1:16" ht="15">
      <c r="A26" s="15"/>
      <c r="B26" s="64"/>
      <c r="C26" s="78"/>
      <c r="D26" s="65"/>
      <c r="E26" s="65"/>
      <c r="F26" s="35">
        <f t="shared" ref="F26:F39" si="2">D26-E26</f>
        <v>0</v>
      </c>
      <c r="K26" s="169"/>
      <c r="L26" s="169"/>
    </row>
    <row r="27" spans="1:16" ht="15.75">
      <c r="A27" s="149">
        <v>2003</v>
      </c>
      <c r="B27" s="161">
        <v>45101</v>
      </c>
      <c r="C27" s="162">
        <v>2944</v>
      </c>
      <c r="D27" s="6">
        <v>1.02</v>
      </c>
      <c r="E27" s="6">
        <v>0.75</v>
      </c>
      <c r="F27" s="138">
        <f t="shared" si="2"/>
        <v>0.27</v>
      </c>
      <c r="K27" s="169" t="s">
        <v>162</v>
      </c>
      <c r="L27" s="169"/>
    </row>
    <row r="28" spans="1:16" ht="15">
      <c r="A28" s="124"/>
      <c r="B28" s="64"/>
      <c r="C28" s="78"/>
      <c r="D28" s="65"/>
      <c r="E28" s="65"/>
      <c r="F28" s="35"/>
      <c r="K28" s="169"/>
      <c r="L28" s="169"/>
    </row>
    <row r="29" spans="1:16" ht="15">
      <c r="A29" s="384">
        <v>2004</v>
      </c>
      <c r="B29" s="64">
        <v>44968</v>
      </c>
      <c r="C29" s="78">
        <v>3650</v>
      </c>
      <c r="D29" s="65">
        <v>6.32</v>
      </c>
      <c r="E29" s="65">
        <v>0.79</v>
      </c>
      <c r="F29" s="35">
        <f t="shared" si="2"/>
        <v>5.53</v>
      </c>
      <c r="K29" s="169" t="s">
        <v>106</v>
      </c>
      <c r="L29" s="169"/>
    </row>
    <row r="30" spans="1:16" ht="15">
      <c r="A30" s="385"/>
      <c r="B30" s="64">
        <v>44968</v>
      </c>
      <c r="C30" s="78">
        <v>3651</v>
      </c>
      <c r="D30" s="65">
        <v>6.32</v>
      </c>
      <c r="E30" s="65">
        <v>0.79</v>
      </c>
      <c r="F30" s="35">
        <f t="shared" si="2"/>
        <v>5.53</v>
      </c>
      <c r="G30" s="103">
        <f>F29+F30</f>
        <v>11.06</v>
      </c>
      <c r="K30" s="169" t="s">
        <v>107</v>
      </c>
      <c r="L30" s="169"/>
    </row>
    <row r="31" spans="1:16" ht="15">
      <c r="A31" s="15"/>
      <c r="B31" s="64"/>
      <c r="C31" s="78"/>
      <c r="D31" s="65"/>
      <c r="E31" s="65"/>
      <c r="F31" s="35">
        <f t="shared" si="2"/>
        <v>0</v>
      </c>
      <c r="K31" s="169"/>
      <c r="L31" s="169"/>
    </row>
    <row r="32" spans="1:16" ht="15.75">
      <c r="A32" s="139">
        <v>2006</v>
      </c>
      <c r="B32" s="64">
        <v>45055</v>
      </c>
      <c r="C32" s="78">
        <v>5953</v>
      </c>
      <c r="D32" s="65"/>
      <c r="E32" s="65"/>
      <c r="F32" s="138">
        <v>404.84</v>
      </c>
      <c r="K32" s="169" t="s">
        <v>103</v>
      </c>
      <c r="L32" s="169"/>
    </row>
    <row r="33" spans="1:12" ht="15">
      <c r="A33" s="15"/>
      <c r="B33" s="64"/>
      <c r="C33" s="78"/>
      <c r="D33" s="65"/>
      <c r="E33" s="65"/>
      <c r="F33" s="35">
        <f t="shared" si="2"/>
        <v>0</v>
      </c>
      <c r="K33" s="169"/>
      <c r="L33" s="169"/>
    </row>
    <row r="34" spans="1:12" ht="16.5" thickBot="1">
      <c r="A34" s="314">
        <v>2007</v>
      </c>
      <c r="B34" s="315">
        <v>44987</v>
      </c>
      <c r="C34" s="316">
        <v>6730</v>
      </c>
      <c r="D34" s="275">
        <v>1.83</v>
      </c>
      <c r="E34" s="275"/>
      <c r="F34" s="208">
        <f t="shared" si="2"/>
        <v>1.83</v>
      </c>
      <c r="G34" s="222"/>
      <c r="K34" s="169" t="s">
        <v>167</v>
      </c>
      <c r="L34" s="169"/>
    </row>
    <row r="35" spans="1:12" ht="15">
      <c r="A35" s="13"/>
      <c r="B35" s="202"/>
      <c r="C35" s="203"/>
      <c r="D35" s="183"/>
      <c r="E35" s="183"/>
      <c r="F35" s="213"/>
      <c r="K35" s="169"/>
      <c r="L35" s="169"/>
    </row>
    <row r="36" spans="1:12" ht="16.5" thickBot="1">
      <c r="A36" s="314">
        <v>2009</v>
      </c>
      <c r="B36" s="209">
        <v>45187</v>
      </c>
      <c r="C36" s="207">
        <v>8958</v>
      </c>
      <c r="D36" s="188">
        <v>3.09</v>
      </c>
      <c r="E36" s="188">
        <v>1</v>
      </c>
      <c r="F36" s="208">
        <f t="shared" si="2"/>
        <v>2.09</v>
      </c>
      <c r="G36" s="222"/>
      <c r="K36" s="169" t="s">
        <v>115</v>
      </c>
      <c r="L36" s="169"/>
    </row>
    <row r="37" spans="1:12" ht="15.75">
      <c r="A37" s="380">
        <v>2010</v>
      </c>
      <c r="B37" s="317">
        <v>45065</v>
      </c>
      <c r="C37" s="318">
        <v>9454</v>
      </c>
      <c r="D37" s="216">
        <v>13.21</v>
      </c>
      <c r="E37" s="216"/>
      <c r="F37" s="217">
        <f t="shared" si="2"/>
        <v>13.21</v>
      </c>
      <c r="G37" s="223"/>
      <c r="K37" s="169" t="s">
        <v>112</v>
      </c>
      <c r="L37" s="169"/>
    </row>
    <row r="38" spans="1:12" ht="16.5" thickBot="1">
      <c r="A38" s="382"/>
      <c r="B38" s="219" t="s">
        <v>14</v>
      </c>
      <c r="C38" s="207" t="s">
        <v>14</v>
      </c>
      <c r="D38" s="188">
        <v>443</v>
      </c>
      <c r="E38" s="188"/>
      <c r="F38" s="208">
        <f t="shared" si="2"/>
        <v>443</v>
      </c>
      <c r="G38" s="222"/>
      <c r="K38" s="169" t="s">
        <v>111</v>
      </c>
      <c r="L38" s="169"/>
    </row>
    <row r="39" spans="1:12" ht="15.75">
      <c r="A39" s="383">
        <v>2011</v>
      </c>
      <c r="B39" s="317">
        <v>44988</v>
      </c>
      <c r="C39" s="318">
        <v>10010</v>
      </c>
      <c r="D39" s="216">
        <v>2.12</v>
      </c>
      <c r="E39" s="216">
        <v>1</v>
      </c>
      <c r="F39" s="217">
        <f t="shared" si="2"/>
        <v>1.1200000000000001</v>
      </c>
      <c r="G39" s="223"/>
      <c r="K39" s="169" t="s">
        <v>109</v>
      </c>
      <c r="L39" s="169"/>
    </row>
    <row r="40" spans="1:12" ht="16.5" thickBot="1">
      <c r="A40" s="377"/>
      <c r="B40" s="209">
        <v>45035</v>
      </c>
      <c r="C40" s="207">
        <v>10061</v>
      </c>
      <c r="D40" s="188">
        <v>53.48</v>
      </c>
      <c r="E40" s="188">
        <v>10.37</v>
      </c>
      <c r="F40" s="208">
        <f t="shared" ref="F40" si="3">D40-E40</f>
        <v>43.11</v>
      </c>
      <c r="G40" s="222"/>
      <c r="K40" s="1"/>
    </row>
    <row r="41" spans="1:12" ht="15">
      <c r="A41" s="13"/>
      <c r="B41" s="202"/>
      <c r="C41" s="203"/>
      <c r="D41" s="183"/>
      <c r="E41" s="183"/>
      <c r="F41" s="213"/>
      <c r="K41" s="1"/>
    </row>
  </sheetData>
  <mergeCells count="5">
    <mergeCell ref="A20:M20"/>
    <mergeCell ref="A24:A25"/>
    <mergeCell ref="A29:A30"/>
    <mergeCell ref="A37:A38"/>
    <mergeCell ref="A39:A4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pane ySplit="1" topLeftCell="A2" activePane="bottomLeft" state="frozen"/>
      <selection pane="bottomLeft" activeCell="R26" sqref="R26"/>
    </sheetView>
  </sheetViews>
  <sheetFormatPr defaultRowHeight="12.75"/>
  <cols>
    <col min="1" max="1" width="5" style="4" bestFit="1" customWidth="1"/>
    <col min="2" max="2" width="9" style="4" bestFit="1" customWidth="1"/>
    <col min="3" max="3" width="8.44140625" style="4" bestFit="1" customWidth="1"/>
    <col min="4" max="4" width="9" style="4" bestFit="1" customWidth="1"/>
    <col min="5" max="5" width="7.21875" style="4" bestFit="1" customWidth="1"/>
    <col min="6" max="7" width="10.44140625" style="4" bestFit="1" customWidth="1"/>
    <col min="8" max="9" width="5" style="4" bestFit="1" customWidth="1"/>
    <col min="10" max="10" width="6.44140625" style="4" bestFit="1" customWidth="1"/>
    <col min="11" max="11" width="5" style="4" bestFit="1" customWidth="1"/>
    <col min="12" max="13" width="6.44140625" style="4" bestFit="1" customWidth="1"/>
    <col min="14" max="14" width="9.21875" style="4" bestFit="1" customWidth="1"/>
    <col min="15" max="15" width="4.109375" style="4" customWidth="1"/>
    <col min="16" max="16384" width="8.88671875" style="4"/>
  </cols>
  <sheetData>
    <row r="1" spans="1:14" ht="12.75" customHeight="1">
      <c r="A1" s="72" t="s">
        <v>46</v>
      </c>
      <c r="B1" s="51" t="s">
        <v>4</v>
      </c>
      <c r="C1" s="50" t="s">
        <v>5</v>
      </c>
      <c r="D1" s="51" t="s">
        <v>6</v>
      </c>
      <c r="E1" s="49" t="s">
        <v>7</v>
      </c>
      <c r="F1" s="51" t="s">
        <v>2</v>
      </c>
      <c r="G1" s="50" t="s">
        <v>8</v>
      </c>
      <c r="H1" s="51" t="s">
        <v>9</v>
      </c>
      <c r="I1" s="49" t="s">
        <v>10</v>
      </c>
      <c r="J1" s="51" t="s">
        <v>11</v>
      </c>
      <c r="K1" s="50" t="s">
        <v>12</v>
      </c>
      <c r="L1" s="51" t="s">
        <v>13</v>
      </c>
      <c r="M1" s="49" t="s">
        <v>14</v>
      </c>
      <c r="N1" s="73" t="s">
        <v>3</v>
      </c>
    </row>
    <row r="2" spans="1:14">
      <c r="A2" s="9">
        <v>1998</v>
      </c>
      <c r="B2" s="11"/>
      <c r="C2" s="11"/>
      <c r="D2" s="11"/>
      <c r="E2" s="11"/>
      <c r="F2" s="11"/>
      <c r="G2" s="11"/>
      <c r="H2" s="11"/>
      <c r="I2" s="77"/>
      <c r="J2" s="77"/>
      <c r="K2" s="77"/>
      <c r="L2" s="77"/>
      <c r="M2" s="77">
        <v>6.82</v>
      </c>
      <c r="N2" s="77">
        <f>SUM(B2:M2)</f>
        <v>6.82</v>
      </c>
    </row>
    <row r="3" spans="1:14">
      <c r="A3" s="3">
        <v>1999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7">
        <f t="shared" ref="N3:N17" si="0">SUM(B3:M3)</f>
        <v>0</v>
      </c>
    </row>
    <row r="4" spans="1:14">
      <c r="A4" s="3">
        <v>2000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7">
        <f t="shared" si="0"/>
        <v>0</v>
      </c>
    </row>
    <row r="5" spans="1:14">
      <c r="A5" s="3">
        <v>2001</v>
      </c>
      <c r="B5" s="6"/>
      <c r="C5" s="6"/>
      <c r="D5" s="6"/>
      <c r="E5" s="6"/>
      <c r="F5" s="6"/>
      <c r="G5" s="6">
        <v>14.78</v>
      </c>
      <c r="H5" s="6"/>
      <c r="I5" s="6"/>
      <c r="J5" s="6"/>
      <c r="K5" s="6"/>
      <c r="L5" s="6"/>
      <c r="M5" s="6"/>
      <c r="N5" s="77">
        <f t="shared" si="0"/>
        <v>14.78</v>
      </c>
    </row>
    <row r="6" spans="1:14">
      <c r="A6" s="3">
        <v>2002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7">
        <f t="shared" si="0"/>
        <v>0</v>
      </c>
    </row>
    <row r="7" spans="1:14">
      <c r="A7" s="3">
        <v>2003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77">
        <f t="shared" si="0"/>
        <v>0</v>
      </c>
    </row>
    <row r="8" spans="1:14">
      <c r="A8" s="3">
        <v>2004</v>
      </c>
      <c r="B8" s="95"/>
      <c r="C8" s="95">
        <v>78.900000000000006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78.900000000000006</v>
      </c>
    </row>
    <row r="9" spans="1:14">
      <c r="A9" s="3">
        <v>2005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7">
        <f t="shared" si="0"/>
        <v>0</v>
      </c>
    </row>
    <row r="10" spans="1:14">
      <c r="A10" s="3">
        <v>2006</v>
      </c>
      <c r="B10" s="6"/>
      <c r="C10" s="6"/>
      <c r="D10" s="6"/>
      <c r="E10" s="6"/>
      <c r="F10" s="6">
        <v>1686.89</v>
      </c>
      <c r="G10" s="6"/>
      <c r="H10" s="6"/>
      <c r="I10" s="6"/>
      <c r="J10" s="6"/>
      <c r="K10" s="6"/>
      <c r="L10" s="6"/>
      <c r="M10" s="6"/>
      <c r="N10" s="77">
        <f t="shared" si="0"/>
        <v>1686.89</v>
      </c>
    </row>
    <row r="11" spans="1:14">
      <c r="A11" s="3">
        <v>2007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7">
        <f t="shared" si="0"/>
        <v>0</v>
      </c>
    </row>
    <row r="12" spans="1:14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>
        <f t="shared" si="0"/>
        <v>0</v>
      </c>
    </row>
    <row r="13" spans="1:14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>
        <v>24.31</v>
      </c>
      <c r="K13" s="6"/>
      <c r="L13" s="6"/>
      <c r="M13" s="6"/>
      <c r="N13" s="77">
        <f t="shared" si="0"/>
        <v>24.31</v>
      </c>
    </row>
    <row r="14" spans="1:14">
      <c r="A14" s="3">
        <v>2010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7">
        <f t="shared" si="0"/>
        <v>0</v>
      </c>
    </row>
    <row r="15" spans="1:14">
      <c r="A15" s="3">
        <v>2011</v>
      </c>
      <c r="B15" s="6"/>
      <c r="C15" s="6"/>
      <c r="D15" s="6"/>
      <c r="E15" s="6">
        <v>390.98</v>
      </c>
      <c r="F15" s="6"/>
      <c r="G15" s="6"/>
      <c r="H15" s="6"/>
      <c r="I15" s="6"/>
      <c r="J15" s="6"/>
      <c r="K15" s="6"/>
      <c r="L15" s="6"/>
      <c r="M15" s="6"/>
      <c r="N15" s="77">
        <f t="shared" si="0"/>
        <v>390.98</v>
      </c>
    </row>
    <row r="16" spans="1:14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 t="shared" si="0"/>
        <v>0</v>
      </c>
    </row>
    <row r="17" spans="1:16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7">
        <f t="shared" si="0"/>
        <v>0</v>
      </c>
      <c r="O17" s="7" t="s">
        <v>1</v>
      </c>
      <c r="P17" s="7" t="s">
        <v>2</v>
      </c>
    </row>
    <row r="18" spans="1:16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>
        <f>SUM(N2:N17)</f>
        <v>2202.6800000000003</v>
      </c>
    </row>
    <row r="21" spans="1:16" ht="15.75" customHeight="1">
      <c r="A21" s="379" t="s">
        <v>199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</row>
    <row r="23" spans="1:16" ht="15">
      <c r="A23" s="61" t="s">
        <v>46</v>
      </c>
      <c r="B23" s="2" t="s">
        <v>49</v>
      </c>
      <c r="C23" s="2" t="s">
        <v>56</v>
      </c>
      <c r="D23" s="2" t="s">
        <v>15</v>
      </c>
      <c r="E23" s="62" t="s">
        <v>47</v>
      </c>
      <c r="F23" s="2" t="s">
        <v>48</v>
      </c>
      <c r="I23" s="1"/>
    </row>
    <row r="24" spans="1:16" ht="15">
      <c r="A24" s="378">
        <v>1998</v>
      </c>
      <c r="B24" s="386">
        <v>44195</v>
      </c>
      <c r="C24" s="448">
        <v>223</v>
      </c>
      <c r="D24" s="65">
        <v>5.72</v>
      </c>
      <c r="E24" s="65">
        <v>0</v>
      </c>
      <c r="F24" s="35">
        <f>D24-E24</f>
        <v>5.72</v>
      </c>
      <c r="G24" s="81"/>
      <c r="H24" s="82"/>
      <c r="I24" s="313" t="s">
        <v>59</v>
      </c>
      <c r="J24" s="82"/>
      <c r="K24" s="82"/>
      <c r="L24" s="82"/>
      <c r="M24" s="82"/>
    </row>
    <row r="25" spans="1:16" ht="16.5" thickBot="1">
      <c r="A25" s="377"/>
      <c r="B25" s="397"/>
      <c r="C25" s="449"/>
      <c r="D25" s="188">
        <v>1.1000000000000001</v>
      </c>
      <c r="E25" s="188">
        <v>0</v>
      </c>
      <c r="F25" s="211">
        <f t="shared" ref="F25" si="1">D25-E25</f>
        <v>1.1000000000000001</v>
      </c>
      <c r="G25" s="261">
        <f>F24+F25</f>
        <v>6.82</v>
      </c>
      <c r="H25" s="82"/>
      <c r="I25" s="313"/>
      <c r="J25" s="82"/>
      <c r="K25" s="82"/>
      <c r="L25" s="82"/>
      <c r="M25" s="82"/>
    </row>
    <row r="26" spans="1:16" ht="15">
      <c r="A26" s="380">
        <v>2001</v>
      </c>
      <c r="B26" s="559">
        <v>45095</v>
      </c>
      <c r="C26" s="458">
        <v>1614</v>
      </c>
      <c r="D26" s="216">
        <v>12.4</v>
      </c>
      <c r="E26" s="216">
        <v>0</v>
      </c>
      <c r="F26" s="311">
        <f>D26-E26</f>
        <v>12.4</v>
      </c>
      <c r="G26" s="223"/>
      <c r="I26" s="169"/>
    </row>
    <row r="27" spans="1:16" ht="16.5" thickBot="1">
      <c r="A27" s="382"/>
      <c r="B27" s="397"/>
      <c r="C27" s="449"/>
      <c r="D27" s="188">
        <v>2.38</v>
      </c>
      <c r="E27" s="188">
        <v>0</v>
      </c>
      <c r="F27" s="211">
        <f t="shared" ref="F27" si="2">D27-E27</f>
        <v>2.38</v>
      </c>
      <c r="G27" s="261">
        <f>F26+F27</f>
        <v>14.780000000000001</v>
      </c>
      <c r="I27" s="169" t="s">
        <v>60</v>
      </c>
    </row>
    <row r="28" spans="1:16" ht="15">
      <c r="A28" s="308"/>
      <c r="B28" s="309"/>
      <c r="C28" s="310"/>
      <c r="D28" s="183"/>
      <c r="E28" s="183"/>
      <c r="F28" s="213"/>
      <c r="I28" s="169"/>
    </row>
    <row r="29" spans="1:16" ht="15">
      <c r="A29" s="378">
        <v>2004</v>
      </c>
      <c r="B29" s="386">
        <v>44968</v>
      </c>
      <c r="C29" s="448">
        <v>3650</v>
      </c>
      <c r="D29" s="65">
        <v>33.090000000000003</v>
      </c>
      <c r="E29" s="65">
        <v>0</v>
      </c>
      <c r="F29" s="35">
        <f>D29-E29</f>
        <v>33.090000000000003</v>
      </c>
      <c r="G29" s="81"/>
      <c r="I29" s="169"/>
    </row>
    <row r="30" spans="1:16" ht="15.75">
      <c r="A30" s="376"/>
      <c r="B30" s="387"/>
      <c r="C30" s="459"/>
      <c r="D30" s="65">
        <v>6.36</v>
      </c>
      <c r="E30" s="65"/>
      <c r="F30" s="35">
        <f t="shared" ref="F30" si="3">D30-E30</f>
        <v>6.36</v>
      </c>
      <c r="G30" s="111"/>
      <c r="I30" s="169" t="s">
        <v>105</v>
      </c>
    </row>
    <row r="31" spans="1:16" ht="15">
      <c r="A31" s="376"/>
      <c r="B31" s="386">
        <v>44968</v>
      </c>
      <c r="C31" s="448">
        <v>3651</v>
      </c>
      <c r="D31" s="65">
        <v>33.090000000000003</v>
      </c>
      <c r="E31" s="65">
        <v>0</v>
      </c>
      <c r="F31" s="35">
        <f>D31-E31</f>
        <v>33.090000000000003</v>
      </c>
      <c r="G31" s="81"/>
      <c r="I31" s="169"/>
    </row>
    <row r="32" spans="1:16" ht="15.75">
      <c r="A32" s="394"/>
      <c r="B32" s="387"/>
      <c r="C32" s="459"/>
      <c r="D32" s="65">
        <v>6.36</v>
      </c>
      <c r="E32" s="65"/>
      <c r="F32" s="35">
        <f t="shared" ref="F32" si="4">D32-E32</f>
        <v>6.36</v>
      </c>
      <c r="G32" s="111">
        <f>SUM(F29:F32)</f>
        <v>78.900000000000006</v>
      </c>
      <c r="I32" s="169" t="s">
        <v>105</v>
      </c>
    </row>
    <row r="33" spans="1:9" ht="15">
      <c r="A33" s="15"/>
      <c r="B33" s="64"/>
      <c r="C33" s="78"/>
      <c r="D33" s="65"/>
      <c r="E33" s="65"/>
      <c r="F33" s="35"/>
      <c r="I33" s="169"/>
    </row>
    <row r="34" spans="1:9" ht="15">
      <c r="A34" s="378">
        <v>2006</v>
      </c>
      <c r="B34" s="386">
        <v>45055</v>
      </c>
      <c r="C34" s="448">
        <v>5953</v>
      </c>
      <c r="D34" s="65">
        <v>1431.47</v>
      </c>
      <c r="E34" s="65"/>
      <c r="F34" s="35">
        <f t="shared" ref="F34:F45" si="5">D34-E34</f>
        <v>1431.47</v>
      </c>
      <c r="I34" s="169" t="s">
        <v>103</v>
      </c>
    </row>
    <row r="35" spans="1:9" ht="15.75">
      <c r="A35" s="376"/>
      <c r="B35" s="387"/>
      <c r="C35" s="459"/>
      <c r="D35" s="65">
        <v>250.24</v>
      </c>
      <c r="E35" s="65"/>
      <c r="F35" s="35">
        <f t="shared" si="5"/>
        <v>250.24</v>
      </c>
      <c r="G35" s="111"/>
      <c r="I35" s="169"/>
    </row>
    <row r="36" spans="1:9" ht="15.75">
      <c r="A36" s="394"/>
      <c r="B36" s="64">
        <v>45058</v>
      </c>
      <c r="C36" s="78">
        <v>6000</v>
      </c>
      <c r="D36" s="65">
        <v>5.18</v>
      </c>
      <c r="E36" s="65">
        <v>0</v>
      </c>
      <c r="F36" s="35">
        <f t="shared" si="5"/>
        <v>5.18</v>
      </c>
      <c r="G36" s="111">
        <f>F34+F35+F36</f>
        <v>1686.89</v>
      </c>
      <c r="I36" s="169" t="s">
        <v>104</v>
      </c>
    </row>
    <row r="37" spans="1:9" ht="15">
      <c r="A37" s="15"/>
      <c r="B37" s="64"/>
      <c r="C37" s="78"/>
      <c r="D37" s="65"/>
      <c r="E37" s="65"/>
      <c r="F37" s="35">
        <f t="shared" si="5"/>
        <v>0</v>
      </c>
      <c r="I37" s="169"/>
    </row>
    <row r="38" spans="1:9" ht="15">
      <c r="A38" s="142">
        <v>2008</v>
      </c>
      <c r="B38" s="161"/>
      <c r="C38" s="162"/>
      <c r="D38" s="6"/>
      <c r="E38" s="6"/>
      <c r="F38" s="21"/>
      <c r="I38" s="168"/>
    </row>
    <row r="39" spans="1:9" ht="16.5" thickBot="1">
      <c r="A39" s="312">
        <v>2009</v>
      </c>
      <c r="B39" s="209">
        <v>45187</v>
      </c>
      <c r="C39" s="207">
        <v>8958</v>
      </c>
      <c r="D39" s="188">
        <v>24.31</v>
      </c>
      <c r="E39" s="188">
        <v>0</v>
      </c>
      <c r="F39" s="208">
        <f t="shared" si="5"/>
        <v>24.31</v>
      </c>
      <c r="G39" s="222"/>
      <c r="I39" s="168" t="s">
        <v>115</v>
      </c>
    </row>
    <row r="40" spans="1:9" ht="15">
      <c r="A40" s="13"/>
      <c r="B40" s="202"/>
      <c r="C40" s="203"/>
      <c r="D40" s="183"/>
      <c r="E40" s="183"/>
      <c r="F40" s="213">
        <f t="shared" si="5"/>
        <v>0</v>
      </c>
      <c r="I40" s="169"/>
    </row>
    <row r="41" spans="1:9" ht="15">
      <c r="A41" s="384">
        <v>2011</v>
      </c>
      <c r="B41" s="386">
        <v>45035</v>
      </c>
      <c r="C41" s="448">
        <v>10061</v>
      </c>
      <c r="D41" s="65">
        <v>388.56</v>
      </c>
      <c r="E41" s="65">
        <v>61.9</v>
      </c>
      <c r="F41" s="35">
        <f t="shared" ref="F41:F42" si="6">D41-E41</f>
        <v>326.66000000000003</v>
      </c>
      <c r="G41" s="225"/>
      <c r="I41" s="169"/>
    </row>
    <row r="42" spans="1:9" ht="16.5" thickBot="1">
      <c r="A42" s="382"/>
      <c r="B42" s="397"/>
      <c r="C42" s="449"/>
      <c r="D42" s="188">
        <v>74.72</v>
      </c>
      <c r="E42" s="188">
        <v>10.4</v>
      </c>
      <c r="F42" s="211">
        <f t="shared" si="6"/>
        <v>64.319999999999993</v>
      </c>
      <c r="G42" s="261">
        <f>F41+F42</f>
        <v>390.98</v>
      </c>
      <c r="I42" s="169" t="s">
        <v>109</v>
      </c>
    </row>
    <row r="43" spans="1:9" ht="15">
      <c r="A43" s="13"/>
      <c r="B43" s="202"/>
      <c r="C43" s="203"/>
      <c r="D43" s="183"/>
      <c r="E43" s="183"/>
      <c r="F43" s="213"/>
      <c r="I43" s="1"/>
    </row>
    <row r="44" spans="1:9" ht="15">
      <c r="A44" s="15"/>
      <c r="B44" s="64"/>
      <c r="C44" s="78"/>
      <c r="D44" s="65"/>
      <c r="E44" s="65"/>
      <c r="F44" s="35"/>
      <c r="I44" s="1"/>
    </row>
    <row r="45" spans="1:9" ht="15">
      <c r="A45" s="15"/>
      <c r="B45" s="64"/>
      <c r="C45" s="78"/>
      <c r="D45" s="65"/>
      <c r="E45" s="65"/>
      <c r="F45" s="35">
        <f t="shared" si="5"/>
        <v>0</v>
      </c>
      <c r="I45" s="1"/>
    </row>
  </sheetData>
  <mergeCells count="18">
    <mergeCell ref="A34:A36"/>
    <mergeCell ref="A29:A32"/>
    <mergeCell ref="A41:A42"/>
    <mergeCell ref="B41:B42"/>
    <mergeCell ref="C41:C42"/>
    <mergeCell ref="B31:B32"/>
    <mergeCell ref="C31:C32"/>
    <mergeCell ref="B34:B35"/>
    <mergeCell ref="C34:C35"/>
    <mergeCell ref="A24:A25"/>
    <mergeCell ref="A21:N21"/>
    <mergeCell ref="B24:B25"/>
    <mergeCell ref="C24:C25"/>
    <mergeCell ref="B29:B30"/>
    <mergeCell ref="C29:C30"/>
    <mergeCell ref="B26:B27"/>
    <mergeCell ref="C26:C27"/>
    <mergeCell ref="A26:A2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workbookViewId="0">
      <selection activeCell="A5" sqref="A5:XFD5"/>
    </sheetView>
  </sheetViews>
  <sheetFormatPr defaultRowHeight="15"/>
  <cols>
    <col min="1" max="1" width="5" style="12" bestFit="1" customWidth="1"/>
    <col min="2" max="2" width="7" style="12" bestFit="1" customWidth="1"/>
    <col min="3" max="3" width="3.88671875" style="12" bestFit="1" customWidth="1"/>
    <col min="4" max="4" width="7" style="12" bestFit="1" customWidth="1"/>
    <col min="5" max="8" width="3.88671875" style="12" bestFit="1" customWidth="1"/>
    <col min="9" max="10" width="7" style="12" bestFit="1" customWidth="1"/>
    <col min="11" max="11" width="4.88671875" style="12" bestFit="1" customWidth="1"/>
    <col min="12" max="13" width="7" style="12" bestFit="1" customWidth="1"/>
    <col min="14" max="14" width="8.109375" style="12" bestFit="1" customWidth="1"/>
    <col min="15" max="15" width="7.21875" style="12" bestFit="1" customWidth="1"/>
    <col min="16" max="16" width="6.21875" style="12" customWidth="1"/>
    <col min="17" max="17" width="8.88671875" style="12"/>
    <col min="18" max="18" width="9" style="12" bestFit="1" customWidth="1"/>
    <col min="19" max="16384" width="8.88671875" style="12"/>
  </cols>
  <sheetData>
    <row r="1" spans="1:26" ht="12.75" customHeight="1">
      <c r="A1" s="23"/>
      <c r="B1" s="25" t="s">
        <v>4</v>
      </c>
      <c r="C1" s="26" t="s">
        <v>5</v>
      </c>
      <c r="D1" s="25" t="s">
        <v>6</v>
      </c>
      <c r="E1" s="27" t="s">
        <v>7</v>
      </c>
      <c r="F1" s="25" t="s">
        <v>2</v>
      </c>
      <c r="G1" s="26" t="s">
        <v>8</v>
      </c>
      <c r="H1" s="25" t="s">
        <v>9</v>
      </c>
      <c r="I1" s="27" t="s">
        <v>10</v>
      </c>
      <c r="J1" s="25" t="s">
        <v>11</v>
      </c>
      <c r="K1" s="26" t="s">
        <v>12</v>
      </c>
      <c r="L1" s="25" t="s">
        <v>13</v>
      </c>
      <c r="M1" s="27" t="s">
        <v>14</v>
      </c>
      <c r="N1" s="22" t="s">
        <v>3</v>
      </c>
    </row>
    <row r="2" spans="1:26">
      <c r="A2" s="13">
        <v>1998</v>
      </c>
      <c r="B2" s="14"/>
      <c r="C2" s="14"/>
      <c r="D2" s="14"/>
      <c r="E2" s="14"/>
      <c r="F2" s="14"/>
      <c r="G2" s="14"/>
      <c r="H2" s="14"/>
      <c r="I2" s="40"/>
      <c r="J2" s="40"/>
      <c r="K2" s="40"/>
      <c r="L2" s="40"/>
      <c r="M2" s="40"/>
      <c r="N2" s="40">
        <f t="shared" ref="N2:N17" si="0">SUM(B2:M2)</f>
        <v>0</v>
      </c>
      <c r="R2" s="18"/>
      <c r="S2" s="18"/>
      <c r="T2" s="18"/>
      <c r="U2" s="18"/>
      <c r="V2" s="18"/>
      <c r="W2" s="18"/>
      <c r="X2" s="18"/>
      <c r="Y2" s="18"/>
      <c r="Z2" s="18"/>
    </row>
    <row r="3" spans="1:26">
      <c r="A3" s="15">
        <v>1999</v>
      </c>
      <c r="B3" s="21"/>
      <c r="C3" s="21"/>
      <c r="D3" s="21">
        <v>1.47</v>
      </c>
      <c r="E3" s="21"/>
      <c r="F3" s="21"/>
      <c r="G3" s="21"/>
      <c r="H3" s="21"/>
      <c r="I3" s="21"/>
      <c r="J3" s="21"/>
      <c r="K3" s="21"/>
      <c r="L3" s="21"/>
      <c r="M3" s="21"/>
      <c r="N3" s="40">
        <f t="shared" si="0"/>
        <v>1.47</v>
      </c>
      <c r="O3" s="18"/>
      <c r="S3" s="18"/>
      <c r="T3" s="18"/>
      <c r="U3" s="18"/>
      <c r="V3" s="18"/>
      <c r="W3" s="18"/>
      <c r="X3" s="18"/>
      <c r="Y3" s="18"/>
      <c r="Z3" s="18"/>
    </row>
    <row r="4" spans="1:26">
      <c r="A4" s="15">
        <v>2000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>
        <v>0.02</v>
      </c>
      <c r="M4" s="21">
        <v>0.73</v>
      </c>
      <c r="N4" s="40">
        <f t="shared" si="0"/>
        <v>0.75</v>
      </c>
      <c r="O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>
      <c r="A5" s="15">
        <v>2001</v>
      </c>
      <c r="B5" s="21"/>
      <c r="C5" s="21"/>
      <c r="D5" s="21"/>
      <c r="E5" s="21"/>
      <c r="F5" s="21"/>
      <c r="G5" s="21"/>
      <c r="H5" s="21"/>
      <c r="I5" s="21">
        <v>0.01</v>
      </c>
      <c r="J5" s="21"/>
      <c r="K5" s="21"/>
      <c r="L5" s="21"/>
      <c r="M5" s="21"/>
      <c r="N5" s="40">
        <f t="shared" si="0"/>
        <v>0.01</v>
      </c>
      <c r="O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>
      <c r="A6" s="15">
        <v>2002</v>
      </c>
      <c r="B6" s="21"/>
      <c r="C6" s="21"/>
      <c r="D6" s="21"/>
      <c r="E6" s="21"/>
      <c r="F6" s="21"/>
      <c r="G6" s="21"/>
      <c r="H6" s="21"/>
      <c r="I6" s="21"/>
      <c r="J6" s="21">
        <v>0.1</v>
      </c>
      <c r="K6" s="21"/>
      <c r="L6" s="21"/>
      <c r="M6" s="21"/>
      <c r="N6" s="40">
        <f t="shared" si="0"/>
        <v>0.1</v>
      </c>
      <c r="O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>
      <c r="A7" s="15">
        <v>2003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0">
        <f t="shared" si="0"/>
        <v>0</v>
      </c>
      <c r="O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>
      <c r="A8" s="15">
        <v>2004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0">
        <f t="shared" si="0"/>
        <v>0</v>
      </c>
      <c r="O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15">
        <v>2005</v>
      </c>
      <c r="B9" s="21"/>
      <c r="C9" s="21"/>
      <c r="D9" s="21"/>
      <c r="E9" s="21"/>
      <c r="F9" s="21"/>
      <c r="G9" s="21"/>
      <c r="H9" s="21"/>
      <c r="I9" s="21"/>
      <c r="J9" s="21">
        <v>0.03</v>
      </c>
      <c r="K9" s="21"/>
      <c r="L9" s="21"/>
      <c r="M9" s="21">
        <v>0.1</v>
      </c>
      <c r="N9" s="40">
        <f t="shared" si="0"/>
        <v>0.13</v>
      </c>
      <c r="O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15">
        <v>2006</v>
      </c>
      <c r="B10" s="21"/>
      <c r="C10" s="21"/>
      <c r="D10" s="21">
        <v>0.13</v>
      </c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0.13</v>
      </c>
      <c r="O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15">
        <v>2007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0">
        <f t="shared" si="0"/>
        <v>0</v>
      </c>
      <c r="O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15">
        <v>2008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0">
        <f t="shared" si="0"/>
        <v>0</v>
      </c>
      <c r="O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>
      <c r="A13" s="15">
        <v>2009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0">
        <f t="shared" si="0"/>
        <v>0</v>
      </c>
      <c r="O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15">
        <v>2010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0">
        <f t="shared" si="0"/>
        <v>0</v>
      </c>
      <c r="O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15">
        <v>2011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>
        <f t="shared" si="0"/>
        <v>0</v>
      </c>
      <c r="O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15">
        <v>2012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">
        <f t="shared" si="0"/>
        <v>0</v>
      </c>
      <c r="O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16" ht="15.75">
      <c r="A17" s="15">
        <v>2013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16"/>
      <c r="N17" s="40">
        <f t="shared" si="0"/>
        <v>0</v>
      </c>
      <c r="O17" s="17" t="s">
        <v>1</v>
      </c>
      <c r="P17" s="17" t="s">
        <v>2</v>
      </c>
    </row>
    <row r="18" spans="1:16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8">
        <f>SUM(N2:N17)</f>
        <v>2.5899999999999994</v>
      </c>
    </row>
    <row r="22" spans="1:16" ht="15.75" customHeight="1">
      <c r="A22" s="379" t="s">
        <v>202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</row>
    <row r="23" spans="1:16" ht="1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</sheetData>
  <mergeCells count="1">
    <mergeCell ref="A22:N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G30" sqref="G30"/>
    </sheetView>
  </sheetViews>
  <sheetFormatPr defaultRowHeight="15"/>
  <cols>
    <col min="1" max="1" width="5" style="12" bestFit="1" customWidth="1"/>
    <col min="2" max="2" width="7" style="12" bestFit="1" customWidth="1"/>
    <col min="3" max="3" width="3.88671875" style="12" bestFit="1" customWidth="1"/>
    <col min="4" max="4" width="7" style="12" bestFit="1" customWidth="1"/>
    <col min="5" max="5" width="9" style="12" bestFit="1" customWidth="1"/>
    <col min="6" max="6" width="3.88671875" style="12" bestFit="1" customWidth="1"/>
    <col min="7" max="7" width="10.44140625" style="12" bestFit="1" customWidth="1"/>
    <col min="8" max="8" width="3.88671875" style="12" bestFit="1" customWidth="1"/>
    <col min="9" max="10" width="8" style="12" bestFit="1" customWidth="1"/>
    <col min="11" max="11" width="7" style="12" bestFit="1" customWidth="1"/>
    <col min="12" max="12" width="9" style="12" bestFit="1" customWidth="1"/>
    <col min="13" max="13" width="8" style="12" bestFit="1" customWidth="1"/>
    <col min="14" max="14" width="10.44140625" style="12" bestFit="1" customWidth="1"/>
    <col min="15" max="15" width="7.21875" style="12" bestFit="1" customWidth="1"/>
    <col min="16" max="16" width="7" style="12" bestFit="1" customWidth="1"/>
    <col min="17" max="17" width="8.88671875" style="12"/>
    <col min="18" max="18" width="19.77734375" style="12" bestFit="1" customWidth="1"/>
    <col min="19" max="16384" width="8.88671875" style="12"/>
  </cols>
  <sheetData>
    <row r="1" spans="1:18" ht="15.75" thickBot="1">
      <c r="A1" s="55"/>
      <c r="B1" s="56" t="s">
        <v>4</v>
      </c>
      <c r="C1" s="57" t="s">
        <v>5</v>
      </c>
      <c r="D1" s="56" t="s">
        <v>6</v>
      </c>
      <c r="E1" s="58" t="s">
        <v>7</v>
      </c>
      <c r="F1" s="56" t="s">
        <v>2</v>
      </c>
      <c r="G1" s="57" t="s">
        <v>8</v>
      </c>
      <c r="H1" s="56" t="s">
        <v>9</v>
      </c>
      <c r="I1" s="58" t="s">
        <v>10</v>
      </c>
      <c r="J1" s="56" t="s">
        <v>11</v>
      </c>
      <c r="K1" s="57" t="s">
        <v>12</v>
      </c>
      <c r="L1" s="56" t="s">
        <v>13</v>
      </c>
      <c r="M1" s="58" t="s">
        <v>14</v>
      </c>
      <c r="N1" s="59" t="s">
        <v>3</v>
      </c>
    </row>
    <row r="2" spans="1:18">
      <c r="A2" s="13">
        <v>1998</v>
      </c>
      <c r="B2" s="14"/>
      <c r="C2" s="14"/>
      <c r="D2" s="14"/>
      <c r="E2" s="14"/>
      <c r="F2" s="14"/>
      <c r="G2" s="14"/>
      <c r="H2" s="14"/>
      <c r="I2" s="40"/>
      <c r="J2" s="40"/>
      <c r="K2" s="40"/>
      <c r="L2" s="40"/>
      <c r="M2" s="40"/>
      <c r="N2" s="40">
        <f t="shared" ref="N2:N17" si="0">SUM(B2:M2)</f>
        <v>0</v>
      </c>
    </row>
    <row r="3" spans="1:18">
      <c r="A3" s="15">
        <v>1999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>
        <v>26.19</v>
      </c>
      <c r="N3" s="40">
        <f t="shared" si="0"/>
        <v>26.19</v>
      </c>
      <c r="O3" s="18"/>
    </row>
    <row r="4" spans="1:18">
      <c r="A4" s="15">
        <v>2000</v>
      </c>
      <c r="B4" s="21"/>
      <c r="C4" s="21"/>
      <c r="D4" s="21"/>
      <c r="E4" s="21"/>
      <c r="F4" s="21"/>
      <c r="G4" s="21"/>
      <c r="H4" s="21"/>
      <c r="I4" s="21"/>
      <c r="J4" s="21">
        <v>16.63</v>
      </c>
      <c r="K4" s="21">
        <v>2.93</v>
      </c>
      <c r="L4" s="21"/>
      <c r="M4" s="21"/>
      <c r="N4" s="40">
        <f t="shared" si="0"/>
        <v>19.559999999999999</v>
      </c>
      <c r="O4" s="18"/>
    </row>
    <row r="5" spans="1:18">
      <c r="A5" s="15">
        <v>2001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40">
        <f t="shared" si="0"/>
        <v>0</v>
      </c>
      <c r="O5" s="18"/>
    </row>
    <row r="6" spans="1:18">
      <c r="A6" s="15">
        <v>2002</v>
      </c>
      <c r="B6" s="21"/>
      <c r="C6" s="21"/>
      <c r="D6" s="21"/>
      <c r="E6" s="21"/>
      <c r="F6" s="21"/>
      <c r="G6" s="21"/>
      <c r="H6" s="21"/>
      <c r="I6" s="42">
        <v>17.920000000000002</v>
      </c>
      <c r="J6" s="21"/>
      <c r="K6" s="21"/>
      <c r="L6" s="21"/>
      <c r="M6" s="21"/>
      <c r="N6" s="40">
        <f t="shared" si="0"/>
        <v>17.920000000000002</v>
      </c>
      <c r="O6" s="18"/>
      <c r="Q6" s="54">
        <v>258.76</v>
      </c>
    </row>
    <row r="7" spans="1:18">
      <c r="A7" s="15">
        <v>2003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0">
        <f t="shared" si="0"/>
        <v>0</v>
      </c>
      <c r="O7" s="18"/>
    </row>
    <row r="8" spans="1:18">
      <c r="A8" s="15">
        <v>2004</v>
      </c>
      <c r="B8" s="45"/>
      <c r="C8" s="45"/>
      <c r="D8" s="45"/>
      <c r="E8" s="45">
        <v>300.93</v>
      </c>
      <c r="F8" s="45"/>
      <c r="G8" s="45"/>
      <c r="H8" s="45"/>
      <c r="I8" s="45"/>
      <c r="J8" s="45"/>
      <c r="K8" s="45"/>
      <c r="L8" s="45"/>
      <c r="M8" s="45">
        <v>1.47</v>
      </c>
      <c r="N8" s="40">
        <f t="shared" si="0"/>
        <v>302.40000000000003</v>
      </c>
      <c r="O8" s="18"/>
    </row>
    <row r="9" spans="1:18">
      <c r="A9" s="15">
        <v>2005</v>
      </c>
      <c r="B9" s="21"/>
      <c r="C9" s="21"/>
      <c r="D9" s="21"/>
      <c r="E9" s="42">
        <v>0.18</v>
      </c>
      <c r="F9" s="21"/>
      <c r="G9" s="21">
        <v>1</v>
      </c>
      <c r="H9" s="21"/>
      <c r="I9" s="21"/>
      <c r="J9" s="21"/>
      <c r="K9" s="21"/>
      <c r="L9" s="21">
        <v>329.6</v>
      </c>
      <c r="M9" s="21"/>
      <c r="N9" s="40">
        <f t="shared" si="0"/>
        <v>330.78000000000003</v>
      </c>
      <c r="O9" s="18"/>
      <c r="Q9" s="54">
        <v>63.18</v>
      </c>
    </row>
    <row r="10" spans="1:18">
      <c r="A10" s="15">
        <v>2006</v>
      </c>
      <c r="B10" s="21">
        <v>2.5099999999999998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2.5099999999999998</v>
      </c>
      <c r="O10" s="18"/>
    </row>
    <row r="11" spans="1:18">
      <c r="A11" s="15">
        <v>2007</v>
      </c>
      <c r="B11" s="21"/>
      <c r="C11" s="21"/>
      <c r="D11" s="21"/>
      <c r="E11" s="21"/>
      <c r="F11" s="21"/>
      <c r="G11" s="21">
        <v>1290.07</v>
      </c>
      <c r="H11" s="53"/>
      <c r="I11" s="53"/>
      <c r="J11" s="53"/>
      <c r="K11" s="53">
        <v>7.44</v>
      </c>
      <c r="L11" s="53"/>
      <c r="M11" s="53"/>
      <c r="N11" s="40">
        <f t="shared" si="0"/>
        <v>1297.51</v>
      </c>
      <c r="O11" s="18"/>
      <c r="R11" s="60" t="s">
        <v>45</v>
      </c>
    </row>
    <row r="12" spans="1:18">
      <c r="A12" s="15">
        <v>2008</v>
      </c>
      <c r="B12" s="21"/>
      <c r="C12" s="53"/>
      <c r="D12" s="53"/>
      <c r="E12" s="21"/>
      <c r="F12" s="21"/>
      <c r="G12" s="21"/>
      <c r="H12" s="21"/>
      <c r="I12" s="21"/>
      <c r="J12" s="21"/>
      <c r="K12" s="21"/>
      <c r="L12" s="21"/>
      <c r="M12" s="21"/>
      <c r="N12" s="40">
        <f t="shared" si="0"/>
        <v>0</v>
      </c>
      <c r="O12" s="18"/>
    </row>
    <row r="13" spans="1:18">
      <c r="A13" s="15">
        <v>2009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0">
        <f t="shared" si="0"/>
        <v>0</v>
      </c>
      <c r="O13" s="18"/>
    </row>
    <row r="14" spans="1:18">
      <c r="A14" s="15">
        <v>2010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0">
        <f t="shared" si="0"/>
        <v>0</v>
      </c>
      <c r="O14" s="18"/>
    </row>
    <row r="15" spans="1:18">
      <c r="A15" s="15">
        <v>2011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>
        <f t="shared" si="0"/>
        <v>0</v>
      </c>
      <c r="O15" s="18"/>
    </row>
    <row r="16" spans="1:18">
      <c r="A16" s="15">
        <v>2012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">
        <f t="shared" si="0"/>
        <v>0</v>
      </c>
      <c r="O16" s="18"/>
    </row>
    <row r="17" spans="1:16" ht="15.75">
      <c r="A17" s="15">
        <v>2013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16"/>
      <c r="N17" s="40">
        <f t="shared" si="0"/>
        <v>0</v>
      </c>
      <c r="O17" s="17" t="s">
        <v>1</v>
      </c>
      <c r="P17" s="17" t="s">
        <v>2</v>
      </c>
    </row>
    <row r="18" spans="1:16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8">
        <f>SUM(N2:N17)</f>
        <v>1996.8700000000001</v>
      </c>
    </row>
    <row r="22" spans="1:16" ht="15.75" customHeight="1">
      <c r="A22" s="379" t="s">
        <v>203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</row>
    <row r="23" spans="1:16" ht="1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</sheetData>
  <mergeCells count="1">
    <mergeCell ref="A22:N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11"/>
  <sheetViews>
    <sheetView workbookViewId="0">
      <pane ySplit="1" topLeftCell="A2" activePane="bottomLeft" state="frozen"/>
      <selection pane="bottomLeft" activeCell="A5" sqref="A5:XFD5"/>
    </sheetView>
  </sheetViews>
  <sheetFormatPr defaultRowHeight="15"/>
  <cols>
    <col min="1" max="1" width="5" style="12" bestFit="1" customWidth="1"/>
    <col min="2" max="2" width="8.88671875" style="12" bestFit="1" customWidth="1"/>
    <col min="3" max="3" width="9" style="12" bestFit="1" customWidth="1"/>
    <col min="4" max="4" width="8.109375" style="12" bestFit="1" customWidth="1"/>
    <col min="5" max="5" width="9" style="12" bestFit="1" customWidth="1"/>
    <col min="6" max="13" width="8" style="12" bestFit="1" customWidth="1"/>
    <col min="14" max="14" width="9" style="12" bestFit="1" customWidth="1"/>
    <col min="15" max="15" width="7.21875" style="12" bestFit="1" customWidth="1"/>
    <col min="16" max="16" width="3.21875" style="12" bestFit="1" customWidth="1"/>
    <col min="17" max="16384" width="8.88671875" style="12"/>
  </cols>
  <sheetData>
    <row r="1" spans="1:18" ht="12.75" customHeight="1">
      <c r="A1" s="23"/>
      <c r="B1" s="39" t="s">
        <v>4</v>
      </c>
      <c r="C1" s="38" t="s">
        <v>5</v>
      </c>
      <c r="D1" s="39" t="s">
        <v>6</v>
      </c>
      <c r="E1" s="37" t="s">
        <v>7</v>
      </c>
      <c r="F1" s="39" t="s">
        <v>2</v>
      </c>
      <c r="G1" s="38" t="s">
        <v>8</v>
      </c>
      <c r="H1" s="39" t="s">
        <v>9</v>
      </c>
      <c r="I1" s="37" t="s">
        <v>10</v>
      </c>
      <c r="J1" s="39" t="s">
        <v>11</v>
      </c>
      <c r="K1" s="38" t="s">
        <v>12</v>
      </c>
      <c r="L1" s="39" t="s">
        <v>13</v>
      </c>
      <c r="M1" s="37" t="s">
        <v>14</v>
      </c>
      <c r="N1" s="36" t="s">
        <v>3</v>
      </c>
    </row>
    <row r="2" spans="1:18">
      <c r="A2" s="13">
        <v>1998</v>
      </c>
      <c r="B2" s="281"/>
      <c r="C2" s="281"/>
      <c r="D2" s="281"/>
      <c r="E2" s="281"/>
      <c r="F2" s="281"/>
      <c r="G2" s="281"/>
      <c r="H2" s="281"/>
      <c r="I2" s="40"/>
      <c r="J2" s="40"/>
      <c r="K2" s="40">
        <v>16.68</v>
      </c>
      <c r="L2" s="40"/>
      <c r="M2" s="40"/>
      <c r="N2" s="40">
        <f t="shared" ref="N2:N17" si="0">SUM(B2:M2)</f>
        <v>16.68</v>
      </c>
    </row>
    <row r="3" spans="1:18">
      <c r="A3" s="15">
        <v>1999</v>
      </c>
      <c r="B3" s="21"/>
      <c r="C3" s="21"/>
      <c r="D3" s="21"/>
      <c r="E3" s="21"/>
      <c r="F3" s="21"/>
      <c r="G3" s="21">
        <v>5.58</v>
      </c>
      <c r="H3" s="21"/>
      <c r="I3" s="21">
        <v>5.71</v>
      </c>
      <c r="J3" s="21"/>
      <c r="K3" s="21"/>
      <c r="L3" s="21"/>
      <c r="M3" s="21"/>
      <c r="N3" s="40">
        <f t="shared" si="0"/>
        <v>11.29</v>
      </c>
      <c r="O3" s="18"/>
      <c r="R3" s="18"/>
    </row>
    <row r="4" spans="1:18">
      <c r="A4" s="15">
        <v>2000</v>
      </c>
      <c r="B4" s="21"/>
      <c r="C4" s="21"/>
      <c r="D4" s="21">
        <v>1.58</v>
      </c>
      <c r="E4" s="21"/>
      <c r="F4" s="21"/>
      <c r="G4" s="21"/>
      <c r="H4" s="21"/>
      <c r="I4" s="21">
        <v>1.59</v>
      </c>
      <c r="J4" s="21"/>
      <c r="K4" s="21"/>
      <c r="L4" s="21">
        <v>13.55</v>
      </c>
      <c r="M4" s="21">
        <v>4.5199999999999996</v>
      </c>
      <c r="N4" s="40">
        <f t="shared" si="0"/>
        <v>21.24</v>
      </c>
      <c r="O4" s="18"/>
      <c r="R4" s="18"/>
    </row>
    <row r="5" spans="1:18" s="48" customFormat="1">
      <c r="A5" s="46">
        <v>2001</v>
      </c>
      <c r="B5" s="21"/>
      <c r="C5" s="21"/>
      <c r="D5" s="21"/>
      <c r="E5" s="21">
        <v>20.079999999999998</v>
      </c>
      <c r="F5" s="21"/>
      <c r="G5" s="21">
        <v>1.1499999999999999</v>
      </c>
      <c r="H5" s="21">
        <v>1.59</v>
      </c>
      <c r="I5" s="21">
        <v>11.56</v>
      </c>
      <c r="J5" s="21">
        <v>3.09</v>
      </c>
      <c r="K5" s="21"/>
      <c r="L5" s="21">
        <v>10.86</v>
      </c>
      <c r="M5" s="21">
        <v>6.65</v>
      </c>
      <c r="N5" s="40">
        <f t="shared" si="0"/>
        <v>54.98</v>
      </c>
      <c r="O5" s="47"/>
      <c r="R5" s="47"/>
    </row>
    <row r="6" spans="1:18" s="48" customFormat="1">
      <c r="A6" s="46">
        <v>2002</v>
      </c>
      <c r="B6" s="21"/>
      <c r="C6" s="21"/>
      <c r="D6" s="21"/>
      <c r="E6" s="21"/>
      <c r="F6" s="21"/>
      <c r="G6" s="21"/>
      <c r="H6" s="21">
        <v>30.86</v>
      </c>
      <c r="I6" s="21"/>
      <c r="J6" s="21">
        <v>14.12</v>
      </c>
      <c r="K6" s="21">
        <v>1.7</v>
      </c>
      <c r="L6" s="21">
        <v>7.01</v>
      </c>
      <c r="M6" s="21"/>
      <c r="N6" s="40">
        <f t="shared" si="0"/>
        <v>53.69</v>
      </c>
      <c r="O6" s="47"/>
      <c r="R6" s="47"/>
    </row>
    <row r="7" spans="1:18" s="48" customFormat="1">
      <c r="A7" s="46">
        <v>2003</v>
      </c>
      <c r="B7" s="45"/>
      <c r="C7" s="45"/>
      <c r="D7" s="45"/>
      <c r="E7" s="45"/>
      <c r="F7" s="45"/>
      <c r="G7" s="45">
        <v>85.7</v>
      </c>
      <c r="H7" s="45"/>
      <c r="I7" s="45">
        <v>11.08</v>
      </c>
      <c r="J7" s="45"/>
      <c r="K7" s="45">
        <v>3.04</v>
      </c>
      <c r="L7" s="45">
        <v>2.35</v>
      </c>
      <c r="M7" s="45"/>
      <c r="N7" s="40">
        <f t="shared" ref="N7" si="1">SUM(B7:M7)</f>
        <v>102.17</v>
      </c>
      <c r="O7" s="47"/>
      <c r="R7" s="47"/>
    </row>
    <row r="8" spans="1:18" s="48" customFormat="1">
      <c r="A8" s="46">
        <v>2004</v>
      </c>
      <c r="B8" s="45"/>
      <c r="C8" s="45">
        <v>141.54</v>
      </c>
      <c r="D8" s="45"/>
      <c r="E8" s="45"/>
      <c r="F8" s="45">
        <v>0.53</v>
      </c>
      <c r="G8" s="45">
        <v>3.23</v>
      </c>
      <c r="H8" s="45"/>
      <c r="I8" s="45">
        <v>4.84</v>
      </c>
      <c r="J8" s="45">
        <v>23.8</v>
      </c>
      <c r="K8" s="45">
        <v>38.590000000000003</v>
      </c>
      <c r="L8" s="45"/>
      <c r="M8" s="45">
        <v>13.46</v>
      </c>
      <c r="N8" s="40">
        <f t="shared" si="0"/>
        <v>225.99</v>
      </c>
      <c r="O8" s="47"/>
      <c r="R8" s="47"/>
    </row>
    <row r="9" spans="1:18" s="48" customFormat="1">
      <c r="A9" s="46">
        <v>2005</v>
      </c>
      <c r="B9" s="21"/>
      <c r="C9" s="21"/>
      <c r="D9" s="21">
        <v>40.47</v>
      </c>
      <c r="E9" s="21"/>
      <c r="F9" s="21">
        <v>47.86</v>
      </c>
      <c r="G9" s="21"/>
      <c r="H9" s="21"/>
      <c r="I9" s="21">
        <v>5.39</v>
      </c>
      <c r="J9" s="21"/>
      <c r="K9" s="21"/>
      <c r="L9" s="21"/>
      <c r="M9" s="21"/>
      <c r="N9" s="40">
        <f t="shared" si="0"/>
        <v>93.72</v>
      </c>
      <c r="O9" s="47"/>
      <c r="R9" s="47"/>
    </row>
    <row r="10" spans="1:18" s="48" customFormat="1">
      <c r="A10" s="46">
        <v>2006</v>
      </c>
      <c r="B10" s="21"/>
      <c r="C10" s="21"/>
      <c r="D10" s="21"/>
      <c r="E10" s="21">
        <v>1.1599999999999999</v>
      </c>
      <c r="F10" s="21"/>
      <c r="G10" s="21"/>
      <c r="H10" s="21"/>
      <c r="I10" s="21"/>
      <c r="J10" s="21"/>
      <c r="K10" s="21"/>
      <c r="L10" s="21"/>
      <c r="M10" s="21">
        <v>9.84</v>
      </c>
      <c r="N10" s="40">
        <f t="shared" si="0"/>
        <v>11</v>
      </c>
      <c r="O10" s="47"/>
      <c r="R10" s="47"/>
    </row>
    <row r="11" spans="1:18" s="48" customFormat="1">
      <c r="A11" s="46">
        <v>2007</v>
      </c>
      <c r="B11" s="21">
        <v>25.79</v>
      </c>
      <c r="C11" s="21">
        <v>5.26</v>
      </c>
      <c r="D11" s="21">
        <v>5.38</v>
      </c>
      <c r="E11" s="21"/>
      <c r="F11" s="21"/>
      <c r="G11" s="21"/>
      <c r="H11" s="21">
        <v>16.2</v>
      </c>
      <c r="I11" s="21">
        <v>7.32</v>
      </c>
      <c r="J11" s="21">
        <v>16.32</v>
      </c>
      <c r="K11" s="21">
        <v>6.82</v>
      </c>
      <c r="L11" s="21">
        <v>5.4</v>
      </c>
      <c r="M11" s="21"/>
      <c r="N11" s="40">
        <f t="shared" si="0"/>
        <v>88.490000000000009</v>
      </c>
      <c r="O11" s="47"/>
      <c r="R11" s="47"/>
    </row>
    <row r="12" spans="1:18" s="48" customFormat="1">
      <c r="A12" s="46">
        <v>2008</v>
      </c>
      <c r="B12" s="21"/>
      <c r="C12" s="21"/>
      <c r="D12" s="21"/>
      <c r="E12" s="21"/>
      <c r="F12" s="21"/>
      <c r="G12" s="21"/>
      <c r="H12" s="21"/>
      <c r="I12" s="21">
        <v>9.5</v>
      </c>
      <c r="J12" s="21"/>
      <c r="K12" s="21">
        <v>17.88</v>
      </c>
      <c r="L12" s="21">
        <v>10.8</v>
      </c>
      <c r="M12" s="21"/>
      <c r="N12" s="40">
        <f t="shared" si="0"/>
        <v>38.18</v>
      </c>
      <c r="O12" s="47"/>
      <c r="R12" s="47"/>
    </row>
    <row r="13" spans="1:18" s="48" customFormat="1">
      <c r="A13" s="46">
        <v>2009</v>
      </c>
      <c r="B13" s="21"/>
      <c r="C13" s="21"/>
      <c r="D13" s="21">
        <v>10.82</v>
      </c>
      <c r="E13" s="21"/>
      <c r="F13" s="21"/>
      <c r="G13" s="21"/>
      <c r="H13" s="21"/>
      <c r="I13" s="21">
        <v>10.16</v>
      </c>
      <c r="J13" s="21">
        <v>8.1</v>
      </c>
      <c r="K13" s="21">
        <v>18</v>
      </c>
      <c r="L13" s="21"/>
      <c r="M13" s="21">
        <v>1.8</v>
      </c>
      <c r="N13" s="40">
        <f t="shared" si="0"/>
        <v>48.879999999999995</v>
      </c>
      <c r="O13" s="47"/>
      <c r="R13" s="47"/>
    </row>
    <row r="14" spans="1:18" s="48" customFormat="1">
      <c r="A14" s="46">
        <v>2010</v>
      </c>
      <c r="B14" s="21"/>
      <c r="C14" s="21">
        <v>27</v>
      </c>
      <c r="D14" s="21">
        <v>25.93</v>
      </c>
      <c r="E14" s="21">
        <v>91.85</v>
      </c>
      <c r="F14" s="21">
        <v>10.96</v>
      </c>
      <c r="G14" s="21">
        <v>20.7</v>
      </c>
      <c r="H14" s="21"/>
      <c r="I14" s="21"/>
      <c r="J14" s="21"/>
      <c r="K14" s="21"/>
      <c r="L14" s="21"/>
      <c r="M14" s="21">
        <v>1.72</v>
      </c>
      <c r="N14" s="40">
        <f t="shared" si="0"/>
        <v>178.16</v>
      </c>
      <c r="O14" s="47"/>
      <c r="R14" s="47"/>
    </row>
    <row r="15" spans="1:18">
      <c r="A15" s="15">
        <v>2011</v>
      </c>
      <c r="B15" s="21"/>
      <c r="C15" s="21"/>
      <c r="D15" s="21">
        <v>23.91</v>
      </c>
      <c r="E15" s="21">
        <v>2.12</v>
      </c>
      <c r="F15" s="21"/>
      <c r="G15" s="21"/>
      <c r="H15" s="21"/>
      <c r="I15" s="21"/>
      <c r="J15" s="21"/>
      <c r="K15" s="21"/>
      <c r="L15" s="21"/>
      <c r="M15" s="21"/>
      <c r="N15" s="40">
        <f t="shared" si="0"/>
        <v>26.03</v>
      </c>
      <c r="O15" s="18"/>
      <c r="R15" s="18"/>
    </row>
    <row r="16" spans="1:18">
      <c r="A16" s="15">
        <v>2012</v>
      </c>
      <c r="B16" s="21"/>
      <c r="C16" s="21"/>
      <c r="D16" s="21"/>
      <c r="E16" s="21"/>
      <c r="F16" s="21"/>
      <c r="G16" s="21"/>
      <c r="H16" s="21"/>
      <c r="I16" s="21">
        <v>4.26</v>
      </c>
      <c r="J16" s="21"/>
      <c r="K16" s="21"/>
      <c r="L16" s="21"/>
      <c r="M16" s="21"/>
      <c r="N16" s="40">
        <f t="shared" si="0"/>
        <v>4.26</v>
      </c>
      <c r="O16" s="18"/>
      <c r="R16" s="18"/>
    </row>
    <row r="17" spans="1:19" ht="15.75">
      <c r="A17" s="15">
        <v>2013</v>
      </c>
      <c r="B17" s="21"/>
      <c r="C17" s="21"/>
      <c r="D17" s="21"/>
      <c r="E17" s="21"/>
      <c r="F17" s="21"/>
      <c r="G17" s="282"/>
      <c r="H17" s="282"/>
      <c r="I17" s="282"/>
      <c r="J17" s="282"/>
      <c r="K17" s="282"/>
      <c r="L17" s="282"/>
      <c r="M17" s="282"/>
      <c r="N17" s="40">
        <f t="shared" si="0"/>
        <v>0</v>
      </c>
      <c r="O17" s="17" t="s">
        <v>1</v>
      </c>
      <c r="P17" s="17" t="s">
        <v>2</v>
      </c>
      <c r="R17" s="18"/>
    </row>
    <row r="18" spans="1:19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SUM(N2:N17)</f>
        <v>974.75999999999988</v>
      </c>
      <c r="R18" s="18"/>
    </row>
    <row r="19" spans="1:19">
      <c r="R19" s="18"/>
    </row>
    <row r="20" spans="1:19" ht="15.75" customHeight="1">
      <c r="A20" s="379" t="s">
        <v>204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R20" s="18"/>
    </row>
    <row r="21" spans="1:19">
      <c r="R21" s="18"/>
    </row>
    <row r="22" spans="1:19" ht="16.5" thickBot="1">
      <c r="A22" s="262">
        <v>1998</v>
      </c>
      <c r="B22" s="174" t="s">
        <v>183</v>
      </c>
      <c r="C22" s="175"/>
      <c r="D22" s="176">
        <v>16.68</v>
      </c>
      <c r="G22" s="169" t="s">
        <v>230</v>
      </c>
      <c r="R22" s="18"/>
    </row>
    <row r="23" spans="1:19">
      <c r="A23" s="566">
        <v>1999</v>
      </c>
      <c r="B23" s="137" t="s">
        <v>129</v>
      </c>
      <c r="C23" s="137"/>
      <c r="D23" s="173">
        <v>1.58</v>
      </c>
      <c r="E23" s="137"/>
      <c r="F23" s="137"/>
      <c r="G23" s="284" t="s">
        <v>231</v>
      </c>
      <c r="H23" s="137"/>
      <c r="I23" s="137"/>
      <c r="J23" s="137"/>
      <c r="K23" s="137"/>
      <c r="L23" s="137"/>
      <c r="M23" s="137"/>
    </row>
    <row r="24" spans="1:19" ht="15.75">
      <c r="A24" s="560"/>
      <c r="B24" s="82" t="s">
        <v>188</v>
      </c>
      <c r="C24" s="82"/>
      <c r="D24" s="274">
        <v>4</v>
      </c>
      <c r="E24" s="260">
        <f>SUM(D23:D24)</f>
        <v>5.58</v>
      </c>
      <c r="F24" s="137"/>
      <c r="G24" s="284" t="s">
        <v>232</v>
      </c>
      <c r="H24" s="137"/>
      <c r="I24" s="137"/>
      <c r="J24" s="137"/>
      <c r="K24" s="137"/>
      <c r="L24" s="137"/>
      <c r="M24" s="137"/>
    </row>
    <row r="25" spans="1:19">
      <c r="A25" s="560"/>
      <c r="B25" s="172" t="s">
        <v>189</v>
      </c>
      <c r="C25" s="125"/>
      <c r="D25" s="177">
        <v>4.12</v>
      </c>
      <c r="E25" s="125"/>
      <c r="F25" s="125"/>
      <c r="G25" s="284" t="s">
        <v>233</v>
      </c>
      <c r="H25" s="125"/>
      <c r="I25" s="125"/>
      <c r="J25" s="125"/>
      <c r="K25" s="125"/>
      <c r="L25" s="125"/>
      <c r="M25" s="125"/>
    </row>
    <row r="26" spans="1:19" ht="16.5" thickBot="1">
      <c r="A26" s="561"/>
      <c r="B26" s="178" t="s">
        <v>128</v>
      </c>
      <c r="C26" s="178"/>
      <c r="D26" s="179">
        <v>1.59</v>
      </c>
      <c r="E26" s="180">
        <f>SUM(D25:D26)</f>
        <v>5.71</v>
      </c>
      <c r="F26" s="172"/>
      <c r="G26" s="284" t="s">
        <v>234</v>
      </c>
      <c r="H26" s="172"/>
      <c r="I26" s="172"/>
      <c r="J26" s="172"/>
      <c r="K26" s="172"/>
      <c r="L26" s="172"/>
      <c r="M26" s="172"/>
    </row>
    <row r="27" spans="1:19" ht="15.75">
      <c r="A27" s="567">
        <v>2000</v>
      </c>
      <c r="B27" s="263" t="s">
        <v>210</v>
      </c>
      <c r="C27" s="263"/>
      <c r="D27" s="271">
        <v>1.58</v>
      </c>
      <c r="E27" s="264"/>
      <c r="F27" s="127"/>
      <c r="G27" s="283" t="s">
        <v>235</v>
      </c>
      <c r="H27" s="127"/>
      <c r="I27" s="127"/>
      <c r="J27" s="127"/>
      <c r="K27" s="127"/>
      <c r="L27" s="127"/>
      <c r="M27" s="127"/>
    </row>
    <row r="28" spans="1:19" ht="15.75">
      <c r="A28" s="562"/>
      <c r="B28" s="265" t="s">
        <v>127</v>
      </c>
      <c r="C28" s="265"/>
      <c r="D28" s="272">
        <v>1.59</v>
      </c>
      <c r="E28" s="266"/>
      <c r="F28" s="127"/>
      <c r="G28" s="283" t="s">
        <v>236</v>
      </c>
      <c r="H28" s="127"/>
      <c r="I28" s="127"/>
      <c r="J28" s="127"/>
      <c r="K28" s="127"/>
      <c r="L28" s="127"/>
      <c r="M28" s="127"/>
    </row>
    <row r="29" spans="1:19" ht="15.75">
      <c r="A29" s="562"/>
      <c r="B29" s="265" t="s">
        <v>216</v>
      </c>
      <c r="C29" s="265"/>
      <c r="D29" s="272">
        <v>13.55</v>
      </c>
      <c r="E29" s="266"/>
      <c r="F29" s="127"/>
      <c r="G29" s="283" t="s">
        <v>237</v>
      </c>
      <c r="H29" s="127"/>
      <c r="I29" s="127"/>
      <c r="J29" s="127"/>
      <c r="K29" s="127"/>
      <c r="L29" s="127"/>
      <c r="M29" s="127"/>
    </row>
    <row r="30" spans="1:19">
      <c r="A30" s="562"/>
      <c r="B30" s="267" t="s">
        <v>126</v>
      </c>
      <c r="C30" s="267"/>
      <c r="D30" s="268">
        <v>0.32</v>
      </c>
      <c r="E30" s="268"/>
      <c r="F30" s="126"/>
      <c r="G30" s="283" t="s">
        <v>238</v>
      </c>
      <c r="H30" s="126"/>
      <c r="I30" s="126"/>
      <c r="J30" s="126"/>
      <c r="K30" s="126"/>
      <c r="L30" s="126"/>
      <c r="M30" s="126"/>
    </row>
    <row r="31" spans="1:19" ht="16.5" thickBot="1">
      <c r="A31" s="563"/>
      <c r="B31" s="269" t="s">
        <v>125</v>
      </c>
      <c r="C31" s="269"/>
      <c r="D31" s="273">
        <v>4.2</v>
      </c>
      <c r="E31" s="270">
        <f>D30+D31</f>
        <v>4.5200000000000005</v>
      </c>
      <c r="F31" s="126"/>
      <c r="G31" s="283" t="s">
        <v>239</v>
      </c>
      <c r="H31" s="126"/>
      <c r="I31" s="126"/>
      <c r="J31" s="126"/>
      <c r="K31" s="126"/>
      <c r="L31" s="126"/>
      <c r="M31" s="126"/>
    </row>
    <row r="32" spans="1:19">
      <c r="A32" s="566">
        <v>2001</v>
      </c>
      <c r="B32" s="127" t="s">
        <v>124</v>
      </c>
      <c r="C32" s="128"/>
      <c r="D32" s="129">
        <v>15.84</v>
      </c>
      <c r="E32" s="129"/>
      <c r="F32" s="126"/>
      <c r="G32" s="284" t="s">
        <v>225</v>
      </c>
      <c r="H32" s="128"/>
      <c r="I32" s="128"/>
      <c r="J32" s="128"/>
      <c r="K32" s="128"/>
      <c r="L32" s="128"/>
      <c r="M32" s="128"/>
      <c r="S32" s="1"/>
    </row>
    <row r="33" spans="1:19" ht="15.75">
      <c r="A33" s="564"/>
      <c r="B33" s="122" t="s">
        <v>123</v>
      </c>
      <c r="C33" s="123"/>
      <c r="D33" s="131">
        <v>4.96</v>
      </c>
      <c r="E33" s="132">
        <f>D32+D33</f>
        <v>20.8</v>
      </c>
      <c r="F33" s="126"/>
      <c r="G33" s="284" t="s">
        <v>224</v>
      </c>
      <c r="H33" s="123"/>
      <c r="I33" s="123"/>
      <c r="J33" s="123"/>
      <c r="K33" s="123"/>
      <c r="L33" s="123"/>
      <c r="M33" s="123"/>
      <c r="S33" s="1"/>
    </row>
    <row r="34" spans="1:19" ht="15.75">
      <c r="A34" s="564"/>
      <c r="B34" s="122" t="s">
        <v>122</v>
      </c>
      <c r="C34" s="123"/>
      <c r="D34" s="143">
        <v>1.1499999999999999</v>
      </c>
      <c r="E34" s="131"/>
      <c r="F34" s="123"/>
      <c r="G34" s="284" t="s">
        <v>220</v>
      </c>
      <c r="H34" s="123"/>
      <c r="I34" s="123"/>
      <c r="J34" s="123"/>
      <c r="K34" s="123"/>
      <c r="L34" s="123"/>
      <c r="M34" s="123"/>
      <c r="S34" s="1"/>
    </row>
    <row r="35" spans="1:19" ht="15.75">
      <c r="A35" s="564"/>
      <c r="B35" s="122" t="s">
        <v>121</v>
      </c>
      <c r="C35" s="123"/>
      <c r="D35" s="132">
        <v>1.59</v>
      </c>
      <c r="E35" s="131"/>
      <c r="F35" s="123"/>
      <c r="G35" s="284" t="s">
        <v>226</v>
      </c>
      <c r="H35" s="123"/>
      <c r="I35" s="123"/>
      <c r="J35" s="123"/>
      <c r="K35" s="123"/>
      <c r="L35" s="123"/>
      <c r="M35" s="123"/>
      <c r="S35" s="1"/>
    </row>
    <row r="36" spans="1:19">
      <c r="A36" s="564"/>
      <c r="B36" s="280" t="s">
        <v>221</v>
      </c>
      <c r="C36" s="123"/>
      <c r="D36" s="166">
        <v>1.34</v>
      </c>
      <c r="E36" s="131"/>
      <c r="F36" s="123"/>
      <c r="G36" s="284" t="s">
        <v>222</v>
      </c>
      <c r="H36" s="123"/>
      <c r="I36" s="123"/>
      <c r="J36" s="123"/>
      <c r="K36" s="123"/>
      <c r="L36" s="123"/>
      <c r="M36" s="123"/>
      <c r="S36" s="1"/>
    </row>
    <row r="37" spans="1:19">
      <c r="A37" s="564"/>
      <c r="B37" s="280" t="s">
        <v>223</v>
      </c>
      <c r="C37" s="123"/>
      <c r="D37" s="166">
        <v>0.32</v>
      </c>
      <c r="E37" s="131"/>
      <c r="F37" s="123"/>
      <c r="G37" s="284" t="s">
        <v>228</v>
      </c>
      <c r="H37" s="123"/>
      <c r="I37" s="123"/>
      <c r="J37" s="123"/>
      <c r="K37" s="123"/>
      <c r="L37" s="123"/>
      <c r="M37" s="123"/>
      <c r="S37" s="1"/>
    </row>
    <row r="38" spans="1:19" ht="15.75">
      <c r="A38" s="564"/>
      <c r="B38" s="122" t="s">
        <v>120</v>
      </c>
      <c r="C38" s="123"/>
      <c r="D38" s="166">
        <v>9.9</v>
      </c>
      <c r="E38" s="143">
        <f>D36+D37+D38</f>
        <v>11.56</v>
      </c>
      <c r="F38" s="123"/>
      <c r="G38" s="284" t="s">
        <v>227</v>
      </c>
      <c r="H38" s="123"/>
      <c r="I38" s="123"/>
      <c r="J38" s="123"/>
      <c r="K38" s="123"/>
      <c r="L38" s="123"/>
      <c r="M38" s="123"/>
      <c r="S38" s="1"/>
    </row>
    <row r="39" spans="1:19" ht="15.75">
      <c r="A39" s="564"/>
      <c r="B39" s="122" t="s">
        <v>119</v>
      </c>
      <c r="C39" s="123"/>
      <c r="D39" s="132">
        <v>3.09</v>
      </c>
      <c r="E39" s="131"/>
      <c r="F39" s="123"/>
      <c r="G39" s="284" t="s">
        <v>229</v>
      </c>
      <c r="H39" s="123"/>
      <c r="I39" s="123"/>
      <c r="J39" s="123"/>
      <c r="K39" s="123"/>
      <c r="L39" s="123"/>
      <c r="M39" s="123"/>
      <c r="S39" s="1"/>
    </row>
    <row r="40" spans="1:19">
      <c r="A40" s="564"/>
      <c r="B40" s="296" t="s">
        <v>240</v>
      </c>
      <c r="C40" s="123"/>
      <c r="D40" s="166">
        <v>7.89</v>
      </c>
      <c r="E40" s="131"/>
      <c r="F40" s="123"/>
      <c r="G40" s="284" t="s">
        <v>241</v>
      </c>
      <c r="H40" s="123"/>
      <c r="I40" s="123"/>
      <c r="J40" s="123"/>
      <c r="K40" s="123"/>
      <c r="L40" s="123"/>
      <c r="M40" s="123"/>
      <c r="S40" s="1"/>
    </row>
    <row r="41" spans="1:19" ht="15.75">
      <c r="A41" s="564"/>
      <c r="B41" s="296" t="s">
        <v>242</v>
      </c>
      <c r="C41" s="123"/>
      <c r="D41" s="166">
        <v>2.97</v>
      </c>
      <c r="E41" s="143">
        <f>D41+D40</f>
        <v>10.86</v>
      </c>
      <c r="F41" s="123"/>
      <c r="G41" s="284" t="s">
        <v>243</v>
      </c>
      <c r="H41" s="123"/>
      <c r="I41" s="123"/>
      <c r="J41" s="123"/>
      <c r="K41" s="123"/>
      <c r="L41" s="123"/>
      <c r="M41" s="123"/>
      <c r="S41" s="1"/>
    </row>
    <row r="42" spans="1:19" ht="15.75">
      <c r="A42" s="564"/>
      <c r="B42" s="296" t="s">
        <v>118</v>
      </c>
      <c r="C42" s="123"/>
      <c r="D42" s="166">
        <v>6.34</v>
      </c>
      <c r="E42" s="143"/>
      <c r="F42" s="123"/>
      <c r="G42" s="284" t="s">
        <v>244</v>
      </c>
      <c r="H42" s="123"/>
      <c r="I42" s="123"/>
      <c r="J42" s="123"/>
      <c r="K42" s="123"/>
      <c r="L42" s="123"/>
      <c r="M42" s="123"/>
      <c r="S42" s="1"/>
    </row>
    <row r="43" spans="1:19" ht="16.5" thickBot="1">
      <c r="A43" s="561"/>
      <c r="B43" s="178" t="s">
        <v>245</v>
      </c>
      <c r="C43" s="299"/>
      <c r="D43" s="300">
        <v>0.31</v>
      </c>
      <c r="E43" s="301">
        <f>D43+D42</f>
        <v>6.6499999999999995</v>
      </c>
      <c r="F43" s="123"/>
      <c r="G43" s="284" t="s">
        <v>246</v>
      </c>
      <c r="H43" s="123"/>
      <c r="I43" s="123"/>
      <c r="J43" s="123"/>
      <c r="K43" s="123"/>
      <c r="L43" s="123"/>
      <c r="M43" s="123"/>
      <c r="S43" s="1"/>
    </row>
    <row r="44" spans="1:19">
      <c r="A44" s="565">
        <v>2002</v>
      </c>
      <c r="B44" s="105" t="s">
        <v>65</v>
      </c>
      <c r="C44" s="101"/>
      <c r="D44" s="130">
        <v>3.43</v>
      </c>
      <c r="E44" s="130"/>
      <c r="F44" s="101"/>
      <c r="G44" s="283"/>
      <c r="H44" s="101"/>
      <c r="I44" s="101"/>
      <c r="J44" s="101"/>
      <c r="K44" s="101"/>
      <c r="L44" s="101"/>
      <c r="M44" s="101"/>
      <c r="N44" s="101"/>
    </row>
    <row r="45" spans="1:19">
      <c r="A45" s="565"/>
      <c r="B45" s="106" t="s">
        <v>66</v>
      </c>
      <c r="C45" s="101"/>
      <c r="D45" s="130">
        <v>8.31</v>
      </c>
      <c r="E45" s="130"/>
      <c r="F45" s="101"/>
      <c r="G45" s="283"/>
      <c r="H45" s="101"/>
      <c r="I45" s="101"/>
      <c r="J45" s="101"/>
      <c r="K45" s="101"/>
      <c r="L45" s="101"/>
      <c r="M45" s="101"/>
      <c r="N45" s="101"/>
    </row>
    <row r="46" spans="1:19">
      <c r="A46" s="565"/>
      <c r="B46" s="106" t="s">
        <v>67</v>
      </c>
      <c r="C46" s="101"/>
      <c r="D46" s="130">
        <v>9.5399999999999991</v>
      </c>
      <c r="E46" s="130"/>
      <c r="F46" s="101"/>
      <c r="G46" s="283"/>
      <c r="H46" s="101"/>
      <c r="I46" s="101"/>
      <c r="J46" s="101"/>
      <c r="K46" s="101"/>
      <c r="L46" s="101"/>
      <c r="M46" s="101"/>
      <c r="N46" s="101"/>
    </row>
    <row r="47" spans="1:19">
      <c r="A47" s="565"/>
      <c r="B47" s="106" t="s">
        <v>68</v>
      </c>
      <c r="C47" s="101"/>
      <c r="D47" s="130">
        <v>4.79</v>
      </c>
      <c r="E47" s="130"/>
      <c r="F47" s="101"/>
      <c r="G47" s="283"/>
      <c r="H47" s="101"/>
      <c r="I47" s="101"/>
      <c r="J47" s="101"/>
      <c r="K47" s="101"/>
      <c r="L47" s="101"/>
      <c r="M47" s="101"/>
      <c r="N47" s="101"/>
    </row>
    <row r="48" spans="1:19" ht="15.75">
      <c r="A48" s="565"/>
      <c r="B48" s="106" t="s">
        <v>69</v>
      </c>
      <c r="C48" s="101"/>
      <c r="D48" s="130">
        <v>4.79</v>
      </c>
      <c r="E48" s="132">
        <f>D44+D45+D46+D47+D48</f>
        <v>30.86</v>
      </c>
      <c r="F48" s="101"/>
      <c r="G48" s="283"/>
      <c r="H48" s="101"/>
      <c r="I48" s="101"/>
      <c r="J48" s="101"/>
      <c r="K48" s="101"/>
      <c r="L48" s="101"/>
      <c r="M48" s="101"/>
      <c r="N48" s="101"/>
    </row>
    <row r="49" spans="1:14">
      <c r="A49" s="565"/>
      <c r="B49" s="106" t="s">
        <v>70</v>
      </c>
      <c r="C49" s="101"/>
      <c r="D49" s="130">
        <v>13.06</v>
      </c>
      <c r="E49" s="130"/>
      <c r="F49" s="101"/>
      <c r="G49" s="283"/>
      <c r="H49" s="101"/>
      <c r="I49" s="101"/>
      <c r="J49" s="101"/>
      <c r="K49" s="101"/>
      <c r="L49" s="101"/>
      <c r="M49" s="101"/>
      <c r="N49" s="101"/>
    </row>
    <row r="50" spans="1:14" ht="15.75">
      <c r="A50" s="565"/>
      <c r="B50" s="106" t="s">
        <v>71</v>
      </c>
      <c r="C50" s="101"/>
      <c r="D50" s="130">
        <v>1.06</v>
      </c>
      <c r="E50" s="132">
        <f>D49+D50</f>
        <v>14.120000000000001</v>
      </c>
      <c r="F50" s="101"/>
      <c r="G50" s="283"/>
      <c r="H50" s="101"/>
      <c r="I50" s="101"/>
      <c r="J50" s="101"/>
      <c r="K50" s="101"/>
      <c r="L50" s="101"/>
      <c r="M50" s="101"/>
      <c r="N50" s="101"/>
    </row>
    <row r="51" spans="1:14" ht="15.75">
      <c r="A51" s="565"/>
      <c r="B51" s="106" t="s">
        <v>72</v>
      </c>
      <c r="C51" s="101"/>
      <c r="D51" s="132">
        <v>1.7</v>
      </c>
      <c r="E51" s="130"/>
      <c r="F51" s="101"/>
      <c r="G51" s="283"/>
      <c r="H51" s="101"/>
      <c r="I51" s="101"/>
      <c r="J51" s="101"/>
      <c r="K51" s="101"/>
      <c r="L51" s="101"/>
      <c r="M51" s="101"/>
      <c r="N51" s="101"/>
    </row>
    <row r="52" spans="1:14">
      <c r="A52" s="565"/>
      <c r="B52" s="106" t="s">
        <v>73</v>
      </c>
      <c r="C52" s="101"/>
      <c r="D52" s="130">
        <v>5.44</v>
      </c>
      <c r="E52" s="130"/>
      <c r="F52" s="101"/>
      <c r="G52" s="283"/>
      <c r="H52" s="101"/>
      <c r="I52" s="101"/>
      <c r="J52" s="101"/>
      <c r="K52" s="101"/>
      <c r="L52" s="101"/>
      <c r="M52" s="101"/>
      <c r="N52" s="101"/>
    </row>
    <row r="53" spans="1:14" ht="15.75">
      <c r="A53" s="565"/>
      <c r="B53" s="106" t="s">
        <v>74</v>
      </c>
      <c r="C53" s="101"/>
      <c r="D53" s="130">
        <v>1.57</v>
      </c>
      <c r="E53" s="132">
        <f>D53+D52</f>
        <v>7.0100000000000007</v>
      </c>
      <c r="F53" s="101"/>
      <c r="G53" s="297" t="s">
        <v>159</v>
      </c>
      <c r="H53" s="101"/>
      <c r="I53" s="101"/>
      <c r="J53" s="101"/>
      <c r="K53" s="101"/>
      <c r="L53" s="101"/>
      <c r="M53" s="101"/>
      <c r="N53" s="101"/>
    </row>
    <row r="54" spans="1:14" ht="15.75">
      <c r="A54" s="564">
        <v>2003</v>
      </c>
      <c r="B54" s="106" t="s">
        <v>163</v>
      </c>
      <c r="C54" s="101"/>
      <c r="D54" s="132">
        <v>85.7</v>
      </c>
      <c r="E54" s="130"/>
      <c r="F54" s="101"/>
      <c r="G54" s="297" t="s">
        <v>164</v>
      </c>
      <c r="H54" s="101"/>
      <c r="I54" s="101"/>
      <c r="J54" s="101"/>
      <c r="K54" s="101"/>
      <c r="L54" s="101"/>
      <c r="M54" s="101"/>
      <c r="N54" s="101"/>
    </row>
    <row r="55" spans="1:14">
      <c r="A55" s="564"/>
      <c r="B55" s="106" t="s">
        <v>77</v>
      </c>
      <c r="C55" s="101"/>
      <c r="D55" s="130">
        <v>10.14</v>
      </c>
      <c r="E55" s="130"/>
      <c r="F55" s="101"/>
      <c r="G55" s="147"/>
      <c r="H55" s="101"/>
      <c r="I55" s="101"/>
      <c r="J55" s="101"/>
      <c r="K55" s="101"/>
      <c r="L55" s="101"/>
      <c r="M55" s="101"/>
      <c r="N55" s="101"/>
    </row>
    <row r="56" spans="1:14" ht="15.75">
      <c r="A56" s="564"/>
      <c r="B56" s="106" t="s">
        <v>78</v>
      </c>
      <c r="C56" s="101"/>
      <c r="D56" s="130">
        <v>0.94</v>
      </c>
      <c r="E56" s="132">
        <f>D55+D56</f>
        <v>11.08</v>
      </c>
      <c r="F56" s="101"/>
      <c r="G56" s="147"/>
      <c r="H56" s="101"/>
      <c r="I56" s="101"/>
      <c r="J56" s="101"/>
      <c r="K56" s="101"/>
      <c r="L56" s="101"/>
      <c r="M56" s="101"/>
      <c r="N56" s="101"/>
    </row>
    <row r="57" spans="1:14" ht="15.75">
      <c r="A57" s="564"/>
      <c r="B57" s="106" t="s">
        <v>79</v>
      </c>
      <c r="C57" s="101"/>
      <c r="D57" s="132">
        <v>3.04</v>
      </c>
      <c r="E57" s="130"/>
      <c r="F57" s="101"/>
      <c r="G57" s="147"/>
      <c r="H57" s="101"/>
      <c r="I57" s="101"/>
      <c r="J57" s="101"/>
      <c r="K57" s="101"/>
      <c r="L57" s="101"/>
      <c r="M57" s="101"/>
      <c r="N57" s="101"/>
    </row>
    <row r="58" spans="1:14" ht="15.75">
      <c r="A58" s="564"/>
      <c r="B58" s="106" t="s">
        <v>80</v>
      </c>
      <c r="C58" s="101"/>
      <c r="D58" s="132">
        <v>2.35</v>
      </c>
      <c r="E58" s="130"/>
      <c r="F58" s="101"/>
      <c r="G58" s="147"/>
      <c r="H58" s="101"/>
      <c r="I58" s="101"/>
      <c r="J58" s="101"/>
      <c r="K58" s="101"/>
      <c r="L58" s="101"/>
      <c r="M58" s="101"/>
      <c r="N58" s="101"/>
    </row>
    <row r="59" spans="1:14">
      <c r="A59" s="565">
        <v>2004</v>
      </c>
      <c r="B59" s="106" t="s">
        <v>81</v>
      </c>
      <c r="C59" s="101"/>
      <c r="D59" s="130">
        <v>8.48</v>
      </c>
      <c r="E59" s="130"/>
      <c r="F59" s="101"/>
      <c r="G59" s="147"/>
      <c r="H59" s="101"/>
      <c r="I59" s="101"/>
      <c r="J59" s="101"/>
      <c r="K59" s="101"/>
      <c r="L59" s="101"/>
      <c r="M59" s="101"/>
      <c r="N59" s="101"/>
    </row>
    <row r="60" spans="1:14">
      <c r="A60" s="565"/>
      <c r="B60" s="106" t="s">
        <v>82</v>
      </c>
      <c r="C60" s="101"/>
      <c r="D60" s="130">
        <v>95.04</v>
      </c>
      <c r="E60" s="130"/>
      <c r="F60" s="101"/>
      <c r="G60" s="147"/>
      <c r="H60" s="101"/>
      <c r="I60" s="101"/>
      <c r="J60" s="101"/>
      <c r="K60" s="101"/>
      <c r="L60" s="101"/>
      <c r="M60" s="101"/>
      <c r="N60" s="101"/>
    </row>
    <row r="61" spans="1:14" ht="15.75">
      <c r="A61" s="565"/>
      <c r="B61" s="106" t="s">
        <v>87</v>
      </c>
      <c r="C61" s="101"/>
      <c r="D61" s="130">
        <v>38.020000000000003</v>
      </c>
      <c r="E61" s="132">
        <f>D61+D60+D59</f>
        <v>141.54</v>
      </c>
      <c r="F61" s="101"/>
      <c r="G61" s="147"/>
      <c r="H61" s="101"/>
      <c r="I61" s="101"/>
      <c r="J61" s="101"/>
      <c r="K61" s="101"/>
      <c r="L61" s="101"/>
      <c r="M61" s="101"/>
      <c r="N61" s="101"/>
    </row>
    <row r="62" spans="1:14" ht="15.75">
      <c r="A62" s="565"/>
      <c r="B62" s="106" t="s">
        <v>83</v>
      </c>
      <c r="C62" s="101"/>
      <c r="D62" s="132">
        <v>0.53</v>
      </c>
      <c r="E62" s="132"/>
      <c r="F62" s="101"/>
      <c r="G62" s="147"/>
      <c r="H62" s="101"/>
      <c r="I62" s="101"/>
      <c r="J62" s="101"/>
      <c r="K62" s="101"/>
      <c r="L62" s="101"/>
      <c r="M62" s="101"/>
      <c r="N62" s="101"/>
    </row>
    <row r="63" spans="1:14" ht="15.75">
      <c r="A63" s="565"/>
      <c r="B63" s="106" t="s">
        <v>84</v>
      </c>
      <c r="C63" s="101"/>
      <c r="D63" s="132">
        <v>3.23</v>
      </c>
      <c r="E63" s="130"/>
      <c r="F63" s="101"/>
      <c r="G63" s="147"/>
      <c r="H63" s="101"/>
      <c r="I63" s="101"/>
      <c r="J63" s="101"/>
      <c r="K63" s="101"/>
      <c r="L63" s="101"/>
      <c r="M63" s="101"/>
      <c r="N63" s="101"/>
    </row>
    <row r="64" spans="1:14">
      <c r="A64" s="565"/>
      <c r="B64" s="106" t="s">
        <v>85</v>
      </c>
      <c r="C64" s="101"/>
      <c r="D64" s="130">
        <v>3.77</v>
      </c>
      <c r="E64" s="130"/>
      <c r="F64" s="101"/>
      <c r="G64" s="147"/>
      <c r="H64" s="101"/>
      <c r="I64" s="101"/>
      <c r="J64" s="101"/>
      <c r="K64" s="101"/>
      <c r="L64" s="101"/>
      <c r="M64" s="101"/>
      <c r="N64" s="101"/>
    </row>
    <row r="65" spans="1:14" ht="15.75">
      <c r="A65" s="565"/>
      <c r="B65" s="106" t="s">
        <v>86</v>
      </c>
      <c r="C65" s="101"/>
      <c r="D65" s="130">
        <v>1.07</v>
      </c>
      <c r="E65" s="132">
        <f>D65+D64</f>
        <v>4.84</v>
      </c>
      <c r="F65" s="101"/>
      <c r="G65" s="147"/>
      <c r="H65" s="101"/>
      <c r="I65" s="101"/>
      <c r="J65" s="101"/>
      <c r="K65" s="101"/>
      <c r="L65" s="101"/>
      <c r="M65" s="101"/>
      <c r="N65" s="101"/>
    </row>
    <row r="66" spans="1:14">
      <c r="A66" s="565"/>
      <c r="B66" s="106" t="s">
        <v>88</v>
      </c>
      <c r="C66" s="101"/>
      <c r="D66" s="130">
        <v>16.25</v>
      </c>
      <c r="E66" s="130"/>
      <c r="F66" s="101"/>
      <c r="G66" s="147"/>
      <c r="H66" s="101"/>
      <c r="I66" s="101"/>
      <c r="J66" s="101"/>
      <c r="K66" s="101"/>
      <c r="L66" s="101"/>
      <c r="M66" s="101"/>
      <c r="N66" s="101"/>
    </row>
    <row r="67" spans="1:14" ht="15.75">
      <c r="A67" s="565"/>
      <c r="B67" s="106" t="s">
        <v>89</v>
      </c>
      <c r="C67" s="101"/>
      <c r="D67" s="130">
        <v>7.55</v>
      </c>
      <c r="E67" s="132">
        <f>D67+D66</f>
        <v>23.8</v>
      </c>
      <c r="F67" s="101"/>
      <c r="G67" s="147"/>
      <c r="H67" s="101"/>
      <c r="I67" s="101"/>
      <c r="J67" s="101"/>
      <c r="K67" s="101"/>
      <c r="L67" s="101"/>
      <c r="M67" s="101"/>
      <c r="N67" s="101"/>
    </row>
    <row r="68" spans="1:14" ht="15.75">
      <c r="A68" s="565"/>
      <c r="B68" s="106" t="s">
        <v>90</v>
      </c>
      <c r="C68" s="101"/>
      <c r="D68" s="132">
        <v>38.590000000000003</v>
      </c>
      <c r="E68" s="130"/>
      <c r="F68" s="101"/>
      <c r="G68" s="147"/>
      <c r="H68" s="101"/>
      <c r="I68" s="101"/>
      <c r="J68" s="101"/>
      <c r="K68" s="101"/>
      <c r="L68" s="101"/>
      <c r="M68" s="101"/>
      <c r="N68" s="101"/>
    </row>
    <row r="69" spans="1:14" ht="15.75">
      <c r="A69" s="565"/>
      <c r="B69" s="106" t="s">
        <v>91</v>
      </c>
      <c r="C69" s="101"/>
      <c r="D69" s="132">
        <v>13.46</v>
      </c>
      <c r="E69" s="130"/>
      <c r="F69" s="101"/>
      <c r="G69" s="147"/>
      <c r="H69" s="101"/>
      <c r="I69" s="101"/>
      <c r="J69" s="101"/>
      <c r="K69" s="101"/>
      <c r="L69" s="101"/>
      <c r="M69" s="101"/>
      <c r="N69" s="101"/>
    </row>
    <row r="70" spans="1:14" ht="15.75">
      <c r="A70" s="564">
        <v>2005</v>
      </c>
      <c r="B70" s="106" t="s">
        <v>92</v>
      </c>
      <c r="C70" s="101"/>
      <c r="D70" s="132">
        <v>40.869999999999997</v>
      </c>
      <c r="E70" s="130"/>
      <c r="F70" s="101"/>
      <c r="G70" s="147"/>
      <c r="H70" s="101"/>
      <c r="I70" s="101"/>
      <c r="J70" s="101"/>
      <c r="K70" s="101"/>
      <c r="L70" s="101"/>
      <c r="M70" s="101"/>
      <c r="N70" s="101"/>
    </row>
    <row r="71" spans="1:14" ht="15.75">
      <c r="A71" s="564"/>
      <c r="B71" s="106" t="s">
        <v>93</v>
      </c>
      <c r="C71" s="101"/>
      <c r="D71" s="132">
        <v>47.86</v>
      </c>
      <c r="E71" s="130"/>
      <c r="F71" s="101"/>
      <c r="G71" s="147"/>
      <c r="H71" s="101"/>
      <c r="I71" s="101"/>
      <c r="J71" s="101"/>
      <c r="K71" s="101"/>
      <c r="L71" s="101"/>
      <c r="M71" s="101"/>
      <c r="N71" s="101"/>
    </row>
    <row r="72" spans="1:14" ht="15.75">
      <c r="A72" s="564"/>
      <c r="B72" s="106" t="s">
        <v>94</v>
      </c>
      <c r="C72" s="101"/>
      <c r="D72" s="132">
        <v>5.39</v>
      </c>
      <c r="E72" s="130"/>
      <c r="F72" s="101"/>
      <c r="G72" s="147"/>
      <c r="H72" s="101"/>
      <c r="I72" s="101"/>
      <c r="J72" s="101"/>
      <c r="K72" s="101"/>
      <c r="L72" s="101"/>
      <c r="M72" s="101"/>
      <c r="N72" s="101"/>
    </row>
    <row r="73" spans="1:14" ht="15.75">
      <c r="A73" s="565">
        <v>2006</v>
      </c>
      <c r="B73" s="106" t="s">
        <v>95</v>
      </c>
      <c r="C73" s="101"/>
      <c r="D73" s="132">
        <v>1.1599999999999999</v>
      </c>
      <c r="E73" s="130"/>
      <c r="F73" s="101"/>
      <c r="G73" s="147"/>
      <c r="H73" s="101"/>
      <c r="I73" s="101"/>
      <c r="J73" s="101"/>
      <c r="K73" s="101"/>
      <c r="L73" s="101"/>
      <c r="M73" s="101"/>
      <c r="N73" s="101"/>
    </row>
    <row r="74" spans="1:14" ht="15.75">
      <c r="A74" s="565"/>
      <c r="B74" s="106" t="s">
        <v>96</v>
      </c>
      <c r="C74" s="101"/>
      <c r="D74" s="132">
        <v>9.84</v>
      </c>
      <c r="E74" s="130"/>
      <c r="F74" s="101"/>
      <c r="G74" s="147"/>
      <c r="H74" s="101"/>
      <c r="I74" s="101"/>
      <c r="J74" s="101"/>
      <c r="K74" s="101"/>
      <c r="L74" s="101"/>
      <c r="M74" s="101"/>
      <c r="N74" s="101"/>
    </row>
    <row r="75" spans="1:14">
      <c r="A75" s="560">
        <v>2007</v>
      </c>
      <c r="B75" s="304" t="s">
        <v>131</v>
      </c>
      <c r="C75" s="305"/>
      <c r="D75" s="268">
        <v>3.16</v>
      </c>
      <c r="E75" s="268"/>
      <c r="F75" s="101"/>
      <c r="G75" s="147"/>
      <c r="H75" s="101"/>
      <c r="I75" s="101"/>
      <c r="J75" s="101"/>
      <c r="K75" s="101"/>
      <c r="L75" s="101"/>
      <c r="M75" s="101"/>
      <c r="N75" s="101"/>
    </row>
    <row r="76" spans="1:14" ht="15.75">
      <c r="A76" s="560"/>
      <c r="B76" s="304" t="s">
        <v>132</v>
      </c>
      <c r="C76" s="305"/>
      <c r="D76" s="268">
        <v>22.63</v>
      </c>
      <c r="E76" s="306">
        <f>D75+D76</f>
        <v>25.79</v>
      </c>
      <c r="F76" s="101"/>
      <c r="G76" s="147"/>
      <c r="H76" s="101"/>
      <c r="I76" s="101"/>
      <c r="J76" s="101"/>
      <c r="K76" s="101"/>
      <c r="L76" s="101"/>
      <c r="M76" s="101"/>
      <c r="N76" s="101"/>
    </row>
    <row r="77" spans="1:14" ht="15.75">
      <c r="A77" s="560"/>
      <c r="B77" s="304" t="s">
        <v>133</v>
      </c>
      <c r="C77" s="305"/>
      <c r="D77" s="306">
        <v>5.26</v>
      </c>
      <c r="E77" s="268"/>
      <c r="F77" s="101"/>
      <c r="G77" s="147"/>
      <c r="H77" s="101"/>
      <c r="I77" s="101"/>
      <c r="J77" s="101"/>
      <c r="K77" s="101"/>
      <c r="L77" s="101"/>
      <c r="M77" s="101"/>
      <c r="N77" s="101"/>
    </row>
    <row r="78" spans="1:14">
      <c r="A78" s="560"/>
      <c r="B78" s="304" t="s">
        <v>134</v>
      </c>
      <c r="C78" s="305"/>
      <c r="D78" s="268">
        <v>2.69</v>
      </c>
      <c r="E78" s="268"/>
      <c r="F78" s="101"/>
      <c r="G78" s="147"/>
      <c r="H78" s="101"/>
      <c r="I78" s="101"/>
      <c r="J78" s="101"/>
      <c r="K78" s="101"/>
      <c r="L78" s="101"/>
      <c r="M78" s="101"/>
      <c r="N78" s="101"/>
    </row>
    <row r="79" spans="1:14" ht="15.75">
      <c r="A79" s="560"/>
      <c r="B79" s="304" t="s">
        <v>135</v>
      </c>
      <c r="C79" s="305"/>
      <c r="D79" s="268">
        <v>2.69</v>
      </c>
      <c r="E79" s="306">
        <f>D78+D79</f>
        <v>5.38</v>
      </c>
      <c r="F79" s="101"/>
      <c r="G79" s="147"/>
      <c r="H79" s="101"/>
      <c r="I79" s="101"/>
      <c r="J79" s="101"/>
      <c r="K79" s="101"/>
      <c r="L79" s="101"/>
      <c r="M79" s="101"/>
      <c r="N79" s="101"/>
    </row>
    <row r="80" spans="1:14" ht="15.75">
      <c r="A80" s="560"/>
      <c r="B80" s="304" t="s">
        <v>136</v>
      </c>
      <c r="C80" s="305"/>
      <c r="D80" s="306">
        <v>16.2</v>
      </c>
      <c r="E80" s="268"/>
      <c r="F80" s="101"/>
      <c r="G80" s="147"/>
      <c r="H80" s="101"/>
      <c r="I80" s="101"/>
      <c r="J80" s="101"/>
      <c r="K80" s="101"/>
      <c r="L80" s="101"/>
      <c r="M80" s="101"/>
      <c r="N80" s="101"/>
    </row>
    <row r="81" spans="1:14" ht="15.75">
      <c r="A81" s="560"/>
      <c r="B81" s="304" t="s">
        <v>137</v>
      </c>
      <c r="C81" s="305"/>
      <c r="D81" s="306">
        <v>7.32</v>
      </c>
      <c r="E81" s="268"/>
      <c r="F81" s="101"/>
      <c r="G81" s="147"/>
      <c r="H81" s="101"/>
      <c r="I81" s="101"/>
      <c r="J81" s="101"/>
      <c r="K81" s="101"/>
      <c r="L81" s="101"/>
      <c r="M81" s="101"/>
      <c r="N81" s="101"/>
    </row>
    <row r="82" spans="1:14" ht="15.75">
      <c r="A82" s="560"/>
      <c r="B82" s="304" t="s">
        <v>138</v>
      </c>
      <c r="C82" s="305"/>
      <c r="D82" s="306">
        <v>16.32</v>
      </c>
      <c r="E82" s="268"/>
      <c r="F82" s="101"/>
      <c r="G82" s="147"/>
      <c r="H82" s="101"/>
      <c r="I82" s="101"/>
      <c r="J82" s="101"/>
      <c r="K82" s="101"/>
      <c r="L82" s="101"/>
      <c r="M82" s="101"/>
      <c r="N82" s="101"/>
    </row>
    <row r="83" spans="1:14" ht="15.75">
      <c r="A83" s="560"/>
      <c r="B83" s="304" t="s">
        <v>139</v>
      </c>
      <c r="C83" s="305"/>
      <c r="D83" s="306">
        <v>6.82</v>
      </c>
      <c r="E83" s="268"/>
      <c r="F83" s="101"/>
      <c r="G83" s="147"/>
      <c r="H83" s="101"/>
      <c r="I83" s="101"/>
      <c r="J83" s="101"/>
      <c r="K83" s="101"/>
      <c r="L83" s="101"/>
      <c r="M83" s="101"/>
      <c r="N83" s="101"/>
    </row>
    <row r="84" spans="1:14" ht="16.5" thickBot="1">
      <c r="A84" s="561"/>
      <c r="B84" s="302" t="s">
        <v>140</v>
      </c>
      <c r="C84" s="303"/>
      <c r="D84" s="270">
        <v>19.440000000000001</v>
      </c>
      <c r="E84" s="273"/>
      <c r="F84" s="101"/>
      <c r="G84" s="147"/>
      <c r="H84" s="101"/>
      <c r="I84" s="101"/>
      <c r="J84" s="101"/>
      <c r="K84" s="101"/>
      <c r="L84" s="101"/>
      <c r="M84" s="101"/>
      <c r="N84" s="101"/>
    </row>
    <row r="85" spans="1:14" ht="15.75">
      <c r="A85" s="562">
        <v>2008</v>
      </c>
      <c r="B85" s="304" t="s">
        <v>141</v>
      </c>
      <c r="C85" s="305"/>
      <c r="D85" s="306">
        <v>9.5</v>
      </c>
      <c r="E85" s="268"/>
      <c r="F85" s="101"/>
      <c r="G85" s="147" t="s">
        <v>116</v>
      </c>
      <c r="H85" s="101"/>
      <c r="I85" s="101"/>
      <c r="J85" s="101"/>
      <c r="K85" s="101"/>
      <c r="L85" s="101"/>
      <c r="M85" s="101"/>
      <c r="N85" s="101"/>
    </row>
    <row r="86" spans="1:14">
      <c r="A86" s="562"/>
      <c r="B86" s="304" t="s">
        <v>182</v>
      </c>
      <c r="C86" s="305"/>
      <c r="D86" s="307">
        <v>10.199999999999999</v>
      </c>
      <c r="E86" s="268"/>
      <c r="F86" s="101"/>
      <c r="G86" s="147" t="s">
        <v>116</v>
      </c>
      <c r="H86" s="101"/>
      <c r="I86" s="101"/>
      <c r="J86" s="101"/>
      <c r="K86" s="101"/>
      <c r="L86" s="101"/>
      <c r="M86" s="101"/>
      <c r="N86" s="101"/>
    </row>
    <row r="87" spans="1:14" ht="15.75">
      <c r="A87" s="562"/>
      <c r="B87" s="304" t="s">
        <v>142</v>
      </c>
      <c r="C87" s="305"/>
      <c r="D87" s="307">
        <v>7.68</v>
      </c>
      <c r="E87" s="306">
        <f>D86+D87</f>
        <v>17.88</v>
      </c>
      <c r="F87" s="101"/>
      <c r="G87" s="147" t="s">
        <v>116</v>
      </c>
      <c r="H87" s="101"/>
      <c r="I87" s="101"/>
      <c r="J87" s="101"/>
      <c r="K87" s="101"/>
      <c r="L87" s="101"/>
      <c r="M87" s="101"/>
      <c r="N87" s="101"/>
    </row>
    <row r="88" spans="1:14" ht="16.5" thickBot="1">
      <c r="A88" s="563"/>
      <c r="B88" s="302" t="s">
        <v>143</v>
      </c>
      <c r="C88" s="303"/>
      <c r="D88" s="270">
        <v>5.4</v>
      </c>
      <c r="E88" s="273"/>
      <c r="F88" s="101"/>
      <c r="G88" s="147"/>
      <c r="H88" s="101"/>
      <c r="I88" s="101"/>
      <c r="J88" s="101"/>
      <c r="K88" s="101"/>
      <c r="L88" s="101"/>
      <c r="M88" s="101"/>
      <c r="N88" s="101"/>
    </row>
    <row r="89" spans="1:14" ht="15.75">
      <c r="A89" s="560">
        <v>2009</v>
      </c>
      <c r="B89" s="304" t="s">
        <v>144</v>
      </c>
      <c r="C89" s="305"/>
      <c r="D89" s="306">
        <v>10.82</v>
      </c>
      <c r="E89" s="268"/>
      <c r="F89" s="101"/>
      <c r="G89" s="147"/>
      <c r="H89" s="101"/>
      <c r="I89" s="101"/>
      <c r="J89" s="101"/>
      <c r="K89" s="101"/>
      <c r="L89" s="101"/>
      <c r="M89" s="101"/>
      <c r="N89" s="101"/>
    </row>
    <row r="90" spans="1:14" ht="15.75">
      <c r="A90" s="560"/>
      <c r="B90" s="304" t="s">
        <v>145</v>
      </c>
      <c r="C90" s="305"/>
      <c r="D90" s="306">
        <v>10.16</v>
      </c>
      <c r="E90" s="268"/>
      <c r="F90" s="101"/>
      <c r="G90" s="147"/>
      <c r="H90" s="101"/>
      <c r="I90" s="101"/>
      <c r="J90" s="101"/>
      <c r="K90" s="101"/>
      <c r="L90" s="101"/>
      <c r="M90" s="101"/>
      <c r="N90" s="101"/>
    </row>
    <row r="91" spans="1:14" ht="15.75">
      <c r="A91" s="560"/>
      <c r="B91" s="304" t="s">
        <v>146</v>
      </c>
      <c r="C91" s="305"/>
      <c r="D91" s="306">
        <v>8.1</v>
      </c>
      <c r="E91" s="268"/>
      <c r="F91" s="101"/>
      <c r="G91" s="147"/>
      <c r="H91" s="101"/>
      <c r="I91" s="101"/>
      <c r="J91" s="101"/>
      <c r="K91" s="101"/>
      <c r="L91" s="101"/>
      <c r="M91" s="101"/>
      <c r="N91" s="101"/>
    </row>
    <row r="92" spans="1:14" ht="15.75">
      <c r="A92" s="560"/>
      <c r="B92" s="304" t="s">
        <v>147</v>
      </c>
      <c r="C92" s="305"/>
      <c r="D92" s="306">
        <v>18</v>
      </c>
      <c r="E92" s="268"/>
      <c r="F92" s="101"/>
      <c r="G92" s="147"/>
      <c r="H92" s="101"/>
      <c r="I92" s="101"/>
      <c r="J92" s="101"/>
      <c r="K92" s="101"/>
      <c r="L92" s="101"/>
      <c r="M92" s="101"/>
      <c r="N92" s="101"/>
    </row>
    <row r="93" spans="1:14" ht="16.5" thickBot="1">
      <c r="A93" s="561"/>
      <c r="B93" s="302" t="s">
        <v>148</v>
      </c>
      <c r="C93" s="303"/>
      <c r="D93" s="270">
        <v>1.8</v>
      </c>
      <c r="E93" s="273"/>
      <c r="F93" s="101"/>
      <c r="G93" s="147"/>
      <c r="H93" s="101"/>
      <c r="I93" s="101"/>
      <c r="J93" s="101"/>
      <c r="K93" s="101"/>
      <c r="L93" s="101"/>
      <c r="M93" s="101"/>
      <c r="N93" s="101"/>
    </row>
    <row r="94" spans="1:14" ht="15.75">
      <c r="A94" s="562">
        <v>2010</v>
      </c>
      <c r="B94" s="304" t="s">
        <v>149</v>
      </c>
      <c r="C94" s="305"/>
      <c r="D94" s="306">
        <v>27</v>
      </c>
      <c r="E94" s="268"/>
      <c r="F94" s="101"/>
      <c r="G94" s="147"/>
      <c r="H94" s="101"/>
      <c r="I94" s="101"/>
      <c r="J94" s="101"/>
      <c r="K94" s="101"/>
      <c r="L94" s="101"/>
      <c r="M94" s="101"/>
      <c r="N94" s="101"/>
    </row>
    <row r="95" spans="1:14">
      <c r="A95" s="562"/>
      <c r="B95" s="304" t="s">
        <v>150</v>
      </c>
      <c r="C95" s="305"/>
      <c r="D95" s="307">
        <v>17.989999999999998</v>
      </c>
      <c r="E95" s="268"/>
      <c r="F95" s="101"/>
      <c r="G95" s="147"/>
      <c r="H95" s="101"/>
      <c r="I95" s="101"/>
      <c r="J95" s="101"/>
      <c r="K95" s="101"/>
      <c r="L95" s="101"/>
      <c r="M95" s="101"/>
      <c r="N95" s="101"/>
    </row>
    <row r="96" spans="1:14" ht="15.75">
      <c r="A96" s="562"/>
      <c r="B96" s="304" t="s">
        <v>168</v>
      </c>
      <c r="C96" s="305"/>
      <c r="D96" s="307">
        <v>7.94</v>
      </c>
      <c r="E96" s="306">
        <f>D95+D96</f>
        <v>25.93</v>
      </c>
      <c r="F96" s="101"/>
      <c r="G96" s="147" t="s">
        <v>169</v>
      </c>
      <c r="H96" s="101"/>
      <c r="I96" s="101"/>
      <c r="J96" s="101"/>
      <c r="K96" s="101"/>
      <c r="L96" s="101"/>
      <c r="M96" s="101"/>
      <c r="N96" s="101"/>
    </row>
    <row r="97" spans="1:14">
      <c r="A97" s="562"/>
      <c r="B97" s="304" t="s">
        <v>151</v>
      </c>
      <c r="C97" s="305"/>
      <c r="D97" s="268">
        <v>13.1</v>
      </c>
      <c r="E97" s="268"/>
      <c r="F97" s="101"/>
      <c r="G97" s="147"/>
      <c r="H97" s="101"/>
      <c r="I97" s="101"/>
      <c r="J97" s="101"/>
      <c r="K97" s="101"/>
      <c r="L97" s="101"/>
      <c r="M97" s="101"/>
      <c r="N97" s="101"/>
    </row>
    <row r="98" spans="1:14">
      <c r="A98" s="562"/>
      <c r="B98" s="304" t="s">
        <v>152</v>
      </c>
      <c r="C98" s="305"/>
      <c r="D98" s="268">
        <v>15.8</v>
      </c>
      <c r="E98" s="268"/>
      <c r="F98" s="101"/>
      <c r="G98" s="147"/>
      <c r="H98" s="101"/>
      <c r="I98" s="101"/>
      <c r="J98" s="101"/>
      <c r="K98" s="101"/>
      <c r="L98" s="101"/>
      <c r="M98" s="101"/>
      <c r="N98" s="101"/>
    </row>
    <row r="99" spans="1:14">
      <c r="A99" s="562"/>
      <c r="B99" s="304" t="s">
        <v>153</v>
      </c>
      <c r="C99" s="305"/>
      <c r="D99" s="268">
        <v>8.3000000000000007</v>
      </c>
      <c r="E99" s="268"/>
      <c r="F99" s="101"/>
      <c r="G99" s="147"/>
      <c r="H99" s="101"/>
      <c r="I99" s="101"/>
      <c r="J99" s="101"/>
      <c r="K99" s="101"/>
      <c r="L99" s="101"/>
      <c r="M99" s="101"/>
      <c r="N99" s="101"/>
    </row>
    <row r="100" spans="1:14" ht="15.75">
      <c r="A100" s="562"/>
      <c r="B100" s="304" t="s">
        <v>154</v>
      </c>
      <c r="C100" s="305"/>
      <c r="D100" s="268">
        <v>54.65</v>
      </c>
      <c r="E100" s="306">
        <f>D97+D98+D99+D100</f>
        <v>91.85</v>
      </c>
      <c r="F100" s="101"/>
      <c r="G100" s="147"/>
      <c r="H100" s="101"/>
      <c r="I100" s="101"/>
      <c r="J100" s="101"/>
      <c r="K100" s="101"/>
      <c r="L100" s="101"/>
      <c r="M100" s="101"/>
      <c r="N100" s="101"/>
    </row>
    <row r="101" spans="1:14">
      <c r="A101" s="562"/>
      <c r="B101" s="304" t="s">
        <v>155</v>
      </c>
      <c r="C101" s="305"/>
      <c r="D101" s="268">
        <v>5.48</v>
      </c>
      <c r="E101" s="268"/>
      <c r="F101" s="101"/>
      <c r="G101" s="147"/>
      <c r="H101" s="101"/>
      <c r="I101" s="101"/>
      <c r="J101" s="101"/>
      <c r="K101" s="101"/>
      <c r="L101" s="101"/>
      <c r="M101" s="101"/>
      <c r="N101" s="101"/>
    </row>
    <row r="102" spans="1:14" ht="15.75">
      <c r="A102" s="562"/>
      <c r="B102" s="304" t="s">
        <v>156</v>
      </c>
      <c r="C102" s="305"/>
      <c r="D102" s="268">
        <v>5.48</v>
      </c>
      <c r="E102" s="306">
        <f>D101+D102</f>
        <v>10.96</v>
      </c>
      <c r="F102" s="101"/>
      <c r="G102" s="147"/>
      <c r="H102" s="101"/>
      <c r="I102" s="101"/>
      <c r="J102" s="101"/>
      <c r="K102" s="101"/>
      <c r="L102" s="101"/>
      <c r="M102" s="101"/>
      <c r="N102" s="101"/>
    </row>
    <row r="103" spans="1:14" ht="15.75">
      <c r="A103" s="562"/>
      <c r="B103" s="304" t="s">
        <v>178</v>
      </c>
      <c r="C103" s="305"/>
      <c r="D103" s="268">
        <v>0.9</v>
      </c>
      <c r="E103" s="306"/>
      <c r="F103" s="101"/>
      <c r="G103" s="147"/>
      <c r="H103" s="101"/>
      <c r="I103" s="101"/>
      <c r="J103" s="101"/>
      <c r="K103" s="101"/>
      <c r="L103" s="101"/>
      <c r="M103" s="101"/>
      <c r="N103" s="101"/>
    </row>
    <row r="104" spans="1:14" ht="15.75">
      <c r="A104" s="562"/>
      <c r="B104" s="304" t="s">
        <v>157</v>
      </c>
      <c r="C104" s="305"/>
      <c r="D104" s="307">
        <v>19.8</v>
      </c>
      <c r="E104" s="306">
        <f>D103+D104</f>
        <v>20.7</v>
      </c>
      <c r="F104" s="101"/>
      <c r="G104" s="147"/>
      <c r="H104" s="101"/>
      <c r="I104" s="101"/>
      <c r="J104" s="101"/>
      <c r="K104" s="101"/>
      <c r="L104" s="101"/>
      <c r="M104" s="101"/>
      <c r="N104" s="101"/>
    </row>
    <row r="105" spans="1:14" ht="16.5" thickBot="1">
      <c r="A105" s="563"/>
      <c r="B105" s="302" t="s">
        <v>175</v>
      </c>
      <c r="C105" s="303"/>
      <c r="D105" s="270">
        <v>1.72</v>
      </c>
      <c r="E105" s="273"/>
      <c r="F105" s="101"/>
      <c r="G105" s="147" t="s">
        <v>176</v>
      </c>
      <c r="H105" s="101"/>
      <c r="I105" s="101"/>
      <c r="J105" s="101"/>
      <c r="K105" s="101"/>
      <c r="L105" s="101"/>
      <c r="M105" s="101"/>
      <c r="N105" s="101"/>
    </row>
    <row r="106" spans="1:14" ht="15.75">
      <c r="A106" s="560">
        <v>2011</v>
      </c>
      <c r="B106" s="304" t="s">
        <v>174</v>
      </c>
      <c r="C106" s="305"/>
      <c r="D106" s="306">
        <v>23.91</v>
      </c>
      <c r="E106" s="268"/>
      <c r="F106" s="101"/>
      <c r="G106" s="147" t="s">
        <v>171</v>
      </c>
      <c r="H106" s="101"/>
      <c r="I106" s="101"/>
      <c r="J106" s="101"/>
      <c r="K106" s="101"/>
      <c r="L106" s="101"/>
      <c r="M106" s="101"/>
      <c r="N106" s="101"/>
    </row>
    <row r="107" spans="1:14" ht="16.5" thickBot="1">
      <c r="A107" s="561"/>
      <c r="B107" s="302" t="s">
        <v>170</v>
      </c>
      <c r="C107" s="303"/>
      <c r="D107" s="270">
        <v>2.12</v>
      </c>
      <c r="E107" s="273"/>
      <c r="F107" s="101"/>
      <c r="G107" s="147"/>
      <c r="H107" s="101"/>
      <c r="I107" s="101"/>
      <c r="J107" s="101"/>
      <c r="K107" s="101"/>
      <c r="L107" s="101"/>
      <c r="M107" s="101"/>
      <c r="N107" s="101"/>
    </row>
    <row r="108" spans="1:14" ht="16.5" thickBot="1">
      <c r="A108" s="262">
        <v>2012</v>
      </c>
      <c r="B108" s="302" t="s">
        <v>172</v>
      </c>
      <c r="C108" s="303"/>
      <c r="D108" s="270">
        <v>4.26</v>
      </c>
      <c r="E108" s="273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1:14">
      <c r="B109" s="107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>
      <c r="B110" s="107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1:14">
      <c r="B111" s="107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</sheetData>
  <mergeCells count="14">
    <mergeCell ref="A106:A107"/>
    <mergeCell ref="A94:A105"/>
    <mergeCell ref="A54:A58"/>
    <mergeCell ref="A20:N20"/>
    <mergeCell ref="A44:A53"/>
    <mergeCell ref="A89:A93"/>
    <mergeCell ref="A59:A69"/>
    <mergeCell ref="A70:A72"/>
    <mergeCell ref="A73:A74"/>
    <mergeCell ref="A75:A84"/>
    <mergeCell ref="A85:A88"/>
    <mergeCell ref="A23:A26"/>
    <mergeCell ref="A27:A31"/>
    <mergeCell ref="A32:A4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B31" sqref="B31"/>
    </sheetView>
  </sheetViews>
  <sheetFormatPr defaultRowHeight="15"/>
  <cols>
    <col min="1" max="1" width="5" style="12" bestFit="1" customWidth="1"/>
    <col min="2" max="2" width="7" style="12" bestFit="1" customWidth="1"/>
    <col min="3" max="3" width="3.88671875" style="12" bestFit="1" customWidth="1"/>
    <col min="4" max="4" width="7" style="12" bestFit="1" customWidth="1"/>
    <col min="5" max="6" width="3.88671875" style="12" bestFit="1" customWidth="1"/>
    <col min="7" max="8" width="7" style="12" bestFit="1" customWidth="1"/>
    <col min="9" max="9" width="3.88671875" style="12" bestFit="1" customWidth="1"/>
    <col min="10" max="10" width="7" style="12" bestFit="1" customWidth="1"/>
    <col min="11" max="12" width="4.88671875" style="12" bestFit="1" customWidth="1"/>
    <col min="13" max="13" width="8" style="12" bestFit="1" customWidth="1"/>
    <col min="14" max="14" width="8.109375" style="12" bestFit="1" customWidth="1"/>
    <col min="15" max="15" width="7.21875" style="12" bestFit="1" customWidth="1"/>
    <col min="16" max="16" width="3.21875" style="12" bestFit="1" customWidth="1"/>
    <col min="17" max="16384" width="8.88671875" style="12"/>
  </cols>
  <sheetData>
    <row r="1" spans="1:18" ht="12.75" customHeight="1">
      <c r="A1" s="23"/>
      <c r="B1" s="39" t="s">
        <v>4</v>
      </c>
      <c r="C1" s="38" t="s">
        <v>5</v>
      </c>
      <c r="D1" s="39" t="s">
        <v>6</v>
      </c>
      <c r="E1" s="37" t="s">
        <v>7</v>
      </c>
      <c r="F1" s="39" t="s">
        <v>2</v>
      </c>
      <c r="G1" s="38" t="s">
        <v>8</v>
      </c>
      <c r="H1" s="39" t="s">
        <v>9</v>
      </c>
      <c r="I1" s="37" t="s">
        <v>10</v>
      </c>
      <c r="J1" s="39" t="s">
        <v>11</v>
      </c>
      <c r="K1" s="38" t="s">
        <v>12</v>
      </c>
      <c r="L1" s="39" t="s">
        <v>13</v>
      </c>
      <c r="M1" s="37" t="s">
        <v>14</v>
      </c>
      <c r="N1" s="36" t="s">
        <v>3</v>
      </c>
    </row>
    <row r="2" spans="1:18">
      <c r="A2" s="13">
        <v>1998</v>
      </c>
      <c r="B2" s="14"/>
      <c r="C2" s="14"/>
      <c r="D2" s="14"/>
      <c r="E2" s="14"/>
      <c r="F2" s="14"/>
      <c r="G2" s="14"/>
      <c r="H2" s="14"/>
      <c r="I2" s="40"/>
      <c r="J2" s="40"/>
      <c r="K2" s="40"/>
      <c r="L2" s="40"/>
      <c r="M2" s="40"/>
      <c r="N2" s="40">
        <f t="shared" ref="N2:N17" si="0">SUM(B2:M2)</f>
        <v>0</v>
      </c>
      <c r="R2" s="18"/>
    </row>
    <row r="3" spans="1:18">
      <c r="A3" s="15">
        <v>1999</v>
      </c>
      <c r="B3" s="21"/>
      <c r="C3" s="21"/>
      <c r="D3" s="21">
        <v>0.1</v>
      </c>
      <c r="E3" s="21"/>
      <c r="F3" s="21"/>
      <c r="G3" s="21"/>
      <c r="H3" s="21"/>
      <c r="I3" s="21"/>
      <c r="J3" s="21"/>
      <c r="K3" s="21"/>
      <c r="L3" s="21"/>
      <c r="M3" s="21"/>
      <c r="N3" s="40">
        <f t="shared" si="0"/>
        <v>0.1</v>
      </c>
      <c r="O3" s="18"/>
      <c r="R3" s="18"/>
    </row>
    <row r="4" spans="1:18">
      <c r="A4" s="15">
        <v>2000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0">
        <f t="shared" si="0"/>
        <v>0</v>
      </c>
      <c r="O4" s="18"/>
      <c r="R4" s="18"/>
    </row>
    <row r="5" spans="1:18" s="48" customFormat="1">
      <c r="A5" s="46">
        <v>2001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40">
        <f t="shared" si="0"/>
        <v>0</v>
      </c>
      <c r="O5" s="47"/>
      <c r="R5" s="47"/>
    </row>
    <row r="6" spans="1:18">
      <c r="A6" s="15">
        <v>2002</v>
      </c>
      <c r="B6" s="21"/>
      <c r="C6" s="21"/>
      <c r="D6" s="21"/>
      <c r="E6" s="21"/>
      <c r="F6" s="21"/>
      <c r="G6" s="21">
        <v>0.18</v>
      </c>
      <c r="H6" s="21">
        <v>0.64</v>
      </c>
      <c r="I6" s="21"/>
      <c r="J6" s="21"/>
      <c r="K6" s="21"/>
      <c r="L6" s="21"/>
      <c r="M6" s="21"/>
      <c r="N6" s="40">
        <f t="shared" si="0"/>
        <v>0.82000000000000006</v>
      </c>
      <c r="O6" s="18"/>
      <c r="R6" s="18"/>
    </row>
    <row r="7" spans="1:18">
      <c r="A7" s="15">
        <v>2003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0">
        <f t="shared" si="0"/>
        <v>0</v>
      </c>
      <c r="O7" s="18"/>
      <c r="R7" s="18"/>
    </row>
    <row r="8" spans="1:18">
      <c r="A8" s="15">
        <v>2004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0">
        <f t="shared" si="0"/>
        <v>0</v>
      </c>
      <c r="O8" s="18"/>
      <c r="R8" s="18"/>
    </row>
    <row r="9" spans="1:18">
      <c r="A9" s="15">
        <v>2005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40">
        <f t="shared" si="0"/>
        <v>0</v>
      </c>
      <c r="O9" s="18"/>
      <c r="R9" s="18"/>
    </row>
    <row r="10" spans="1:18">
      <c r="A10" s="15">
        <v>2006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0</v>
      </c>
      <c r="O10" s="18"/>
      <c r="R10" s="18"/>
    </row>
    <row r="11" spans="1:18">
      <c r="A11" s="15">
        <v>2007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>
        <v>2.0699999999999998</v>
      </c>
      <c r="N11" s="40">
        <f t="shared" si="0"/>
        <v>2.0699999999999998</v>
      </c>
      <c r="O11" s="18"/>
      <c r="R11" s="18"/>
    </row>
    <row r="12" spans="1:18">
      <c r="A12" s="15">
        <v>2008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0">
        <f t="shared" si="0"/>
        <v>0</v>
      </c>
      <c r="O12" s="18"/>
      <c r="R12" s="18"/>
    </row>
    <row r="13" spans="1:18">
      <c r="A13" s="15">
        <v>2009</v>
      </c>
      <c r="B13" s="21"/>
      <c r="C13" s="21"/>
      <c r="D13" s="21"/>
      <c r="E13" s="21"/>
      <c r="F13" s="21"/>
      <c r="G13" s="21"/>
      <c r="H13" s="21"/>
      <c r="I13" s="21"/>
      <c r="J13" s="21">
        <v>2.09</v>
      </c>
      <c r="K13" s="21"/>
      <c r="L13" s="21"/>
      <c r="M13" s="21"/>
      <c r="N13" s="40">
        <f t="shared" si="0"/>
        <v>2.09</v>
      </c>
      <c r="O13" s="18"/>
      <c r="R13" s="18"/>
    </row>
    <row r="14" spans="1:18">
      <c r="A14" s="15">
        <v>2010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0">
        <f t="shared" si="0"/>
        <v>0</v>
      </c>
      <c r="O14" s="18"/>
      <c r="R14" s="18"/>
    </row>
    <row r="15" spans="1:18">
      <c r="A15" s="15">
        <v>2011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>
        <f t="shared" si="0"/>
        <v>0</v>
      </c>
      <c r="O15" s="18"/>
      <c r="R15" s="18"/>
    </row>
    <row r="16" spans="1:18">
      <c r="A16" s="15">
        <v>2012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">
        <f t="shared" si="0"/>
        <v>0</v>
      </c>
      <c r="O16" s="18"/>
      <c r="R16" s="18"/>
    </row>
    <row r="17" spans="1:18" ht="15.75">
      <c r="A17" s="15">
        <v>2013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16"/>
      <c r="N17" s="40">
        <f t="shared" si="0"/>
        <v>0</v>
      </c>
      <c r="O17" s="17" t="s">
        <v>1</v>
      </c>
      <c r="P17" s="17" t="s">
        <v>2</v>
      </c>
      <c r="R17" s="18"/>
    </row>
    <row r="18" spans="1:18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SUM(N2:N17)</f>
        <v>5.08</v>
      </c>
      <c r="R18" s="18"/>
    </row>
    <row r="19" spans="1:18">
      <c r="R19" s="18"/>
    </row>
    <row r="22" spans="1:18" ht="15.75" customHeight="1">
      <c r="A22" s="379" t="s">
        <v>205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</row>
    <row r="23" spans="1:18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</row>
    <row r="26" spans="1:18">
      <c r="A26" s="12">
        <v>1999</v>
      </c>
      <c r="B26" s="569" t="s">
        <v>37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44">
        <v>0.1</v>
      </c>
    </row>
    <row r="27" spans="1:18">
      <c r="A27" s="12">
        <v>2002</v>
      </c>
      <c r="B27" s="569" t="s">
        <v>39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18">
        <v>0.18</v>
      </c>
    </row>
    <row r="28" spans="1:18">
      <c r="A28" s="12">
        <v>2003</v>
      </c>
      <c r="B28" s="569" t="s">
        <v>41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18">
        <v>0.64</v>
      </c>
    </row>
    <row r="29" spans="1:18">
      <c r="A29" s="12">
        <v>2008</v>
      </c>
      <c r="B29" s="569" t="s">
        <v>42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18">
        <v>2.0699999999999998</v>
      </c>
    </row>
    <row r="30" spans="1:18">
      <c r="A30" s="12">
        <v>2009</v>
      </c>
      <c r="B30" s="568" t="s">
        <v>158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18">
        <v>2.09</v>
      </c>
    </row>
    <row r="31" spans="1:18">
      <c r="N31" s="18"/>
    </row>
    <row r="32" spans="1:18">
      <c r="N32" s="18"/>
    </row>
    <row r="33" spans="14:14">
      <c r="N33" s="18"/>
    </row>
    <row r="34" spans="14:14">
      <c r="N34" s="18"/>
    </row>
    <row r="35" spans="14:14">
      <c r="N35" s="18"/>
    </row>
    <row r="36" spans="14:14">
      <c r="N36" s="18"/>
    </row>
    <row r="37" spans="14:14">
      <c r="N37" s="18"/>
    </row>
    <row r="38" spans="14:14">
      <c r="N38" s="18"/>
    </row>
    <row r="39" spans="14:14">
      <c r="N39" s="18"/>
    </row>
  </sheetData>
  <mergeCells count="6">
    <mergeCell ref="B30:M30"/>
    <mergeCell ref="A22:N23"/>
    <mergeCell ref="B26:M26"/>
    <mergeCell ref="B27:M27"/>
    <mergeCell ref="B28:M28"/>
    <mergeCell ref="B29:M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>
      <selection activeCell="G35" sqref="G35"/>
    </sheetView>
  </sheetViews>
  <sheetFormatPr defaultRowHeight="15"/>
  <cols>
    <col min="1" max="1" width="5" style="12" bestFit="1" customWidth="1"/>
    <col min="2" max="2" width="7" style="12" bestFit="1" customWidth="1"/>
    <col min="3" max="3" width="3.88671875" style="12" bestFit="1" customWidth="1"/>
    <col min="4" max="4" width="7" style="12" bestFit="1" customWidth="1"/>
    <col min="5" max="6" width="3.88671875" style="12" bestFit="1" customWidth="1"/>
    <col min="7" max="8" width="7" style="12" bestFit="1" customWidth="1"/>
    <col min="9" max="9" width="3.88671875" style="12" bestFit="1" customWidth="1"/>
    <col min="10" max="10" width="8" style="12" bestFit="1" customWidth="1"/>
    <col min="11" max="12" width="4.88671875" style="12" bestFit="1" customWidth="1"/>
    <col min="13" max="13" width="8" style="12" bestFit="1" customWidth="1"/>
    <col min="14" max="14" width="8.109375" style="12" bestFit="1" customWidth="1"/>
    <col min="15" max="15" width="7.21875" style="12" bestFit="1" customWidth="1"/>
    <col min="16" max="16" width="3.21875" style="12" bestFit="1" customWidth="1"/>
    <col min="17" max="16384" width="8.88671875" style="12"/>
  </cols>
  <sheetData>
    <row r="1" spans="1:19" ht="12.75" customHeight="1">
      <c r="A1" s="23"/>
      <c r="B1" s="39" t="s">
        <v>4</v>
      </c>
      <c r="C1" s="38" t="s">
        <v>5</v>
      </c>
      <c r="D1" s="39" t="s">
        <v>6</v>
      </c>
      <c r="E1" s="37" t="s">
        <v>7</v>
      </c>
      <c r="F1" s="39" t="s">
        <v>2</v>
      </c>
      <c r="G1" s="38" t="s">
        <v>8</v>
      </c>
      <c r="H1" s="39" t="s">
        <v>9</v>
      </c>
      <c r="I1" s="37" t="s">
        <v>10</v>
      </c>
      <c r="J1" s="39" t="s">
        <v>11</v>
      </c>
      <c r="K1" s="38" t="s">
        <v>12</v>
      </c>
      <c r="L1" s="39" t="s">
        <v>13</v>
      </c>
      <c r="M1" s="37" t="s">
        <v>14</v>
      </c>
      <c r="N1" s="36" t="s">
        <v>3</v>
      </c>
    </row>
    <row r="2" spans="1:19">
      <c r="A2" s="13">
        <v>1998</v>
      </c>
      <c r="B2" s="14"/>
      <c r="C2" s="14"/>
      <c r="D2" s="14"/>
      <c r="E2" s="14"/>
      <c r="F2" s="14"/>
      <c r="G2" s="14"/>
      <c r="H2" s="14"/>
      <c r="I2" s="40"/>
      <c r="J2" s="40"/>
      <c r="K2" s="40"/>
      <c r="L2" s="40"/>
      <c r="M2" s="40"/>
      <c r="N2" s="40">
        <f t="shared" ref="N2:N17" si="0">SUM(B2:M2)</f>
        <v>0</v>
      </c>
      <c r="S2" s="18"/>
    </row>
    <row r="3" spans="1:19">
      <c r="A3" s="15">
        <v>1999</v>
      </c>
      <c r="B3" s="21"/>
      <c r="C3" s="21"/>
      <c r="D3" s="21">
        <v>2.64</v>
      </c>
      <c r="E3" s="21"/>
      <c r="F3" s="21"/>
      <c r="G3" s="21"/>
      <c r="H3" s="21"/>
      <c r="I3" s="21"/>
      <c r="J3" s="21"/>
      <c r="K3" s="21"/>
      <c r="L3" s="21"/>
      <c r="M3" s="21"/>
      <c r="N3" s="40">
        <f t="shared" si="0"/>
        <v>2.64</v>
      </c>
      <c r="O3" s="18"/>
      <c r="S3" s="18"/>
    </row>
    <row r="4" spans="1:19">
      <c r="A4" s="15">
        <v>2000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0">
        <f t="shared" si="0"/>
        <v>0</v>
      </c>
      <c r="O4" s="18"/>
      <c r="S4" s="18"/>
    </row>
    <row r="5" spans="1:19" s="48" customFormat="1">
      <c r="A5" s="46">
        <v>2001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40">
        <f t="shared" si="0"/>
        <v>0</v>
      </c>
      <c r="O5" s="47"/>
      <c r="S5" s="47"/>
    </row>
    <row r="6" spans="1:19">
      <c r="A6" s="15">
        <v>2002</v>
      </c>
      <c r="B6" s="21"/>
      <c r="C6" s="21"/>
      <c r="D6" s="21"/>
      <c r="E6" s="21"/>
      <c r="F6" s="21"/>
      <c r="G6" s="21">
        <v>2.34</v>
      </c>
      <c r="H6" s="21"/>
      <c r="I6" s="21"/>
      <c r="J6" s="21"/>
      <c r="K6" s="21"/>
      <c r="L6" s="21"/>
      <c r="M6" s="21"/>
      <c r="N6" s="40">
        <f t="shared" si="0"/>
        <v>2.34</v>
      </c>
      <c r="O6" s="18"/>
      <c r="S6" s="18"/>
    </row>
    <row r="7" spans="1:19">
      <c r="A7" s="15">
        <v>2003</v>
      </c>
      <c r="B7" s="45"/>
      <c r="C7" s="45"/>
      <c r="D7" s="45"/>
      <c r="E7" s="45"/>
      <c r="F7" s="45"/>
      <c r="G7" s="45"/>
      <c r="H7" s="45">
        <v>7.8</v>
      </c>
      <c r="I7" s="45"/>
      <c r="J7" s="45"/>
      <c r="K7" s="45"/>
      <c r="L7" s="45"/>
      <c r="M7" s="45"/>
      <c r="N7" s="40">
        <f t="shared" si="0"/>
        <v>7.8</v>
      </c>
      <c r="O7" s="18"/>
      <c r="S7" s="18"/>
    </row>
    <row r="8" spans="1:19">
      <c r="A8" s="15">
        <v>2004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0">
        <f t="shared" si="0"/>
        <v>0</v>
      </c>
      <c r="O8" s="18"/>
      <c r="S8" s="18"/>
    </row>
    <row r="9" spans="1:19">
      <c r="A9" s="15">
        <v>2005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40">
        <f t="shared" si="0"/>
        <v>0</v>
      </c>
      <c r="O9" s="18"/>
      <c r="S9" s="18"/>
    </row>
    <row r="10" spans="1:19">
      <c r="A10" s="15">
        <v>2006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0</v>
      </c>
      <c r="O10" s="18"/>
      <c r="S10" s="18"/>
    </row>
    <row r="11" spans="1:19">
      <c r="A11" s="15">
        <v>2007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0">
        <f t="shared" si="0"/>
        <v>0</v>
      </c>
      <c r="O11" s="18"/>
      <c r="S11" s="18"/>
    </row>
    <row r="12" spans="1:19">
      <c r="A12" s="15">
        <v>2008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>
        <v>17.7</v>
      </c>
      <c r="N12" s="40">
        <f t="shared" si="0"/>
        <v>17.7</v>
      </c>
      <c r="O12" s="18"/>
      <c r="S12" s="18"/>
    </row>
    <row r="13" spans="1:19">
      <c r="A13" s="15">
        <v>2009</v>
      </c>
      <c r="B13" s="21"/>
      <c r="C13" s="21"/>
      <c r="D13" s="21"/>
      <c r="E13" s="21"/>
      <c r="F13" s="21"/>
      <c r="G13" s="21"/>
      <c r="H13" s="21"/>
      <c r="I13" s="21"/>
      <c r="J13" s="21">
        <v>24.31</v>
      </c>
      <c r="K13" s="21"/>
      <c r="L13" s="21"/>
      <c r="M13" s="21"/>
      <c r="N13" s="40">
        <f t="shared" si="0"/>
        <v>24.31</v>
      </c>
      <c r="O13" s="18"/>
      <c r="S13" s="18"/>
    </row>
    <row r="14" spans="1:19">
      <c r="A14" s="15">
        <v>2010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0">
        <f t="shared" si="0"/>
        <v>0</v>
      </c>
      <c r="O14" s="18"/>
      <c r="S14" s="18"/>
    </row>
    <row r="15" spans="1:19">
      <c r="A15" s="15">
        <v>2011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>
        <f t="shared" si="0"/>
        <v>0</v>
      </c>
      <c r="O15" s="18"/>
      <c r="S15" s="18"/>
    </row>
    <row r="16" spans="1:19">
      <c r="A16" s="15">
        <v>2012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">
        <f t="shared" si="0"/>
        <v>0</v>
      </c>
      <c r="O16" s="18"/>
      <c r="S16" s="18"/>
    </row>
    <row r="17" spans="1:19" ht="15.75">
      <c r="A17" s="15">
        <v>2013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16"/>
      <c r="N17" s="40">
        <f t="shared" si="0"/>
        <v>0</v>
      </c>
      <c r="O17" s="17" t="s">
        <v>1</v>
      </c>
      <c r="P17" s="17" t="s">
        <v>2</v>
      </c>
    </row>
    <row r="18" spans="1:19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>SUM(N2:N17)</f>
        <v>54.79</v>
      </c>
      <c r="S18" s="20"/>
    </row>
    <row r="20" spans="1:19" ht="15.75" customHeight="1">
      <c r="A20" s="379" t="s">
        <v>207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</row>
    <row r="21" spans="1:19">
      <c r="A21" s="379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</row>
    <row r="23" spans="1:19">
      <c r="A23" s="43">
        <v>1999</v>
      </c>
      <c r="B23" s="569" t="s">
        <v>37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44">
        <v>2.64</v>
      </c>
    </row>
    <row r="24" spans="1:19">
      <c r="A24" s="12">
        <v>2002</v>
      </c>
      <c r="B24" s="569" t="s">
        <v>38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18">
        <v>2.34</v>
      </c>
    </row>
    <row r="25" spans="1:19">
      <c r="A25" s="12">
        <v>2003</v>
      </c>
      <c r="B25" s="569" t="s">
        <v>40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18">
        <v>7.8</v>
      </c>
    </row>
    <row r="26" spans="1:19">
      <c r="A26" s="12">
        <v>2008</v>
      </c>
      <c r="B26" s="569" t="s">
        <v>42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18">
        <v>17.7</v>
      </c>
    </row>
    <row r="27" spans="1:19">
      <c r="A27" s="12">
        <v>2009</v>
      </c>
      <c r="B27" s="568" t="s">
        <v>158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18">
        <v>24.31</v>
      </c>
    </row>
    <row r="28" spans="1:19">
      <c r="A28" s="12">
        <v>2012</v>
      </c>
      <c r="B28" s="570" t="s">
        <v>173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18">
        <v>0</v>
      </c>
    </row>
    <row r="29" spans="1:19">
      <c r="N29" s="18"/>
    </row>
    <row r="30" spans="1:19">
      <c r="N30" s="18"/>
    </row>
    <row r="31" spans="1:19">
      <c r="N31" s="18"/>
    </row>
    <row r="32" spans="1:19">
      <c r="N32" s="18"/>
    </row>
    <row r="33" spans="14:14">
      <c r="N33" s="18"/>
    </row>
    <row r="34" spans="14:14">
      <c r="N34" s="18"/>
    </row>
  </sheetData>
  <mergeCells count="7">
    <mergeCell ref="B28:M28"/>
    <mergeCell ref="B26:M26"/>
    <mergeCell ref="B27:M27"/>
    <mergeCell ref="A20:N21"/>
    <mergeCell ref="B23:M23"/>
    <mergeCell ref="B24:M24"/>
    <mergeCell ref="B25:M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>
      <pane ySplit="1" topLeftCell="A2" activePane="bottomLeft" state="frozen"/>
      <selection pane="bottomLeft" activeCell="A5" sqref="A5:XFD5"/>
    </sheetView>
  </sheetViews>
  <sheetFormatPr defaultRowHeight="15"/>
  <cols>
    <col min="1" max="1" width="5" style="12" bestFit="1" customWidth="1"/>
    <col min="2" max="2" width="8" style="12" bestFit="1" customWidth="1"/>
    <col min="3" max="3" width="9" style="12" bestFit="1" customWidth="1"/>
    <col min="4" max="4" width="8.44140625" style="12" bestFit="1" customWidth="1"/>
    <col min="5" max="6" width="9" style="12" bestFit="1" customWidth="1"/>
    <col min="7" max="7" width="8" style="12" bestFit="1" customWidth="1"/>
    <col min="8" max="13" width="9" style="12" bestFit="1" customWidth="1"/>
    <col min="14" max="14" width="10.44140625" style="12" bestFit="1" customWidth="1"/>
    <col min="15" max="15" width="7.21875" style="12" bestFit="1" customWidth="1"/>
    <col min="16" max="16" width="3.21875" style="12" bestFit="1" customWidth="1"/>
    <col min="17" max="16384" width="8.88671875" style="12"/>
  </cols>
  <sheetData>
    <row r="1" spans="1:15" ht="12.75" customHeight="1">
      <c r="A1" s="23"/>
      <c r="B1" s="25" t="s">
        <v>4</v>
      </c>
      <c r="C1" s="26" t="s">
        <v>5</v>
      </c>
      <c r="D1" s="25" t="s">
        <v>6</v>
      </c>
      <c r="E1" s="27" t="s">
        <v>7</v>
      </c>
      <c r="F1" s="25" t="s">
        <v>2</v>
      </c>
      <c r="G1" s="26" t="s">
        <v>8</v>
      </c>
      <c r="H1" s="25" t="s">
        <v>9</v>
      </c>
      <c r="I1" s="27" t="s">
        <v>10</v>
      </c>
      <c r="J1" s="25" t="s">
        <v>11</v>
      </c>
      <c r="K1" s="26" t="s">
        <v>12</v>
      </c>
      <c r="L1" s="25" t="s">
        <v>13</v>
      </c>
      <c r="M1" s="27" t="s">
        <v>14</v>
      </c>
      <c r="N1" s="22" t="s">
        <v>3</v>
      </c>
    </row>
    <row r="2" spans="1:15">
      <c r="A2" s="13">
        <v>1998</v>
      </c>
      <c r="B2" s="14"/>
      <c r="C2" s="14"/>
      <c r="D2" s="14"/>
      <c r="E2" s="14"/>
      <c r="F2" s="14"/>
      <c r="G2" s="14"/>
      <c r="H2" s="14"/>
      <c r="I2" s="40"/>
      <c r="J2" s="40">
        <v>53.11</v>
      </c>
      <c r="K2" s="40">
        <v>127.93</v>
      </c>
      <c r="L2" s="40">
        <v>0.25</v>
      </c>
      <c r="M2" s="40">
        <v>3.87</v>
      </c>
      <c r="N2" s="40">
        <f t="shared" ref="N2:N17" si="0">SUM(B2:M2)</f>
        <v>185.16000000000003</v>
      </c>
    </row>
    <row r="3" spans="1:15">
      <c r="A3" s="15">
        <v>1999</v>
      </c>
      <c r="B3" s="21"/>
      <c r="C3" s="21">
        <v>10.92</v>
      </c>
      <c r="D3" s="21"/>
      <c r="E3" s="21">
        <v>10.55</v>
      </c>
      <c r="F3" s="21">
        <v>6.87</v>
      </c>
      <c r="G3" s="21"/>
      <c r="H3" s="21"/>
      <c r="I3" s="21">
        <v>0.15</v>
      </c>
      <c r="J3" s="21"/>
      <c r="K3" s="21">
        <v>6.59</v>
      </c>
      <c r="L3" s="21"/>
      <c r="M3" s="21"/>
      <c r="N3" s="40">
        <f t="shared" si="0"/>
        <v>35.08</v>
      </c>
      <c r="O3" s="18"/>
    </row>
    <row r="4" spans="1:15">
      <c r="A4" s="15">
        <v>2000</v>
      </c>
      <c r="B4" s="21">
        <v>0.69</v>
      </c>
      <c r="C4" s="21">
        <v>4.96</v>
      </c>
      <c r="D4" s="21">
        <v>49.23</v>
      </c>
      <c r="E4" s="21">
        <v>2.14</v>
      </c>
      <c r="F4" s="21"/>
      <c r="G4" s="21"/>
      <c r="H4" s="21"/>
      <c r="I4" s="21"/>
      <c r="J4" s="21"/>
      <c r="K4" s="21">
        <v>2.91</v>
      </c>
      <c r="L4" s="21"/>
      <c r="M4" s="21"/>
      <c r="N4" s="40">
        <f t="shared" si="0"/>
        <v>59.929999999999993</v>
      </c>
      <c r="O4" s="18"/>
    </row>
    <row r="5" spans="1:15">
      <c r="A5" s="15">
        <v>2001</v>
      </c>
      <c r="B5" s="21"/>
      <c r="C5" s="21">
        <v>4.92</v>
      </c>
      <c r="D5" s="21">
        <v>2.92</v>
      </c>
      <c r="E5" s="21">
        <v>3.37</v>
      </c>
      <c r="F5" s="21"/>
      <c r="G5" s="21">
        <v>15.37</v>
      </c>
      <c r="H5" s="21"/>
      <c r="I5" s="21">
        <v>0.84</v>
      </c>
      <c r="J5" s="21">
        <v>1.56</v>
      </c>
      <c r="K5" s="21"/>
      <c r="L5" s="21">
        <v>6.61</v>
      </c>
      <c r="M5" s="21"/>
      <c r="N5" s="40">
        <f t="shared" si="0"/>
        <v>35.589999999999996</v>
      </c>
      <c r="O5" s="18"/>
    </row>
    <row r="6" spans="1:15">
      <c r="A6" s="15">
        <v>2002</v>
      </c>
      <c r="B6" s="21"/>
      <c r="C6" s="21"/>
      <c r="D6" s="21">
        <v>0.25</v>
      </c>
      <c r="E6" s="21"/>
      <c r="F6" s="21"/>
      <c r="G6" s="21"/>
      <c r="H6" s="21"/>
      <c r="I6" s="21"/>
      <c r="J6" s="21"/>
      <c r="K6" s="21"/>
      <c r="L6" s="21"/>
      <c r="M6" s="21"/>
      <c r="N6" s="40">
        <f t="shared" si="0"/>
        <v>0.25</v>
      </c>
      <c r="O6" s="18"/>
    </row>
    <row r="7" spans="1:15">
      <c r="A7" s="15">
        <v>2003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>
        <v>2.85</v>
      </c>
      <c r="M7" s="45"/>
      <c r="N7" s="40">
        <f t="shared" si="0"/>
        <v>2.85</v>
      </c>
      <c r="O7" s="18"/>
    </row>
    <row r="8" spans="1:15">
      <c r="A8" s="15">
        <v>2004</v>
      </c>
      <c r="B8" s="45">
        <v>13.04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0">
        <f t="shared" si="0"/>
        <v>13.04</v>
      </c>
      <c r="O8" s="18"/>
    </row>
    <row r="9" spans="1:15">
      <c r="A9" s="15">
        <v>2005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40">
        <f t="shared" si="0"/>
        <v>0</v>
      </c>
      <c r="O9" s="18"/>
    </row>
    <row r="10" spans="1:15">
      <c r="A10" s="15">
        <v>2006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0</v>
      </c>
      <c r="O10" s="18"/>
    </row>
    <row r="11" spans="1:15">
      <c r="A11" s="15">
        <v>2007</v>
      </c>
      <c r="B11" s="21">
        <v>41.23</v>
      </c>
      <c r="C11" s="21">
        <v>6.25</v>
      </c>
      <c r="D11" s="21"/>
      <c r="E11" s="21">
        <v>25.04</v>
      </c>
      <c r="F11" s="21">
        <v>20.440000000000001</v>
      </c>
      <c r="G11" s="21"/>
      <c r="H11" s="21">
        <v>29.44</v>
      </c>
      <c r="I11" s="21">
        <v>2.79</v>
      </c>
      <c r="J11" s="21">
        <v>16.670000000000002</v>
      </c>
      <c r="K11" s="21">
        <v>5.95</v>
      </c>
      <c r="L11" s="21"/>
      <c r="M11" s="21"/>
      <c r="N11" s="40">
        <f t="shared" si="0"/>
        <v>147.81</v>
      </c>
      <c r="O11" s="18"/>
    </row>
    <row r="12" spans="1:15">
      <c r="A12" s="15">
        <v>2008</v>
      </c>
      <c r="B12" s="21"/>
      <c r="C12" s="21"/>
      <c r="D12" s="21"/>
      <c r="E12" s="21">
        <v>15.23</v>
      </c>
      <c r="F12" s="21"/>
      <c r="G12" s="21">
        <v>56.34</v>
      </c>
      <c r="H12" s="21"/>
      <c r="I12" s="21">
        <v>6.69</v>
      </c>
      <c r="J12" s="21"/>
      <c r="K12" s="21">
        <v>13.45</v>
      </c>
      <c r="L12" s="21"/>
      <c r="M12" s="21">
        <v>5.45</v>
      </c>
      <c r="N12" s="40">
        <f t="shared" si="0"/>
        <v>97.160000000000011</v>
      </c>
      <c r="O12" s="18"/>
    </row>
    <row r="13" spans="1:15">
      <c r="A13" s="15">
        <v>2009</v>
      </c>
      <c r="B13" s="21">
        <v>1.03</v>
      </c>
      <c r="C13" s="21">
        <v>185.31</v>
      </c>
      <c r="D13" s="21">
        <v>19.399999999999999</v>
      </c>
      <c r="E13" s="21">
        <v>3</v>
      </c>
      <c r="F13" s="21">
        <v>2.76</v>
      </c>
      <c r="G13" s="21">
        <v>2.3199999999999998</v>
      </c>
      <c r="H13" s="21">
        <v>1.18</v>
      </c>
      <c r="I13" s="21">
        <v>31.76</v>
      </c>
      <c r="J13" s="21">
        <v>106.75</v>
      </c>
      <c r="K13" s="21">
        <v>44.83</v>
      </c>
      <c r="L13" s="21">
        <v>37.82</v>
      </c>
      <c r="M13" s="21">
        <v>37.82</v>
      </c>
      <c r="N13" s="40">
        <f t="shared" si="0"/>
        <v>473.97999999999996</v>
      </c>
      <c r="O13" s="18"/>
    </row>
    <row r="14" spans="1:15">
      <c r="A14" s="15">
        <v>2010</v>
      </c>
      <c r="B14" s="21">
        <v>2.85</v>
      </c>
      <c r="C14" s="21">
        <v>11.76</v>
      </c>
      <c r="D14" s="21"/>
      <c r="E14" s="21">
        <v>9.66</v>
      </c>
      <c r="F14" s="21">
        <v>25.86</v>
      </c>
      <c r="G14" s="21">
        <v>7.98</v>
      </c>
      <c r="H14" s="21"/>
      <c r="I14" s="21">
        <v>124.12</v>
      </c>
      <c r="J14" s="21">
        <v>53.38</v>
      </c>
      <c r="K14" s="21"/>
      <c r="L14" s="21"/>
      <c r="M14" s="21"/>
      <c r="N14" s="40">
        <f t="shared" si="0"/>
        <v>235.61</v>
      </c>
      <c r="O14" s="18"/>
    </row>
    <row r="15" spans="1:15">
      <c r="A15" s="15">
        <v>2011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>
        <f t="shared" si="0"/>
        <v>0</v>
      </c>
      <c r="O15" s="18"/>
    </row>
    <row r="16" spans="1:15">
      <c r="A16" s="15">
        <v>2012</v>
      </c>
      <c r="B16" s="21"/>
      <c r="C16" s="21"/>
      <c r="D16" s="21"/>
      <c r="E16" s="21"/>
      <c r="F16" s="21"/>
      <c r="G16" s="21"/>
      <c r="H16" s="21">
        <v>2.4</v>
      </c>
      <c r="I16" s="21"/>
      <c r="J16" s="21"/>
      <c r="K16" s="21"/>
      <c r="L16" s="21"/>
      <c r="M16" s="21"/>
      <c r="N16" s="40">
        <f t="shared" si="0"/>
        <v>2.4</v>
      </c>
      <c r="O16" s="18"/>
    </row>
    <row r="17" spans="1:16" ht="15.75">
      <c r="A17" s="15">
        <v>2013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16"/>
      <c r="N17" s="40">
        <f t="shared" si="0"/>
        <v>0</v>
      </c>
      <c r="O17" s="17" t="s">
        <v>1</v>
      </c>
      <c r="P17" s="17" t="s">
        <v>2</v>
      </c>
    </row>
    <row r="18" spans="1:16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8">
        <f>SUM(N2:N17)</f>
        <v>1288.8600000000001</v>
      </c>
    </row>
    <row r="19" spans="1:16" ht="15.75" customHeight="1">
      <c r="A19" s="379" t="s">
        <v>184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</row>
    <row r="21" spans="1:16">
      <c r="A21" s="61" t="s">
        <v>46</v>
      </c>
      <c r="B21" s="2" t="s">
        <v>49</v>
      </c>
      <c r="C21" s="2" t="s">
        <v>56</v>
      </c>
      <c r="D21" s="2" t="s">
        <v>15</v>
      </c>
      <c r="E21" s="62" t="s">
        <v>47</v>
      </c>
      <c r="F21" s="2" t="s">
        <v>48</v>
      </c>
    </row>
    <row r="22" spans="1:16" ht="15.75">
      <c r="A22" s="378">
        <v>1998</v>
      </c>
      <c r="B22" s="63" t="s">
        <v>11</v>
      </c>
      <c r="C22" s="78" t="s">
        <v>11</v>
      </c>
      <c r="D22" s="65">
        <v>360.92</v>
      </c>
      <c r="E22" s="65">
        <v>307.81</v>
      </c>
      <c r="F22" s="138">
        <f>D22-E22</f>
        <v>53.110000000000014</v>
      </c>
      <c r="G22" s="205"/>
      <c r="I22" s="169" t="s">
        <v>116</v>
      </c>
    </row>
    <row r="23" spans="1:16" ht="15.75">
      <c r="A23" s="376"/>
      <c r="B23" s="63" t="s">
        <v>12</v>
      </c>
      <c r="C23" s="78" t="s">
        <v>12</v>
      </c>
      <c r="D23" s="65">
        <v>746.45</v>
      </c>
      <c r="E23" s="65">
        <v>618.52</v>
      </c>
      <c r="F23" s="138">
        <f>D23-E23</f>
        <v>127.93000000000006</v>
      </c>
      <c r="G23" s="205"/>
      <c r="I23" s="169" t="s">
        <v>116</v>
      </c>
    </row>
    <row r="24" spans="1:16" ht="15.75">
      <c r="A24" s="376"/>
      <c r="B24" s="63" t="s">
        <v>13</v>
      </c>
      <c r="C24" s="78" t="s">
        <v>13</v>
      </c>
      <c r="D24" s="65">
        <v>150.62</v>
      </c>
      <c r="E24" s="65">
        <v>150.37</v>
      </c>
      <c r="F24" s="138">
        <f>D24-E24</f>
        <v>0.25</v>
      </c>
      <c r="G24" s="205"/>
      <c r="I24" s="169" t="s">
        <v>116</v>
      </c>
    </row>
    <row r="25" spans="1:16" ht="16.5" thickBot="1">
      <c r="A25" s="377"/>
      <c r="B25" s="206" t="s">
        <v>14</v>
      </c>
      <c r="C25" s="207" t="s">
        <v>14</v>
      </c>
      <c r="D25" s="188">
        <v>441.18</v>
      </c>
      <c r="E25" s="188">
        <v>437.31</v>
      </c>
      <c r="F25" s="208">
        <f t="shared" ref="F25:F80" si="1">D25-E25</f>
        <v>3.8700000000000045</v>
      </c>
      <c r="G25" s="175"/>
      <c r="I25" s="169" t="s">
        <v>116</v>
      </c>
    </row>
    <row r="26" spans="1:16" ht="15.75">
      <c r="A26" s="380">
        <v>1999</v>
      </c>
      <c r="B26" s="202" t="s">
        <v>5</v>
      </c>
      <c r="C26" s="203" t="s">
        <v>5</v>
      </c>
      <c r="D26" s="183">
        <v>259.41000000000003</v>
      </c>
      <c r="E26" s="183">
        <v>248.49</v>
      </c>
      <c r="F26" s="204">
        <f t="shared" si="1"/>
        <v>10.920000000000016</v>
      </c>
      <c r="I26" s="169" t="s">
        <v>116</v>
      </c>
    </row>
    <row r="27" spans="1:16" ht="15.75">
      <c r="A27" s="381"/>
      <c r="B27" s="64" t="s">
        <v>7</v>
      </c>
      <c r="C27" s="78" t="s">
        <v>7</v>
      </c>
      <c r="D27" s="65">
        <v>148.38999999999999</v>
      </c>
      <c r="E27" s="65">
        <v>137.84</v>
      </c>
      <c r="F27" s="138">
        <f t="shared" si="1"/>
        <v>10.549999999999983</v>
      </c>
      <c r="I27" s="169" t="s">
        <v>116</v>
      </c>
    </row>
    <row r="28" spans="1:16" ht="15.75">
      <c r="A28" s="381"/>
      <c r="B28" s="64" t="s">
        <v>2</v>
      </c>
      <c r="C28" s="78" t="s">
        <v>2</v>
      </c>
      <c r="D28" s="65">
        <v>123.07</v>
      </c>
      <c r="E28" s="65">
        <v>116.2</v>
      </c>
      <c r="F28" s="138">
        <f t="shared" ref="F28:F29" si="2">D28-E28</f>
        <v>6.8699999999999903</v>
      </c>
      <c r="I28" s="169" t="s">
        <v>116</v>
      </c>
    </row>
    <row r="29" spans="1:16" ht="15.75">
      <c r="A29" s="381"/>
      <c r="B29" s="64" t="s">
        <v>10</v>
      </c>
      <c r="C29" s="78" t="s">
        <v>10</v>
      </c>
      <c r="D29" s="65">
        <v>562.19000000000005</v>
      </c>
      <c r="E29" s="65">
        <v>562.04</v>
      </c>
      <c r="F29" s="138">
        <f t="shared" si="2"/>
        <v>0.15000000000009095</v>
      </c>
      <c r="I29" s="169" t="s">
        <v>116</v>
      </c>
    </row>
    <row r="30" spans="1:16" ht="16.5" thickBot="1">
      <c r="A30" s="382"/>
      <c r="B30" s="209" t="s">
        <v>12</v>
      </c>
      <c r="C30" s="207" t="s">
        <v>12</v>
      </c>
      <c r="D30" s="188">
        <v>248.91</v>
      </c>
      <c r="E30" s="188">
        <v>242.32</v>
      </c>
      <c r="F30" s="208">
        <f t="shared" si="1"/>
        <v>6.5900000000000034</v>
      </c>
      <c r="G30" s="175"/>
      <c r="I30" s="169" t="s">
        <v>116</v>
      </c>
    </row>
    <row r="31" spans="1:16" ht="15.75">
      <c r="A31" s="383">
        <v>2000</v>
      </c>
      <c r="B31" s="202" t="s">
        <v>4</v>
      </c>
      <c r="C31" s="203" t="s">
        <v>4</v>
      </c>
      <c r="D31" s="183">
        <v>59.58</v>
      </c>
      <c r="E31" s="183">
        <v>58.89</v>
      </c>
      <c r="F31" s="204">
        <f t="shared" si="1"/>
        <v>0.68999999999999773</v>
      </c>
      <c r="I31" s="169" t="s">
        <v>116</v>
      </c>
    </row>
    <row r="32" spans="1:16" ht="15.75">
      <c r="A32" s="376"/>
      <c r="B32" s="64" t="s">
        <v>5</v>
      </c>
      <c r="C32" s="78" t="s">
        <v>5</v>
      </c>
      <c r="D32" s="65">
        <v>156.26</v>
      </c>
      <c r="E32" s="65">
        <v>151.30000000000001</v>
      </c>
      <c r="F32" s="138">
        <f t="shared" si="1"/>
        <v>4.9599999999999795</v>
      </c>
      <c r="I32" s="169" t="s">
        <v>116</v>
      </c>
    </row>
    <row r="33" spans="1:9" ht="15.75">
      <c r="A33" s="376"/>
      <c r="B33" s="64" t="s">
        <v>6</v>
      </c>
      <c r="C33" s="78" t="s">
        <v>6</v>
      </c>
      <c r="D33" s="65">
        <v>197.44</v>
      </c>
      <c r="E33" s="6">
        <v>148.21</v>
      </c>
      <c r="F33" s="138">
        <f t="shared" si="1"/>
        <v>49.22999999999999</v>
      </c>
      <c r="I33" s="169" t="s">
        <v>116</v>
      </c>
    </row>
    <row r="34" spans="1:9" ht="15.75">
      <c r="A34" s="376"/>
      <c r="B34" s="64" t="s">
        <v>7</v>
      </c>
      <c r="C34" s="78" t="s">
        <v>7</v>
      </c>
      <c r="D34" s="65">
        <v>137.11000000000001</v>
      </c>
      <c r="E34" s="65">
        <v>134.97</v>
      </c>
      <c r="F34" s="138">
        <f t="shared" si="1"/>
        <v>2.1400000000000148</v>
      </c>
      <c r="I34" s="169" t="s">
        <v>116</v>
      </c>
    </row>
    <row r="35" spans="1:9" ht="16.5" thickBot="1">
      <c r="A35" s="377"/>
      <c r="B35" s="209" t="s">
        <v>12</v>
      </c>
      <c r="C35" s="207" t="s">
        <v>12</v>
      </c>
      <c r="D35" s="188">
        <v>471</v>
      </c>
      <c r="E35" s="188">
        <v>468.09</v>
      </c>
      <c r="F35" s="208">
        <f t="shared" si="1"/>
        <v>2.910000000000025</v>
      </c>
      <c r="G35" s="175"/>
    </row>
    <row r="36" spans="1:9" ht="15.75">
      <c r="A36" s="380">
        <v>2001</v>
      </c>
      <c r="B36" s="317" t="s">
        <v>5</v>
      </c>
      <c r="C36" s="318" t="s">
        <v>5</v>
      </c>
      <c r="D36" s="216">
        <v>517.62</v>
      </c>
      <c r="E36" s="216">
        <v>512.70000000000005</v>
      </c>
      <c r="F36" s="354">
        <f t="shared" si="1"/>
        <v>4.9199999999999591</v>
      </c>
      <c r="G36" s="218"/>
    </row>
    <row r="37" spans="1:9" ht="15.75">
      <c r="A37" s="381"/>
      <c r="B37" s="64" t="s">
        <v>6</v>
      </c>
      <c r="C37" s="78" t="s">
        <v>6</v>
      </c>
      <c r="D37" s="65">
        <v>530.99</v>
      </c>
      <c r="E37" s="65">
        <v>528.07000000000005</v>
      </c>
      <c r="F37" s="355">
        <f t="shared" si="1"/>
        <v>2.9199999999999591</v>
      </c>
      <c r="G37" s="205"/>
    </row>
    <row r="38" spans="1:9" ht="15.75">
      <c r="A38" s="381"/>
      <c r="B38" s="64" t="s">
        <v>7</v>
      </c>
      <c r="C38" s="78" t="s">
        <v>7</v>
      </c>
      <c r="D38" s="65">
        <v>329.3</v>
      </c>
      <c r="E38" s="65">
        <v>325.93</v>
      </c>
      <c r="F38" s="355">
        <f t="shared" si="1"/>
        <v>3.3700000000000045</v>
      </c>
      <c r="G38" s="205"/>
    </row>
    <row r="39" spans="1:9" ht="15.75">
      <c r="A39" s="381"/>
      <c r="B39" s="64" t="s">
        <v>8</v>
      </c>
      <c r="C39" s="78" t="s">
        <v>8</v>
      </c>
      <c r="D39" s="65">
        <v>385.56</v>
      </c>
      <c r="E39" s="65">
        <v>370.19</v>
      </c>
      <c r="F39" s="355">
        <f t="shared" ref="F39:F41" si="3">D39-E39</f>
        <v>15.370000000000005</v>
      </c>
      <c r="G39" s="205"/>
    </row>
    <row r="40" spans="1:9" ht="15.75">
      <c r="A40" s="381"/>
      <c r="B40" s="64" t="s">
        <v>10</v>
      </c>
      <c r="C40" s="78" t="s">
        <v>10</v>
      </c>
      <c r="D40" s="65">
        <v>564.78</v>
      </c>
      <c r="E40" s="65">
        <v>563.94000000000005</v>
      </c>
      <c r="F40" s="355">
        <f t="shared" si="3"/>
        <v>0.83999999999991815</v>
      </c>
      <c r="G40" s="205"/>
    </row>
    <row r="41" spans="1:9" ht="15.75">
      <c r="A41" s="381"/>
      <c r="B41" s="64" t="s">
        <v>11</v>
      </c>
      <c r="C41" s="78" t="s">
        <v>11</v>
      </c>
      <c r="D41" s="65">
        <v>182.21</v>
      </c>
      <c r="E41" s="65">
        <v>180.65</v>
      </c>
      <c r="F41" s="355">
        <f t="shared" si="3"/>
        <v>1.5600000000000023</v>
      </c>
      <c r="G41" s="205"/>
    </row>
    <row r="42" spans="1:9" ht="16.5" thickBot="1">
      <c r="A42" s="382"/>
      <c r="B42" s="209" t="s">
        <v>13</v>
      </c>
      <c r="C42" s="207" t="s">
        <v>13</v>
      </c>
      <c r="D42" s="188">
        <v>447.79</v>
      </c>
      <c r="E42" s="188">
        <v>441.18</v>
      </c>
      <c r="F42" s="356">
        <f t="shared" si="1"/>
        <v>6.6100000000000136</v>
      </c>
      <c r="G42" s="175"/>
    </row>
    <row r="43" spans="1:9" ht="15.75">
      <c r="A43" s="353">
        <v>2002</v>
      </c>
      <c r="B43" s="202" t="s">
        <v>6</v>
      </c>
      <c r="C43" s="203" t="s">
        <v>6</v>
      </c>
      <c r="D43" s="183">
        <v>242.04</v>
      </c>
      <c r="E43" s="183">
        <v>241.79</v>
      </c>
      <c r="F43" s="204">
        <f t="shared" si="1"/>
        <v>0.25</v>
      </c>
    </row>
    <row r="44" spans="1:9" ht="15.75">
      <c r="A44" s="139">
        <v>2003</v>
      </c>
      <c r="B44" s="161" t="s">
        <v>13</v>
      </c>
      <c r="C44" s="162" t="s">
        <v>13</v>
      </c>
      <c r="D44" s="6">
        <v>710.2</v>
      </c>
      <c r="E44" s="6">
        <v>707.35</v>
      </c>
      <c r="F44" s="138">
        <f t="shared" si="1"/>
        <v>2.8500000000000227</v>
      </c>
    </row>
    <row r="45" spans="1:9" ht="15.75">
      <c r="A45" s="142">
        <v>2004</v>
      </c>
      <c r="B45" s="64">
        <v>44941</v>
      </c>
      <c r="C45" s="78">
        <v>3587</v>
      </c>
      <c r="D45" s="65">
        <v>15.05</v>
      </c>
      <c r="E45" s="65">
        <v>2.0099999999999998</v>
      </c>
      <c r="F45" s="138">
        <f t="shared" si="1"/>
        <v>13.040000000000001</v>
      </c>
    </row>
    <row r="46" spans="1:9" ht="15.75">
      <c r="A46" s="159">
        <v>2005</v>
      </c>
      <c r="B46" s="64"/>
      <c r="C46" s="78"/>
      <c r="D46" s="65"/>
      <c r="E46" s="65"/>
      <c r="F46" s="138">
        <f t="shared" si="1"/>
        <v>0</v>
      </c>
    </row>
    <row r="47" spans="1:9" ht="15.75">
      <c r="A47" s="149">
        <v>2006</v>
      </c>
      <c r="B47" s="64"/>
      <c r="C47" s="78"/>
      <c r="D47" s="65"/>
      <c r="E47" s="65"/>
      <c r="F47" s="138"/>
    </row>
    <row r="48" spans="1:9" ht="15.75">
      <c r="A48" s="384">
        <v>2007</v>
      </c>
      <c r="B48" s="161" t="s">
        <v>4</v>
      </c>
      <c r="C48" s="162" t="s">
        <v>165</v>
      </c>
      <c r="D48" s="6">
        <v>868.99</v>
      </c>
      <c r="E48" s="6">
        <v>827.76</v>
      </c>
      <c r="F48" s="138">
        <f t="shared" si="1"/>
        <v>41.230000000000018</v>
      </c>
      <c r="G48" s="205"/>
    </row>
    <row r="49" spans="1:9" ht="15.75">
      <c r="A49" s="381"/>
      <c r="B49" s="161" t="s">
        <v>5</v>
      </c>
      <c r="C49" s="162" t="s">
        <v>5</v>
      </c>
      <c r="D49" s="6">
        <v>508.77</v>
      </c>
      <c r="E49" s="6">
        <v>502.52</v>
      </c>
      <c r="F49" s="138">
        <f t="shared" si="1"/>
        <v>6.25</v>
      </c>
      <c r="G49" s="205"/>
    </row>
    <row r="50" spans="1:9" ht="15.75">
      <c r="A50" s="381"/>
      <c r="B50" s="161" t="s">
        <v>7</v>
      </c>
      <c r="C50" s="162" t="s">
        <v>7</v>
      </c>
      <c r="D50" s="6">
        <v>2372.98</v>
      </c>
      <c r="E50" s="6">
        <v>2347.94</v>
      </c>
      <c r="F50" s="138">
        <f t="shared" si="1"/>
        <v>25.039999999999964</v>
      </c>
      <c r="G50" s="205"/>
    </row>
    <row r="51" spans="1:9" ht="15.75">
      <c r="A51" s="381"/>
      <c r="B51" s="161" t="s">
        <v>2</v>
      </c>
      <c r="C51" s="162" t="s">
        <v>2</v>
      </c>
      <c r="D51" s="6">
        <v>329.13</v>
      </c>
      <c r="E51" s="6">
        <v>308.69</v>
      </c>
      <c r="F51" s="138">
        <f t="shared" si="1"/>
        <v>20.439999999999998</v>
      </c>
      <c r="G51" s="205"/>
    </row>
    <row r="52" spans="1:9" ht="15.75">
      <c r="A52" s="381"/>
      <c r="B52" s="161" t="s">
        <v>9</v>
      </c>
      <c r="C52" s="162" t="s">
        <v>9</v>
      </c>
      <c r="D52" s="6">
        <v>1355.67</v>
      </c>
      <c r="E52" s="6">
        <v>1326.23</v>
      </c>
      <c r="F52" s="138">
        <f t="shared" si="1"/>
        <v>29.440000000000055</v>
      </c>
      <c r="G52" s="205"/>
    </row>
    <row r="53" spans="1:9" ht="15.75">
      <c r="A53" s="381"/>
      <c r="B53" s="161" t="s">
        <v>10</v>
      </c>
      <c r="C53" s="162" t="s">
        <v>10</v>
      </c>
      <c r="D53" s="6">
        <v>1243.43</v>
      </c>
      <c r="E53" s="6">
        <v>1240.6400000000001</v>
      </c>
      <c r="F53" s="138">
        <f t="shared" si="1"/>
        <v>2.7899999999999636</v>
      </c>
      <c r="G53" s="205"/>
    </row>
    <row r="54" spans="1:9" ht="15.75">
      <c r="A54" s="381"/>
      <c r="B54" s="161" t="s">
        <v>11</v>
      </c>
      <c r="C54" s="162" t="s">
        <v>11</v>
      </c>
      <c r="D54" s="6">
        <v>486.14</v>
      </c>
      <c r="E54" s="6">
        <v>469.47</v>
      </c>
      <c r="F54" s="138">
        <f t="shared" ref="F54" si="4">D54-E54</f>
        <v>16.669999999999959</v>
      </c>
      <c r="G54" s="205"/>
    </row>
    <row r="55" spans="1:9" ht="16.5" thickBot="1">
      <c r="A55" s="382"/>
      <c r="B55" s="315" t="s">
        <v>12</v>
      </c>
      <c r="C55" s="316" t="s">
        <v>12</v>
      </c>
      <c r="D55" s="275">
        <v>800.4</v>
      </c>
      <c r="E55" s="275">
        <v>794.45</v>
      </c>
      <c r="F55" s="208">
        <f t="shared" si="1"/>
        <v>5.9499999999999318</v>
      </c>
      <c r="G55" s="175"/>
    </row>
    <row r="56" spans="1:9" ht="15.75">
      <c r="A56" s="376">
        <v>2008</v>
      </c>
      <c r="B56" s="202" t="s">
        <v>7</v>
      </c>
      <c r="C56" s="203" t="s">
        <v>7</v>
      </c>
      <c r="D56" s="183">
        <v>467.39</v>
      </c>
      <c r="E56" s="183">
        <v>452.16</v>
      </c>
      <c r="F56" s="204">
        <f t="shared" si="1"/>
        <v>15.229999999999961</v>
      </c>
      <c r="G56" s="205"/>
      <c r="I56" s="169" t="s">
        <v>116</v>
      </c>
    </row>
    <row r="57" spans="1:9" ht="15.75">
      <c r="A57" s="376"/>
      <c r="B57" s="64" t="s">
        <v>8</v>
      </c>
      <c r="C57" s="78" t="s">
        <v>8</v>
      </c>
      <c r="D57" s="65">
        <v>572.41999999999996</v>
      </c>
      <c r="E57" s="65">
        <v>516.08000000000004</v>
      </c>
      <c r="F57" s="138">
        <f t="shared" si="1"/>
        <v>56.339999999999918</v>
      </c>
      <c r="G57" s="205"/>
      <c r="I57" s="169" t="s">
        <v>116</v>
      </c>
    </row>
    <row r="58" spans="1:9" ht="15.75">
      <c r="A58" s="376"/>
      <c r="B58" s="64" t="s">
        <v>10</v>
      </c>
      <c r="C58" s="78" t="s">
        <v>10</v>
      </c>
      <c r="D58" s="65">
        <v>1235.8800000000001</v>
      </c>
      <c r="E58" s="6">
        <v>1229.19</v>
      </c>
      <c r="F58" s="138">
        <f t="shared" si="1"/>
        <v>6.6900000000000546</v>
      </c>
      <c r="G58" s="205"/>
      <c r="I58" s="169" t="s">
        <v>116</v>
      </c>
    </row>
    <row r="59" spans="1:9" ht="15.75">
      <c r="A59" s="376"/>
      <c r="B59" s="64" t="s">
        <v>12</v>
      </c>
      <c r="C59" s="78" t="s">
        <v>12</v>
      </c>
      <c r="D59" s="65">
        <v>637.38</v>
      </c>
      <c r="E59" s="65">
        <v>623.92999999999995</v>
      </c>
      <c r="F59" s="138">
        <f t="shared" si="1"/>
        <v>13.450000000000045</v>
      </c>
      <c r="G59" s="205"/>
      <c r="I59" s="169" t="s">
        <v>116</v>
      </c>
    </row>
    <row r="60" spans="1:9" ht="16.5" thickBot="1">
      <c r="A60" s="377"/>
      <c r="B60" s="209" t="s">
        <v>14</v>
      </c>
      <c r="C60" s="207" t="s">
        <v>14</v>
      </c>
      <c r="D60" s="188">
        <v>719.83</v>
      </c>
      <c r="E60" s="188">
        <v>714.38</v>
      </c>
      <c r="F60" s="208">
        <f t="shared" si="1"/>
        <v>5.4500000000000455</v>
      </c>
      <c r="G60" s="175"/>
      <c r="I60" s="169" t="s">
        <v>116</v>
      </c>
    </row>
    <row r="61" spans="1:9" ht="15.75">
      <c r="A61" s="381">
        <v>2009</v>
      </c>
      <c r="B61" s="352" t="s">
        <v>4</v>
      </c>
      <c r="C61" s="79" t="s">
        <v>4</v>
      </c>
      <c r="D61" s="77">
        <v>391.38</v>
      </c>
      <c r="E61" s="77">
        <v>390.35</v>
      </c>
      <c r="F61" s="204">
        <f t="shared" ref="F61:F67" si="5">D61-E61</f>
        <v>1.0299999999999727</v>
      </c>
      <c r="G61" s="205"/>
      <c r="H61" s="1"/>
      <c r="I61" s="169" t="s">
        <v>116</v>
      </c>
    </row>
    <row r="62" spans="1:9" ht="15.75">
      <c r="A62" s="381"/>
      <c r="B62" s="161" t="s">
        <v>5</v>
      </c>
      <c r="C62" s="162" t="s">
        <v>5</v>
      </c>
      <c r="D62" s="6">
        <v>367.03</v>
      </c>
      <c r="E62" s="6">
        <v>181.72</v>
      </c>
      <c r="F62" s="138">
        <f t="shared" si="5"/>
        <v>185.30999999999997</v>
      </c>
      <c r="G62" s="205"/>
      <c r="H62" s="1"/>
      <c r="I62" s="169" t="s">
        <v>116</v>
      </c>
    </row>
    <row r="63" spans="1:9" ht="15.75">
      <c r="A63" s="381"/>
      <c r="B63" s="161" t="s">
        <v>6</v>
      </c>
      <c r="C63" s="162" t="s">
        <v>6</v>
      </c>
      <c r="D63" s="6">
        <v>498.41</v>
      </c>
      <c r="E63" s="6">
        <v>479.01</v>
      </c>
      <c r="F63" s="138">
        <f t="shared" si="5"/>
        <v>19.400000000000034</v>
      </c>
      <c r="G63" s="205"/>
      <c r="H63" s="1"/>
      <c r="I63" s="169" t="s">
        <v>116</v>
      </c>
    </row>
    <row r="64" spans="1:9" ht="15.75">
      <c r="A64" s="381"/>
      <c r="B64" s="161" t="s">
        <v>7</v>
      </c>
      <c r="C64" s="162" t="s">
        <v>7</v>
      </c>
      <c r="D64" s="6">
        <v>400.48</v>
      </c>
      <c r="E64" s="6">
        <v>397.48</v>
      </c>
      <c r="F64" s="138">
        <f t="shared" si="5"/>
        <v>3</v>
      </c>
      <c r="G64" s="205"/>
      <c r="H64" s="1"/>
      <c r="I64" s="169" t="s">
        <v>116</v>
      </c>
    </row>
    <row r="65" spans="1:9" ht="15.75">
      <c r="A65" s="381"/>
      <c r="B65" s="161" t="s">
        <v>2</v>
      </c>
      <c r="C65" s="162" t="s">
        <v>2</v>
      </c>
      <c r="D65" s="6">
        <v>406.31</v>
      </c>
      <c r="E65" s="6">
        <v>403.55</v>
      </c>
      <c r="F65" s="138">
        <f t="shared" si="5"/>
        <v>2.7599999999999909</v>
      </c>
      <c r="G65" s="205"/>
      <c r="H65" s="1"/>
      <c r="I65" s="169" t="s">
        <v>116</v>
      </c>
    </row>
    <row r="66" spans="1:9" ht="15.75">
      <c r="A66" s="381"/>
      <c r="B66" s="161" t="s">
        <v>8</v>
      </c>
      <c r="C66" s="162" t="s">
        <v>8</v>
      </c>
      <c r="D66" s="6">
        <v>156.08000000000001</v>
      </c>
      <c r="E66" s="6">
        <v>153.76</v>
      </c>
      <c r="F66" s="138">
        <f t="shared" si="5"/>
        <v>2.3200000000000216</v>
      </c>
      <c r="G66" s="205"/>
      <c r="H66" s="1"/>
      <c r="I66" s="169" t="s">
        <v>116</v>
      </c>
    </row>
    <row r="67" spans="1:9" ht="15.75">
      <c r="A67" s="381"/>
      <c r="B67" s="161" t="s">
        <v>9</v>
      </c>
      <c r="C67" s="162" t="s">
        <v>9</v>
      </c>
      <c r="D67" s="6">
        <v>616.11</v>
      </c>
      <c r="E67" s="6">
        <v>614.92999999999995</v>
      </c>
      <c r="F67" s="138">
        <f t="shared" si="5"/>
        <v>1.1800000000000637</v>
      </c>
      <c r="G67" s="205"/>
      <c r="H67" s="1"/>
      <c r="I67" s="169" t="s">
        <v>116</v>
      </c>
    </row>
    <row r="68" spans="1:9" ht="15.75">
      <c r="A68" s="381"/>
      <c r="B68" s="161" t="s">
        <v>10</v>
      </c>
      <c r="C68" s="162" t="s">
        <v>10</v>
      </c>
      <c r="D68" s="6">
        <v>662.64</v>
      </c>
      <c r="E68" s="6">
        <v>630.88</v>
      </c>
      <c r="F68" s="138">
        <f t="shared" ref="F68:F71" si="6">D68-E68</f>
        <v>31.759999999999991</v>
      </c>
      <c r="G68" s="205"/>
      <c r="H68" s="1"/>
      <c r="I68" s="169"/>
    </row>
    <row r="69" spans="1:9" ht="15.75">
      <c r="A69" s="381"/>
      <c r="B69" s="161" t="s">
        <v>11</v>
      </c>
      <c r="C69" s="162" t="s">
        <v>11</v>
      </c>
      <c r="D69" s="6">
        <v>1040.44</v>
      </c>
      <c r="E69" s="6">
        <v>933.69</v>
      </c>
      <c r="F69" s="138">
        <f t="shared" si="6"/>
        <v>106.75</v>
      </c>
      <c r="G69" s="205"/>
      <c r="H69" s="1"/>
      <c r="I69" s="169" t="s">
        <v>116</v>
      </c>
    </row>
    <row r="70" spans="1:9" ht="15.75">
      <c r="A70" s="381"/>
      <c r="B70" s="161" t="s">
        <v>12</v>
      </c>
      <c r="C70" s="162" t="s">
        <v>12</v>
      </c>
      <c r="D70" s="6">
        <v>636.15</v>
      </c>
      <c r="E70" s="6">
        <v>591.32000000000005</v>
      </c>
      <c r="F70" s="138">
        <f t="shared" si="6"/>
        <v>44.829999999999927</v>
      </c>
      <c r="G70" s="205"/>
      <c r="H70" s="1"/>
      <c r="I70" s="169" t="s">
        <v>116</v>
      </c>
    </row>
    <row r="71" spans="1:9" ht="15.75">
      <c r="A71" s="381"/>
      <c r="B71" s="161" t="s">
        <v>13</v>
      </c>
      <c r="C71" s="162" t="s">
        <v>13</v>
      </c>
      <c r="D71" s="6">
        <v>897.15</v>
      </c>
      <c r="E71" s="6">
        <v>859.33</v>
      </c>
      <c r="F71" s="138">
        <f t="shared" si="6"/>
        <v>37.819999999999936</v>
      </c>
      <c r="G71" s="205"/>
      <c r="H71" s="1"/>
      <c r="I71" s="169" t="s">
        <v>116</v>
      </c>
    </row>
    <row r="72" spans="1:9" ht="16.5" thickBot="1">
      <c r="A72" s="382"/>
      <c r="B72" s="315" t="s">
        <v>14</v>
      </c>
      <c r="C72" s="316" t="s">
        <v>14</v>
      </c>
      <c r="D72" s="275">
        <v>702.58</v>
      </c>
      <c r="E72" s="275">
        <v>659.17</v>
      </c>
      <c r="F72" s="208">
        <v>37.82</v>
      </c>
      <c r="G72" s="175"/>
      <c r="H72" s="1"/>
      <c r="I72" s="169" t="s">
        <v>116</v>
      </c>
    </row>
    <row r="73" spans="1:9" ht="15.75">
      <c r="A73" s="376">
        <v>2010</v>
      </c>
      <c r="B73" s="352" t="s">
        <v>4</v>
      </c>
      <c r="C73" s="79" t="s">
        <v>4</v>
      </c>
      <c r="D73" s="77">
        <v>494.05</v>
      </c>
      <c r="E73" s="77">
        <v>491.2</v>
      </c>
      <c r="F73" s="204">
        <f t="shared" si="1"/>
        <v>2.8500000000000227</v>
      </c>
      <c r="G73" s="205"/>
      <c r="I73" s="298"/>
    </row>
    <row r="74" spans="1:9" ht="15.75">
      <c r="A74" s="376"/>
      <c r="B74" s="161" t="s">
        <v>5</v>
      </c>
      <c r="C74" s="162" t="s">
        <v>5</v>
      </c>
      <c r="D74" s="6">
        <v>520.02</v>
      </c>
      <c r="E74" s="6">
        <v>508.26</v>
      </c>
      <c r="F74" s="138">
        <f t="shared" si="1"/>
        <v>11.759999999999991</v>
      </c>
      <c r="G74" s="205"/>
      <c r="I74" s="298"/>
    </row>
    <row r="75" spans="1:9" ht="15.75">
      <c r="A75" s="376"/>
      <c r="B75" s="161" t="s">
        <v>7</v>
      </c>
      <c r="C75" s="162" t="s">
        <v>7</v>
      </c>
      <c r="D75" s="6">
        <v>1203.4100000000001</v>
      </c>
      <c r="E75" s="6">
        <v>1193.75</v>
      </c>
      <c r="F75" s="138">
        <f t="shared" si="1"/>
        <v>9.6600000000000819</v>
      </c>
      <c r="G75" s="205"/>
      <c r="I75" s="298"/>
    </row>
    <row r="76" spans="1:9" ht="15.75">
      <c r="A76" s="376"/>
      <c r="B76" s="161" t="s">
        <v>2</v>
      </c>
      <c r="C76" s="162" t="s">
        <v>2</v>
      </c>
      <c r="D76" s="6">
        <v>767.95</v>
      </c>
      <c r="E76" s="6">
        <v>742.09</v>
      </c>
      <c r="F76" s="138">
        <f t="shared" ref="F76:F79" si="7">D76-E76</f>
        <v>25.860000000000014</v>
      </c>
      <c r="G76" s="205"/>
      <c r="I76" s="298"/>
    </row>
    <row r="77" spans="1:9" ht="15.75">
      <c r="A77" s="376"/>
      <c r="B77" s="161" t="s">
        <v>8</v>
      </c>
      <c r="C77" s="162" t="s">
        <v>8</v>
      </c>
      <c r="D77" s="6">
        <v>1034.7</v>
      </c>
      <c r="E77" s="6">
        <v>1026.72</v>
      </c>
      <c r="F77" s="138">
        <f t="shared" ref="F77:F78" si="8">D77-E77</f>
        <v>7.9800000000000182</v>
      </c>
      <c r="G77" s="205"/>
      <c r="I77" s="298"/>
    </row>
    <row r="78" spans="1:9" ht="15.75">
      <c r="A78" s="376"/>
      <c r="B78" s="161" t="s">
        <v>10</v>
      </c>
      <c r="C78" s="162" t="s">
        <v>10</v>
      </c>
      <c r="D78" s="6">
        <v>645.54999999999995</v>
      </c>
      <c r="E78" s="6">
        <v>521.42999999999995</v>
      </c>
      <c r="F78" s="138">
        <f t="shared" si="8"/>
        <v>124.12</v>
      </c>
      <c r="G78" s="205"/>
      <c r="I78" s="169" t="s">
        <v>116</v>
      </c>
    </row>
    <row r="79" spans="1:9" ht="16.5" thickBot="1">
      <c r="A79" s="377"/>
      <c r="B79" s="315" t="s">
        <v>11</v>
      </c>
      <c r="C79" s="316" t="s">
        <v>11</v>
      </c>
      <c r="D79" s="275">
        <v>471.35</v>
      </c>
      <c r="E79" s="275">
        <v>417.97</v>
      </c>
      <c r="F79" s="208">
        <f t="shared" si="7"/>
        <v>53.379999999999995</v>
      </c>
      <c r="G79" s="175"/>
      <c r="I79" s="169" t="s">
        <v>116</v>
      </c>
    </row>
    <row r="80" spans="1:9" ht="16.5" thickBot="1">
      <c r="A80" s="285">
        <v>2012</v>
      </c>
      <c r="B80" s="349" t="s">
        <v>9</v>
      </c>
      <c r="C80" s="350" t="s">
        <v>9</v>
      </c>
      <c r="D80" s="330">
        <v>253.22</v>
      </c>
      <c r="E80" s="330">
        <v>250.82</v>
      </c>
      <c r="F80" s="351">
        <f t="shared" si="1"/>
        <v>2.4000000000000057</v>
      </c>
      <c r="G80" s="175"/>
      <c r="I80" s="169" t="s">
        <v>116</v>
      </c>
    </row>
    <row r="81" spans="1:6" ht="15.75">
      <c r="A81" s="13"/>
      <c r="B81" s="202"/>
      <c r="C81" s="203"/>
      <c r="D81" s="183"/>
      <c r="E81" s="183"/>
      <c r="F81" s="204"/>
    </row>
  </sheetData>
  <mergeCells count="9">
    <mergeCell ref="A73:A79"/>
    <mergeCell ref="A22:A25"/>
    <mergeCell ref="A19:N19"/>
    <mergeCell ref="A36:A42"/>
    <mergeCell ref="A56:A60"/>
    <mergeCell ref="A31:A35"/>
    <mergeCell ref="A26:A30"/>
    <mergeCell ref="A61:A72"/>
    <mergeCell ref="A48:A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pane ySplit="1" topLeftCell="A2" activePane="bottomLeft" state="frozen"/>
      <selection pane="bottomLeft" activeCell="F44" sqref="F44"/>
    </sheetView>
  </sheetViews>
  <sheetFormatPr defaultRowHeight="15"/>
  <cols>
    <col min="1" max="1" width="5" style="12" bestFit="1" customWidth="1"/>
    <col min="2" max="2" width="8" style="12" bestFit="1" customWidth="1"/>
    <col min="3" max="3" width="8.44140625" style="12" bestFit="1" customWidth="1"/>
    <col min="4" max="6" width="9" style="12" bestFit="1" customWidth="1"/>
    <col min="7" max="7" width="10.77734375" style="12" customWidth="1"/>
    <col min="8" max="8" width="3.88671875" style="12" bestFit="1" customWidth="1"/>
    <col min="9" max="9" width="7" style="12" bestFit="1" customWidth="1"/>
    <col min="10" max="10" width="3.88671875" style="12" bestFit="1" customWidth="1"/>
    <col min="11" max="11" width="9" style="12" bestFit="1" customWidth="1"/>
    <col min="12" max="12" width="7" style="12" bestFit="1" customWidth="1"/>
    <col min="13" max="14" width="9" style="12" bestFit="1" customWidth="1"/>
    <col min="15" max="15" width="7.21875" style="12" bestFit="1" customWidth="1"/>
    <col min="16" max="16" width="3.21875" style="12" bestFit="1" customWidth="1"/>
    <col min="17" max="16384" width="8.88671875" style="12"/>
  </cols>
  <sheetData>
    <row r="1" spans="1:15" ht="12.75" customHeight="1">
      <c r="A1" s="23"/>
      <c r="B1" s="29" t="s">
        <v>4</v>
      </c>
      <c r="C1" s="30" t="s">
        <v>5</v>
      </c>
      <c r="D1" s="29" t="s">
        <v>6</v>
      </c>
      <c r="E1" s="31" t="s">
        <v>7</v>
      </c>
      <c r="F1" s="29" t="s">
        <v>2</v>
      </c>
      <c r="G1" s="30" t="s">
        <v>8</v>
      </c>
      <c r="H1" s="29" t="s">
        <v>9</v>
      </c>
      <c r="I1" s="31" t="s">
        <v>10</v>
      </c>
      <c r="J1" s="29" t="s">
        <v>11</v>
      </c>
      <c r="K1" s="30" t="s">
        <v>12</v>
      </c>
      <c r="L1" s="29" t="s">
        <v>13</v>
      </c>
      <c r="M1" s="31" t="s">
        <v>14</v>
      </c>
      <c r="N1" s="24" t="s">
        <v>3</v>
      </c>
    </row>
    <row r="2" spans="1:15">
      <c r="A2" s="13">
        <v>1998</v>
      </c>
      <c r="B2" s="14"/>
      <c r="C2" s="14"/>
      <c r="D2" s="14"/>
      <c r="E2" s="14"/>
      <c r="F2" s="14"/>
      <c r="G2" s="14"/>
      <c r="H2" s="14"/>
      <c r="I2" s="40"/>
      <c r="J2" s="40"/>
      <c r="K2" s="40">
        <v>5.99</v>
      </c>
      <c r="L2" s="40"/>
      <c r="M2" s="40">
        <v>239.38</v>
      </c>
      <c r="N2" s="40">
        <f t="shared" ref="N2:N17" si="0">SUM(B2:M2)</f>
        <v>245.37</v>
      </c>
    </row>
    <row r="3" spans="1:15">
      <c r="A3" s="15">
        <v>1999</v>
      </c>
      <c r="B3" s="21"/>
      <c r="C3" s="21">
        <v>8.77</v>
      </c>
      <c r="D3" s="21"/>
      <c r="E3" s="21"/>
      <c r="F3" s="21">
        <v>4.3</v>
      </c>
      <c r="G3" s="21"/>
      <c r="H3" s="21"/>
      <c r="I3" s="21">
        <v>0.01</v>
      </c>
      <c r="J3" s="21"/>
      <c r="K3" s="21"/>
      <c r="L3" s="21"/>
      <c r="M3" s="21"/>
      <c r="N3" s="40">
        <f t="shared" si="0"/>
        <v>13.08</v>
      </c>
      <c r="O3" s="18"/>
    </row>
    <row r="4" spans="1:15">
      <c r="A4" s="15">
        <v>2000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0">
        <f t="shared" si="0"/>
        <v>0</v>
      </c>
      <c r="O4" s="18"/>
    </row>
    <row r="5" spans="1:15">
      <c r="A5" s="15">
        <v>2001</v>
      </c>
      <c r="B5" s="21"/>
      <c r="C5" s="21">
        <v>3.69</v>
      </c>
      <c r="D5" s="21"/>
      <c r="E5" s="21">
        <v>2.99</v>
      </c>
      <c r="F5" s="21"/>
      <c r="G5" s="21"/>
      <c r="H5" s="21"/>
      <c r="I5" s="21"/>
      <c r="J5" s="21"/>
      <c r="K5" s="21"/>
      <c r="L5" s="21"/>
      <c r="M5" s="21"/>
      <c r="N5" s="40">
        <f t="shared" si="0"/>
        <v>6.68</v>
      </c>
      <c r="O5" s="18"/>
    </row>
    <row r="6" spans="1:15">
      <c r="A6" s="15">
        <v>2002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0">
        <f t="shared" si="0"/>
        <v>0</v>
      </c>
      <c r="O6" s="18"/>
    </row>
    <row r="7" spans="1:15">
      <c r="A7" s="15">
        <v>2003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>
        <v>4</v>
      </c>
      <c r="M7" s="45"/>
      <c r="N7" s="40">
        <f t="shared" si="0"/>
        <v>4</v>
      </c>
      <c r="O7" s="18"/>
    </row>
    <row r="8" spans="1:15">
      <c r="A8" s="15">
        <v>2004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>
        <v>46.86</v>
      </c>
      <c r="N8" s="40">
        <f t="shared" si="0"/>
        <v>46.86</v>
      </c>
      <c r="O8" s="18"/>
    </row>
    <row r="9" spans="1:15">
      <c r="A9" s="15">
        <v>2005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40">
        <f t="shared" si="0"/>
        <v>0</v>
      </c>
      <c r="O9" s="18"/>
    </row>
    <row r="10" spans="1:15">
      <c r="A10" s="15">
        <v>2006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0">
        <f t="shared" si="0"/>
        <v>0</v>
      </c>
      <c r="O10" s="18"/>
    </row>
    <row r="11" spans="1:15">
      <c r="A11" s="15">
        <v>2007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0">
        <f t="shared" si="0"/>
        <v>0</v>
      </c>
      <c r="O11" s="18"/>
    </row>
    <row r="12" spans="1:15">
      <c r="A12" s="15">
        <v>2008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0">
        <f t="shared" si="0"/>
        <v>0</v>
      </c>
      <c r="O12" s="18"/>
    </row>
    <row r="13" spans="1:15">
      <c r="A13" s="15">
        <v>2009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0">
        <f t="shared" si="0"/>
        <v>0</v>
      </c>
      <c r="O13" s="18"/>
    </row>
    <row r="14" spans="1:15">
      <c r="A14" s="15">
        <v>2010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0">
        <f t="shared" si="0"/>
        <v>0</v>
      </c>
      <c r="O14" s="18"/>
    </row>
    <row r="15" spans="1:15">
      <c r="A15" s="15">
        <v>2011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0">
        <f t="shared" si="0"/>
        <v>0</v>
      </c>
      <c r="O15" s="18"/>
    </row>
    <row r="16" spans="1:15">
      <c r="A16" s="15">
        <v>2012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">
        <f t="shared" si="0"/>
        <v>0</v>
      </c>
      <c r="O16" s="18"/>
    </row>
    <row r="17" spans="1:16" ht="15.75">
      <c r="A17" s="15">
        <v>2013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16"/>
      <c r="N17" s="19">
        <f t="shared" si="0"/>
        <v>0</v>
      </c>
      <c r="O17" s="17" t="s">
        <v>1</v>
      </c>
      <c r="P17" s="17" t="s">
        <v>2</v>
      </c>
    </row>
    <row r="18" spans="1:16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8">
        <f>SUM(N2:N17)</f>
        <v>315.99</v>
      </c>
    </row>
    <row r="20" spans="1:16" ht="15.75" customHeight="1">
      <c r="A20" s="379" t="s">
        <v>208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</row>
    <row r="22" spans="1:16">
      <c r="A22" s="61" t="s">
        <v>46</v>
      </c>
      <c r="B22" s="2" t="s">
        <v>49</v>
      </c>
      <c r="C22" s="2" t="s">
        <v>56</v>
      </c>
      <c r="D22" s="2" t="s">
        <v>15</v>
      </c>
      <c r="E22" s="62" t="s">
        <v>47</v>
      </c>
      <c r="F22" s="2" t="s">
        <v>48</v>
      </c>
    </row>
    <row r="23" spans="1:16">
      <c r="A23" s="384">
        <v>1998</v>
      </c>
      <c r="B23" s="399" t="s">
        <v>12</v>
      </c>
      <c r="C23" s="399" t="s">
        <v>12</v>
      </c>
      <c r="D23" s="65">
        <v>413.68</v>
      </c>
      <c r="E23" s="65">
        <v>409.15</v>
      </c>
      <c r="F23" s="35">
        <f>D23-E23</f>
        <v>4.5300000000000296</v>
      </c>
      <c r="G23" s="205"/>
      <c r="I23" s="169" t="s">
        <v>116</v>
      </c>
    </row>
    <row r="24" spans="1:16" ht="15.75">
      <c r="A24" s="381"/>
      <c r="B24" s="400"/>
      <c r="C24" s="400"/>
      <c r="D24" s="65">
        <v>2129.0300000000002</v>
      </c>
      <c r="E24" s="65">
        <v>2127.5700000000002</v>
      </c>
      <c r="F24" s="35">
        <f t="shared" ref="F24:F35" si="1">D24-E24</f>
        <v>1.4600000000000364</v>
      </c>
      <c r="G24" s="210">
        <f>F23+F24</f>
        <v>5.9900000000000659</v>
      </c>
      <c r="I24" s="298"/>
    </row>
    <row r="25" spans="1:16">
      <c r="A25" s="381"/>
      <c r="B25" s="386" t="s">
        <v>14</v>
      </c>
      <c r="C25" s="388" t="s">
        <v>14</v>
      </c>
      <c r="D25" s="65">
        <v>1866.37</v>
      </c>
      <c r="E25" s="65">
        <v>1785.98</v>
      </c>
      <c r="F25" s="35">
        <f t="shared" ref="F25:F26" si="2">D25-E25</f>
        <v>80.389999999999873</v>
      </c>
      <c r="G25" s="205"/>
      <c r="I25" s="169" t="s">
        <v>116</v>
      </c>
    </row>
    <row r="26" spans="1:16" ht="16.5" thickBot="1">
      <c r="A26" s="382"/>
      <c r="B26" s="397"/>
      <c r="C26" s="398"/>
      <c r="D26" s="188">
        <v>502.45</v>
      </c>
      <c r="E26" s="188">
        <v>343.46</v>
      </c>
      <c r="F26" s="211">
        <f t="shared" si="2"/>
        <v>158.99</v>
      </c>
      <c r="G26" s="212">
        <f>F25+F26</f>
        <v>239.37999999999988</v>
      </c>
      <c r="I26" s="298"/>
    </row>
    <row r="27" spans="1:16" ht="15.75">
      <c r="A27" s="383">
        <v>1999</v>
      </c>
      <c r="B27" s="214" t="s">
        <v>5</v>
      </c>
      <c r="C27" s="215" t="s">
        <v>5</v>
      </c>
      <c r="D27" s="216">
        <v>70.099999999999994</v>
      </c>
      <c r="E27" s="216">
        <v>61.33</v>
      </c>
      <c r="F27" s="217">
        <f t="shared" si="1"/>
        <v>8.769999999999996</v>
      </c>
      <c r="G27" s="218"/>
      <c r="I27" s="169" t="s">
        <v>116</v>
      </c>
    </row>
    <row r="28" spans="1:16" ht="15.75">
      <c r="A28" s="376"/>
      <c r="B28" s="191" t="s">
        <v>2</v>
      </c>
      <c r="C28" s="192" t="s">
        <v>2</v>
      </c>
      <c r="D28" s="65">
        <v>70.69</v>
      </c>
      <c r="E28" s="65">
        <v>66.39</v>
      </c>
      <c r="F28" s="138">
        <f t="shared" ref="F28" si="3">D28-E28</f>
        <v>4.2999999999999972</v>
      </c>
      <c r="G28" s="210"/>
      <c r="I28" s="169" t="s">
        <v>116</v>
      </c>
    </row>
    <row r="29" spans="1:16" ht="16.5" thickBot="1">
      <c r="A29" s="377"/>
      <c r="B29" s="219" t="s">
        <v>10</v>
      </c>
      <c r="C29" s="187" t="s">
        <v>10</v>
      </c>
      <c r="D29" s="188">
        <v>0.09</v>
      </c>
      <c r="E29" s="188">
        <v>0.08</v>
      </c>
      <c r="F29" s="208">
        <f t="shared" si="1"/>
        <v>9.999999999999995E-3</v>
      </c>
      <c r="G29" s="212"/>
      <c r="I29" s="169" t="s">
        <v>116</v>
      </c>
    </row>
    <row r="30" spans="1:16">
      <c r="A30" s="383">
        <v>2001</v>
      </c>
      <c r="B30" s="395" t="s">
        <v>5</v>
      </c>
      <c r="C30" s="396" t="s">
        <v>5</v>
      </c>
      <c r="D30" s="80"/>
      <c r="E30" s="80"/>
      <c r="F30" s="343"/>
      <c r="G30" s="344"/>
    </row>
    <row r="31" spans="1:16" ht="15.75">
      <c r="A31" s="376"/>
      <c r="B31" s="391"/>
      <c r="C31" s="393"/>
      <c r="D31" s="6">
        <v>413.37</v>
      </c>
      <c r="E31" s="6">
        <v>409.68</v>
      </c>
      <c r="F31" s="21">
        <f t="shared" ref="F31:F32" si="4">D31-E31</f>
        <v>3.6899999999999977</v>
      </c>
      <c r="G31" s="345">
        <f>F30+F31</f>
        <v>3.6899999999999977</v>
      </c>
    </row>
    <row r="32" spans="1:16">
      <c r="A32" s="376"/>
      <c r="B32" s="390" t="s">
        <v>7</v>
      </c>
      <c r="C32" s="392" t="s">
        <v>7</v>
      </c>
      <c r="D32" s="77">
        <v>656.1</v>
      </c>
      <c r="E32" s="77">
        <v>653.11</v>
      </c>
      <c r="F32" s="40">
        <f t="shared" si="4"/>
        <v>2.9900000000000091</v>
      </c>
      <c r="G32" s="346"/>
    </row>
    <row r="33" spans="1:7" ht="16.5" thickBot="1">
      <c r="A33" s="377"/>
      <c r="B33" s="401"/>
      <c r="C33" s="402"/>
      <c r="D33" s="275"/>
      <c r="E33" s="275"/>
      <c r="F33" s="347">
        <f t="shared" ref="F33" si="5">D33-E33</f>
        <v>0</v>
      </c>
      <c r="G33" s="348">
        <f>F32+F33</f>
        <v>2.9900000000000091</v>
      </c>
    </row>
    <row r="34" spans="1:7">
      <c r="A34" s="376">
        <v>2003</v>
      </c>
      <c r="B34" s="390" t="s">
        <v>13</v>
      </c>
      <c r="C34" s="392" t="s">
        <v>13</v>
      </c>
      <c r="D34" s="77">
        <v>2769.44</v>
      </c>
      <c r="E34" s="77">
        <v>2766</v>
      </c>
      <c r="F34" s="40">
        <f t="shared" si="1"/>
        <v>3.4400000000000546</v>
      </c>
    </row>
    <row r="35" spans="1:7" ht="15.75">
      <c r="A35" s="394"/>
      <c r="B35" s="391"/>
      <c r="C35" s="393"/>
      <c r="D35" s="6">
        <v>532.04</v>
      </c>
      <c r="E35" s="6">
        <v>531.48</v>
      </c>
      <c r="F35" s="21">
        <f t="shared" si="1"/>
        <v>0.55999999999994543</v>
      </c>
      <c r="G35" s="113">
        <f>F34+F35</f>
        <v>4</v>
      </c>
    </row>
    <row r="36" spans="1:7">
      <c r="A36" s="384">
        <v>2004</v>
      </c>
      <c r="B36" s="386">
        <v>45261</v>
      </c>
      <c r="C36" s="388">
        <v>4483</v>
      </c>
      <c r="D36" s="65">
        <v>62.9</v>
      </c>
      <c r="E36" s="65">
        <v>23.59</v>
      </c>
      <c r="F36" s="35">
        <f t="shared" ref="F36:F37" si="6">D36-E36</f>
        <v>39.31</v>
      </c>
    </row>
    <row r="37" spans="1:7" ht="15.75">
      <c r="A37" s="385"/>
      <c r="B37" s="387"/>
      <c r="C37" s="389"/>
      <c r="D37" s="65">
        <v>12.09</v>
      </c>
      <c r="E37" s="65">
        <v>4.54</v>
      </c>
      <c r="F37" s="35">
        <f t="shared" si="6"/>
        <v>7.55</v>
      </c>
      <c r="G37" s="113">
        <f>F36+F37</f>
        <v>46.86</v>
      </c>
    </row>
  </sheetData>
  <mergeCells count="18">
    <mergeCell ref="C32:C33"/>
    <mergeCell ref="A30:A33"/>
    <mergeCell ref="A36:A37"/>
    <mergeCell ref="B36:B37"/>
    <mergeCell ref="C36:C37"/>
    <mergeCell ref="A23:A26"/>
    <mergeCell ref="A20:N20"/>
    <mergeCell ref="B34:B35"/>
    <mergeCell ref="C34:C35"/>
    <mergeCell ref="A34:A35"/>
    <mergeCell ref="B30:B31"/>
    <mergeCell ref="C30:C31"/>
    <mergeCell ref="B25:B26"/>
    <mergeCell ref="C25:C26"/>
    <mergeCell ref="A27:A29"/>
    <mergeCell ref="B23:B24"/>
    <mergeCell ref="C23:C24"/>
    <mergeCell ref="B32:B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pane ySplit="1" topLeftCell="A2" activePane="bottomLeft" state="frozen"/>
      <selection pane="bottomLeft" activeCell="A5" sqref="A5:XFD5"/>
    </sheetView>
  </sheetViews>
  <sheetFormatPr defaultRowHeight="12.75"/>
  <cols>
    <col min="1" max="1" width="5" style="4" bestFit="1" customWidth="1"/>
    <col min="2" max="2" width="7" style="4" bestFit="1" customWidth="1"/>
    <col min="3" max="3" width="8" style="4" bestFit="1" customWidth="1"/>
    <col min="4" max="5" width="6.44140625" style="4" bestFit="1" customWidth="1"/>
    <col min="6" max="6" width="3.88671875" style="4" bestFit="1" customWidth="1"/>
    <col min="7" max="7" width="7" style="4" bestFit="1" customWidth="1"/>
    <col min="8" max="8" width="9.44140625" style="4" bestFit="1" customWidth="1"/>
    <col min="9" max="9" width="9.109375" style="4" bestFit="1" customWidth="1"/>
    <col min="10" max="10" width="8.6640625" style="4" bestFit="1" customWidth="1"/>
    <col min="11" max="11" width="9.109375" style="4" bestFit="1" customWidth="1"/>
    <col min="12" max="12" width="7.44140625" style="4" bestFit="1" customWidth="1"/>
    <col min="13" max="14" width="9" style="4" bestFit="1" customWidth="1"/>
    <col min="15" max="15" width="7.21875" style="4" bestFit="1" customWidth="1"/>
    <col min="16" max="16" width="3.21875" style="4" bestFit="1" customWidth="1"/>
    <col min="17" max="23" width="8.88671875" style="4"/>
    <col min="24" max="25" width="9" style="4" bestFit="1" customWidth="1"/>
    <col min="26" max="16384" width="8.88671875" style="4"/>
  </cols>
  <sheetData>
    <row r="1" spans="1:15" ht="12.75" customHeight="1">
      <c r="A1" s="93"/>
      <c r="B1" s="51" t="s">
        <v>4</v>
      </c>
      <c r="C1" s="50" t="s">
        <v>5</v>
      </c>
      <c r="D1" s="51" t="s">
        <v>6</v>
      </c>
      <c r="E1" s="49" t="s">
        <v>7</v>
      </c>
      <c r="F1" s="51" t="s">
        <v>2</v>
      </c>
      <c r="G1" s="50" t="s">
        <v>8</v>
      </c>
      <c r="H1" s="51" t="s">
        <v>9</v>
      </c>
      <c r="I1" s="49" t="s">
        <v>10</v>
      </c>
      <c r="J1" s="51" t="s">
        <v>11</v>
      </c>
      <c r="K1" s="50" t="s">
        <v>12</v>
      </c>
      <c r="L1" s="51" t="s">
        <v>13</v>
      </c>
      <c r="M1" s="49" t="s">
        <v>14</v>
      </c>
      <c r="N1" s="94" t="s">
        <v>3</v>
      </c>
    </row>
    <row r="2" spans="1:15">
      <c r="A2" s="9">
        <v>1998</v>
      </c>
      <c r="B2" s="11"/>
      <c r="C2" s="11"/>
      <c r="D2" s="11"/>
      <c r="E2" s="11"/>
      <c r="F2" s="11"/>
      <c r="G2" s="11"/>
      <c r="H2" s="11"/>
      <c r="I2" s="77"/>
      <c r="J2" s="77"/>
      <c r="K2" s="77"/>
      <c r="L2" s="77"/>
      <c r="M2" s="77"/>
      <c r="N2" s="77">
        <f t="shared" ref="N2:N17" si="0">SUM(B2:M2)</f>
        <v>0</v>
      </c>
    </row>
    <row r="3" spans="1:15">
      <c r="A3" s="3">
        <v>1999</v>
      </c>
      <c r="B3" s="6"/>
      <c r="C3" s="6"/>
      <c r="D3" s="6"/>
      <c r="E3" s="6"/>
      <c r="F3" s="6"/>
      <c r="G3" s="6"/>
      <c r="H3" s="6"/>
      <c r="I3" s="6"/>
      <c r="J3" s="6">
        <v>16.54</v>
      </c>
      <c r="K3" s="6"/>
      <c r="L3" s="6"/>
      <c r="M3" s="6"/>
      <c r="N3" s="77">
        <f t="shared" si="0"/>
        <v>16.54</v>
      </c>
      <c r="O3" s="8"/>
    </row>
    <row r="4" spans="1:15">
      <c r="A4" s="3">
        <v>2000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>
        <v>300</v>
      </c>
      <c r="N4" s="77">
        <f t="shared" si="0"/>
        <v>300</v>
      </c>
      <c r="O4" s="8"/>
    </row>
    <row r="5" spans="1:15">
      <c r="A5" s="3">
        <v>2001</v>
      </c>
      <c r="B5" s="6"/>
      <c r="C5" s="6">
        <v>2.92</v>
      </c>
      <c r="D5" s="6">
        <v>27.27</v>
      </c>
      <c r="E5" s="6">
        <v>2.85</v>
      </c>
      <c r="F5" s="6"/>
      <c r="G5" s="6"/>
      <c r="H5" s="6">
        <v>22.41</v>
      </c>
      <c r="I5" s="6"/>
      <c r="J5" s="6"/>
      <c r="K5" s="6"/>
      <c r="L5" s="6"/>
      <c r="M5" s="6"/>
      <c r="N5" s="77">
        <f t="shared" si="0"/>
        <v>55.45</v>
      </c>
      <c r="O5" s="8"/>
    </row>
    <row r="6" spans="1:15">
      <c r="A6" s="3">
        <v>2002</v>
      </c>
      <c r="B6" s="6"/>
      <c r="C6" s="6"/>
      <c r="D6" s="6"/>
      <c r="E6" s="6">
        <v>61.4</v>
      </c>
      <c r="F6" s="6"/>
      <c r="G6" s="6"/>
      <c r="H6" s="6"/>
      <c r="I6" s="6"/>
      <c r="J6" s="6"/>
      <c r="K6" s="6"/>
      <c r="L6" s="6"/>
      <c r="M6" s="6"/>
      <c r="N6" s="77">
        <f t="shared" si="0"/>
        <v>61.4</v>
      </c>
      <c r="O6" s="8"/>
    </row>
    <row r="7" spans="1:15">
      <c r="A7" s="3">
        <v>2003</v>
      </c>
      <c r="B7" s="95"/>
      <c r="C7" s="95"/>
      <c r="D7" s="95"/>
      <c r="E7" s="95"/>
      <c r="F7" s="95"/>
      <c r="G7" s="95">
        <v>2.99</v>
      </c>
      <c r="H7" s="95">
        <v>2.99</v>
      </c>
      <c r="I7" s="95"/>
      <c r="J7" s="95"/>
      <c r="K7" s="95"/>
      <c r="L7" s="95">
        <v>0.57999999999999996</v>
      </c>
      <c r="M7" s="95"/>
      <c r="N7" s="77">
        <f t="shared" si="0"/>
        <v>6.5600000000000005</v>
      </c>
      <c r="O7" s="8"/>
    </row>
    <row r="8" spans="1:15">
      <c r="A8" s="3">
        <v>2004</v>
      </c>
      <c r="B8" s="95">
        <v>13.04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13.04</v>
      </c>
      <c r="O8" s="8"/>
    </row>
    <row r="9" spans="1:15">
      <c r="A9" s="3">
        <v>2005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7">
        <f t="shared" si="0"/>
        <v>0</v>
      </c>
      <c r="O9" s="8"/>
    </row>
    <row r="10" spans="1:15">
      <c r="A10" s="3">
        <v>2006</v>
      </c>
      <c r="B10" s="6"/>
      <c r="C10" s="6"/>
      <c r="D10" s="6"/>
      <c r="E10" s="6"/>
      <c r="F10" s="6"/>
      <c r="G10" s="6">
        <v>6.8</v>
      </c>
      <c r="H10" s="6"/>
      <c r="I10" s="6"/>
      <c r="J10" s="6"/>
      <c r="K10" s="6">
        <v>19.440000000000001</v>
      </c>
      <c r="L10" s="6"/>
      <c r="M10" s="6">
        <v>24.62</v>
      </c>
      <c r="N10" s="77">
        <f t="shared" si="0"/>
        <v>50.86</v>
      </c>
      <c r="O10" s="8"/>
    </row>
    <row r="11" spans="1:15">
      <c r="A11" s="3">
        <v>2007</v>
      </c>
      <c r="B11" s="6"/>
      <c r="C11" s="6"/>
      <c r="D11" s="6"/>
      <c r="E11" s="6">
        <v>0.38</v>
      </c>
      <c r="F11" s="6"/>
      <c r="G11" s="6"/>
      <c r="H11" s="6"/>
      <c r="I11" s="6"/>
      <c r="J11" s="6"/>
      <c r="K11" s="6"/>
      <c r="L11" s="6"/>
      <c r="M11" s="6"/>
      <c r="N11" s="77">
        <f t="shared" si="0"/>
        <v>0.38</v>
      </c>
      <c r="O11" s="8"/>
    </row>
    <row r="12" spans="1:15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>
        <f t="shared" si="0"/>
        <v>0</v>
      </c>
      <c r="O12" s="8"/>
    </row>
    <row r="13" spans="1:15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7">
        <f t="shared" si="0"/>
        <v>0</v>
      </c>
      <c r="O13" s="8"/>
    </row>
    <row r="14" spans="1:15">
      <c r="A14" s="3">
        <v>2010</v>
      </c>
      <c r="B14" s="6"/>
      <c r="C14" s="6">
        <v>33.29</v>
      </c>
      <c r="D14" s="6"/>
      <c r="E14" s="6"/>
      <c r="F14" s="6"/>
      <c r="G14" s="6"/>
      <c r="H14" s="6"/>
      <c r="I14" s="6">
        <v>78.599999999999994</v>
      </c>
      <c r="J14" s="6"/>
      <c r="K14" s="6"/>
      <c r="L14" s="6"/>
      <c r="M14" s="6"/>
      <c r="N14" s="77">
        <f t="shared" si="0"/>
        <v>111.88999999999999</v>
      </c>
      <c r="O14" s="8"/>
    </row>
    <row r="15" spans="1:15">
      <c r="A15" s="3">
        <v>2011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7">
        <f t="shared" si="0"/>
        <v>0</v>
      </c>
      <c r="O15" s="8"/>
    </row>
    <row r="16" spans="1:15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 t="shared" si="0"/>
        <v>0</v>
      </c>
      <c r="O16" s="8"/>
    </row>
    <row r="17" spans="1:25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0">
        <f t="shared" si="0"/>
        <v>0</v>
      </c>
      <c r="O17" s="7" t="s">
        <v>1</v>
      </c>
      <c r="P17" s="7" t="s">
        <v>2</v>
      </c>
    </row>
    <row r="18" spans="1: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6">
        <f>SUM(N2:N17)</f>
        <v>616.12</v>
      </c>
    </row>
    <row r="19" spans="1:25">
      <c r="X19" s="8"/>
      <c r="Y19" s="97"/>
    </row>
    <row r="20" spans="1:25" ht="15.75" customHeight="1">
      <c r="A20" s="422" t="s">
        <v>190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</row>
    <row r="21" spans="1:25" ht="1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25">
      <c r="A22" s="423" t="s">
        <v>46</v>
      </c>
      <c r="B22" s="423" t="s">
        <v>49</v>
      </c>
      <c r="C22" s="425" t="s">
        <v>56</v>
      </c>
      <c r="D22" s="427" t="s">
        <v>52</v>
      </c>
      <c r="E22" s="428"/>
      <c r="F22" s="428"/>
      <c r="G22" s="429"/>
      <c r="H22" s="433" t="s">
        <v>57</v>
      </c>
      <c r="I22" s="434" t="s">
        <v>53</v>
      </c>
      <c r="J22" s="435"/>
      <c r="K22" s="423" t="s">
        <v>48</v>
      </c>
    </row>
    <row r="23" spans="1:25">
      <c r="A23" s="424"/>
      <c r="B23" s="424"/>
      <c r="C23" s="426"/>
      <c r="D23" s="430"/>
      <c r="E23" s="431"/>
      <c r="F23" s="431"/>
      <c r="G23" s="432"/>
      <c r="H23" s="433"/>
      <c r="I23" s="3" t="s">
        <v>51</v>
      </c>
      <c r="J23" s="66" t="s">
        <v>47</v>
      </c>
      <c r="K23" s="424"/>
    </row>
    <row r="24" spans="1:25">
      <c r="A24" s="409">
        <v>1999</v>
      </c>
      <c r="B24" s="89">
        <v>44077</v>
      </c>
      <c r="C24" s="90">
        <v>622</v>
      </c>
      <c r="D24" s="403" t="s">
        <v>54</v>
      </c>
      <c r="E24" s="404"/>
      <c r="F24" s="404"/>
      <c r="G24" s="405"/>
      <c r="H24" s="99">
        <v>234.78</v>
      </c>
      <c r="I24" s="65">
        <v>3.37</v>
      </c>
      <c r="J24" s="65">
        <v>1.0900000000000001</v>
      </c>
      <c r="K24" s="114">
        <f>I24-J24</f>
        <v>2.2800000000000002</v>
      </c>
    </row>
    <row r="25" spans="1:25" ht="13.5" thickBot="1">
      <c r="A25" s="436"/>
      <c r="B25" s="185">
        <v>45178</v>
      </c>
      <c r="C25" s="186">
        <v>657</v>
      </c>
      <c r="D25" s="437" t="s">
        <v>100</v>
      </c>
      <c r="E25" s="438"/>
      <c r="F25" s="438"/>
      <c r="G25" s="439"/>
      <c r="H25" s="187">
        <v>1467.35</v>
      </c>
      <c r="I25" s="188">
        <v>16.68</v>
      </c>
      <c r="J25" s="188">
        <v>2.42</v>
      </c>
      <c r="K25" s="189">
        <f>I25-J25</f>
        <v>14.26</v>
      </c>
      <c r="L25" s="190">
        <f>SUM(K24:K25)</f>
        <v>16.54</v>
      </c>
    </row>
    <row r="26" spans="1:25" ht="13.5" thickBot="1">
      <c r="A26" s="220">
        <v>2000</v>
      </c>
      <c r="B26" s="185">
        <v>45272</v>
      </c>
      <c r="C26" s="186">
        <v>1355</v>
      </c>
      <c r="D26" s="413" t="s">
        <v>58</v>
      </c>
      <c r="E26" s="414"/>
      <c r="F26" s="414"/>
      <c r="G26" s="415"/>
      <c r="H26" s="187">
        <v>28088.52</v>
      </c>
      <c r="I26" s="188">
        <v>331.17</v>
      </c>
      <c r="J26" s="188">
        <v>31.17</v>
      </c>
      <c r="K26" s="221">
        <f t="shared" ref="K26:K44" si="1">I26-J26</f>
        <v>300</v>
      </c>
      <c r="L26" s="222"/>
    </row>
    <row r="27" spans="1:25">
      <c r="A27" s="411">
        <v>2001</v>
      </c>
      <c r="B27" s="249">
        <v>45324</v>
      </c>
      <c r="C27" s="253">
        <v>1472</v>
      </c>
      <c r="D27" s="419" t="s">
        <v>217</v>
      </c>
      <c r="E27" s="420"/>
      <c r="F27" s="420"/>
      <c r="G27" s="421"/>
      <c r="H27" s="341">
        <v>16056.57</v>
      </c>
      <c r="I27" s="216">
        <v>24.27</v>
      </c>
      <c r="J27" s="216">
        <v>21.35</v>
      </c>
      <c r="K27" s="278">
        <f t="shared" si="1"/>
        <v>2.9199999999999982</v>
      </c>
      <c r="L27" s="223"/>
    </row>
    <row r="28" spans="1:25">
      <c r="A28" s="410"/>
      <c r="B28" s="181">
        <v>45354</v>
      </c>
      <c r="C28" s="182">
        <v>1479</v>
      </c>
      <c r="D28" s="406" t="s">
        <v>218</v>
      </c>
      <c r="E28" s="407"/>
      <c r="F28" s="407"/>
      <c r="G28" s="408"/>
      <c r="H28" s="287">
        <v>38289.79</v>
      </c>
      <c r="I28" s="183">
        <v>45.12</v>
      </c>
      <c r="J28" s="183">
        <v>42.19</v>
      </c>
      <c r="K28" s="342">
        <f t="shared" si="1"/>
        <v>2.9299999999999997</v>
      </c>
      <c r="L28" s="225"/>
    </row>
    <row r="29" spans="1:25">
      <c r="A29" s="410"/>
      <c r="B29" s="181">
        <v>45354</v>
      </c>
      <c r="C29" s="182">
        <v>1491</v>
      </c>
      <c r="D29" s="403" t="s">
        <v>219</v>
      </c>
      <c r="E29" s="404"/>
      <c r="F29" s="404"/>
      <c r="G29" s="405"/>
      <c r="H29" s="287">
        <v>75421.86</v>
      </c>
      <c r="I29" s="183">
        <v>82.29</v>
      </c>
      <c r="J29" s="183">
        <v>81.34</v>
      </c>
      <c r="K29" s="342">
        <f t="shared" si="1"/>
        <v>0.95000000000000284</v>
      </c>
      <c r="L29" s="225"/>
    </row>
    <row r="30" spans="1:25">
      <c r="A30" s="410"/>
      <c r="B30" s="181">
        <v>45005</v>
      </c>
      <c r="C30" s="182">
        <v>1503</v>
      </c>
      <c r="D30" s="416" t="s">
        <v>61</v>
      </c>
      <c r="E30" s="417"/>
      <c r="F30" s="417"/>
      <c r="G30" s="418"/>
      <c r="H30" s="287">
        <v>2347.7600000000002</v>
      </c>
      <c r="I30" s="183">
        <v>26.82</v>
      </c>
      <c r="J30" s="183">
        <v>3.43</v>
      </c>
      <c r="K30" s="342">
        <f t="shared" ref="K30" si="2">I30-J30</f>
        <v>23.39</v>
      </c>
      <c r="L30" s="246">
        <f>K28+K29+K30</f>
        <v>27.270000000000003</v>
      </c>
    </row>
    <row r="31" spans="1:25">
      <c r="A31" s="410"/>
      <c r="B31" s="89">
        <v>45035</v>
      </c>
      <c r="C31" s="90">
        <v>1537</v>
      </c>
      <c r="D31" s="403" t="s">
        <v>63</v>
      </c>
      <c r="E31" s="404"/>
      <c r="F31" s="404"/>
      <c r="G31" s="405"/>
      <c r="H31" s="293">
        <v>293.47000000000003</v>
      </c>
      <c r="I31" s="65">
        <v>4</v>
      </c>
      <c r="J31" s="65">
        <v>1.1499999999999999</v>
      </c>
      <c r="K31" s="104">
        <f t="shared" si="1"/>
        <v>2.85</v>
      </c>
      <c r="L31" s="225"/>
    </row>
    <row r="32" spans="1:25" ht="13.5" thickBot="1">
      <c r="A32" s="412"/>
      <c r="B32" s="185">
        <v>45137</v>
      </c>
      <c r="C32" s="186">
        <v>1672</v>
      </c>
      <c r="D32" s="413" t="s">
        <v>64</v>
      </c>
      <c r="E32" s="414"/>
      <c r="F32" s="414"/>
      <c r="G32" s="415"/>
      <c r="H32" s="187">
        <v>2300.69</v>
      </c>
      <c r="I32" s="188">
        <v>25.73</v>
      </c>
      <c r="J32" s="188">
        <v>3.32</v>
      </c>
      <c r="K32" s="221">
        <f t="shared" si="1"/>
        <v>22.41</v>
      </c>
      <c r="L32" s="222"/>
    </row>
    <row r="33" spans="1:12">
      <c r="A33" s="148">
        <v>2002</v>
      </c>
      <c r="B33" s="331">
        <v>44998</v>
      </c>
      <c r="C33" s="332">
        <v>2037</v>
      </c>
      <c r="D33" s="416" t="s">
        <v>160</v>
      </c>
      <c r="E33" s="417"/>
      <c r="F33" s="417"/>
      <c r="G33" s="418"/>
      <c r="H33" s="286">
        <v>56.92</v>
      </c>
      <c r="I33" s="77">
        <v>62.3</v>
      </c>
      <c r="J33" s="77">
        <v>0.9</v>
      </c>
      <c r="K33" s="184">
        <f t="shared" si="1"/>
        <v>61.4</v>
      </c>
    </row>
    <row r="34" spans="1:12">
      <c r="A34" s="409">
        <v>2003</v>
      </c>
      <c r="B34" s="164">
        <v>45101</v>
      </c>
      <c r="C34" s="165">
        <v>2944</v>
      </c>
      <c r="D34" s="406" t="s">
        <v>54</v>
      </c>
      <c r="E34" s="407"/>
      <c r="F34" s="407"/>
      <c r="G34" s="408"/>
      <c r="H34" s="95">
        <v>3999.68</v>
      </c>
      <c r="I34" s="6">
        <v>7.99</v>
      </c>
      <c r="J34" s="6">
        <v>5</v>
      </c>
      <c r="K34" s="104">
        <f t="shared" ref="K34" si="3">I34-J34</f>
        <v>2.99</v>
      </c>
    </row>
    <row r="35" spans="1:12">
      <c r="A35" s="410"/>
      <c r="B35" s="164">
        <v>45114</v>
      </c>
      <c r="C35" s="165">
        <v>2981</v>
      </c>
      <c r="D35" s="406" t="s">
        <v>54</v>
      </c>
      <c r="E35" s="407"/>
      <c r="F35" s="407"/>
      <c r="G35" s="408"/>
      <c r="H35" s="95">
        <v>3999.68</v>
      </c>
      <c r="I35" s="6">
        <v>7.99</v>
      </c>
      <c r="J35" s="6">
        <v>5</v>
      </c>
      <c r="K35" s="104">
        <f t="shared" ref="K35" si="4">I35-J35</f>
        <v>2.99</v>
      </c>
    </row>
    <row r="36" spans="1:12">
      <c r="A36" s="410"/>
      <c r="B36" s="89">
        <v>45245</v>
      </c>
      <c r="C36" s="90">
        <v>3463</v>
      </c>
      <c r="D36" s="403" t="s">
        <v>54</v>
      </c>
      <c r="E36" s="404"/>
      <c r="F36" s="404"/>
      <c r="G36" s="405"/>
      <c r="H36" s="99">
        <v>8282.39</v>
      </c>
      <c r="I36" s="65">
        <v>10.36</v>
      </c>
      <c r="J36" s="65">
        <v>9.7799999999999994</v>
      </c>
      <c r="K36" s="104">
        <f t="shared" ref="K36" si="5">I36-J36</f>
        <v>0.58000000000000007</v>
      </c>
    </row>
    <row r="37" spans="1:12">
      <c r="A37" s="158">
        <v>2004</v>
      </c>
      <c r="B37" s="164">
        <v>44941</v>
      </c>
      <c r="C37" s="165">
        <v>3587</v>
      </c>
      <c r="D37" s="406" t="s">
        <v>100</v>
      </c>
      <c r="E37" s="407"/>
      <c r="F37" s="407"/>
      <c r="G37" s="408"/>
      <c r="H37" s="95">
        <v>1087.75</v>
      </c>
      <c r="I37" s="6">
        <v>15.05</v>
      </c>
      <c r="J37" s="6">
        <v>2.0099999999999998</v>
      </c>
      <c r="K37" s="104">
        <f t="shared" si="1"/>
        <v>13.040000000000001</v>
      </c>
    </row>
    <row r="38" spans="1:12">
      <c r="A38" s="163">
        <v>2005</v>
      </c>
      <c r="B38" s="89"/>
      <c r="C38" s="90"/>
      <c r="D38" s="144"/>
      <c r="E38" s="145"/>
      <c r="F38" s="145"/>
      <c r="G38" s="146"/>
      <c r="H38" s="99"/>
      <c r="I38" s="65"/>
      <c r="J38" s="65"/>
      <c r="K38" s="104">
        <f t="shared" si="1"/>
        <v>0</v>
      </c>
    </row>
    <row r="39" spans="1:12">
      <c r="A39" s="442">
        <v>2006</v>
      </c>
      <c r="B39" s="89">
        <v>45091</v>
      </c>
      <c r="C39" s="90">
        <v>6084</v>
      </c>
      <c r="D39" s="403" t="s">
        <v>54</v>
      </c>
      <c r="E39" s="404"/>
      <c r="F39" s="404"/>
      <c r="G39" s="405"/>
      <c r="H39" s="99">
        <v>32957.300000000003</v>
      </c>
      <c r="I39" s="65">
        <v>43.47</v>
      </c>
      <c r="J39" s="65">
        <v>36.67</v>
      </c>
      <c r="K39" s="104">
        <f t="shared" si="1"/>
        <v>6.7999999999999972</v>
      </c>
    </row>
    <row r="40" spans="1:12">
      <c r="A40" s="440"/>
      <c r="B40" s="89">
        <v>45204</v>
      </c>
      <c r="C40" s="90">
        <v>6373</v>
      </c>
      <c r="D40" s="403" t="s">
        <v>108</v>
      </c>
      <c r="E40" s="404"/>
      <c r="F40" s="404"/>
      <c r="G40" s="405"/>
      <c r="H40" s="99">
        <v>2000</v>
      </c>
      <c r="I40" s="65">
        <v>22.68</v>
      </c>
      <c r="J40" s="65">
        <v>3.24</v>
      </c>
      <c r="K40" s="104">
        <f t="shared" si="1"/>
        <v>19.439999999999998</v>
      </c>
    </row>
    <row r="41" spans="1:12">
      <c r="A41" s="443"/>
      <c r="B41" s="89">
        <v>45267</v>
      </c>
      <c r="C41" s="90">
        <v>6513</v>
      </c>
      <c r="D41" s="403" t="s">
        <v>100</v>
      </c>
      <c r="E41" s="404"/>
      <c r="F41" s="404"/>
      <c r="G41" s="405"/>
      <c r="H41" s="99">
        <v>2053.0700000000002</v>
      </c>
      <c r="I41" s="65">
        <v>27.92</v>
      </c>
      <c r="J41" s="65">
        <v>3.3</v>
      </c>
      <c r="K41" s="104">
        <f t="shared" si="1"/>
        <v>24.62</v>
      </c>
    </row>
    <row r="42" spans="1:12" ht="13.5" thickBot="1">
      <c r="A42" s="277">
        <v>2007</v>
      </c>
      <c r="B42" s="185">
        <v>45041</v>
      </c>
      <c r="C42" s="186">
        <v>6870</v>
      </c>
      <c r="D42" s="413" t="s">
        <v>58</v>
      </c>
      <c r="E42" s="414"/>
      <c r="F42" s="414"/>
      <c r="G42" s="415"/>
      <c r="H42" s="187">
        <v>10483</v>
      </c>
      <c r="I42" s="188">
        <v>12.78</v>
      </c>
      <c r="J42" s="188">
        <v>12.4</v>
      </c>
      <c r="K42" s="221">
        <f t="shared" si="1"/>
        <v>0.37999999999999901</v>
      </c>
      <c r="L42" s="222"/>
    </row>
    <row r="43" spans="1:12">
      <c r="A43" s="440">
        <v>2010</v>
      </c>
      <c r="B43" s="181">
        <v>44976</v>
      </c>
      <c r="C43" s="182">
        <v>9263</v>
      </c>
      <c r="D43" s="416" t="s">
        <v>110</v>
      </c>
      <c r="E43" s="417"/>
      <c r="F43" s="417"/>
      <c r="G43" s="418"/>
      <c r="H43" s="292">
        <v>239.75</v>
      </c>
      <c r="I43" s="183">
        <v>37.11</v>
      </c>
      <c r="J43" s="183">
        <v>3.82</v>
      </c>
      <c r="K43" s="184">
        <f t="shared" si="1"/>
        <v>33.29</v>
      </c>
      <c r="L43" s="225"/>
    </row>
    <row r="44" spans="1:12" ht="13.5" thickBot="1">
      <c r="A44" s="441"/>
      <c r="B44" s="324">
        <v>45169</v>
      </c>
      <c r="C44" s="325">
        <v>9676</v>
      </c>
      <c r="D44" s="437" t="s">
        <v>54</v>
      </c>
      <c r="E44" s="438"/>
      <c r="F44" s="438"/>
      <c r="G44" s="439"/>
      <c r="H44" s="71">
        <v>9656.3700000000008</v>
      </c>
      <c r="I44" s="275">
        <v>89.09</v>
      </c>
      <c r="J44" s="275">
        <v>10.49</v>
      </c>
      <c r="K44" s="221">
        <f t="shared" si="1"/>
        <v>78.600000000000009</v>
      </c>
      <c r="L44" s="222"/>
    </row>
    <row r="45" spans="1:12">
      <c r="A45" s="340"/>
      <c r="B45" s="181"/>
      <c r="C45" s="182"/>
      <c r="D45" s="289"/>
      <c r="E45" s="290"/>
      <c r="F45" s="290"/>
      <c r="G45" s="291"/>
      <c r="H45" s="292"/>
      <c r="I45" s="183"/>
      <c r="J45" s="183"/>
      <c r="K45" s="184"/>
    </row>
  </sheetData>
  <mergeCells count="33">
    <mergeCell ref="D44:G44"/>
    <mergeCell ref="A43:A44"/>
    <mergeCell ref="D35:G35"/>
    <mergeCell ref="D37:G37"/>
    <mergeCell ref="A39:A41"/>
    <mergeCell ref="D43:G43"/>
    <mergeCell ref="D39:G39"/>
    <mergeCell ref="D40:G40"/>
    <mergeCell ref="D41:G41"/>
    <mergeCell ref="D42:G42"/>
    <mergeCell ref="D24:G24"/>
    <mergeCell ref="D26:G26"/>
    <mergeCell ref="D27:G27"/>
    <mergeCell ref="D31:G31"/>
    <mergeCell ref="A20:N20"/>
    <mergeCell ref="A22:A23"/>
    <mergeCell ref="B22:B23"/>
    <mergeCell ref="C22:C23"/>
    <mergeCell ref="D22:G23"/>
    <mergeCell ref="H22:H23"/>
    <mergeCell ref="I22:J22"/>
    <mergeCell ref="K22:K23"/>
    <mergeCell ref="A24:A25"/>
    <mergeCell ref="D25:G25"/>
    <mergeCell ref="D36:G36"/>
    <mergeCell ref="D34:G34"/>
    <mergeCell ref="A34:A36"/>
    <mergeCell ref="A27:A32"/>
    <mergeCell ref="D32:G32"/>
    <mergeCell ref="D30:G30"/>
    <mergeCell ref="D28:G28"/>
    <mergeCell ref="D29:G29"/>
    <mergeCell ref="D33:G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>
      <selection activeCell="A5" sqref="A5:XFD5"/>
    </sheetView>
  </sheetViews>
  <sheetFormatPr defaultRowHeight="12.75"/>
  <cols>
    <col min="1" max="1" width="5" style="4" bestFit="1" customWidth="1"/>
    <col min="2" max="2" width="7" style="4" bestFit="1" customWidth="1"/>
    <col min="3" max="3" width="6.5546875" style="4" bestFit="1" customWidth="1"/>
    <col min="4" max="4" width="3.88671875" style="4" bestFit="1" customWidth="1"/>
    <col min="5" max="5" width="5.6640625" style="4" bestFit="1" customWidth="1"/>
    <col min="6" max="6" width="6.44140625" style="4" bestFit="1" customWidth="1"/>
    <col min="7" max="7" width="7.21875" style="4" bestFit="1" customWidth="1"/>
    <col min="8" max="8" width="9.44140625" style="4" bestFit="1" customWidth="1"/>
    <col min="9" max="9" width="8.5546875" style="4" bestFit="1" customWidth="1"/>
    <col min="10" max="10" width="10.44140625" style="4" bestFit="1" customWidth="1"/>
    <col min="11" max="11" width="9" style="4" bestFit="1" customWidth="1"/>
    <col min="12" max="12" width="7.44140625" style="4" bestFit="1" customWidth="1"/>
    <col min="13" max="14" width="9" style="4" bestFit="1" customWidth="1"/>
    <col min="15" max="15" width="7.21875" style="4" bestFit="1" customWidth="1"/>
    <col min="16" max="16" width="3.21875" style="4" bestFit="1" customWidth="1"/>
    <col min="17" max="17" width="8.88671875" style="4"/>
    <col min="18" max="18" width="14" style="4" bestFit="1" customWidth="1"/>
    <col min="19" max="16384" width="8.88671875" style="4"/>
  </cols>
  <sheetData>
    <row r="1" spans="1:15" ht="12.75" customHeight="1">
      <c r="A1" s="93"/>
      <c r="B1" s="51" t="s">
        <v>4</v>
      </c>
      <c r="C1" s="50" t="s">
        <v>5</v>
      </c>
      <c r="D1" s="51" t="s">
        <v>6</v>
      </c>
      <c r="E1" s="49" t="s">
        <v>7</v>
      </c>
      <c r="F1" s="51" t="s">
        <v>2</v>
      </c>
      <c r="G1" s="50" t="s">
        <v>8</v>
      </c>
      <c r="H1" s="51" t="s">
        <v>9</v>
      </c>
      <c r="I1" s="49" t="s">
        <v>10</v>
      </c>
      <c r="J1" s="51" t="s">
        <v>11</v>
      </c>
      <c r="K1" s="50" t="s">
        <v>12</v>
      </c>
      <c r="L1" s="51" t="s">
        <v>13</v>
      </c>
      <c r="M1" s="49" t="s">
        <v>14</v>
      </c>
      <c r="N1" s="94" t="s">
        <v>3</v>
      </c>
    </row>
    <row r="2" spans="1:15">
      <c r="A2" s="9">
        <v>1998</v>
      </c>
      <c r="B2" s="11"/>
      <c r="C2" s="11"/>
      <c r="D2" s="11"/>
      <c r="E2" s="11"/>
      <c r="F2" s="11"/>
      <c r="G2" s="11"/>
      <c r="H2" s="11"/>
      <c r="I2" s="77">
        <v>0.3</v>
      </c>
      <c r="J2" s="77"/>
      <c r="K2" s="77"/>
      <c r="L2" s="77"/>
      <c r="M2" s="77"/>
      <c r="N2" s="77">
        <f t="shared" ref="N2:N17" si="0">SUM(B2:M2)</f>
        <v>0.3</v>
      </c>
    </row>
    <row r="3" spans="1:15">
      <c r="A3" s="100">
        <v>1999</v>
      </c>
      <c r="B3" s="6"/>
      <c r="C3" s="6"/>
      <c r="D3" s="6"/>
      <c r="E3" s="6"/>
      <c r="F3" s="6"/>
      <c r="G3" s="6"/>
      <c r="H3" s="6"/>
      <c r="I3" s="6">
        <v>0.05</v>
      </c>
      <c r="J3" s="6">
        <v>16.37</v>
      </c>
      <c r="K3" s="6"/>
      <c r="L3" s="6"/>
      <c r="M3" s="6"/>
      <c r="N3" s="77">
        <f t="shared" si="0"/>
        <v>16.420000000000002</v>
      </c>
      <c r="O3" s="8"/>
    </row>
    <row r="4" spans="1:15">
      <c r="A4" s="3">
        <v>2000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7">
        <f t="shared" si="0"/>
        <v>0</v>
      </c>
      <c r="O4" s="8"/>
    </row>
    <row r="5" spans="1:15">
      <c r="A5" s="3">
        <v>2001</v>
      </c>
      <c r="B5" s="6"/>
      <c r="C5" s="6">
        <v>22.74</v>
      </c>
      <c r="D5" s="6"/>
      <c r="E5" s="6"/>
      <c r="F5" s="6"/>
      <c r="G5" s="6"/>
      <c r="H5" s="6">
        <v>160.80000000000001</v>
      </c>
      <c r="I5" s="6"/>
      <c r="J5" s="6"/>
      <c r="K5" s="6"/>
      <c r="L5" s="6"/>
      <c r="M5" s="6"/>
      <c r="N5" s="77">
        <f t="shared" si="0"/>
        <v>183.54000000000002</v>
      </c>
      <c r="O5" s="8"/>
    </row>
    <row r="6" spans="1:15">
      <c r="A6" s="3">
        <v>2002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7">
        <f t="shared" si="0"/>
        <v>0</v>
      </c>
      <c r="O6" s="8"/>
    </row>
    <row r="7" spans="1:15">
      <c r="A7" s="3">
        <v>2003</v>
      </c>
      <c r="B7" s="95"/>
      <c r="C7" s="95"/>
      <c r="D7" s="95"/>
      <c r="E7" s="95"/>
      <c r="F7" s="95"/>
      <c r="G7" s="95"/>
      <c r="H7" s="95">
        <v>2.99</v>
      </c>
      <c r="I7" s="95"/>
      <c r="J7" s="95"/>
      <c r="K7" s="95"/>
      <c r="L7" s="95">
        <v>4.22</v>
      </c>
      <c r="M7" s="95"/>
      <c r="N7" s="77">
        <f t="shared" si="0"/>
        <v>7.21</v>
      </c>
      <c r="O7" s="8"/>
    </row>
    <row r="8" spans="1:15">
      <c r="A8" s="3">
        <v>2004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0</v>
      </c>
      <c r="O8" s="8"/>
    </row>
    <row r="9" spans="1:15">
      <c r="A9" s="3">
        <v>2005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7">
        <f t="shared" si="0"/>
        <v>0</v>
      </c>
      <c r="O9" s="8"/>
    </row>
    <row r="10" spans="1:15">
      <c r="A10" s="3">
        <v>2006</v>
      </c>
      <c r="B10" s="6"/>
      <c r="C10" s="6"/>
      <c r="D10" s="6"/>
      <c r="E10" s="6"/>
      <c r="F10" s="6"/>
      <c r="G10" s="6">
        <v>48.82</v>
      </c>
      <c r="H10" s="6"/>
      <c r="I10" s="6"/>
      <c r="J10" s="6"/>
      <c r="K10" s="6"/>
      <c r="L10" s="6"/>
      <c r="M10" s="6"/>
      <c r="N10" s="77">
        <f t="shared" si="0"/>
        <v>48.82</v>
      </c>
      <c r="O10" s="8"/>
    </row>
    <row r="11" spans="1:15">
      <c r="A11" s="3">
        <v>2007</v>
      </c>
      <c r="B11" s="6"/>
      <c r="C11" s="6"/>
      <c r="D11" s="6"/>
      <c r="E11" s="6">
        <v>2.79</v>
      </c>
      <c r="F11" s="6"/>
      <c r="G11" s="6">
        <v>173.49</v>
      </c>
      <c r="H11" s="6"/>
      <c r="I11" s="6"/>
      <c r="J11" s="6"/>
      <c r="K11" s="6"/>
      <c r="L11" s="6"/>
      <c r="M11" s="6"/>
      <c r="N11" s="77">
        <f t="shared" si="0"/>
        <v>176.28</v>
      </c>
      <c r="O11" s="8"/>
    </row>
    <row r="12" spans="1:15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>
        <f t="shared" si="0"/>
        <v>0</v>
      </c>
      <c r="O12" s="8"/>
    </row>
    <row r="13" spans="1:15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7">
        <f t="shared" si="0"/>
        <v>0</v>
      </c>
      <c r="O13" s="8"/>
    </row>
    <row r="14" spans="1:15">
      <c r="A14" s="3">
        <v>2010</v>
      </c>
      <c r="B14" s="6"/>
      <c r="C14" s="6"/>
      <c r="D14" s="6"/>
      <c r="E14" s="6"/>
      <c r="F14" s="6">
        <v>40.46</v>
      </c>
      <c r="G14" s="6"/>
      <c r="H14" s="6"/>
      <c r="I14" s="6"/>
      <c r="J14" s="6"/>
      <c r="K14" s="6"/>
      <c r="L14" s="6"/>
      <c r="M14" s="6"/>
      <c r="N14" s="77">
        <f t="shared" si="0"/>
        <v>40.46</v>
      </c>
      <c r="O14" s="8"/>
    </row>
    <row r="15" spans="1:15">
      <c r="A15" s="3">
        <v>2011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7">
        <f t="shared" si="0"/>
        <v>0</v>
      </c>
      <c r="O15" s="8"/>
    </row>
    <row r="16" spans="1:15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 t="shared" si="0"/>
        <v>0</v>
      </c>
      <c r="O16" s="8"/>
    </row>
    <row r="17" spans="1:18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7">
        <f t="shared" si="0"/>
        <v>0</v>
      </c>
      <c r="O17" s="7" t="s">
        <v>1</v>
      </c>
      <c r="P17" s="7" t="s">
        <v>2</v>
      </c>
    </row>
    <row r="18" spans="1:18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>
        <f>SUM(N2:N17)</f>
        <v>473.03000000000003</v>
      </c>
    </row>
    <row r="20" spans="1:18" ht="15.75" customHeight="1">
      <c r="A20" s="422" t="s">
        <v>191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</row>
    <row r="21" spans="1:18" ht="1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3" spans="1:18">
      <c r="A23" s="4">
        <v>2003</v>
      </c>
      <c r="B23" s="444">
        <v>2944</v>
      </c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</row>
    <row r="27" spans="1:18">
      <c r="A27" s="423" t="s">
        <v>46</v>
      </c>
      <c r="B27" s="423" t="s">
        <v>49</v>
      </c>
      <c r="C27" s="425" t="s">
        <v>56</v>
      </c>
      <c r="D27" s="427" t="s">
        <v>52</v>
      </c>
      <c r="E27" s="428"/>
      <c r="F27" s="428"/>
      <c r="G27" s="429"/>
      <c r="H27" s="433" t="s">
        <v>57</v>
      </c>
      <c r="I27" s="434" t="s">
        <v>53</v>
      </c>
      <c r="J27" s="435"/>
      <c r="K27" s="423" t="s">
        <v>48</v>
      </c>
    </row>
    <row r="28" spans="1:18">
      <c r="A28" s="424"/>
      <c r="B28" s="424"/>
      <c r="C28" s="426"/>
      <c r="D28" s="430"/>
      <c r="E28" s="431"/>
      <c r="F28" s="431"/>
      <c r="G28" s="432"/>
      <c r="H28" s="433"/>
      <c r="I28" s="3" t="s">
        <v>51</v>
      </c>
      <c r="J28" s="66" t="s">
        <v>47</v>
      </c>
      <c r="K28" s="424"/>
      <c r="R28" s="97"/>
    </row>
    <row r="29" spans="1:18" ht="13.5" thickBot="1">
      <c r="A29" s="220">
        <v>1998</v>
      </c>
      <c r="B29" s="185">
        <v>44074</v>
      </c>
      <c r="C29" s="186">
        <v>9</v>
      </c>
      <c r="D29" s="413" t="s">
        <v>58</v>
      </c>
      <c r="E29" s="414"/>
      <c r="F29" s="414"/>
      <c r="G29" s="415"/>
      <c r="H29" s="187">
        <v>10564.93</v>
      </c>
      <c r="I29" s="188"/>
      <c r="J29" s="188"/>
      <c r="K29" s="221">
        <v>0.3</v>
      </c>
      <c r="L29" s="222"/>
      <c r="R29" s="8"/>
    </row>
    <row r="30" spans="1:18">
      <c r="A30" s="411">
        <v>1999</v>
      </c>
      <c r="B30" s="456">
        <v>45146</v>
      </c>
      <c r="C30" s="458">
        <v>596</v>
      </c>
      <c r="D30" s="463" t="s">
        <v>54</v>
      </c>
      <c r="E30" s="464"/>
      <c r="F30" s="464"/>
      <c r="G30" s="465"/>
      <c r="H30" s="477">
        <v>20779.669999999998</v>
      </c>
      <c r="I30" s="216">
        <v>135.11000000000001</v>
      </c>
      <c r="J30" s="216">
        <v>135.07</v>
      </c>
      <c r="K30" s="216">
        <f t="shared" ref="K30:K31" si="1">I30-J30</f>
        <v>4.0000000000020464E-2</v>
      </c>
      <c r="L30" s="223"/>
      <c r="R30" s="8"/>
    </row>
    <row r="31" spans="1:18">
      <c r="A31" s="410"/>
      <c r="B31" s="457"/>
      <c r="C31" s="459"/>
      <c r="D31" s="416"/>
      <c r="E31" s="417"/>
      <c r="F31" s="417"/>
      <c r="G31" s="418"/>
      <c r="H31" s="389"/>
      <c r="I31" s="65">
        <v>25.98</v>
      </c>
      <c r="J31" s="65">
        <v>25.97</v>
      </c>
      <c r="K31" s="65">
        <f t="shared" si="1"/>
        <v>1.0000000000001563E-2</v>
      </c>
      <c r="L31" s="224">
        <f>K30+K31</f>
        <v>5.0000000000022027E-2</v>
      </c>
      <c r="R31" s="8"/>
    </row>
    <row r="32" spans="1:18">
      <c r="A32" s="410"/>
      <c r="B32" s="446">
        <v>45172</v>
      </c>
      <c r="C32" s="448">
        <v>622</v>
      </c>
      <c r="D32" s="450" t="s">
        <v>54</v>
      </c>
      <c r="E32" s="451"/>
      <c r="F32" s="451"/>
      <c r="G32" s="452"/>
      <c r="H32" s="388">
        <v>234.78</v>
      </c>
      <c r="I32" s="65">
        <v>15.26</v>
      </c>
      <c r="J32" s="65">
        <v>1.53</v>
      </c>
      <c r="K32" s="65">
        <f t="shared" ref="K32:K33" si="2">I32-J32</f>
        <v>13.73</v>
      </c>
      <c r="L32" s="225"/>
      <c r="R32" s="8"/>
    </row>
    <row r="33" spans="1:18" ht="13.5" thickBot="1">
      <c r="A33" s="412"/>
      <c r="B33" s="447"/>
      <c r="C33" s="449"/>
      <c r="D33" s="453"/>
      <c r="E33" s="454"/>
      <c r="F33" s="454"/>
      <c r="G33" s="455"/>
      <c r="H33" s="398"/>
      <c r="I33" s="188">
        <v>2.93</v>
      </c>
      <c r="J33" s="188">
        <v>0.28999999999999998</v>
      </c>
      <c r="K33" s="188">
        <f t="shared" si="2"/>
        <v>2.64</v>
      </c>
      <c r="L33" s="226">
        <f>K32+K33</f>
        <v>16.37</v>
      </c>
      <c r="R33" s="8"/>
    </row>
    <row r="34" spans="1:18" ht="13.5" thickBot="1">
      <c r="A34" s="227">
        <v>2000</v>
      </c>
      <c r="B34" s="228"/>
      <c r="C34" s="229"/>
      <c r="D34" s="460"/>
      <c r="E34" s="461"/>
      <c r="F34" s="461"/>
      <c r="G34" s="462"/>
      <c r="H34" s="230"/>
      <c r="I34" s="231"/>
      <c r="J34" s="231"/>
      <c r="K34" s="232"/>
      <c r="L34" s="233"/>
    </row>
    <row r="35" spans="1:18">
      <c r="A35" s="411">
        <v>2001</v>
      </c>
      <c r="B35" s="456">
        <v>45324</v>
      </c>
      <c r="C35" s="458">
        <v>1472</v>
      </c>
      <c r="D35" s="463" t="s">
        <v>217</v>
      </c>
      <c r="E35" s="464"/>
      <c r="F35" s="464"/>
      <c r="G35" s="465"/>
      <c r="H35" s="477">
        <v>16056.57</v>
      </c>
      <c r="I35" s="216">
        <v>123.44</v>
      </c>
      <c r="J35" s="216">
        <v>104.37</v>
      </c>
      <c r="K35" s="216">
        <f t="shared" ref="K35:K55" si="3">I35-J35</f>
        <v>19.069999999999993</v>
      </c>
      <c r="L35" s="223"/>
    </row>
    <row r="36" spans="1:18">
      <c r="A36" s="410"/>
      <c r="B36" s="457"/>
      <c r="C36" s="459"/>
      <c r="D36" s="416"/>
      <c r="E36" s="417"/>
      <c r="F36" s="417"/>
      <c r="G36" s="418"/>
      <c r="H36" s="389"/>
      <c r="I36" s="65">
        <v>23.74</v>
      </c>
      <c r="J36" s="65">
        <v>20.07</v>
      </c>
      <c r="K36" s="65">
        <f t="shared" si="3"/>
        <v>3.6699999999999982</v>
      </c>
      <c r="L36" s="224">
        <f>K35+K36</f>
        <v>22.739999999999991</v>
      </c>
    </row>
    <row r="37" spans="1:18">
      <c r="A37" s="410"/>
      <c r="B37" s="488">
        <v>45137</v>
      </c>
      <c r="C37" s="489">
        <v>1672</v>
      </c>
      <c r="D37" s="490" t="s">
        <v>64</v>
      </c>
      <c r="E37" s="491"/>
      <c r="F37" s="491"/>
      <c r="G37" s="492"/>
      <c r="H37" s="493">
        <v>2300.69</v>
      </c>
      <c r="I37" s="183">
        <v>149.82</v>
      </c>
      <c r="J37" s="183">
        <v>14.95</v>
      </c>
      <c r="K37" s="183">
        <f t="shared" ref="K37:K38" si="4">I37-J37</f>
        <v>134.87</v>
      </c>
      <c r="L37" s="225"/>
    </row>
    <row r="38" spans="1:18" ht="13.5" thickBot="1">
      <c r="A38" s="412"/>
      <c r="B38" s="447"/>
      <c r="C38" s="449"/>
      <c r="D38" s="453"/>
      <c r="E38" s="454"/>
      <c r="F38" s="454"/>
      <c r="G38" s="455"/>
      <c r="H38" s="398"/>
      <c r="I38" s="188">
        <v>28.81</v>
      </c>
      <c r="J38" s="188">
        <v>2.88</v>
      </c>
      <c r="K38" s="188">
        <f t="shared" si="4"/>
        <v>25.93</v>
      </c>
      <c r="L38" s="226">
        <f>K37+K38</f>
        <v>160.80000000000001</v>
      </c>
    </row>
    <row r="39" spans="1:18">
      <c r="A39" s="148">
        <v>2002</v>
      </c>
      <c r="B39" s="181"/>
      <c r="C39" s="182"/>
      <c r="D39" s="416"/>
      <c r="E39" s="417"/>
      <c r="F39" s="417"/>
      <c r="G39" s="418"/>
      <c r="H39" s="292"/>
      <c r="I39" s="183"/>
      <c r="J39" s="183"/>
      <c r="K39" s="183">
        <f t="shared" si="3"/>
        <v>0</v>
      </c>
    </row>
    <row r="40" spans="1:18">
      <c r="A40" s="409">
        <v>2003</v>
      </c>
      <c r="B40" s="89">
        <v>45114</v>
      </c>
      <c r="C40" s="90">
        <v>2981</v>
      </c>
      <c r="D40" s="403" t="s">
        <v>54</v>
      </c>
      <c r="E40" s="404"/>
      <c r="F40" s="404"/>
      <c r="G40" s="405"/>
      <c r="H40" s="88">
        <v>3999.68</v>
      </c>
      <c r="I40" s="65">
        <v>7.99</v>
      </c>
      <c r="J40" s="65">
        <v>5</v>
      </c>
      <c r="K40" s="104">
        <f t="shared" si="3"/>
        <v>2.99</v>
      </c>
    </row>
    <row r="41" spans="1:18">
      <c r="A41" s="410"/>
      <c r="B41" s="446">
        <v>45245</v>
      </c>
      <c r="C41" s="448">
        <v>3463</v>
      </c>
      <c r="D41" s="450" t="s">
        <v>54</v>
      </c>
      <c r="E41" s="451"/>
      <c r="F41" s="451"/>
      <c r="G41" s="452"/>
      <c r="H41" s="388">
        <v>8282.39</v>
      </c>
      <c r="I41" s="65">
        <v>57.38</v>
      </c>
      <c r="J41" s="65">
        <v>53.84</v>
      </c>
      <c r="K41" s="65">
        <f t="shared" ref="K41:K42" si="5">I41-J41</f>
        <v>3.5399999999999991</v>
      </c>
    </row>
    <row r="42" spans="1:18">
      <c r="A42" s="436"/>
      <c r="B42" s="457"/>
      <c r="C42" s="459"/>
      <c r="D42" s="416"/>
      <c r="E42" s="417"/>
      <c r="F42" s="417"/>
      <c r="G42" s="418"/>
      <c r="H42" s="389"/>
      <c r="I42" s="65">
        <v>11.03</v>
      </c>
      <c r="J42" s="65">
        <v>10.35</v>
      </c>
      <c r="K42" s="65">
        <f t="shared" si="5"/>
        <v>0.67999999999999972</v>
      </c>
      <c r="L42" s="112">
        <f>K41+K42</f>
        <v>4.2199999999999989</v>
      </c>
    </row>
    <row r="43" spans="1:18">
      <c r="A43" s="3"/>
      <c r="B43" s="89"/>
      <c r="C43" s="90"/>
      <c r="D43" s="403"/>
      <c r="E43" s="404"/>
      <c r="F43" s="404"/>
      <c r="G43" s="405"/>
      <c r="H43" s="88"/>
      <c r="I43" s="65"/>
      <c r="J43" s="65"/>
      <c r="K43" s="65">
        <f t="shared" si="3"/>
        <v>0</v>
      </c>
    </row>
    <row r="44" spans="1:18">
      <c r="A44" s="442">
        <v>2006</v>
      </c>
      <c r="B44" s="446">
        <v>45091</v>
      </c>
      <c r="C44" s="448">
        <v>6084</v>
      </c>
      <c r="D44" s="450" t="s">
        <v>54</v>
      </c>
      <c r="E44" s="451"/>
      <c r="F44" s="451"/>
      <c r="G44" s="452"/>
      <c r="H44" s="388">
        <v>32957.300000000003</v>
      </c>
      <c r="I44" s="65">
        <v>255.17</v>
      </c>
      <c r="J44" s="65">
        <v>214.22</v>
      </c>
      <c r="K44" s="65">
        <f t="shared" si="3"/>
        <v>40.949999999999989</v>
      </c>
    </row>
    <row r="45" spans="1:18">
      <c r="A45" s="443"/>
      <c r="B45" s="457"/>
      <c r="C45" s="459"/>
      <c r="D45" s="416"/>
      <c r="E45" s="417"/>
      <c r="F45" s="417"/>
      <c r="G45" s="418"/>
      <c r="H45" s="389"/>
      <c r="I45" s="65">
        <v>49.07</v>
      </c>
      <c r="J45" s="65">
        <v>41.2</v>
      </c>
      <c r="K45" s="65">
        <f t="shared" si="3"/>
        <v>7.8699999999999974</v>
      </c>
      <c r="L45" s="112">
        <f>K44+K45</f>
        <v>48.819999999999986</v>
      </c>
    </row>
    <row r="46" spans="1:18">
      <c r="A46" s="3"/>
      <c r="B46" s="89"/>
      <c r="C46" s="90"/>
      <c r="D46" s="108"/>
      <c r="E46" s="109"/>
      <c r="F46" s="109"/>
      <c r="G46" s="110"/>
      <c r="H46" s="88"/>
      <c r="I46" s="65"/>
      <c r="J46" s="65"/>
      <c r="K46" s="65"/>
    </row>
    <row r="47" spans="1:18">
      <c r="A47" s="409">
        <v>2007</v>
      </c>
      <c r="B47" s="446">
        <v>45041</v>
      </c>
      <c r="C47" s="448">
        <v>6870</v>
      </c>
      <c r="D47" s="450" t="s">
        <v>58</v>
      </c>
      <c r="E47" s="451"/>
      <c r="F47" s="451"/>
      <c r="G47" s="452"/>
      <c r="H47" s="388">
        <v>10483.299999999999</v>
      </c>
      <c r="I47" s="65">
        <v>70.48</v>
      </c>
      <c r="J47" s="65">
        <v>68.14</v>
      </c>
      <c r="K47" s="114">
        <f t="shared" ref="K47:K48" si="6">I47-J47</f>
        <v>2.3400000000000034</v>
      </c>
      <c r="L47" s="225"/>
    </row>
    <row r="48" spans="1:18">
      <c r="A48" s="410"/>
      <c r="B48" s="457"/>
      <c r="C48" s="459"/>
      <c r="D48" s="416"/>
      <c r="E48" s="417"/>
      <c r="F48" s="417"/>
      <c r="G48" s="418"/>
      <c r="H48" s="389"/>
      <c r="I48" s="65">
        <v>13.55</v>
      </c>
      <c r="J48" s="65">
        <v>13.1</v>
      </c>
      <c r="K48" s="65">
        <f t="shared" si="6"/>
        <v>0.45000000000000107</v>
      </c>
      <c r="L48" s="224">
        <f>K47+K48</f>
        <v>2.7900000000000045</v>
      </c>
    </row>
    <row r="49" spans="1:14">
      <c r="A49" s="410"/>
      <c r="B49" s="446">
        <v>45092</v>
      </c>
      <c r="C49" s="448">
        <v>7054</v>
      </c>
      <c r="D49" s="450" t="s">
        <v>54</v>
      </c>
      <c r="E49" s="451"/>
      <c r="F49" s="451"/>
      <c r="G49" s="452"/>
      <c r="H49" s="388">
        <v>16913.93</v>
      </c>
      <c r="I49" s="65">
        <v>255.45</v>
      </c>
      <c r="J49" s="65">
        <v>109.94</v>
      </c>
      <c r="K49" s="114">
        <f t="shared" ref="K49:K50" si="7">I49-J49</f>
        <v>145.51</v>
      </c>
      <c r="L49" s="225"/>
    </row>
    <row r="50" spans="1:14" ht="13.5" thickBot="1">
      <c r="A50" s="412"/>
      <c r="B50" s="447"/>
      <c r="C50" s="449"/>
      <c r="D50" s="453"/>
      <c r="E50" s="454"/>
      <c r="F50" s="454"/>
      <c r="G50" s="455"/>
      <c r="H50" s="398"/>
      <c r="I50" s="188">
        <v>49.12</v>
      </c>
      <c r="J50" s="188">
        <v>21.14</v>
      </c>
      <c r="K50" s="188">
        <f t="shared" si="7"/>
        <v>27.979999999999997</v>
      </c>
      <c r="L50" s="226">
        <f>K49+K50</f>
        <v>173.48999999999998</v>
      </c>
    </row>
    <row r="51" spans="1:14">
      <c r="A51" s="440">
        <v>2010</v>
      </c>
      <c r="B51" s="478">
        <v>45052</v>
      </c>
      <c r="C51" s="480">
        <v>9431</v>
      </c>
      <c r="D51" s="482" t="s">
        <v>58</v>
      </c>
      <c r="E51" s="483"/>
      <c r="F51" s="483"/>
      <c r="G51" s="484"/>
      <c r="H51" s="392">
        <v>6897.1</v>
      </c>
      <c r="I51" s="77">
        <v>59.26</v>
      </c>
      <c r="J51" s="77">
        <v>44.83</v>
      </c>
      <c r="K51" s="183">
        <f t="shared" ref="K51:K52" si="8">I51-J51</f>
        <v>14.43</v>
      </c>
      <c r="L51" s="225"/>
      <c r="N51" s="169" t="s">
        <v>180</v>
      </c>
    </row>
    <row r="52" spans="1:14">
      <c r="A52" s="440"/>
      <c r="B52" s="479"/>
      <c r="C52" s="481"/>
      <c r="D52" s="485"/>
      <c r="E52" s="486"/>
      <c r="F52" s="486"/>
      <c r="G52" s="487"/>
      <c r="H52" s="393"/>
      <c r="I52" s="6">
        <v>11.4</v>
      </c>
      <c r="J52" s="6">
        <v>8.6199999999999992</v>
      </c>
      <c r="K52" s="65">
        <f t="shared" si="8"/>
        <v>2.7800000000000011</v>
      </c>
      <c r="L52" s="224"/>
      <c r="N52" s="168"/>
    </row>
    <row r="53" spans="1:14">
      <c r="A53" s="440"/>
      <c r="B53" s="466">
        <v>45055</v>
      </c>
      <c r="C53" s="468">
        <v>9432</v>
      </c>
      <c r="D53" s="470" t="s">
        <v>54</v>
      </c>
      <c r="E53" s="471"/>
      <c r="F53" s="471"/>
      <c r="G53" s="472"/>
      <c r="H53" s="476">
        <v>6117.01</v>
      </c>
      <c r="I53" s="6">
        <v>59.26</v>
      </c>
      <c r="J53" s="6">
        <v>39.76</v>
      </c>
      <c r="K53" s="65">
        <f t="shared" ref="K53:K54" si="9">I53-J53</f>
        <v>19.5</v>
      </c>
      <c r="L53" s="225"/>
      <c r="N53" s="169" t="s">
        <v>180</v>
      </c>
    </row>
    <row r="54" spans="1:14" ht="13.5" thickBot="1">
      <c r="A54" s="441"/>
      <c r="B54" s="467"/>
      <c r="C54" s="469"/>
      <c r="D54" s="473"/>
      <c r="E54" s="474"/>
      <c r="F54" s="474"/>
      <c r="G54" s="475"/>
      <c r="H54" s="402"/>
      <c r="I54" s="275">
        <v>11.4</v>
      </c>
      <c r="J54" s="275">
        <v>7.65</v>
      </c>
      <c r="K54" s="188">
        <f t="shared" si="9"/>
        <v>3.75</v>
      </c>
      <c r="L54" s="226">
        <f>SUM(K51:K54)</f>
        <v>40.46</v>
      </c>
    </row>
    <row r="55" spans="1:14">
      <c r="A55" s="9"/>
      <c r="B55" s="181"/>
      <c r="C55" s="203"/>
      <c r="D55" s="416"/>
      <c r="E55" s="417"/>
      <c r="F55" s="417"/>
      <c r="G55" s="418"/>
      <c r="H55" s="9"/>
      <c r="I55" s="183"/>
      <c r="J55" s="183"/>
      <c r="K55" s="183">
        <f t="shared" si="3"/>
        <v>0</v>
      </c>
    </row>
  </sheetData>
  <mergeCells count="61">
    <mergeCell ref="H30:H31"/>
    <mergeCell ref="B51:B52"/>
    <mergeCell ref="C51:C52"/>
    <mergeCell ref="D51:G52"/>
    <mergeCell ref="H51:H52"/>
    <mergeCell ref="B37:B38"/>
    <mergeCell ref="C37:C38"/>
    <mergeCell ref="D37:G38"/>
    <mergeCell ref="H37:H38"/>
    <mergeCell ref="B35:B36"/>
    <mergeCell ref="C35:C36"/>
    <mergeCell ref="D35:G36"/>
    <mergeCell ref="H35:H36"/>
    <mergeCell ref="B53:B54"/>
    <mergeCell ref="C53:C54"/>
    <mergeCell ref="D53:G54"/>
    <mergeCell ref="H53:H54"/>
    <mergeCell ref="B41:B42"/>
    <mergeCell ref="C41:C42"/>
    <mergeCell ref="D30:G31"/>
    <mergeCell ref="A44:A45"/>
    <mergeCell ref="A47:A50"/>
    <mergeCell ref="A40:A42"/>
    <mergeCell ref="B44:B45"/>
    <mergeCell ref="C44:C45"/>
    <mergeCell ref="B49:B50"/>
    <mergeCell ref="C49:C50"/>
    <mergeCell ref="B47:B48"/>
    <mergeCell ref="C47:C48"/>
    <mergeCell ref="C30:C31"/>
    <mergeCell ref="D55:G55"/>
    <mergeCell ref="H27:H28"/>
    <mergeCell ref="D39:G39"/>
    <mergeCell ref="D40:G40"/>
    <mergeCell ref="D29:G29"/>
    <mergeCell ref="D34:G34"/>
    <mergeCell ref="D41:G42"/>
    <mergeCell ref="H41:H42"/>
    <mergeCell ref="H44:H45"/>
    <mergeCell ref="D43:G43"/>
    <mergeCell ref="D44:G45"/>
    <mergeCell ref="H49:H50"/>
    <mergeCell ref="H47:H48"/>
    <mergeCell ref="D47:G48"/>
    <mergeCell ref="D49:G50"/>
    <mergeCell ref="A51:A54"/>
    <mergeCell ref="A35:A38"/>
    <mergeCell ref="A20:N20"/>
    <mergeCell ref="B23:M23"/>
    <mergeCell ref="A27:A28"/>
    <mergeCell ref="B27:B28"/>
    <mergeCell ref="C27:C28"/>
    <mergeCell ref="D27:G28"/>
    <mergeCell ref="I27:J27"/>
    <mergeCell ref="K27:K28"/>
    <mergeCell ref="B32:B33"/>
    <mergeCell ref="C32:C33"/>
    <mergeCell ref="D32:G33"/>
    <mergeCell ref="H32:H33"/>
    <mergeCell ref="A30:A33"/>
    <mergeCell ref="B30:B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workbookViewId="0">
      <pane ySplit="1" topLeftCell="A2" activePane="bottomLeft" state="frozen"/>
      <selection pane="bottomLeft" activeCell="E51" sqref="E51"/>
    </sheetView>
  </sheetViews>
  <sheetFormatPr defaultRowHeight="12.75"/>
  <cols>
    <col min="1" max="1" width="5" style="4" bestFit="1" customWidth="1"/>
    <col min="2" max="2" width="4.88671875" style="4" customWidth="1"/>
    <col min="3" max="3" width="8" style="4" bestFit="1" customWidth="1"/>
    <col min="4" max="4" width="7.21875" style="4" bestFit="1" customWidth="1"/>
    <col min="5" max="6" width="6.44140625" style="4" bestFit="1" customWidth="1"/>
    <col min="7" max="7" width="7.44140625" style="4" bestFit="1" customWidth="1"/>
    <col min="8" max="8" width="5.6640625" style="4" bestFit="1" customWidth="1"/>
    <col min="9" max="9" width="3.88671875" style="4" bestFit="1" customWidth="1"/>
    <col min="10" max="10" width="5.6640625" style="4" bestFit="1" customWidth="1"/>
    <col min="11" max="11" width="4.88671875" style="4" bestFit="1" customWidth="1"/>
    <col min="12" max="12" width="10.44140625" style="4" bestFit="1" customWidth="1"/>
    <col min="13" max="13" width="8" style="4" bestFit="1" customWidth="1"/>
    <col min="14" max="14" width="8.109375" style="4" bestFit="1" customWidth="1"/>
    <col min="15" max="15" width="7.21875" style="4" bestFit="1" customWidth="1"/>
    <col min="16" max="16" width="3.21875" style="4" bestFit="1" customWidth="1"/>
    <col min="17" max="16384" width="8.88671875" style="4"/>
  </cols>
  <sheetData>
    <row r="1" spans="1:15" ht="12.75" customHeight="1">
      <c r="A1" s="93"/>
      <c r="B1" s="51" t="s">
        <v>4</v>
      </c>
      <c r="C1" s="50" t="s">
        <v>5</v>
      </c>
      <c r="D1" s="51" t="s">
        <v>6</v>
      </c>
      <c r="E1" s="49" t="s">
        <v>7</v>
      </c>
      <c r="F1" s="51" t="s">
        <v>2</v>
      </c>
      <c r="G1" s="50" t="s">
        <v>8</v>
      </c>
      <c r="H1" s="51" t="s">
        <v>9</v>
      </c>
      <c r="I1" s="49" t="s">
        <v>10</v>
      </c>
      <c r="J1" s="51" t="s">
        <v>11</v>
      </c>
      <c r="K1" s="50" t="s">
        <v>12</v>
      </c>
      <c r="L1" s="51" t="s">
        <v>13</v>
      </c>
      <c r="M1" s="49" t="s">
        <v>14</v>
      </c>
      <c r="N1" s="94" t="s">
        <v>3</v>
      </c>
    </row>
    <row r="2" spans="1:15">
      <c r="A2" s="9">
        <v>1998</v>
      </c>
      <c r="B2" s="11"/>
      <c r="C2" s="11"/>
      <c r="D2" s="11"/>
      <c r="E2" s="11"/>
      <c r="F2" s="11"/>
      <c r="G2" s="11"/>
      <c r="H2" s="11"/>
      <c r="I2" s="77"/>
      <c r="J2" s="77"/>
      <c r="K2" s="77"/>
      <c r="L2" s="77"/>
      <c r="M2" s="77"/>
      <c r="N2" s="77">
        <f t="shared" ref="N2:N17" si="0">SUM(B2:M2)</f>
        <v>0</v>
      </c>
    </row>
    <row r="3" spans="1:15">
      <c r="A3" s="3">
        <v>1999</v>
      </c>
      <c r="B3" s="6"/>
      <c r="C3" s="6"/>
      <c r="D3" s="6">
        <v>133.51</v>
      </c>
      <c r="E3" s="6"/>
      <c r="F3" s="6"/>
      <c r="G3" s="6"/>
      <c r="H3" s="6"/>
      <c r="I3" s="6"/>
      <c r="J3" s="6"/>
      <c r="K3" s="6"/>
      <c r="L3" s="6"/>
      <c r="M3" s="6"/>
      <c r="N3" s="77">
        <f t="shared" si="0"/>
        <v>133.51</v>
      </c>
      <c r="O3" s="8"/>
    </row>
    <row r="4" spans="1:15">
      <c r="A4" s="3">
        <v>2000</v>
      </c>
      <c r="B4" s="6"/>
      <c r="C4" s="6"/>
      <c r="D4" s="6">
        <v>36.93</v>
      </c>
      <c r="E4" s="6"/>
      <c r="F4" s="6"/>
      <c r="G4" s="6">
        <v>10.050000000000001</v>
      </c>
      <c r="H4" s="6"/>
      <c r="I4" s="6"/>
      <c r="J4" s="6">
        <v>8.32</v>
      </c>
      <c r="K4" s="6"/>
      <c r="L4" s="6"/>
      <c r="M4" s="6"/>
      <c r="N4" s="77">
        <f t="shared" si="0"/>
        <v>55.300000000000004</v>
      </c>
      <c r="O4" s="8"/>
    </row>
    <row r="5" spans="1:15">
      <c r="A5" s="3">
        <v>2001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7">
        <f t="shared" si="0"/>
        <v>0</v>
      </c>
      <c r="O5" s="8"/>
    </row>
    <row r="6" spans="1:15">
      <c r="A6" s="3">
        <v>2002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7">
        <f t="shared" si="0"/>
        <v>0</v>
      </c>
      <c r="O6" s="8"/>
    </row>
    <row r="7" spans="1:15">
      <c r="A7" s="3">
        <v>2003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77">
        <f t="shared" si="0"/>
        <v>0</v>
      </c>
      <c r="O7" s="8"/>
    </row>
    <row r="8" spans="1:15">
      <c r="A8" s="3">
        <v>2004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0</v>
      </c>
      <c r="O8" s="8"/>
    </row>
    <row r="9" spans="1:15">
      <c r="A9" s="3">
        <v>2005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7">
        <f t="shared" si="0"/>
        <v>0</v>
      </c>
      <c r="O9" s="8"/>
    </row>
    <row r="10" spans="1:15">
      <c r="A10" s="3">
        <v>2006</v>
      </c>
      <c r="B10" s="6"/>
      <c r="C10" s="6"/>
      <c r="D10" s="6"/>
      <c r="E10" s="6"/>
      <c r="F10" s="6">
        <v>4.6500000000000004</v>
      </c>
      <c r="G10" s="6"/>
      <c r="H10" s="6"/>
      <c r="I10" s="6"/>
      <c r="J10" s="6"/>
      <c r="K10" s="6"/>
      <c r="L10" s="6"/>
      <c r="M10" s="6"/>
      <c r="N10" s="77">
        <f t="shared" si="0"/>
        <v>4.6500000000000004</v>
      </c>
      <c r="O10" s="8"/>
    </row>
    <row r="11" spans="1:15">
      <c r="A11" s="3">
        <v>2007</v>
      </c>
      <c r="B11" s="6"/>
      <c r="C11" s="6">
        <v>1.23</v>
      </c>
      <c r="D11" s="6"/>
      <c r="E11" s="6">
        <v>85.79</v>
      </c>
      <c r="F11" s="6">
        <v>18.899999999999999</v>
      </c>
      <c r="G11" s="6"/>
      <c r="H11" s="6">
        <v>1.23</v>
      </c>
      <c r="I11" s="6"/>
      <c r="J11" s="6"/>
      <c r="K11" s="6"/>
      <c r="L11" s="6"/>
      <c r="M11" s="6"/>
      <c r="N11" s="77">
        <f t="shared" si="0"/>
        <v>107.15000000000002</v>
      </c>
      <c r="O11" s="8"/>
    </row>
    <row r="12" spans="1:15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>
        <f t="shared" si="0"/>
        <v>0</v>
      </c>
      <c r="O12" s="8"/>
    </row>
    <row r="13" spans="1:15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7">
        <f t="shared" si="0"/>
        <v>0</v>
      </c>
      <c r="O13" s="8"/>
    </row>
    <row r="14" spans="1:15">
      <c r="A14" s="3">
        <v>2010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7">
        <f t="shared" si="0"/>
        <v>0</v>
      </c>
      <c r="O14" s="8"/>
    </row>
    <row r="15" spans="1:15">
      <c r="A15" s="3">
        <v>2011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7">
        <f t="shared" si="0"/>
        <v>0</v>
      </c>
      <c r="O15" s="8"/>
    </row>
    <row r="16" spans="1:15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 t="shared" si="0"/>
        <v>0</v>
      </c>
      <c r="O16" s="8"/>
    </row>
    <row r="17" spans="1:27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0">
        <f t="shared" si="0"/>
        <v>0</v>
      </c>
      <c r="O17" s="7" t="s">
        <v>1</v>
      </c>
      <c r="P17" s="7" t="s">
        <v>2</v>
      </c>
    </row>
    <row r="18" spans="1:27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6">
        <f>SUM(N2:N17)</f>
        <v>300.61</v>
      </c>
    </row>
    <row r="20" spans="1:27" ht="15.75" customHeight="1">
      <c r="A20" s="422" t="s">
        <v>192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</row>
    <row r="21" spans="1:27">
      <c r="A21" s="422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</row>
    <row r="22" spans="1:2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7">
      <c r="A23" s="423" t="s">
        <v>46</v>
      </c>
      <c r="B23" s="423" t="s">
        <v>177</v>
      </c>
      <c r="C23" s="425" t="s">
        <v>56</v>
      </c>
      <c r="D23" s="494" t="s">
        <v>52</v>
      </c>
      <c r="E23" s="495"/>
      <c r="F23" s="495"/>
      <c r="G23" s="495"/>
      <c r="H23" s="495"/>
      <c r="I23" s="495"/>
      <c r="J23" s="495"/>
      <c r="K23" s="496"/>
      <c r="L23" s="434" t="s">
        <v>53</v>
      </c>
      <c r="M23" s="435"/>
      <c r="N23" s="423" t="s">
        <v>48</v>
      </c>
    </row>
    <row r="24" spans="1:27">
      <c r="A24" s="424"/>
      <c r="B24" s="424"/>
      <c r="C24" s="426"/>
      <c r="D24" s="497" t="s">
        <v>15</v>
      </c>
      <c r="E24" s="498"/>
      <c r="F24" s="498"/>
      <c r="G24" s="499"/>
      <c r="H24" s="494" t="s">
        <v>50</v>
      </c>
      <c r="I24" s="495"/>
      <c r="J24" s="495"/>
      <c r="K24" s="496"/>
      <c r="L24" s="3" t="s">
        <v>51</v>
      </c>
      <c r="M24" s="66" t="s">
        <v>47</v>
      </c>
      <c r="N24" s="424"/>
    </row>
    <row r="25" spans="1:27">
      <c r="A25" s="3"/>
      <c r="B25" s="89"/>
      <c r="C25" s="90"/>
      <c r="D25" s="115"/>
      <c r="E25" s="116"/>
      <c r="F25" s="116"/>
      <c r="G25" s="117"/>
      <c r="H25" s="119"/>
      <c r="I25" s="120"/>
      <c r="J25" s="120"/>
      <c r="K25" s="121"/>
      <c r="L25" s="65"/>
      <c r="M25" s="65"/>
      <c r="N25" s="65">
        <f t="shared" ref="N25" si="1">L25-M25</f>
        <v>0</v>
      </c>
      <c r="O25" s="134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</row>
    <row r="26" spans="1:27">
      <c r="A26" s="3"/>
      <c r="B26" s="181"/>
      <c r="C26" s="182"/>
      <c r="D26" s="196"/>
      <c r="E26" s="197"/>
      <c r="F26" s="197"/>
      <c r="G26" s="198"/>
      <c r="H26" s="235"/>
      <c r="I26" s="236"/>
      <c r="J26" s="236"/>
      <c r="K26" s="237"/>
      <c r="L26" s="183"/>
      <c r="M26" s="183"/>
      <c r="N26" s="183"/>
      <c r="O26" s="134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</row>
    <row r="27" spans="1:27" ht="13.5" thickBot="1">
      <c r="A27" s="277">
        <v>1999</v>
      </c>
      <c r="B27" s="185">
        <v>44988</v>
      </c>
      <c r="C27" s="186">
        <v>324</v>
      </c>
      <c r="D27" s="437" t="s">
        <v>54</v>
      </c>
      <c r="E27" s="438"/>
      <c r="F27" s="438"/>
      <c r="G27" s="439"/>
      <c r="H27" s="500" t="s">
        <v>187</v>
      </c>
      <c r="I27" s="501"/>
      <c r="J27" s="501"/>
      <c r="K27" s="502"/>
      <c r="L27" s="188">
        <v>133.94999999999999</v>
      </c>
      <c r="M27" s="188">
        <v>0.44</v>
      </c>
      <c r="N27" s="221">
        <f t="shared" ref="N27:N31" si="2">L27-M27</f>
        <v>133.51</v>
      </c>
      <c r="R27" s="168"/>
    </row>
    <row r="28" spans="1:27">
      <c r="A28" s="518">
        <v>2000</v>
      </c>
      <c r="B28" s="249">
        <v>44988</v>
      </c>
      <c r="C28" s="253">
        <v>903</v>
      </c>
      <c r="D28" s="419" t="s">
        <v>54</v>
      </c>
      <c r="E28" s="420"/>
      <c r="F28" s="420"/>
      <c r="G28" s="421"/>
      <c r="H28" s="503" t="s">
        <v>209</v>
      </c>
      <c r="I28" s="504"/>
      <c r="J28" s="504"/>
      <c r="K28" s="505"/>
      <c r="L28" s="80">
        <v>37.369999999999997</v>
      </c>
      <c r="M28" s="80">
        <v>0.44</v>
      </c>
      <c r="N28" s="278">
        <f t="shared" si="2"/>
        <v>36.93</v>
      </c>
      <c r="Q28" s="1" t="s">
        <v>116</v>
      </c>
    </row>
    <row r="29" spans="1:27">
      <c r="A29" s="440"/>
      <c r="B29" s="89">
        <v>45083</v>
      </c>
      <c r="C29" s="90">
        <v>1015</v>
      </c>
      <c r="D29" s="506" t="s">
        <v>58</v>
      </c>
      <c r="E29" s="506"/>
      <c r="F29" s="506"/>
      <c r="G29" s="506"/>
      <c r="H29" s="517" t="s">
        <v>99</v>
      </c>
      <c r="I29" s="517"/>
      <c r="J29" s="517"/>
      <c r="K29" s="517"/>
      <c r="L29" s="6">
        <v>9.5399999999999991</v>
      </c>
      <c r="M29" s="6">
        <v>1.47</v>
      </c>
      <c r="N29" s="141">
        <f t="shared" si="2"/>
        <v>8.0699999999999985</v>
      </c>
      <c r="Q29" s="1"/>
    </row>
    <row r="30" spans="1:27">
      <c r="A30" s="440"/>
      <c r="B30" s="89">
        <v>36688</v>
      </c>
      <c r="C30" s="90">
        <v>1015</v>
      </c>
      <c r="D30" s="506" t="s">
        <v>58</v>
      </c>
      <c r="E30" s="506"/>
      <c r="F30" s="506"/>
      <c r="G30" s="506"/>
      <c r="H30" s="507" t="s">
        <v>211</v>
      </c>
      <c r="I30" s="507"/>
      <c r="J30" s="507"/>
      <c r="K30" s="507"/>
      <c r="L30" s="6">
        <v>2.42</v>
      </c>
      <c r="M30" s="6">
        <v>0.44</v>
      </c>
      <c r="N30" s="6">
        <f t="shared" si="2"/>
        <v>1.98</v>
      </c>
      <c r="O30" s="103">
        <f>SUM(N29:N30)</f>
        <v>10.049999999999999</v>
      </c>
    </row>
    <row r="31" spans="1:27" ht="27" customHeight="1" thickBot="1">
      <c r="A31" s="441"/>
      <c r="B31" s="185">
        <v>45178</v>
      </c>
      <c r="C31" s="186">
        <v>1209</v>
      </c>
      <c r="D31" s="413" t="s">
        <v>215</v>
      </c>
      <c r="E31" s="414"/>
      <c r="F31" s="414"/>
      <c r="G31" s="415"/>
      <c r="H31" s="519" t="s">
        <v>212</v>
      </c>
      <c r="I31" s="520"/>
      <c r="J31" s="520"/>
      <c r="K31" s="521"/>
      <c r="L31" s="275">
        <v>8.76</v>
      </c>
      <c r="M31" s="275">
        <v>0.44</v>
      </c>
      <c r="N31" s="279">
        <f t="shared" si="2"/>
        <v>8.32</v>
      </c>
    </row>
    <row r="37" spans="1:15">
      <c r="A37" s="276">
        <v>2006</v>
      </c>
      <c r="B37" s="89">
        <v>45063</v>
      </c>
      <c r="C37" s="90">
        <v>6027</v>
      </c>
      <c r="D37" s="403" t="s">
        <v>58</v>
      </c>
      <c r="E37" s="404"/>
      <c r="F37" s="404"/>
      <c r="G37" s="405"/>
      <c r="H37" s="497" t="s">
        <v>99</v>
      </c>
      <c r="I37" s="498"/>
      <c r="J37" s="498"/>
      <c r="K37" s="499"/>
      <c r="L37" s="65">
        <v>6.48</v>
      </c>
      <c r="M37" s="65">
        <v>1.83</v>
      </c>
      <c r="N37" s="104">
        <f t="shared" ref="N37" si="3">L37-M37</f>
        <v>4.6500000000000004</v>
      </c>
    </row>
    <row r="39" spans="1:15">
      <c r="A39" s="409">
        <v>2007</v>
      </c>
      <c r="B39" s="164">
        <v>44962</v>
      </c>
      <c r="C39" s="165">
        <v>6683</v>
      </c>
      <c r="D39" s="406" t="s">
        <v>99</v>
      </c>
      <c r="E39" s="407"/>
      <c r="F39" s="407"/>
      <c r="G39" s="408"/>
      <c r="H39" s="508" t="s">
        <v>166</v>
      </c>
      <c r="I39" s="509"/>
      <c r="J39" s="509"/>
      <c r="K39" s="510"/>
      <c r="L39" s="6">
        <v>1.83</v>
      </c>
      <c r="M39" s="6">
        <v>0.6</v>
      </c>
      <c r="N39" s="104">
        <f t="shared" ref="N39:N43" si="4">L39-M39</f>
        <v>1.23</v>
      </c>
      <c r="O39" s="246"/>
    </row>
    <row r="40" spans="1:15">
      <c r="A40" s="410"/>
      <c r="B40" s="164">
        <v>45043</v>
      </c>
      <c r="C40" s="165">
        <v>6897</v>
      </c>
      <c r="D40" s="406" t="s">
        <v>54</v>
      </c>
      <c r="E40" s="407"/>
      <c r="F40" s="407"/>
      <c r="G40" s="408"/>
      <c r="H40" s="508" t="s">
        <v>99</v>
      </c>
      <c r="I40" s="509"/>
      <c r="J40" s="509"/>
      <c r="K40" s="510"/>
      <c r="L40" s="6">
        <v>87.62</v>
      </c>
      <c r="M40" s="6">
        <v>1.83</v>
      </c>
      <c r="N40" s="104">
        <f t="shared" si="4"/>
        <v>85.79</v>
      </c>
      <c r="O40" s="246"/>
    </row>
    <row r="41" spans="1:15">
      <c r="A41" s="410"/>
      <c r="B41" s="164">
        <v>45047</v>
      </c>
      <c r="C41" s="165">
        <v>6970</v>
      </c>
      <c r="D41" s="406" t="s">
        <v>58</v>
      </c>
      <c r="E41" s="407"/>
      <c r="F41" s="407"/>
      <c r="G41" s="408"/>
      <c r="H41" s="511" t="s">
        <v>102</v>
      </c>
      <c r="I41" s="512"/>
      <c r="J41" s="512"/>
      <c r="K41" s="513"/>
      <c r="L41" s="6">
        <v>1.44</v>
      </c>
      <c r="M41" s="6">
        <v>0.84</v>
      </c>
      <c r="N41" s="114">
        <f t="shared" si="4"/>
        <v>0.6</v>
      </c>
      <c r="O41" s="246"/>
    </row>
    <row r="42" spans="1:15">
      <c r="A42" s="410"/>
      <c r="B42" s="164">
        <v>45063</v>
      </c>
      <c r="C42" s="165">
        <v>6998</v>
      </c>
      <c r="D42" s="406" t="s">
        <v>100</v>
      </c>
      <c r="E42" s="407"/>
      <c r="F42" s="407"/>
      <c r="G42" s="408"/>
      <c r="H42" s="508" t="s">
        <v>102</v>
      </c>
      <c r="I42" s="509"/>
      <c r="J42" s="509"/>
      <c r="K42" s="510"/>
      <c r="L42" s="6">
        <v>18.899999999999999</v>
      </c>
      <c r="M42" s="6">
        <v>0.6</v>
      </c>
      <c r="N42" s="114">
        <f t="shared" si="4"/>
        <v>18.299999999999997</v>
      </c>
      <c r="O42" s="246">
        <f>N41+N42</f>
        <v>18.899999999999999</v>
      </c>
    </row>
    <row r="43" spans="1:15" ht="13.5" thickBot="1">
      <c r="A43" s="412"/>
      <c r="B43" s="324">
        <v>45124</v>
      </c>
      <c r="C43" s="325">
        <v>7136</v>
      </c>
      <c r="D43" s="437" t="s">
        <v>99</v>
      </c>
      <c r="E43" s="438"/>
      <c r="F43" s="438"/>
      <c r="G43" s="439"/>
      <c r="H43" s="514" t="s">
        <v>102</v>
      </c>
      <c r="I43" s="515"/>
      <c r="J43" s="515"/>
      <c r="K43" s="516"/>
      <c r="L43" s="275">
        <v>1.83</v>
      </c>
      <c r="M43" s="275">
        <v>0.6</v>
      </c>
      <c r="N43" s="221">
        <f t="shared" si="4"/>
        <v>1.23</v>
      </c>
      <c r="O43" s="222"/>
    </row>
  </sheetData>
  <mergeCells count="33">
    <mergeCell ref="D37:G37"/>
    <mergeCell ref="H37:K37"/>
    <mergeCell ref="D29:G29"/>
    <mergeCell ref="H29:K29"/>
    <mergeCell ref="A28:A31"/>
    <mergeCell ref="D31:G31"/>
    <mergeCell ref="H31:K31"/>
    <mergeCell ref="A39:A43"/>
    <mergeCell ref="D39:G39"/>
    <mergeCell ref="H39:K39"/>
    <mergeCell ref="D40:G40"/>
    <mergeCell ref="H40:K40"/>
    <mergeCell ref="D41:G41"/>
    <mergeCell ref="H41:K41"/>
    <mergeCell ref="D42:G42"/>
    <mergeCell ref="H42:K42"/>
    <mergeCell ref="D43:G43"/>
    <mergeCell ref="H43:K43"/>
    <mergeCell ref="D27:G27"/>
    <mergeCell ref="H27:K27"/>
    <mergeCell ref="D28:G28"/>
    <mergeCell ref="H28:K28"/>
    <mergeCell ref="D30:G30"/>
    <mergeCell ref="H30:K30"/>
    <mergeCell ref="A20:N21"/>
    <mergeCell ref="A23:A24"/>
    <mergeCell ref="B23:B24"/>
    <mergeCell ref="L23:M23"/>
    <mergeCell ref="N23:N24"/>
    <mergeCell ref="C23:C24"/>
    <mergeCell ref="D23:K23"/>
    <mergeCell ref="D24:G24"/>
    <mergeCell ref="H24:K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pane ySplit="1" topLeftCell="A2" activePane="bottomLeft" state="frozen"/>
      <selection pane="bottomLeft" activeCell="S39" sqref="S39"/>
    </sheetView>
  </sheetViews>
  <sheetFormatPr defaultRowHeight="12.75"/>
  <cols>
    <col min="1" max="1" width="5" style="4" bestFit="1" customWidth="1"/>
    <col min="2" max="2" width="6.88671875" style="4" bestFit="1" customWidth="1"/>
    <col min="3" max="3" width="8" style="4" bestFit="1" customWidth="1"/>
    <col min="4" max="5" width="7.21875" style="4" bestFit="1" customWidth="1"/>
    <col min="6" max="6" width="6.44140625" style="4" bestFit="1" customWidth="1"/>
    <col min="7" max="7" width="8.5546875" style="4" bestFit="1" customWidth="1"/>
    <col min="8" max="8" width="8" style="4" bestFit="1" customWidth="1"/>
    <col min="9" max="9" width="5" style="4" bestFit="1" customWidth="1"/>
    <col min="10" max="11" width="8.88671875" style="4"/>
    <col min="12" max="12" width="9" style="4" bestFit="1" customWidth="1"/>
    <col min="13" max="13" width="8.88671875" style="4"/>
    <col min="14" max="14" width="9" style="4" bestFit="1" customWidth="1"/>
    <col min="15" max="15" width="7.6640625" style="4" customWidth="1"/>
    <col min="16" max="16384" width="8.88671875" style="4"/>
  </cols>
  <sheetData>
    <row r="1" spans="1:14" ht="13.5" thickBot="1">
      <c r="A1" s="71" t="s">
        <v>46</v>
      </c>
      <c r="B1" s="83" t="s">
        <v>4</v>
      </c>
      <c r="C1" s="84" t="s">
        <v>5</v>
      </c>
      <c r="D1" s="83" t="s">
        <v>6</v>
      </c>
      <c r="E1" s="85" t="s">
        <v>7</v>
      </c>
      <c r="F1" s="83" t="s">
        <v>2</v>
      </c>
      <c r="G1" s="84" t="s">
        <v>8</v>
      </c>
      <c r="H1" s="83" t="s">
        <v>9</v>
      </c>
      <c r="I1" s="85" t="s">
        <v>10</v>
      </c>
      <c r="J1" s="83" t="s">
        <v>11</v>
      </c>
      <c r="K1" s="84" t="s">
        <v>12</v>
      </c>
      <c r="L1" s="83" t="s">
        <v>13</v>
      </c>
      <c r="M1" s="85" t="s">
        <v>14</v>
      </c>
      <c r="N1" s="86" t="s">
        <v>16</v>
      </c>
    </row>
    <row r="2" spans="1:14">
      <c r="A2" s="9">
        <v>1998</v>
      </c>
      <c r="B2" s="11"/>
      <c r="C2" s="11"/>
      <c r="D2" s="11"/>
      <c r="E2" s="11"/>
      <c r="F2" s="11"/>
      <c r="G2" s="11"/>
      <c r="H2" s="11"/>
      <c r="I2" s="77"/>
      <c r="J2" s="79"/>
      <c r="K2" s="79"/>
      <c r="L2" s="79"/>
      <c r="M2" s="77">
        <v>30.02</v>
      </c>
      <c r="N2" s="80">
        <f t="shared" ref="N2:N15" si="0">SUM(B2:M2)</f>
        <v>30.02</v>
      </c>
    </row>
    <row r="3" spans="1:14">
      <c r="A3" s="3">
        <v>1999</v>
      </c>
      <c r="B3" s="6"/>
      <c r="C3" s="6"/>
      <c r="D3" s="6">
        <v>955.24</v>
      </c>
      <c r="E3" s="6"/>
      <c r="F3" s="6"/>
      <c r="G3" s="6"/>
      <c r="H3" s="6"/>
      <c r="I3" s="6"/>
      <c r="J3" s="6"/>
      <c r="K3" s="6"/>
      <c r="L3" s="6"/>
      <c r="M3" s="6"/>
      <c r="N3" s="77">
        <f t="shared" si="0"/>
        <v>955.24</v>
      </c>
    </row>
    <row r="4" spans="1:14">
      <c r="A4" s="3">
        <v>2000</v>
      </c>
      <c r="B4" s="6"/>
      <c r="C4" s="6"/>
      <c r="D4" s="6">
        <v>321.41000000000003</v>
      </c>
      <c r="E4" s="6"/>
      <c r="F4" s="6"/>
      <c r="G4" s="6">
        <v>11.37</v>
      </c>
      <c r="H4" s="6"/>
      <c r="I4" s="6"/>
      <c r="J4" s="6">
        <v>73.489999999999995</v>
      </c>
      <c r="K4" s="6"/>
      <c r="L4" s="6"/>
      <c r="M4" s="6"/>
      <c r="N4" s="77">
        <f t="shared" si="0"/>
        <v>406.27000000000004</v>
      </c>
    </row>
    <row r="5" spans="1:14">
      <c r="A5" s="3">
        <v>2001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7">
        <f t="shared" si="0"/>
        <v>0</v>
      </c>
    </row>
    <row r="6" spans="1:14">
      <c r="A6" s="3">
        <v>2002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7">
        <f t="shared" si="0"/>
        <v>0</v>
      </c>
    </row>
    <row r="7" spans="1:14">
      <c r="A7" s="3">
        <v>2003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77">
        <f t="shared" si="0"/>
        <v>0</v>
      </c>
    </row>
    <row r="8" spans="1:14">
      <c r="A8" s="3">
        <v>2004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0</v>
      </c>
    </row>
    <row r="9" spans="1:14">
      <c r="A9" s="3">
        <v>2005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7">
        <f t="shared" si="0"/>
        <v>0</v>
      </c>
    </row>
    <row r="10" spans="1:14">
      <c r="A10" s="3">
        <v>2006</v>
      </c>
      <c r="B10" s="6"/>
      <c r="C10" s="6"/>
      <c r="D10" s="6"/>
      <c r="E10" s="6"/>
      <c r="F10" s="6">
        <v>38.75</v>
      </c>
      <c r="G10" s="6"/>
      <c r="H10" s="6"/>
      <c r="I10" s="6"/>
      <c r="J10" s="6"/>
      <c r="K10" s="6"/>
      <c r="L10" s="6">
        <v>422.07</v>
      </c>
      <c r="M10" s="6"/>
      <c r="N10" s="77">
        <f t="shared" si="0"/>
        <v>460.82</v>
      </c>
    </row>
    <row r="11" spans="1:14">
      <c r="A11" s="3">
        <v>2007</v>
      </c>
      <c r="B11" s="6"/>
      <c r="C11" s="6">
        <v>2.2599999999999998</v>
      </c>
      <c r="D11" s="6">
        <v>414.61</v>
      </c>
      <c r="E11" s="6">
        <v>461.48</v>
      </c>
      <c r="F11" s="6"/>
      <c r="G11" s="6"/>
      <c r="H11" s="6"/>
      <c r="I11" s="6"/>
      <c r="J11" s="6"/>
      <c r="K11" s="6"/>
      <c r="L11" s="6"/>
      <c r="M11" s="6"/>
      <c r="N11" s="77">
        <f t="shared" si="0"/>
        <v>878.35</v>
      </c>
    </row>
    <row r="12" spans="1:14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>
        <f t="shared" si="0"/>
        <v>0</v>
      </c>
    </row>
    <row r="13" spans="1:14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7">
        <f t="shared" si="0"/>
        <v>0</v>
      </c>
    </row>
    <row r="14" spans="1:14">
      <c r="A14" s="3">
        <v>2010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7">
        <f t="shared" si="0"/>
        <v>0</v>
      </c>
    </row>
    <row r="15" spans="1:14">
      <c r="A15" s="3">
        <v>2011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7">
        <f t="shared" si="0"/>
        <v>0</v>
      </c>
    </row>
    <row r="16" spans="1:14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>SUM(B16:M16)</f>
        <v>0</v>
      </c>
    </row>
    <row r="17" spans="1:27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7">
        <f>SUM(B17:M17)</f>
        <v>0</v>
      </c>
      <c r="O17" s="7" t="s">
        <v>1</v>
      </c>
      <c r="P17" s="7" t="s">
        <v>2</v>
      </c>
    </row>
    <row r="18" spans="1:27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>
        <f>SUM(N2:N17)</f>
        <v>2730.7</v>
      </c>
    </row>
    <row r="20" spans="1:27" ht="15.75" customHeight="1">
      <c r="A20" s="422" t="s">
        <v>193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2" spans="1:27">
      <c r="A22" s="423" t="s">
        <v>46</v>
      </c>
      <c r="B22" s="423" t="s">
        <v>49</v>
      </c>
      <c r="C22" s="425" t="s">
        <v>56</v>
      </c>
      <c r="D22" s="494" t="s">
        <v>52</v>
      </c>
      <c r="E22" s="495"/>
      <c r="F22" s="495"/>
      <c r="G22" s="495"/>
      <c r="H22" s="495"/>
      <c r="I22" s="495"/>
      <c r="J22" s="495"/>
      <c r="K22" s="496"/>
      <c r="L22" s="434" t="s">
        <v>53</v>
      </c>
      <c r="M22" s="435"/>
      <c r="N22" s="423" t="s">
        <v>48</v>
      </c>
    </row>
    <row r="23" spans="1:27">
      <c r="A23" s="424"/>
      <c r="B23" s="424"/>
      <c r="C23" s="426"/>
      <c r="D23" s="497" t="s">
        <v>15</v>
      </c>
      <c r="E23" s="498"/>
      <c r="F23" s="498"/>
      <c r="G23" s="499"/>
      <c r="H23" s="494" t="s">
        <v>50</v>
      </c>
      <c r="I23" s="495"/>
      <c r="J23" s="495"/>
      <c r="K23" s="496"/>
      <c r="L23" s="3" t="s">
        <v>51</v>
      </c>
      <c r="M23" s="66" t="s">
        <v>47</v>
      </c>
      <c r="N23" s="424"/>
    </row>
    <row r="24" spans="1:27">
      <c r="A24" s="442">
        <v>1998</v>
      </c>
      <c r="B24" s="446">
        <v>45289</v>
      </c>
      <c r="C24" s="448">
        <v>211</v>
      </c>
      <c r="D24" s="450" t="s">
        <v>54</v>
      </c>
      <c r="E24" s="451"/>
      <c r="F24" s="451"/>
      <c r="G24" s="452"/>
      <c r="H24" s="531" t="s">
        <v>55</v>
      </c>
      <c r="I24" s="532"/>
      <c r="J24" s="532"/>
      <c r="K24" s="533"/>
      <c r="L24" s="65">
        <v>25.18</v>
      </c>
      <c r="M24" s="65">
        <v>0</v>
      </c>
      <c r="N24" s="65">
        <f t="shared" ref="N24:N25" si="1">L24-M24</f>
        <v>25.18</v>
      </c>
      <c r="O24" s="225"/>
      <c r="P24" s="91"/>
      <c r="Q24" s="168" t="s">
        <v>185</v>
      </c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3.5" thickBot="1">
      <c r="A25" s="441"/>
      <c r="B25" s="447"/>
      <c r="C25" s="449"/>
      <c r="D25" s="453"/>
      <c r="E25" s="454"/>
      <c r="F25" s="454"/>
      <c r="G25" s="455"/>
      <c r="H25" s="534"/>
      <c r="I25" s="535"/>
      <c r="J25" s="535"/>
      <c r="K25" s="536"/>
      <c r="L25" s="188">
        <v>4.84</v>
      </c>
      <c r="M25" s="188">
        <v>0</v>
      </c>
      <c r="N25" s="188">
        <f t="shared" si="1"/>
        <v>4.84</v>
      </c>
      <c r="O25" s="190">
        <f>N24+N25</f>
        <v>30.02</v>
      </c>
      <c r="P25" s="91"/>
      <c r="Q25" s="92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>
      <c r="A26" s="409">
        <v>1999</v>
      </c>
      <c r="B26" s="446">
        <v>44988</v>
      </c>
      <c r="C26" s="448">
        <v>324</v>
      </c>
      <c r="D26" s="450" t="s">
        <v>54</v>
      </c>
      <c r="E26" s="451"/>
      <c r="F26" s="451"/>
      <c r="G26" s="452"/>
      <c r="H26" s="531" t="s">
        <v>187</v>
      </c>
      <c r="I26" s="532"/>
      <c r="J26" s="532"/>
      <c r="K26" s="533"/>
      <c r="L26" s="65">
        <v>801.17</v>
      </c>
      <c r="M26" s="65">
        <v>0</v>
      </c>
      <c r="N26" s="65">
        <f t="shared" ref="N26:N27" si="2">L26-M26</f>
        <v>801.17</v>
      </c>
      <c r="O26" s="225"/>
      <c r="Q26" s="92"/>
    </row>
    <row r="27" spans="1:27" ht="13.5" thickBot="1">
      <c r="A27" s="412"/>
      <c r="B27" s="447"/>
      <c r="C27" s="449"/>
      <c r="D27" s="453"/>
      <c r="E27" s="454"/>
      <c r="F27" s="454"/>
      <c r="G27" s="455"/>
      <c r="H27" s="534"/>
      <c r="I27" s="535"/>
      <c r="J27" s="535"/>
      <c r="K27" s="536"/>
      <c r="L27" s="188">
        <v>154.07</v>
      </c>
      <c r="M27" s="188">
        <v>0</v>
      </c>
      <c r="N27" s="188">
        <f t="shared" si="2"/>
        <v>154.07</v>
      </c>
      <c r="O27" s="190">
        <f>N26+N27</f>
        <v>955.24</v>
      </c>
      <c r="Q27" s="92"/>
    </row>
    <row r="28" spans="1:27">
      <c r="A28" s="518">
        <v>2000</v>
      </c>
      <c r="B28" s="456">
        <v>44988</v>
      </c>
      <c r="C28" s="458">
        <v>903</v>
      </c>
      <c r="D28" s="463" t="s">
        <v>54</v>
      </c>
      <c r="E28" s="464"/>
      <c r="F28" s="464"/>
      <c r="G28" s="465"/>
      <c r="H28" s="540" t="s">
        <v>102</v>
      </c>
      <c r="I28" s="541"/>
      <c r="J28" s="541"/>
      <c r="K28" s="542"/>
      <c r="L28" s="80">
        <v>265.08</v>
      </c>
      <c r="M28" s="80">
        <v>0</v>
      </c>
      <c r="N28" s="80">
        <f t="shared" ref="N28:N29" si="3">L28-M28</f>
        <v>265.08</v>
      </c>
      <c r="O28" s="223"/>
      <c r="Q28" s="1" t="s">
        <v>116</v>
      </c>
    </row>
    <row r="29" spans="1:27">
      <c r="A29" s="440"/>
      <c r="B29" s="457"/>
      <c r="C29" s="459"/>
      <c r="D29" s="416"/>
      <c r="E29" s="417"/>
      <c r="F29" s="417"/>
      <c r="G29" s="418"/>
      <c r="H29" s="528"/>
      <c r="I29" s="529"/>
      <c r="J29" s="529"/>
      <c r="K29" s="530"/>
      <c r="L29" s="6">
        <v>56.33</v>
      </c>
      <c r="M29" s="6">
        <v>0</v>
      </c>
      <c r="N29" s="6">
        <f t="shared" si="3"/>
        <v>56.33</v>
      </c>
      <c r="O29" s="246">
        <f>N28+N29</f>
        <v>321.40999999999997</v>
      </c>
      <c r="Q29" s="92"/>
    </row>
    <row r="30" spans="1:27">
      <c r="A30" s="440"/>
      <c r="B30" s="446">
        <v>45083</v>
      </c>
      <c r="C30" s="448">
        <v>1015</v>
      </c>
      <c r="D30" s="450" t="s">
        <v>58</v>
      </c>
      <c r="E30" s="451"/>
      <c r="F30" s="451"/>
      <c r="G30" s="452"/>
      <c r="H30" s="531" t="s">
        <v>211</v>
      </c>
      <c r="I30" s="532"/>
      <c r="J30" s="532"/>
      <c r="K30" s="533"/>
      <c r="L30" s="6">
        <v>9.5399999999999991</v>
      </c>
      <c r="M30" s="6">
        <v>0</v>
      </c>
      <c r="N30" s="6">
        <f t="shared" ref="N30:N31" si="4">L30-M30</f>
        <v>9.5399999999999991</v>
      </c>
      <c r="O30" s="225"/>
      <c r="Q30" s="92"/>
    </row>
    <row r="31" spans="1:27">
      <c r="A31" s="440"/>
      <c r="B31" s="457"/>
      <c r="C31" s="459"/>
      <c r="D31" s="416"/>
      <c r="E31" s="417"/>
      <c r="F31" s="417"/>
      <c r="G31" s="418"/>
      <c r="H31" s="537"/>
      <c r="I31" s="538"/>
      <c r="J31" s="538"/>
      <c r="K31" s="539"/>
      <c r="L31" s="6">
        <v>1.83</v>
      </c>
      <c r="M31" s="6">
        <v>0</v>
      </c>
      <c r="N31" s="6">
        <f t="shared" si="4"/>
        <v>1.83</v>
      </c>
      <c r="O31" s="246">
        <f>N30+N31</f>
        <v>11.37</v>
      </c>
      <c r="Q31" s="92"/>
    </row>
    <row r="32" spans="1:27">
      <c r="A32" s="440"/>
      <c r="B32" s="446">
        <v>45178</v>
      </c>
      <c r="C32" s="448">
        <v>1209</v>
      </c>
      <c r="D32" s="450" t="s">
        <v>54</v>
      </c>
      <c r="E32" s="451"/>
      <c r="F32" s="451"/>
      <c r="G32" s="452"/>
      <c r="H32" s="543" t="s">
        <v>212</v>
      </c>
      <c r="I32" s="544"/>
      <c r="J32" s="544"/>
      <c r="K32" s="545"/>
      <c r="L32" s="6">
        <v>47.69</v>
      </c>
      <c r="M32" s="6">
        <v>0</v>
      </c>
      <c r="N32" s="6">
        <f t="shared" ref="N32:N33" si="5">L32-M32</f>
        <v>47.69</v>
      </c>
      <c r="O32" s="225"/>
      <c r="Q32" s="92"/>
    </row>
    <row r="33" spans="1:21">
      <c r="A33" s="440"/>
      <c r="B33" s="457"/>
      <c r="C33" s="459"/>
      <c r="D33" s="416"/>
      <c r="E33" s="417"/>
      <c r="F33" s="417"/>
      <c r="G33" s="418"/>
      <c r="H33" s="549"/>
      <c r="I33" s="550"/>
      <c r="J33" s="550"/>
      <c r="K33" s="551"/>
      <c r="L33" s="6">
        <v>9.17</v>
      </c>
      <c r="M33" s="6">
        <v>0</v>
      </c>
      <c r="N33" s="6">
        <f t="shared" si="5"/>
        <v>9.17</v>
      </c>
      <c r="O33" s="246"/>
      <c r="Q33" s="92"/>
    </row>
    <row r="34" spans="1:21">
      <c r="A34" s="440"/>
      <c r="B34" s="446">
        <v>45178</v>
      </c>
      <c r="C34" s="448">
        <v>1217</v>
      </c>
      <c r="D34" s="450" t="s">
        <v>213</v>
      </c>
      <c r="E34" s="451"/>
      <c r="F34" s="451"/>
      <c r="G34" s="452"/>
      <c r="H34" s="543" t="s">
        <v>214</v>
      </c>
      <c r="I34" s="544"/>
      <c r="J34" s="544"/>
      <c r="K34" s="545"/>
      <c r="L34" s="6">
        <v>13.95</v>
      </c>
      <c r="M34" s="6">
        <v>0</v>
      </c>
      <c r="N34" s="6">
        <f t="shared" ref="N34:N35" si="6">L34-M34</f>
        <v>13.95</v>
      </c>
      <c r="O34" s="225"/>
      <c r="Q34" s="92"/>
    </row>
    <row r="35" spans="1:21" ht="13.5" thickBot="1">
      <c r="A35" s="441"/>
      <c r="B35" s="447"/>
      <c r="C35" s="449"/>
      <c r="D35" s="453"/>
      <c r="E35" s="454"/>
      <c r="F35" s="454"/>
      <c r="G35" s="455"/>
      <c r="H35" s="546"/>
      <c r="I35" s="547"/>
      <c r="J35" s="547"/>
      <c r="K35" s="548"/>
      <c r="L35" s="275">
        <v>2.68</v>
      </c>
      <c r="M35" s="275">
        <v>0</v>
      </c>
      <c r="N35" s="275">
        <f t="shared" si="6"/>
        <v>2.68</v>
      </c>
      <c r="O35" s="190">
        <f>SUM(N32:N35)</f>
        <v>73.490000000000009</v>
      </c>
      <c r="Q35" s="92"/>
    </row>
    <row r="36" spans="1:21">
      <c r="A36" s="234"/>
      <c r="B36" s="238"/>
      <c r="C36" s="239"/>
      <c r="D36" s="240"/>
      <c r="E36" s="241"/>
      <c r="F36" s="241"/>
      <c r="G36" s="242"/>
      <c r="H36" s="243"/>
      <c r="I36" s="244"/>
      <c r="J36" s="244"/>
      <c r="K36" s="245"/>
      <c r="L36" s="183"/>
      <c r="M36" s="183"/>
      <c r="N36" s="183"/>
      <c r="Q36" s="92"/>
    </row>
    <row r="37" spans="1:21">
      <c r="A37" s="133"/>
      <c r="B37" s="135"/>
      <c r="C37" s="136"/>
      <c r="D37" s="193"/>
      <c r="E37" s="194"/>
      <c r="F37" s="194"/>
      <c r="G37" s="195"/>
      <c r="H37" s="199"/>
      <c r="I37" s="200"/>
      <c r="J37" s="200"/>
      <c r="K37" s="201"/>
      <c r="L37" s="65"/>
      <c r="M37" s="65"/>
      <c r="N37" s="65"/>
      <c r="Q37" s="92"/>
    </row>
    <row r="38" spans="1:21">
      <c r="A38" s="133"/>
      <c r="B38" s="135"/>
      <c r="C38" s="136"/>
      <c r="D38" s="193"/>
      <c r="E38" s="194"/>
      <c r="F38" s="194"/>
      <c r="G38" s="195"/>
      <c r="H38" s="199"/>
      <c r="I38" s="200"/>
      <c r="J38" s="200"/>
      <c r="K38" s="201"/>
      <c r="L38" s="65"/>
      <c r="M38" s="65"/>
      <c r="N38" s="65"/>
      <c r="Q38" s="92"/>
    </row>
    <row r="39" spans="1:21">
      <c r="A39" s="442">
        <v>2006</v>
      </c>
      <c r="B39" s="446">
        <v>45063</v>
      </c>
      <c r="C39" s="448">
        <v>6027</v>
      </c>
      <c r="D39" s="450" t="s">
        <v>58</v>
      </c>
      <c r="E39" s="451"/>
      <c r="F39" s="451"/>
      <c r="G39" s="452"/>
      <c r="H39" s="531" t="s">
        <v>99</v>
      </c>
      <c r="I39" s="532"/>
      <c r="J39" s="532"/>
      <c r="K39" s="533"/>
      <c r="L39" s="65">
        <v>32.5</v>
      </c>
      <c r="M39" s="65">
        <v>0</v>
      </c>
      <c r="N39" s="65">
        <f t="shared" ref="N39:N47" si="7">L39-M39</f>
        <v>32.5</v>
      </c>
    </row>
    <row r="40" spans="1:21">
      <c r="A40" s="440"/>
      <c r="B40" s="457"/>
      <c r="C40" s="459"/>
      <c r="D40" s="416"/>
      <c r="E40" s="417"/>
      <c r="F40" s="417"/>
      <c r="G40" s="418"/>
      <c r="H40" s="537"/>
      <c r="I40" s="538"/>
      <c r="J40" s="538"/>
      <c r="K40" s="539"/>
      <c r="L40" s="65">
        <v>6.25</v>
      </c>
      <c r="M40" s="65">
        <v>0</v>
      </c>
      <c r="N40" s="65">
        <f t="shared" si="7"/>
        <v>6.25</v>
      </c>
      <c r="O40" s="103">
        <f>N39+N40</f>
        <v>38.75</v>
      </c>
    </row>
    <row r="41" spans="1:21">
      <c r="A41" s="440"/>
      <c r="B41" s="89"/>
      <c r="C41" s="90"/>
      <c r="D41" s="403"/>
      <c r="E41" s="404"/>
      <c r="F41" s="404"/>
      <c r="G41" s="405"/>
      <c r="H41" s="497"/>
      <c r="I41" s="498"/>
      <c r="J41" s="498"/>
      <c r="K41" s="499"/>
      <c r="L41" s="65"/>
      <c r="M41" s="65"/>
      <c r="N41" s="65">
        <f t="shared" si="7"/>
        <v>0</v>
      </c>
      <c r="T41" s="8"/>
      <c r="U41" s="8"/>
    </row>
    <row r="42" spans="1:21">
      <c r="A42" s="440"/>
      <c r="B42" s="446">
        <v>39023</v>
      </c>
      <c r="C42" s="448">
        <v>6445</v>
      </c>
      <c r="D42" s="450" t="s">
        <v>54</v>
      </c>
      <c r="E42" s="451"/>
      <c r="F42" s="451"/>
      <c r="G42" s="452"/>
      <c r="H42" s="531" t="s">
        <v>100</v>
      </c>
      <c r="I42" s="532"/>
      <c r="J42" s="532"/>
      <c r="K42" s="533"/>
      <c r="L42" s="65">
        <v>354</v>
      </c>
      <c r="M42" s="3">
        <v>0</v>
      </c>
      <c r="N42" s="65">
        <f t="shared" si="7"/>
        <v>354</v>
      </c>
    </row>
    <row r="43" spans="1:21">
      <c r="A43" s="443"/>
      <c r="B43" s="457"/>
      <c r="C43" s="459"/>
      <c r="D43" s="416"/>
      <c r="E43" s="417"/>
      <c r="F43" s="417"/>
      <c r="G43" s="418"/>
      <c r="H43" s="537"/>
      <c r="I43" s="538"/>
      <c r="J43" s="538"/>
      <c r="K43" s="539"/>
      <c r="L43" s="65">
        <v>68.069999999999993</v>
      </c>
      <c r="M43" s="65">
        <v>0</v>
      </c>
      <c r="N43" s="65">
        <f t="shared" si="7"/>
        <v>68.069999999999993</v>
      </c>
      <c r="O43" s="103">
        <f>N42+N43</f>
        <v>422.07</v>
      </c>
    </row>
    <row r="44" spans="1:21">
      <c r="A44" s="409">
        <v>2007</v>
      </c>
      <c r="B44" s="446">
        <v>44973</v>
      </c>
      <c r="C44" s="448">
        <v>6691</v>
      </c>
      <c r="D44" s="450" t="s">
        <v>58</v>
      </c>
      <c r="E44" s="451"/>
      <c r="F44" s="451"/>
      <c r="G44" s="452"/>
      <c r="H44" s="522" t="s">
        <v>101</v>
      </c>
      <c r="I44" s="523"/>
      <c r="J44" s="523"/>
      <c r="K44" s="524"/>
      <c r="L44" s="65">
        <v>1.9</v>
      </c>
      <c r="M44" s="65"/>
      <c r="N44" s="65">
        <f t="shared" si="7"/>
        <v>1.9</v>
      </c>
      <c r="O44" s="225"/>
      <c r="P44" s="225"/>
    </row>
    <row r="45" spans="1:21">
      <c r="A45" s="410"/>
      <c r="B45" s="457"/>
      <c r="C45" s="459"/>
      <c r="D45" s="416"/>
      <c r="E45" s="417"/>
      <c r="F45" s="417"/>
      <c r="G45" s="418"/>
      <c r="H45" s="528"/>
      <c r="I45" s="529"/>
      <c r="J45" s="529"/>
      <c r="K45" s="530"/>
      <c r="L45" s="65">
        <v>0.36</v>
      </c>
      <c r="M45" s="65"/>
      <c r="N45" s="65">
        <f t="shared" si="7"/>
        <v>0.36</v>
      </c>
      <c r="O45" s="246">
        <f>N44+N45</f>
        <v>2.2599999999999998</v>
      </c>
      <c r="P45" s="225"/>
    </row>
    <row r="46" spans="1:21">
      <c r="A46" s="410"/>
      <c r="B46" s="446">
        <v>45014</v>
      </c>
      <c r="C46" s="448">
        <v>6798</v>
      </c>
      <c r="D46" s="450" t="s">
        <v>54</v>
      </c>
      <c r="E46" s="451"/>
      <c r="F46" s="451"/>
      <c r="G46" s="452"/>
      <c r="H46" s="522" t="s">
        <v>62</v>
      </c>
      <c r="I46" s="523"/>
      <c r="J46" s="523"/>
      <c r="K46" s="524"/>
      <c r="L46" s="65">
        <v>347.74</v>
      </c>
      <c r="M46" s="65"/>
      <c r="N46" s="65">
        <f t="shared" si="7"/>
        <v>347.74</v>
      </c>
      <c r="O46" s="225"/>
      <c r="P46" s="225"/>
    </row>
    <row r="47" spans="1:21">
      <c r="A47" s="410"/>
      <c r="B47" s="457"/>
      <c r="C47" s="459"/>
      <c r="D47" s="416"/>
      <c r="E47" s="417"/>
      <c r="F47" s="417"/>
      <c r="G47" s="418"/>
      <c r="H47" s="528"/>
      <c r="I47" s="529"/>
      <c r="J47" s="529"/>
      <c r="K47" s="530"/>
      <c r="L47" s="65">
        <v>66.87</v>
      </c>
      <c r="M47" s="65"/>
      <c r="N47" s="65">
        <f t="shared" si="7"/>
        <v>66.87</v>
      </c>
      <c r="O47" s="246">
        <f>N46+N47</f>
        <v>414.61</v>
      </c>
      <c r="P47" s="225"/>
    </row>
    <row r="48" spans="1:21" ht="12.75" customHeight="1">
      <c r="A48" s="410"/>
      <c r="B48" s="466">
        <v>45043</v>
      </c>
      <c r="C48" s="468">
        <v>6897</v>
      </c>
      <c r="D48" s="470" t="s">
        <v>54</v>
      </c>
      <c r="E48" s="471"/>
      <c r="F48" s="471"/>
      <c r="G48" s="472"/>
      <c r="H48" s="427" t="s">
        <v>99</v>
      </c>
      <c r="I48" s="428"/>
      <c r="J48" s="428"/>
      <c r="K48" s="429"/>
      <c r="L48" s="6">
        <v>384.84</v>
      </c>
      <c r="M48" s="6"/>
      <c r="N48" s="6">
        <f t="shared" ref="N48:N49" si="8">L48-M48</f>
        <v>384.84</v>
      </c>
      <c r="O48" s="225"/>
      <c r="P48" s="225"/>
    </row>
    <row r="49" spans="1:16" ht="12.75" customHeight="1">
      <c r="A49" s="410"/>
      <c r="B49" s="479"/>
      <c r="C49" s="481"/>
      <c r="D49" s="485"/>
      <c r="E49" s="486"/>
      <c r="F49" s="486"/>
      <c r="G49" s="487"/>
      <c r="H49" s="430"/>
      <c r="I49" s="431"/>
      <c r="J49" s="431"/>
      <c r="K49" s="432"/>
      <c r="L49" s="6">
        <v>74</v>
      </c>
      <c r="M49" s="6"/>
      <c r="N49" s="6">
        <f t="shared" si="8"/>
        <v>74</v>
      </c>
      <c r="O49" s="337">
        <f>N48+N49</f>
        <v>458.84</v>
      </c>
      <c r="P49" s="225"/>
    </row>
    <row r="50" spans="1:16" ht="12.75" customHeight="1">
      <c r="A50" s="410"/>
      <c r="B50" s="446">
        <v>45046</v>
      </c>
      <c r="C50" s="448">
        <v>6970</v>
      </c>
      <c r="D50" s="450" t="s">
        <v>58</v>
      </c>
      <c r="E50" s="451"/>
      <c r="F50" s="451"/>
      <c r="G50" s="452"/>
      <c r="H50" s="522" t="s">
        <v>102</v>
      </c>
      <c r="I50" s="523"/>
      <c r="J50" s="523"/>
      <c r="K50" s="524"/>
      <c r="L50" s="65">
        <v>2.2200000000000002</v>
      </c>
      <c r="M50" s="65"/>
      <c r="N50" s="65">
        <f t="shared" ref="N50:N51" si="9">L50-M50</f>
        <v>2.2200000000000002</v>
      </c>
      <c r="O50" s="338"/>
      <c r="P50" s="225"/>
    </row>
    <row r="51" spans="1:16" ht="14.25" customHeight="1" thickBot="1">
      <c r="A51" s="412"/>
      <c r="B51" s="447"/>
      <c r="C51" s="449"/>
      <c r="D51" s="453"/>
      <c r="E51" s="454"/>
      <c r="F51" s="454"/>
      <c r="G51" s="455"/>
      <c r="H51" s="525"/>
      <c r="I51" s="526"/>
      <c r="J51" s="526"/>
      <c r="K51" s="527"/>
      <c r="L51" s="188">
        <v>0.42</v>
      </c>
      <c r="M51" s="188"/>
      <c r="N51" s="188">
        <f t="shared" si="9"/>
        <v>0.42</v>
      </c>
      <c r="O51" s="339">
        <f>N50+N51</f>
        <v>2.64</v>
      </c>
      <c r="P51" s="190">
        <f>O49+O51</f>
        <v>461.47999999999996</v>
      </c>
    </row>
    <row r="52" spans="1:16" ht="14.25">
      <c r="A52" s="160"/>
      <c r="B52" s="150"/>
      <c r="C52" s="151"/>
      <c r="D52" s="152"/>
      <c r="E52" s="153"/>
      <c r="F52" s="153"/>
      <c r="G52" s="154"/>
      <c r="H52" s="155"/>
      <c r="I52" s="156"/>
      <c r="J52" s="156"/>
      <c r="K52" s="157"/>
      <c r="L52" s="183"/>
      <c r="M52" s="183"/>
      <c r="N52" s="183"/>
      <c r="O52" s="103"/>
    </row>
  </sheetData>
  <mergeCells count="64">
    <mergeCell ref="B34:B35"/>
    <mergeCell ref="C34:C35"/>
    <mergeCell ref="D34:G35"/>
    <mergeCell ref="H34:K35"/>
    <mergeCell ref="A28:A35"/>
    <mergeCell ref="B32:B33"/>
    <mergeCell ref="C32:C33"/>
    <mergeCell ref="D32:G33"/>
    <mergeCell ref="H32:K33"/>
    <mergeCell ref="C28:C29"/>
    <mergeCell ref="A39:A43"/>
    <mergeCell ref="C42:C43"/>
    <mergeCell ref="D42:G43"/>
    <mergeCell ref="A24:A25"/>
    <mergeCell ref="B30:B31"/>
    <mergeCell ref="C30:C31"/>
    <mergeCell ref="D30:G31"/>
    <mergeCell ref="B39:B40"/>
    <mergeCell ref="C39:C40"/>
    <mergeCell ref="B24:B25"/>
    <mergeCell ref="C24:C25"/>
    <mergeCell ref="B42:B43"/>
    <mergeCell ref="A26:A27"/>
    <mergeCell ref="B26:B27"/>
    <mergeCell ref="C26:C27"/>
    <mergeCell ref="B28:B29"/>
    <mergeCell ref="A20:N20"/>
    <mergeCell ref="A22:A23"/>
    <mergeCell ref="B22:B23"/>
    <mergeCell ref="C22:C23"/>
    <mergeCell ref="D22:K22"/>
    <mergeCell ref="L22:M22"/>
    <mergeCell ref="D46:G47"/>
    <mergeCell ref="N22:N23"/>
    <mergeCell ref="D23:G23"/>
    <mergeCell ref="H23:K23"/>
    <mergeCell ref="H24:K25"/>
    <mergeCell ref="D41:G41"/>
    <mergeCell ref="H41:K41"/>
    <mergeCell ref="H39:K40"/>
    <mergeCell ref="H42:K43"/>
    <mergeCell ref="D39:G40"/>
    <mergeCell ref="D24:G25"/>
    <mergeCell ref="H30:K31"/>
    <mergeCell ref="D26:G27"/>
    <mergeCell ref="H26:K27"/>
    <mergeCell ref="D28:G29"/>
    <mergeCell ref="H28:K29"/>
    <mergeCell ref="A44:A51"/>
    <mergeCell ref="B50:B51"/>
    <mergeCell ref="C50:C51"/>
    <mergeCell ref="D50:G51"/>
    <mergeCell ref="H50:K51"/>
    <mergeCell ref="B48:B49"/>
    <mergeCell ref="C48:C49"/>
    <mergeCell ref="D48:G49"/>
    <mergeCell ref="H48:K49"/>
    <mergeCell ref="B46:B47"/>
    <mergeCell ref="C46:C47"/>
    <mergeCell ref="H46:K47"/>
    <mergeCell ref="B44:B45"/>
    <mergeCell ref="C44:C45"/>
    <mergeCell ref="D44:G45"/>
    <mergeCell ref="H44:K4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workbookViewId="0">
      <pane ySplit="1" topLeftCell="A2" activePane="bottomLeft" state="frozen"/>
      <selection pane="bottomLeft" activeCell="A5" sqref="A5:XFD5"/>
    </sheetView>
  </sheetViews>
  <sheetFormatPr defaultRowHeight="12.75"/>
  <cols>
    <col min="1" max="1" width="5" style="4" bestFit="1" customWidth="1"/>
    <col min="2" max="2" width="7" style="4" bestFit="1" customWidth="1"/>
    <col min="3" max="3" width="7.5546875" style="4" bestFit="1" customWidth="1"/>
    <col min="4" max="5" width="6.44140625" style="4" bestFit="1" customWidth="1"/>
    <col min="6" max="6" width="5.6640625" style="4" bestFit="1" customWidth="1"/>
    <col min="7" max="7" width="7" style="4" bestFit="1" customWidth="1"/>
    <col min="8" max="8" width="10" style="4" customWidth="1"/>
    <col min="9" max="9" width="10.109375" style="4" customWidth="1"/>
    <col min="10" max="10" width="8.5546875" style="4" bestFit="1" customWidth="1"/>
    <col min="11" max="12" width="8" style="4" bestFit="1" customWidth="1"/>
    <col min="13" max="14" width="8.88671875" style="4"/>
    <col min="15" max="15" width="3.5546875" style="4" bestFit="1" customWidth="1"/>
    <col min="16" max="16384" width="8.88671875" style="4"/>
  </cols>
  <sheetData>
    <row r="1" spans="1:14" ht="13.5" thickBot="1">
      <c r="A1" s="71" t="s">
        <v>46</v>
      </c>
      <c r="B1" s="83" t="s">
        <v>4</v>
      </c>
      <c r="C1" s="84" t="s">
        <v>5</v>
      </c>
      <c r="D1" s="83" t="s">
        <v>6</v>
      </c>
      <c r="E1" s="85" t="s">
        <v>7</v>
      </c>
      <c r="F1" s="83" t="s">
        <v>2</v>
      </c>
      <c r="G1" s="84" t="s">
        <v>8</v>
      </c>
      <c r="H1" s="83" t="s">
        <v>9</v>
      </c>
      <c r="I1" s="85" t="s">
        <v>10</v>
      </c>
      <c r="J1" s="83" t="s">
        <v>11</v>
      </c>
      <c r="K1" s="84" t="s">
        <v>12</v>
      </c>
      <c r="L1" s="83" t="s">
        <v>13</v>
      </c>
      <c r="M1" s="85" t="s">
        <v>14</v>
      </c>
      <c r="N1" s="86" t="s">
        <v>16</v>
      </c>
    </row>
    <row r="2" spans="1:14">
      <c r="A2" s="9">
        <v>1998</v>
      </c>
      <c r="B2" s="11"/>
      <c r="C2" s="11"/>
      <c r="D2" s="11"/>
      <c r="E2" s="11"/>
      <c r="F2" s="11"/>
      <c r="G2" s="11"/>
      <c r="H2" s="11"/>
      <c r="I2" s="77"/>
      <c r="J2" s="79"/>
      <c r="K2" s="79"/>
      <c r="L2" s="79"/>
      <c r="M2" s="77">
        <v>0.55000000000000004</v>
      </c>
      <c r="N2" s="80">
        <f t="shared" ref="N2:N15" si="0">SUM(B2:M2)</f>
        <v>0.55000000000000004</v>
      </c>
    </row>
    <row r="3" spans="1:14">
      <c r="A3" s="3">
        <v>1999</v>
      </c>
      <c r="B3" s="6"/>
      <c r="C3" s="6"/>
      <c r="D3" s="6">
        <v>0.01</v>
      </c>
      <c r="E3" s="6"/>
      <c r="F3" s="6"/>
      <c r="G3" s="6"/>
      <c r="H3" s="6"/>
      <c r="I3" s="6">
        <v>4.12</v>
      </c>
      <c r="J3" s="6"/>
      <c r="K3" s="6"/>
      <c r="L3" s="6"/>
      <c r="M3" s="6"/>
      <c r="N3" s="77">
        <f t="shared" si="0"/>
        <v>4.13</v>
      </c>
    </row>
    <row r="4" spans="1:14">
      <c r="A4" s="3">
        <v>2000</v>
      </c>
      <c r="B4" s="6"/>
      <c r="C4" s="6"/>
      <c r="D4" s="6"/>
      <c r="E4" s="6"/>
      <c r="F4" s="6">
        <v>0.95</v>
      </c>
      <c r="G4" s="6"/>
      <c r="H4" s="6"/>
      <c r="I4" s="6"/>
      <c r="J4" s="6"/>
      <c r="K4" s="6"/>
      <c r="L4" s="6">
        <v>17.059999999999999</v>
      </c>
      <c r="M4" s="6"/>
      <c r="N4" s="77">
        <f t="shared" si="0"/>
        <v>18.009999999999998</v>
      </c>
    </row>
    <row r="5" spans="1:14">
      <c r="A5" s="3">
        <v>2001</v>
      </c>
      <c r="B5" s="6"/>
      <c r="C5" s="6">
        <v>3.12</v>
      </c>
      <c r="D5" s="6">
        <v>0.32</v>
      </c>
      <c r="E5" s="6">
        <v>0.16</v>
      </c>
      <c r="F5" s="6"/>
      <c r="G5" s="6">
        <v>0.32</v>
      </c>
      <c r="H5" s="6"/>
      <c r="I5" s="6"/>
      <c r="J5" s="6"/>
      <c r="K5" s="6"/>
      <c r="L5" s="6"/>
      <c r="M5" s="6"/>
      <c r="N5" s="77">
        <f t="shared" si="0"/>
        <v>3.92</v>
      </c>
    </row>
    <row r="6" spans="1:14">
      <c r="A6" s="3">
        <v>2002</v>
      </c>
      <c r="B6" s="6"/>
      <c r="C6" s="6"/>
      <c r="D6" s="6"/>
      <c r="E6" s="6"/>
      <c r="F6" s="6"/>
      <c r="G6" s="6">
        <v>0.18</v>
      </c>
      <c r="H6" s="6"/>
      <c r="I6" s="6"/>
      <c r="J6" s="6"/>
      <c r="K6" s="6"/>
      <c r="L6" s="6">
        <v>6.9</v>
      </c>
      <c r="M6" s="6"/>
      <c r="N6" s="77">
        <f t="shared" si="0"/>
        <v>7.08</v>
      </c>
    </row>
    <row r="7" spans="1:14">
      <c r="A7" s="3">
        <v>2003</v>
      </c>
      <c r="B7" s="95"/>
      <c r="C7" s="95"/>
      <c r="D7" s="95"/>
      <c r="E7" s="95"/>
      <c r="F7" s="95"/>
      <c r="G7" s="95"/>
      <c r="H7" s="95">
        <v>7.8</v>
      </c>
      <c r="I7" s="95">
        <v>34.57</v>
      </c>
      <c r="J7" s="95"/>
      <c r="K7" s="95"/>
      <c r="L7" s="95"/>
      <c r="M7" s="95"/>
      <c r="N7" s="77">
        <f t="shared" si="0"/>
        <v>42.37</v>
      </c>
    </row>
    <row r="8" spans="1:14">
      <c r="A8" s="3">
        <v>2004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0</v>
      </c>
    </row>
    <row r="9" spans="1:14">
      <c r="A9" s="3">
        <v>2005</v>
      </c>
      <c r="B9" s="6"/>
      <c r="C9" s="6"/>
      <c r="D9" s="6"/>
      <c r="E9" s="6"/>
      <c r="F9" s="6"/>
      <c r="G9" s="6"/>
      <c r="H9" s="6">
        <v>5.0199999999999996</v>
      </c>
      <c r="I9" s="6"/>
      <c r="J9" s="6"/>
      <c r="K9" s="6"/>
      <c r="L9" s="6"/>
      <c r="M9" s="6"/>
      <c r="N9" s="77">
        <f t="shared" si="0"/>
        <v>5.0199999999999996</v>
      </c>
    </row>
    <row r="10" spans="1:14">
      <c r="A10" s="3">
        <v>2006</v>
      </c>
      <c r="B10" s="6"/>
      <c r="C10" s="6"/>
      <c r="D10" s="6">
        <v>21.6</v>
      </c>
      <c r="E10" s="6"/>
      <c r="F10" s="6"/>
      <c r="G10" s="6"/>
      <c r="H10" s="6"/>
      <c r="I10" s="6"/>
      <c r="J10" s="6">
        <v>0.97</v>
      </c>
      <c r="K10" s="6"/>
      <c r="L10" s="6"/>
      <c r="M10" s="6"/>
      <c r="N10" s="77">
        <f t="shared" si="0"/>
        <v>22.57</v>
      </c>
    </row>
    <row r="11" spans="1:14">
      <c r="A11" s="3">
        <v>2007</v>
      </c>
      <c r="B11" s="6"/>
      <c r="C11" s="6"/>
      <c r="D11" s="6">
        <v>0.16</v>
      </c>
      <c r="E11" s="6">
        <v>18.43</v>
      </c>
      <c r="F11" s="6"/>
      <c r="G11" s="6"/>
      <c r="H11" s="6"/>
      <c r="I11" s="6"/>
      <c r="J11" s="6"/>
      <c r="K11" s="6"/>
      <c r="L11" s="6"/>
      <c r="M11" s="6"/>
      <c r="N11" s="77">
        <f t="shared" si="0"/>
        <v>18.59</v>
      </c>
    </row>
    <row r="12" spans="1:14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0.87</v>
      </c>
      <c r="N12" s="77">
        <f t="shared" si="0"/>
        <v>0.87</v>
      </c>
    </row>
    <row r="13" spans="1:14">
      <c r="A13" s="3">
        <v>2009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7">
        <f t="shared" si="0"/>
        <v>0</v>
      </c>
    </row>
    <row r="14" spans="1:14">
      <c r="A14" s="3">
        <v>2010</v>
      </c>
      <c r="B14" s="6"/>
      <c r="C14" s="6"/>
      <c r="D14" s="6">
        <v>3.15</v>
      </c>
      <c r="E14" s="6">
        <v>0.63</v>
      </c>
      <c r="F14" s="6">
        <v>4.47</v>
      </c>
      <c r="G14" s="6">
        <v>12.44</v>
      </c>
      <c r="H14" s="6"/>
      <c r="I14" s="6"/>
      <c r="J14" s="6"/>
      <c r="K14" s="6"/>
      <c r="L14" s="6"/>
      <c r="M14" s="6"/>
      <c r="N14" s="77">
        <f t="shared" si="0"/>
        <v>20.689999999999998</v>
      </c>
    </row>
    <row r="15" spans="1:14">
      <c r="A15" s="3">
        <v>2011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7">
        <f t="shared" si="0"/>
        <v>0</v>
      </c>
    </row>
    <row r="16" spans="1:14">
      <c r="A16" s="3">
        <v>2012</v>
      </c>
      <c r="B16" s="6"/>
      <c r="C16" s="6"/>
      <c r="D16" s="6"/>
      <c r="E16" s="6"/>
      <c r="F16" s="6"/>
      <c r="G16" s="6"/>
      <c r="H16" s="6">
        <v>22.97</v>
      </c>
      <c r="I16" s="6">
        <v>22.18</v>
      </c>
      <c r="J16" s="6"/>
      <c r="K16" s="6"/>
      <c r="L16" s="6"/>
      <c r="M16" s="6"/>
      <c r="N16" s="77">
        <f>SUM(B16:M16)</f>
        <v>45.15</v>
      </c>
    </row>
    <row r="17" spans="1:25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7">
        <f>SUM(B17:M17)</f>
        <v>0</v>
      </c>
      <c r="O17" s="7"/>
      <c r="P17" s="7"/>
    </row>
    <row r="18" spans="1: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>
        <f>SUM(N2:N17)</f>
        <v>188.95000000000002</v>
      </c>
    </row>
    <row r="20" spans="1:25">
      <c r="A20" s="552" t="s">
        <v>194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2" spans="1:25">
      <c r="A22" s="423" t="s">
        <v>46</v>
      </c>
      <c r="B22" s="423" t="s">
        <v>49</v>
      </c>
      <c r="C22" s="425" t="s">
        <v>56</v>
      </c>
      <c r="D22" s="427" t="s">
        <v>52</v>
      </c>
      <c r="E22" s="428"/>
      <c r="F22" s="428"/>
      <c r="G22" s="429"/>
      <c r="H22" s="553" t="s">
        <v>57</v>
      </c>
      <c r="I22" s="553"/>
      <c r="J22" s="494" t="s">
        <v>53</v>
      </c>
      <c r="K22" s="496"/>
      <c r="L22" s="423" t="s">
        <v>48</v>
      </c>
    </row>
    <row r="23" spans="1:25">
      <c r="A23" s="424"/>
      <c r="B23" s="424"/>
      <c r="C23" s="426"/>
      <c r="D23" s="430"/>
      <c r="E23" s="431"/>
      <c r="F23" s="431"/>
      <c r="G23" s="432"/>
      <c r="H23" s="88" t="s">
        <v>15</v>
      </c>
      <c r="I23" s="67" t="s">
        <v>47</v>
      </c>
      <c r="J23" s="88" t="s">
        <v>15</v>
      </c>
      <c r="K23" s="68" t="s">
        <v>47</v>
      </c>
      <c r="L23" s="424"/>
    </row>
    <row r="24" spans="1:25" ht="13.5" thickBot="1">
      <c r="A24" s="247">
        <v>1998</v>
      </c>
      <c r="B24" s="185">
        <v>45289</v>
      </c>
      <c r="C24" s="71">
        <v>216</v>
      </c>
      <c r="D24" s="413" t="s">
        <v>54</v>
      </c>
      <c r="E24" s="414"/>
      <c r="F24" s="414"/>
      <c r="G24" s="415"/>
      <c r="H24" s="248">
        <v>400000</v>
      </c>
      <c r="I24" s="248">
        <v>225000</v>
      </c>
      <c r="J24" s="71">
        <v>2.1</v>
      </c>
      <c r="K24" s="71">
        <v>1.55</v>
      </c>
      <c r="L24" s="221">
        <f>J24-K24</f>
        <v>0.55000000000000004</v>
      </c>
      <c r="M24" s="222"/>
      <c r="N24" s="169" t="s">
        <v>116</v>
      </c>
      <c r="Q24" s="8"/>
    </row>
    <row r="25" spans="1:25">
      <c r="A25" s="411">
        <v>1999</v>
      </c>
      <c r="B25" s="249">
        <v>44988</v>
      </c>
      <c r="C25" s="250">
        <v>298</v>
      </c>
      <c r="D25" s="419" t="s">
        <v>76</v>
      </c>
      <c r="E25" s="420"/>
      <c r="F25" s="420"/>
      <c r="G25" s="421"/>
      <c r="H25" s="251">
        <v>518800</v>
      </c>
      <c r="I25" s="251">
        <v>515800</v>
      </c>
      <c r="J25" s="250">
        <v>2.48</v>
      </c>
      <c r="K25" s="250">
        <v>2.4700000000000002</v>
      </c>
      <c r="L25" s="252">
        <f>J25-K25</f>
        <v>9.9999999999997868E-3</v>
      </c>
      <c r="M25" s="223"/>
    </row>
    <row r="26" spans="1:25" ht="13.5" thickBot="1">
      <c r="A26" s="412"/>
      <c r="B26" s="185">
        <v>45146</v>
      </c>
      <c r="C26" s="71">
        <v>527</v>
      </c>
      <c r="D26" s="413" t="s">
        <v>113</v>
      </c>
      <c r="E26" s="414"/>
      <c r="F26" s="414"/>
      <c r="G26" s="415"/>
      <c r="H26" s="248">
        <v>10000000</v>
      </c>
      <c r="I26" s="248">
        <v>8700000</v>
      </c>
      <c r="J26" s="71">
        <v>32.53</v>
      </c>
      <c r="K26" s="71">
        <v>28.41</v>
      </c>
      <c r="L26" s="221">
        <f>J26-K26</f>
        <v>4.120000000000001</v>
      </c>
      <c r="M26" s="222"/>
    </row>
    <row r="27" spans="1:25">
      <c r="A27" s="518">
        <v>2000</v>
      </c>
      <c r="B27" s="249">
        <v>43953</v>
      </c>
      <c r="C27" s="253">
        <v>990</v>
      </c>
      <c r="D27" s="419" t="s">
        <v>58</v>
      </c>
      <c r="E27" s="420"/>
      <c r="F27" s="420"/>
      <c r="G27" s="421"/>
      <c r="H27" s="254">
        <v>1444800</v>
      </c>
      <c r="I27" s="254">
        <v>1144800</v>
      </c>
      <c r="J27" s="216">
        <v>5.41</v>
      </c>
      <c r="K27" s="216">
        <v>4.46</v>
      </c>
      <c r="L27" s="252">
        <f>J27-K27</f>
        <v>0.95000000000000018</v>
      </c>
      <c r="M27" s="223"/>
    </row>
    <row r="28" spans="1:25" ht="13.5" thickBot="1">
      <c r="A28" s="441"/>
      <c r="B28" s="185">
        <v>44157</v>
      </c>
      <c r="C28" s="186">
        <v>1315</v>
      </c>
      <c r="D28" s="413" t="s">
        <v>58</v>
      </c>
      <c r="E28" s="414"/>
      <c r="F28" s="414"/>
      <c r="G28" s="415"/>
      <c r="H28" s="255">
        <v>6980000</v>
      </c>
      <c r="I28" s="255">
        <v>1600000</v>
      </c>
      <c r="J28" s="188">
        <v>22.96</v>
      </c>
      <c r="K28" s="188">
        <v>5.9</v>
      </c>
      <c r="L28" s="221">
        <f t="shared" ref="L28:L54" si="1">J28-K28</f>
        <v>17.060000000000002</v>
      </c>
      <c r="M28" s="222"/>
    </row>
    <row r="29" spans="1:25">
      <c r="A29" s="411">
        <v>2001</v>
      </c>
      <c r="B29" s="249">
        <v>45324</v>
      </c>
      <c r="C29" s="253">
        <v>1436</v>
      </c>
      <c r="D29" s="419" t="s">
        <v>54</v>
      </c>
      <c r="E29" s="420"/>
      <c r="F29" s="420"/>
      <c r="G29" s="421"/>
      <c r="H29" s="336">
        <v>10071600</v>
      </c>
      <c r="I29" s="336">
        <v>10011600</v>
      </c>
      <c r="J29" s="216">
        <v>35.69</v>
      </c>
      <c r="K29" s="216">
        <v>32.57</v>
      </c>
      <c r="L29" s="278">
        <f t="shared" si="1"/>
        <v>3.1199999999999974</v>
      </c>
      <c r="M29" s="223"/>
    </row>
    <row r="30" spans="1:25">
      <c r="A30" s="410"/>
      <c r="B30" s="181">
        <v>45354</v>
      </c>
      <c r="C30" s="182">
        <v>1506</v>
      </c>
      <c r="D30" s="403" t="s">
        <v>113</v>
      </c>
      <c r="E30" s="404"/>
      <c r="F30" s="404"/>
      <c r="G30" s="405"/>
      <c r="H30" s="294">
        <v>661122</v>
      </c>
      <c r="I30" s="294">
        <v>561122</v>
      </c>
      <c r="J30" s="183">
        <v>2.93</v>
      </c>
      <c r="K30" s="183">
        <v>2.61</v>
      </c>
      <c r="L30" s="333">
        <f t="shared" si="1"/>
        <v>0.32000000000000028</v>
      </c>
      <c r="M30" s="225"/>
    </row>
    <row r="31" spans="1:25">
      <c r="A31" s="410"/>
      <c r="B31" s="181">
        <v>45028</v>
      </c>
      <c r="C31" s="182">
        <v>1530</v>
      </c>
      <c r="D31" s="416" t="s">
        <v>62</v>
      </c>
      <c r="E31" s="417"/>
      <c r="F31" s="417"/>
      <c r="G31" s="418"/>
      <c r="H31" s="294">
        <v>14000000</v>
      </c>
      <c r="I31" s="294">
        <v>13950000</v>
      </c>
      <c r="J31" s="183">
        <v>45.21</v>
      </c>
      <c r="K31" s="183">
        <v>45.05</v>
      </c>
      <c r="L31" s="140">
        <f t="shared" si="1"/>
        <v>0.16000000000000369</v>
      </c>
      <c r="M31" s="225"/>
    </row>
    <row r="32" spans="1:25" ht="13.5" thickBot="1">
      <c r="A32" s="412"/>
      <c r="B32" s="320">
        <v>45449</v>
      </c>
      <c r="C32" s="321">
        <v>1605</v>
      </c>
      <c r="D32" s="437" t="s">
        <v>113</v>
      </c>
      <c r="E32" s="438"/>
      <c r="F32" s="438"/>
      <c r="G32" s="439"/>
      <c r="H32" s="295">
        <v>14359400</v>
      </c>
      <c r="I32" s="295">
        <v>14259400</v>
      </c>
      <c r="J32" s="322">
        <v>46.35</v>
      </c>
      <c r="K32" s="322">
        <v>46.03</v>
      </c>
      <c r="L32" s="279">
        <f t="shared" ref="L32:L33" si="2">J32-K32</f>
        <v>0.32000000000000028</v>
      </c>
      <c r="M32" s="222"/>
    </row>
    <row r="33" spans="1:13">
      <c r="A33" s="440">
        <v>2002</v>
      </c>
      <c r="B33" s="181">
        <v>45104</v>
      </c>
      <c r="C33" s="182">
        <v>2208</v>
      </c>
      <c r="D33" s="416" t="s">
        <v>76</v>
      </c>
      <c r="E33" s="417"/>
      <c r="F33" s="417"/>
      <c r="G33" s="418"/>
      <c r="H33" s="287">
        <v>5971.7</v>
      </c>
      <c r="I33" s="287">
        <v>5791.7</v>
      </c>
      <c r="J33" s="183">
        <v>7.27</v>
      </c>
      <c r="K33" s="183">
        <v>7.09</v>
      </c>
      <c r="L33" s="184">
        <f t="shared" si="2"/>
        <v>0.17999999999999972</v>
      </c>
    </row>
    <row r="34" spans="1:13">
      <c r="A34" s="443"/>
      <c r="B34" s="89">
        <v>45243</v>
      </c>
      <c r="C34" s="90">
        <v>2519</v>
      </c>
      <c r="D34" s="403" t="s">
        <v>58</v>
      </c>
      <c r="E34" s="404"/>
      <c r="F34" s="404"/>
      <c r="G34" s="405"/>
      <c r="H34" s="99">
        <v>6982.24</v>
      </c>
      <c r="I34" s="99">
        <v>3283.24</v>
      </c>
      <c r="J34" s="65">
        <v>11.28</v>
      </c>
      <c r="K34" s="65">
        <v>4.38</v>
      </c>
      <c r="L34" s="140">
        <f t="shared" si="1"/>
        <v>6.8999999999999995</v>
      </c>
    </row>
    <row r="35" spans="1:13">
      <c r="A35" s="409">
        <v>2003</v>
      </c>
      <c r="B35" s="89">
        <v>45130</v>
      </c>
      <c r="C35" s="90">
        <v>3034</v>
      </c>
      <c r="D35" s="403" t="s">
        <v>76</v>
      </c>
      <c r="E35" s="404"/>
      <c r="F35" s="404"/>
      <c r="G35" s="405"/>
      <c r="H35" s="99">
        <v>7643.29</v>
      </c>
      <c r="I35" s="99">
        <v>7043.29</v>
      </c>
      <c r="J35" s="65">
        <v>99.36</v>
      </c>
      <c r="K35" s="65">
        <v>91.56</v>
      </c>
      <c r="L35" s="140">
        <f t="shared" si="1"/>
        <v>7.7999999999999972</v>
      </c>
    </row>
    <row r="36" spans="1:13">
      <c r="A36" s="436"/>
      <c r="B36" s="164">
        <v>45165</v>
      </c>
      <c r="C36" s="165">
        <v>3149</v>
      </c>
      <c r="D36" s="406" t="s">
        <v>161</v>
      </c>
      <c r="E36" s="407"/>
      <c r="F36" s="407"/>
      <c r="G36" s="408"/>
      <c r="H36" s="95">
        <v>40097.769999999997</v>
      </c>
      <c r="I36" s="95">
        <v>8000</v>
      </c>
      <c r="J36" s="65">
        <v>44.04</v>
      </c>
      <c r="K36" s="65">
        <v>9.4700000000000006</v>
      </c>
      <c r="L36" s="140">
        <f t="shared" si="1"/>
        <v>34.57</v>
      </c>
    </row>
    <row r="37" spans="1:13">
      <c r="A37" s="102">
        <v>2004</v>
      </c>
      <c r="B37" s="89"/>
      <c r="C37" s="90"/>
      <c r="D37" s="403"/>
      <c r="E37" s="404"/>
      <c r="F37" s="404"/>
      <c r="G37" s="405"/>
      <c r="H37" s="99"/>
      <c r="I37" s="99"/>
      <c r="J37" s="65"/>
      <c r="K37" s="65"/>
      <c r="L37" s="140">
        <f t="shared" si="1"/>
        <v>0</v>
      </c>
    </row>
    <row r="38" spans="1:13">
      <c r="A38" s="66">
        <v>2005</v>
      </c>
      <c r="B38" s="89">
        <v>45119</v>
      </c>
      <c r="C38" s="90">
        <v>4918</v>
      </c>
      <c r="D38" s="403" t="s">
        <v>58</v>
      </c>
      <c r="E38" s="404"/>
      <c r="F38" s="404"/>
      <c r="G38" s="405"/>
      <c r="H38" s="99">
        <v>5650.3</v>
      </c>
      <c r="I38" s="99">
        <v>1500.22</v>
      </c>
      <c r="J38" s="65">
        <v>7.18</v>
      </c>
      <c r="K38" s="65">
        <v>2.16</v>
      </c>
      <c r="L38" s="140">
        <f t="shared" si="1"/>
        <v>5.0199999999999996</v>
      </c>
    </row>
    <row r="39" spans="1:13">
      <c r="A39" s="442">
        <v>2006</v>
      </c>
      <c r="B39" s="89">
        <v>45014</v>
      </c>
      <c r="C39" s="90">
        <v>5844</v>
      </c>
      <c r="D39" s="403" t="s">
        <v>97</v>
      </c>
      <c r="E39" s="404"/>
      <c r="F39" s="404"/>
      <c r="G39" s="405"/>
      <c r="H39" s="99">
        <v>60000</v>
      </c>
      <c r="I39" s="99">
        <v>40000</v>
      </c>
      <c r="J39" s="65">
        <v>65.88</v>
      </c>
      <c r="K39" s="65">
        <v>44.28</v>
      </c>
      <c r="L39" s="140">
        <f t="shared" si="1"/>
        <v>21.599999999999994</v>
      </c>
    </row>
    <row r="40" spans="1:13">
      <c r="A40" s="443"/>
      <c r="B40" s="89">
        <v>45194</v>
      </c>
      <c r="C40" s="90">
        <v>6332</v>
      </c>
      <c r="D40" s="403" t="s">
        <v>58</v>
      </c>
      <c r="E40" s="404"/>
      <c r="F40" s="404"/>
      <c r="G40" s="405"/>
      <c r="H40" s="99">
        <v>10954.42</v>
      </c>
      <c r="I40" s="99">
        <v>10054.42</v>
      </c>
      <c r="J40" s="65">
        <v>12.91</v>
      </c>
      <c r="K40" s="65">
        <v>11.94</v>
      </c>
      <c r="L40" s="140">
        <f t="shared" si="1"/>
        <v>0.97000000000000064</v>
      </c>
    </row>
    <row r="41" spans="1:13">
      <c r="A41" s="409">
        <v>2007</v>
      </c>
      <c r="B41" s="89">
        <v>44993</v>
      </c>
      <c r="C41" s="90">
        <v>6755</v>
      </c>
      <c r="D41" s="403" t="s">
        <v>98</v>
      </c>
      <c r="E41" s="404"/>
      <c r="F41" s="404"/>
      <c r="G41" s="405"/>
      <c r="H41" s="293">
        <v>1500</v>
      </c>
      <c r="I41" s="293">
        <v>1356</v>
      </c>
      <c r="J41" s="65">
        <v>2.7</v>
      </c>
      <c r="K41" s="65">
        <v>2.54</v>
      </c>
      <c r="L41" s="140">
        <f t="shared" si="1"/>
        <v>0.16000000000000014</v>
      </c>
      <c r="M41" s="225"/>
    </row>
    <row r="42" spans="1:13">
      <c r="A42" s="410"/>
      <c r="B42" s="89">
        <v>45018</v>
      </c>
      <c r="C42" s="90">
        <v>6811</v>
      </c>
      <c r="D42" s="403" t="s">
        <v>54</v>
      </c>
      <c r="E42" s="404"/>
      <c r="F42" s="404"/>
      <c r="G42" s="405"/>
      <c r="H42" s="293">
        <v>32685.84</v>
      </c>
      <c r="I42" s="293">
        <v>16923.07</v>
      </c>
      <c r="J42" s="65">
        <v>36.380000000000003</v>
      </c>
      <c r="K42" s="65">
        <v>19.36</v>
      </c>
      <c r="L42" s="141">
        <f t="shared" si="1"/>
        <v>17.020000000000003</v>
      </c>
      <c r="M42" s="225"/>
    </row>
    <row r="43" spans="1:13">
      <c r="A43" s="410"/>
      <c r="B43" s="89">
        <v>45042</v>
      </c>
      <c r="C43" s="90">
        <v>6884</v>
      </c>
      <c r="D43" s="403" t="s">
        <v>58</v>
      </c>
      <c r="E43" s="404"/>
      <c r="F43" s="404"/>
      <c r="G43" s="405"/>
      <c r="H43" s="293">
        <v>2884.95</v>
      </c>
      <c r="I43" s="293">
        <v>2284.4499999999998</v>
      </c>
      <c r="J43" s="65">
        <v>4.1900000000000004</v>
      </c>
      <c r="K43" s="65">
        <v>2.86</v>
      </c>
      <c r="L43" s="141">
        <f t="shared" si="1"/>
        <v>1.3300000000000005</v>
      </c>
      <c r="M43" s="225"/>
    </row>
    <row r="44" spans="1:13" ht="13.5" thickBot="1">
      <c r="A44" s="412"/>
      <c r="B44" s="185">
        <v>45046</v>
      </c>
      <c r="C44" s="186">
        <v>6933</v>
      </c>
      <c r="D44" s="413" t="s">
        <v>58</v>
      </c>
      <c r="E44" s="414"/>
      <c r="F44" s="414"/>
      <c r="G44" s="415"/>
      <c r="H44" s="187">
        <v>1402.37</v>
      </c>
      <c r="I44" s="187">
        <v>1322.37</v>
      </c>
      <c r="J44" s="188">
        <v>2.59</v>
      </c>
      <c r="K44" s="188">
        <v>2.5099999999999998</v>
      </c>
      <c r="L44" s="334">
        <f t="shared" si="1"/>
        <v>8.0000000000000071E-2</v>
      </c>
      <c r="M44" s="190">
        <f>L42+L43+L44</f>
        <v>18.430000000000007</v>
      </c>
    </row>
    <row r="45" spans="1:13" ht="13.5" thickBot="1">
      <c r="A45" s="319">
        <v>2008</v>
      </c>
      <c r="B45" s="320">
        <v>8390</v>
      </c>
      <c r="C45" s="321">
        <v>8390</v>
      </c>
      <c r="D45" s="453" t="s">
        <v>117</v>
      </c>
      <c r="E45" s="454"/>
      <c r="F45" s="454"/>
      <c r="G45" s="455"/>
      <c r="H45" s="288">
        <v>2500</v>
      </c>
      <c r="I45" s="288">
        <v>1130.2</v>
      </c>
      <c r="J45" s="322">
        <v>3.18</v>
      </c>
      <c r="K45" s="322">
        <v>2.31</v>
      </c>
      <c r="L45" s="335">
        <f t="shared" si="1"/>
        <v>0.87000000000000011</v>
      </c>
      <c r="M45" s="222"/>
    </row>
    <row r="46" spans="1:13">
      <c r="A46" s="440">
        <v>2010</v>
      </c>
      <c r="B46" s="331" t="s">
        <v>181</v>
      </c>
      <c r="C46" s="332">
        <v>9283</v>
      </c>
      <c r="D46" s="485" t="s">
        <v>113</v>
      </c>
      <c r="E46" s="486"/>
      <c r="F46" s="486"/>
      <c r="G46" s="487"/>
      <c r="H46" s="286">
        <v>1500</v>
      </c>
      <c r="I46" s="286">
        <v>517</v>
      </c>
      <c r="J46" s="77">
        <v>5.42</v>
      </c>
      <c r="K46" s="77">
        <v>2.27</v>
      </c>
      <c r="L46" s="333">
        <f t="shared" si="1"/>
        <v>3.15</v>
      </c>
      <c r="M46" s="225"/>
    </row>
    <row r="47" spans="1:13">
      <c r="A47" s="440"/>
      <c r="B47" s="89">
        <v>45017</v>
      </c>
      <c r="C47" s="90">
        <v>9346</v>
      </c>
      <c r="D47" s="403" t="s">
        <v>54</v>
      </c>
      <c r="E47" s="404"/>
      <c r="F47" s="404"/>
      <c r="G47" s="405"/>
      <c r="H47" s="293">
        <v>15904.86</v>
      </c>
      <c r="I47" s="293">
        <v>15204.88</v>
      </c>
      <c r="J47" s="65">
        <v>16.11</v>
      </c>
      <c r="K47" s="65">
        <v>15.48</v>
      </c>
      <c r="L47" s="140">
        <f t="shared" ref="L47" si="3">J47-K47</f>
        <v>0.62999999999999901</v>
      </c>
      <c r="M47" s="225"/>
    </row>
    <row r="48" spans="1:13">
      <c r="A48" s="440"/>
      <c r="B48" s="164" t="s">
        <v>179</v>
      </c>
      <c r="C48" s="165">
        <v>9446</v>
      </c>
      <c r="D48" s="406" t="s">
        <v>54</v>
      </c>
      <c r="E48" s="407"/>
      <c r="F48" s="407"/>
      <c r="G48" s="408"/>
      <c r="H48" s="95">
        <v>38337.620000000003</v>
      </c>
      <c r="I48" s="95">
        <v>33370.620000000003</v>
      </c>
      <c r="J48" s="6">
        <v>36.299999999999997</v>
      </c>
      <c r="K48" s="6">
        <v>31.83</v>
      </c>
      <c r="L48" s="140">
        <f t="shared" si="1"/>
        <v>4.4699999999999989</v>
      </c>
      <c r="M48" s="225"/>
    </row>
    <row r="49" spans="1:13" ht="12.75" customHeight="1">
      <c r="A49" s="440"/>
      <c r="B49" s="89">
        <v>45107</v>
      </c>
      <c r="C49" s="90">
        <v>9563</v>
      </c>
      <c r="D49" s="403" t="s">
        <v>76</v>
      </c>
      <c r="E49" s="404"/>
      <c r="F49" s="404"/>
      <c r="G49" s="405"/>
      <c r="H49" s="293">
        <v>1600</v>
      </c>
      <c r="I49" s="293">
        <v>1000</v>
      </c>
      <c r="J49" s="65">
        <v>3.24</v>
      </c>
      <c r="K49" s="65">
        <v>2.7</v>
      </c>
      <c r="L49" s="141">
        <f t="shared" si="1"/>
        <v>0.54</v>
      </c>
      <c r="M49" s="225"/>
    </row>
    <row r="50" spans="1:13" ht="12.75" customHeight="1">
      <c r="A50" s="440"/>
      <c r="B50" s="89">
        <v>45107</v>
      </c>
      <c r="C50" s="90">
        <v>9570</v>
      </c>
      <c r="D50" s="403" t="s">
        <v>113</v>
      </c>
      <c r="E50" s="404"/>
      <c r="F50" s="404"/>
      <c r="G50" s="405"/>
      <c r="H50" s="293">
        <v>78000</v>
      </c>
      <c r="I50" s="293">
        <v>60278.57</v>
      </c>
      <c r="J50" s="65">
        <v>64.8</v>
      </c>
      <c r="K50" s="65">
        <v>56.05</v>
      </c>
      <c r="L50" s="141">
        <f t="shared" si="1"/>
        <v>8.75</v>
      </c>
      <c r="M50" s="225"/>
    </row>
    <row r="51" spans="1:13" ht="13.5" thickBot="1">
      <c r="A51" s="441"/>
      <c r="B51" s="185">
        <v>45107</v>
      </c>
      <c r="C51" s="186">
        <v>9579</v>
      </c>
      <c r="D51" s="413" t="s">
        <v>114</v>
      </c>
      <c r="E51" s="414"/>
      <c r="F51" s="414"/>
      <c r="G51" s="415"/>
      <c r="H51" s="187">
        <v>15000</v>
      </c>
      <c r="I51" s="187">
        <v>11500.93</v>
      </c>
      <c r="J51" s="188">
        <v>15.3</v>
      </c>
      <c r="K51" s="188">
        <v>12.15</v>
      </c>
      <c r="L51" s="334">
        <f t="shared" si="1"/>
        <v>3.1500000000000004</v>
      </c>
      <c r="M51" s="190">
        <f>L49+L50+L51</f>
        <v>12.44</v>
      </c>
    </row>
    <row r="52" spans="1:13">
      <c r="A52" s="440">
        <v>2012</v>
      </c>
      <c r="B52" s="331">
        <v>45126</v>
      </c>
      <c r="C52" s="332">
        <v>10675</v>
      </c>
      <c r="D52" s="485" t="s">
        <v>113</v>
      </c>
      <c r="E52" s="486"/>
      <c r="F52" s="486"/>
      <c r="G52" s="487"/>
      <c r="H52" s="286">
        <v>28357.599999999999</v>
      </c>
      <c r="I52" s="286">
        <v>2835.76</v>
      </c>
      <c r="J52" s="77">
        <v>27.32</v>
      </c>
      <c r="K52" s="77">
        <v>4.3499999999999996</v>
      </c>
      <c r="L52" s="333">
        <f t="shared" si="1"/>
        <v>22.97</v>
      </c>
      <c r="M52" s="225"/>
    </row>
    <row r="53" spans="1:13" ht="13.5" thickBot="1">
      <c r="A53" s="441"/>
      <c r="B53" s="324">
        <v>45162</v>
      </c>
      <c r="C53" s="316">
        <v>10737</v>
      </c>
      <c r="D53" s="437" t="s">
        <v>58</v>
      </c>
      <c r="E53" s="438"/>
      <c r="F53" s="438"/>
      <c r="G53" s="439"/>
      <c r="H53" s="275">
        <v>44400.24</v>
      </c>
      <c r="I53" s="275">
        <v>17760.12</v>
      </c>
      <c r="J53" s="275">
        <v>39.96</v>
      </c>
      <c r="K53" s="275">
        <v>17.78</v>
      </c>
      <c r="L53" s="221">
        <f t="shared" si="1"/>
        <v>22.18</v>
      </c>
      <c r="M53" s="222"/>
    </row>
    <row r="54" spans="1:13">
      <c r="A54" s="9"/>
      <c r="B54" s="181"/>
      <c r="C54" s="9"/>
      <c r="D54" s="9"/>
      <c r="E54" s="9"/>
      <c r="F54" s="9"/>
      <c r="G54" s="9"/>
      <c r="H54" s="183"/>
      <c r="I54" s="183"/>
      <c r="J54" s="183"/>
      <c r="K54" s="183"/>
      <c r="L54" s="183">
        <f t="shared" si="1"/>
        <v>0</v>
      </c>
    </row>
  </sheetData>
  <mergeCells count="47">
    <mergeCell ref="A25:A26"/>
    <mergeCell ref="D32:G32"/>
    <mergeCell ref="D30:G30"/>
    <mergeCell ref="D31:G31"/>
    <mergeCell ref="A29:A32"/>
    <mergeCell ref="D28:G28"/>
    <mergeCell ref="D29:G29"/>
    <mergeCell ref="D33:G33"/>
    <mergeCell ref="D36:G36"/>
    <mergeCell ref="D26:G26"/>
    <mergeCell ref="D48:G48"/>
    <mergeCell ref="D47:G47"/>
    <mergeCell ref="A20:N20"/>
    <mergeCell ref="A22:A23"/>
    <mergeCell ref="B22:B23"/>
    <mergeCell ref="C22:C23"/>
    <mergeCell ref="D22:G23"/>
    <mergeCell ref="H22:I22"/>
    <mergeCell ref="J22:K22"/>
    <mergeCell ref="L22:L23"/>
    <mergeCell ref="D25:G25"/>
    <mergeCell ref="D24:G24"/>
    <mergeCell ref="A33:A34"/>
    <mergeCell ref="A27:A28"/>
    <mergeCell ref="A35:A36"/>
    <mergeCell ref="D27:G27"/>
    <mergeCell ref="D37:G37"/>
    <mergeCell ref="D34:G34"/>
    <mergeCell ref="D35:G35"/>
    <mergeCell ref="D45:G45"/>
    <mergeCell ref="D38:G38"/>
    <mergeCell ref="A52:A53"/>
    <mergeCell ref="D53:G53"/>
    <mergeCell ref="D51:G51"/>
    <mergeCell ref="D52:G52"/>
    <mergeCell ref="A39:A40"/>
    <mergeCell ref="D40:G40"/>
    <mergeCell ref="D41:G41"/>
    <mergeCell ref="D42:G42"/>
    <mergeCell ref="D43:G43"/>
    <mergeCell ref="A41:A44"/>
    <mergeCell ref="D44:G44"/>
    <mergeCell ref="D46:G46"/>
    <mergeCell ref="A46:A51"/>
    <mergeCell ref="D39:G39"/>
    <mergeCell ref="D50:G50"/>
    <mergeCell ref="D49:G4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3"/>
  <sheetViews>
    <sheetView workbookViewId="0">
      <pane ySplit="1" topLeftCell="A2" activePane="bottomLeft" state="frozen"/>
      <selection pane="bottomLeft" activeCell="A5" sqref="A5:XFD5"/>
    </sheetView>
  </sheetViews>
  <sheetFormatPr defaultRowHeight="12.75"/>
  <cols>
    <col min="1" max="1" width="5" style="4" bestFit="1" customWidth="1"/>
    <col min="2" max="2" width="7.88671875" style="4" bestFit="1" customWidth="1"/>
    <col min="3" max="3" width="8" style="4" bestFit="1" customWidth="1"/>
    <col min="4" max="4" width="5.6640625" style="4" bestFit="1" customWidth="1"/>
    <col min="5" max="5" width="7.21875" style="4" bestFit="1" customWidth="1"/>
    <col min="6" max="6" width="5.6640625" style="4" bestFit="1" customWidth="1"/>
    <col min="7" max="7" width="7" style="4" bestFit="1" customWidth="1"/>
    <col min="8" max="8" width="9.44140625" style="4" customWidth="1"/>
    <col min="9" max="9" width="9.109375" style="4" customWidth="1"/>
    <col min="10" max="10" width="9" style="4" bestFit="1" customWidth="1"/>
    <col min="11" max="11" width="8" style="4" bestFit="1" customWidth="1"/>
    <col min="12" max="13" width="9" style="4" bestFit="1" customWidth="1"/>
    <col min="14" max="14" width="8.88671875" style="4"/>
    <col min="15" max="15" width="3.5546875" style="4" bestFit="1" customWidth="1"/>
    <col min="16" max="16384" width="8.88671875" style="4"/>
  </cols>
  <sheetData>
    <row r="1" spans="1:14" ht="13.5" thickBot="1">
      <c r="A1" s="71" t="s">
        <v>46</v>
      </c>
      <c r="B1" s="83" t="s">
        <v>4</v>
      </c>
      <c r="C1" s="84" t="s">
        <v>5</v>
      </c>
      <c r="D1" s="83" t="s">
        <v>6</v>
      </c>
      <c r="E1" s="85" t="s">
        <v>7</v>
      </c>
      <c r="F1" s="83" t="s">
        <v>2</v>
      </c>
      <c r="G1" s="84" t="s">
        <v>8</v>
      </c>
      <c r="H1" s="83" t="s">
        <v>9</v>
      </c>
      <c r="I1" s="85" t="s">
        <v>10</v>
      </c>
      <c r="J1" s="83" t="s">
        <v>11</v>
      </c>
      <c r="K1" s="84" t="s">
        <v>12</v>
      </c>
      <c r="L1" s="83" t="s">
        <v>13</v>
      </c>
      <c r="M1" s="85" t="s">
        <v>14</v>
      </c>
      <c r="N1" s="86" t="s">
        <v>16</v>
      </c>
    </row>
    <row r="2" spans="1:14">
      <c r="A2" s="9">
        <v>1998</v>
      </c>
      <c r="B2" s="11"/>
      <c r="C2" s="11"/>
      <c r="D2" s="11"/>
      <c r="E2" s="11"/>
      <c r="F2" s="11"/>
      <c r="G2" s="11"/>
      <c r="H2" s="11"/>
      <c r="I2" s="77"/>
      <c r="J2" s="79"/>
      <c r="K2" s="79"/>
      <c r="L2" s="79"/>
      <c r="M2" s="77">
        <v>9.1</v>
      </c>
      <c r="N2" s="80">
        <f t="shared" ref="N2:N15" si="0">SUM(B2:M2)</f>
        <v>9.1</v>
      </c>
    </row>
    <row r="3" spans="1:14">
      <c r="A3" s="3">
        <v>1999</v>
      </c>
      <c r="B3" s="6"/>
      <c r="C3" s="6"/>
      <c r="D3" s="6">
        <v>0.11</v>
      </c>
      <c r="E3" s="6"/>
      <c r="F3" s="6"/>
      <c r="G3" s="6"/>
      <c r="H3" s="6"/>
      <c r="I3" s="6"/>
      <c r="J3" s="6"/>
      <c r="K3" s="6"/>
      <c r="L3" s="6"/>
      <c r="M3" s="6"/>
      <c r="N3" s="77">
        <f t="shared" si="0"/>
        <v>0.11</v>
      </c>
    </row>
    <row r="4" spans="1:14">
      <c r="A4" s="3">
        <v>2000</v>
      </c>
      <c r="B4" s="6"/>
      <c r="C4" s="6"/>
      <c r="D4" s="6"/>
      <c r="E4" s="6"/>
      <c r="F4" s="6">
        <v>6.82</v>
      </c>
      <c r="G4" s="6"/>
      <c r="H4" s="6"/>
      <c r="I4" s="6"/>
      <c r="J4" s="6"/>
      <c r="K4" s="6"/>
      <c r="L4" s="6">
        <v>122.37</v>
      </c>
      <c r="M4" s="6"/>
      <c r="N4" s="77">
        <f t="shared" si="0"/>
        <v>129.19</v>
      </c>
    </row>
    <row r="5" spans="1:14">
      <c r="A5" s="3">
        <v>2001</v>
      </c>
      <c r="B5" s="6"/>
      <c r="C5" s="6">
        <v>1.36</v>
      </c>
      <c r="D5" s="6"/>
      <c r="E5" s="6"/>
      <c r="F5" s="6"/>
      <c r="G5" s="6"/>
      <c r="H5" s="6"/>
      <c r="I5" s="6"/>
      <c r="J5" s="6"/>
      <c r="K5" s="6"/>
      <c r="L5" s="6"/>
      <c r="M5" s="6"/>
      <c r="N5" s="77">
        <f t="shared" si="0"/>
        <v>1.36</v>
      </c>
    </row>
    <row r="6" spans="1:14">
      <c r="A6" s="3">
        <v>2002</v>
      </c>
      <c r="B6" s="6"/>
      <c r="C6" s="6"/>
      <c r="D6" s="6"/>
      <c r="E6" s="6"/>
      <c r="F6" s="6"/>
      <c r="G6" s="6">
        <v>2.34</v>
      </c>
      <c r="H6" s="6"/>
      <c r="I6" s="6"/>
      <c r="J6" s="6"/>
      <c r="K6" s="6"/>
      <c r="L6" s="6">
        <v>49.59</v>
      </c>
      <c r="M6" s="6"/>
      <c r="N6" s="77">
        <f t="shared" si="0"/>
        <v>51.930000000000007</v>
      </c>
    </row>
    <row r="7" spans="1:14">
      <c r="A7" s="3">
        <v>2003</v>
      </c>
      <c r="B7" s="95"/>
      <c r="C7" s="95"/>
      <c r="D7" s="95"/>
      <c r="E7" s="95"/>
      <c r="F7" s="95"/>
      <c r="G7" s="95"/>
      <c r="H7" s="95">
        <v>7.8</v>
      </c>
      <c r="I7" s="95">
        <v>416.13</v>
      </c>
      <c r="J7" s="95"/>
      <c r="K7" s="95"/>
      <c r="L7" s="95"/>
      <c r="M7" s="95"/>
      <c r="N7" s="77">
        <f t="shared" si="0"/>
        <v>423.93</v>
      </c>
    </row>
    <row r="8" spans="1:14">
      <c r="A8" s="3">
        <v>2004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7">
        <f t="shared" si="0"/>
        <v>0</v>
      </c>
    </row>
    <row r="9" spans="1:14">
      <c r="A9" s="3">
        <v>2005</v>
      </c>
      <c r="B9" s="6"/>
      <c r="C9" s="6"/>
      <c r="D9" s="6"/>
      <c r="E9" s="6"/>
      <c r="F9" s="6"/>
      <c r="G9" s="6"/>
      <c r="H9" s="6">
        <v>32.78</v>
      </c>
      <c r="I9" s="6"/>
      <c r="J9" s="6"/>
      <c r="K9" s="6"/>
      <c r="L9" s="6"/>
      <c r="M9" s="6"/>
      <c r="N9" s="77">
        <f t="shared" si="0"/>
        <v>32.78</v>
      </c>
    </row>
    <row r="10" spans="1:14">
      <c r="A10" s="3">
        <v>2006</v>
      </c>
      <c r="B10" s="6"/>
      <c r="C10" s="6"/>
      <c r="D10" s="6"/>
      <c r="E10" s="6"/>
      <c r="F10" s="6"/>
      <c r="G10" s="6"/>
      <c r="H10" s="6"/>
      <c r="I10" s="6"/>
      <c r="J10" s="6">
        <v>7.71</v>
      </c>
      <c r="K10" s="6"/>
      <c r="L10" s="6"/>
      <c r="M10" s="6"/>
      <c r="N10" s="77">
        <f t="shared" si="0"/>
        <v>7.71</v>
      </c>
    </row>
    <row r="11" spans="1:14">
      <c r="A11" s="3">
        <v>2007</v>
      </c>
      <c r="B11" s="6"/>
      <c r="C11" s="6"/>
      <c r="D11" s="6">
        <v>1.87</v>
      </c>
      <c r="E11" s="6">
        <v>127.4</v>
      </c>
      <c r="F11" s="6"/>
      <c r="G11" s="6"/>
      <c r="H11" s="6"/>
      <c r="I11" s="6"/>
      <c r="J11" s="6"/>
      <c r="K11" s="6"/>
      <c r="L11" s="6"/>
      <c r="M11" s="6"/>
      <c r="N11" s="77">
        <f t="shared" si="0"/>
        <v>129.27000000000001</v>
      </c>
    </row>
    <row r="12" spans="1:14">
      <c r="A12" s="3">
        <v>2008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17.7</v>
      </c>
      <c r="N12" s="77">
        <f t="shared" si="0"/>
        <v>17.7</v>
      </c>
    </row>
    <row r="13" spans="1:14">
      <c r="A13" s="3">
        <v>2009</v>
      </c>
      <c r="B13" s="6"/>
      <c r="C13" s="6"/>
      <c r="D13" s="6"/>
      <c r="E13" s="6"/>
      <c r="F13" s="6"/>
      <c r="G13" s="6"/>
      <c r="H13" s="6">
        <v>0.16</v>
      </c>
      <c r="I13" s="6"/>
      <c r="J13" s="6"/>
      <c r="K13" s="6"/>
      <c r="L13" s="6"/>
      <c r="M13" s="6"/>
      <c r="N13" s="77">
        <f t="shared" si="0"/>
        <v>0.16</v>
      </c>
    </row>
    <row r="14" spans="1:14">
      <c r="A14" s="3">
        <v>2010</v>
      </c>
      <c r="B14" s="6"/>
      <c r="C14" s="6"/>
      <c r="D14" s="6"/>
      <c r="E14" s="6"/>
      <c r="F14" s="6"/>
      <c r="G14" s="6">
        <v>7.8</v>
      </c>
      <c r="H14" s="6"/>
      <c r="I14" s="6"/>
      <c r="J14" s="6"/>
      <c r="K14" s="6"/>
      <c r="L14" s="6"/>
      <c r="M14" s="6"/>
      <c r="N14" s="77">
        <f t="shared" si="0"/>
        <v>7.8</v>
      </c>
    </row>
    <row r="15" spans="1:14">
      <c r="A15" s="3">
        <v>2011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7">
        <f t="shared" si="0"/>
        <v>0</v>
      </c>
    </row>
    <row r="16" spans="1:14">
      <c r="A16" s="3">
        <v>2012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7">
        <f>SUM(B16:M16)</f>
        <v>0</v>
      </c>
    </row>
    <row r="17" spans="1:25">
      <c r="A17" s="3">
        <v>2013</v>
      </c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10"/>
      <c r="N17" s="77">
        <f>SUM(B17:M17)</f>
        <v>0</v>
      </c>
      <c r="O17" s="7"/>
      <c r="P17" s="7" t="s">
        <v>2</v>
      </c>
    </row>
    <row r="18" spans="1: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>
        <f>SUM(N2:N17)</f>
        <v>811.04</v>
      </c>
    </row>
    <row r="20" spans="1:25" ht="15.75" customHeight="1">
      <c r="A20" s="422" t="s">
        <v>196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2" spans="1:25">
      <c r="A22" s="423" t="s">
        <v>46</v>
      </c>
      <c r="B22" s="423" t="s">
        <v>49</v>
      </c>
      <c r="C22" s="425" t="s">
        <v>56</v>
      </c>
      <c r="D22" s="427" t="s">
        <v>52</v>
      </c>
      <c r="E22" s="428"/>
      <c r="F22" s="428"/>
      <c r="G22" s="429"/>
      <c r="H22" s="553" t="s">
        <v>57</v>
      </c>
      <c r="I22" s="553"/>
      <c r="J22" s="494" t="s">
        <v>53</v>
      </c>
      <c r="K22" s="496"/>
      <c r="L22" s="423" t="s">
        <v>48</v>
      </c>
    </row>
    <row r="23" spans="1:25">
      <c r="A23" s="424"/>
      <c r="B23" s="424"/>
      <c r="C23" s="426"/>
      <c r="D23" s="430"/>
      <c r="E23" s="431"/>
      <c r="F23" s="431"/>
      <c r="G23" s="432"/>
      <c r="H23" s="88" t="s">
        <v>15</v>
      </c>
      <c r="I23" s="67" t="s">
        <v>47</v>
      </c>
      <c r="J23" s="88" t="s">
        <v>15</v>
      </c>
      <c r="K23" s="68" t="s">
        <v>47</v>
      </c>
      <c r="L23" s="424"/>
    </row>
    <row r="24" spans="1:25">
      <c r="A24" s="442">
        <v>1998</v>
      </c>
      <c r="B24" s="446">
        <v>45289</v>
      </c>
      <c r="C24" s="448">
        <v>216</v>
      </c>
      <c r="D24" s="450" t="s">
        <v>54</v>
      </c>
      <c r="E24" s="451"/>
      <c r="F24" s="451"/>
      <c r="G24" s="452"/>
      <c r="H24" s="448">
        <v>400000</v>
      </c>
      <c r="I24" s="448">
        <v>225000</v>
      </c>
      <c r="J24" s="65">
        <v>7.63</v>
      </c>
      <c r="K24" s="65"/>
      <c r="L24" s="65">
        <f>J24-K24</f>
        <v>7.63</v>
      </c>
      <c r="M24" s="225"/>
      <c r="O24" s="168" t="s">
        <v>130</v>
      </c>
    </row>
    <row r="25" spans="1:25" ht="13.5" thickBot="1">
      <c r="A25" s="441"/>
      <c r="B25" s="447"/>
      <c r="C25" s="449"/>
      <c r="D25" s="453"/>
      <c r="E25" s="454"/>
      <c r="F25" s="454"/>
      <c r="G25" s="455"/>
      <c r="H25" s="449"/>
      <c r="I25" s="449"/>
      <c r="J25" s="188">
        <v>1.47</v>
      </c>
      <c r="K25" s="188"/>
      <c r="L25" s="188">
        <f t="shared" ref="L25:L26" si="1">J25-K25</f>
        <v>1.47</v>
      </c>
      <c r="M25" s="190">
        <f>L24+L25</f>
        <v>9.1</v>
      </c>
    </row>
    <row r="26" spans="1:25" ht="13.5" thickBot="1">
      <c r="A26" s="256">
        <v>1999</v>
      </c>
      <c r="B26" s="228">
        <v>44988</v>
      </c>
      <c r="C26" s="257">
        <v>298</v>
      </c>
      <c r="D26" s="460" t="s">
        <v>76</v>
      </c>
      <c r="E26" s="461"/>
      <c r="F26" s="461"/>
      <c r="G26" s="462"/>
      <c r="H26" s="258">
        <v>518800</v>
      </c>
      <c r="I26" s="258">
        <v>515800</v>
      </c>
      <c r="J26" s="259">
        <v>19.79</v>
      </c>
      <c r="K26" s="259">
        <v>19.68</v>
      </c>
      <c r="L26" s="232">
        <f t="shared" si="1"/>
        <v>0.10999999999999943</v>
      </c>
      <c r="M26" s="233"/>
    </row>
    <row r="27" spans="1:25">
      <c r="A27" s="518">
        <v>2000</v>
      </c>
      <c r="B27" s="456">
        <v>43953</v>
      </c>
      <c r="C27" s="458">
        <v>990</v>
      </c>
      <c r="D27" s="463" t="s">
        <v>58</v>
      </c>
      <c r="E27" s="464"/>
      <c r="F27" s="464"/>
      <c r="G27" s="465"/>
      <c r="H27" s="458">
        <v>1444800</v>
      </c>
      <c r="I27" s="458">
        <v>1144800</v>
      </c>
      <c r="J27" s="216">
        <v>27.56</v>
      </c>
      <c r="K27" s="216">
        <v>21.84</v>
      </c>
      <c r="L27" s="216">
        <f>J27-K27</f>
        <v>5.7199999999999989</v>
      </c>
      <c r="M27" s="223"/>
    </row>
    <row r="28" spans="1:25">
      <c r="A28" s="440"/>
      <c r="B28" s="457"/>
      <c r="C28" s="459"/>
      <c r="D28" s="416"/>
      <c r="E28" s="417"/>
      <c r="F28" s="417"/>
      <c r="G28" s="418"/>
      <c r="H28" s="459"/>
      <c r="I28" s="459"/>
      <c r="J28" s="65">
        <v>5.3</v>
      </c>
      <c r="K28" s="65">
        <v>4.2</v>
      </c>
      <c r="L28" s="65">
        <f t="shared" ref="L28:L53" si="2">J28-K28</f>
        <v>1.0999999999999996</v>
      </c>
      <c r="M28" s="246">
        <f>L27+L28</f>
        <v>6.8199999999999985</v>
      </c>
    </row>
    <row r="29" spans="1:25">
      <c r="A29" s="440"/>
      <c r="B29" s="446">
        <v>44157</v>
      </c>
      <c r="C29" s="448">
        <v>1315</v>
      </c>
      <c r="D29" s="450" t="s">
        <v>58</v>
      </c>
      <c r="E29" s="451"/>
      <c r="F29" s="451"/>
      <c r="G29" s="452"/>
      <c r="H29" s="556">
        <v>6980000</v>
      </c>
      <c r="I29" s="556">
        <v>1600000</v>
      </c>
      <c r="J29" s="65">
        <v>133.15</v>
      </c>
      <c r="K29" s="65">
        <v>30.52</v>
      </c>
      <c r="L29" s="65">
        <f t="shared" si="2"/>
        <v>102.63000000000001</v>
      </c>
      <c r="M29" s="225"/>
    </row>
    <row r="30" spans="1:25" ht="13.5" thickBot="1">
      <c r="A30" s="441"/>
      <c r="B30" s="447"/>
      <c r="C30" s="449"/>
      <c r="D30" s="453"/>
      <c r="E30" s="454"/>
      <c r="F30" s="454"/>
      <c r="G30" s="455"/>
      <c r="H30" s="555"/>
      <c r="I30" s="555"/>
      <c r="J30" s="188">
        <v>25.61</v>
      </c>
      <c r="K30" s="188">
        <v>5.87</v>
      </c>
      <c r="L30" s="188">
        <f t="shared" si="2"/>
        <v>19.739999999999998</v>
      </c>
      <c r="M30" s="190">
        <f>L29+L30</f>
        <v>122.37</v>
      </c>
    </row>
    <row r="31" spans="1:25" ht="15" customHeight="1">
      <c r="A31" s="411">
        <v>2001</v>
      </c>
      <c r="B31" s="456">
        <v>45324</v>
      </c>
      <c r="C31" s="458">
        <v>1436</v>
      </c>
      <c r="D31" s="463" t="s">
        <v>54</v>
      </c>
      <c r="E31" s="464"/>
      <c r="F31" s="464"/>
      <c r="G31" s="465"/>
      <c r="H31" s="554">
        <v>10071600</v>
      </c>
      <c r="I31" s="554">
        <v>10011600</v>
      </c>
      <c r="J31" s="216">
        <v>192.12</v>
      </c>
      <c r="K31" s="216">
        <v>190.98</v>
      </c>
      <c r="L31" s="80">
        <f t="shared" si="2"/>
        <v>1.1400000000000148</v>
      </c>
      <c r="M31" s="223"/>
    </row>
    <row r="32" spans="1:25" ht="13.5" thickBot="1">
      <c r="A32" s="412"/>
      <c r="B32" s="447"/>
      <c r="C32" s="449"/>
      <c r="D32" s="453"/>
      <c r="E32" s="454"/>
      <c r="F32" s="454"/>
      <c r="G32" s="455"/>
      <c r="H32" s="555"/>
      <c r="I32" s="555"/>
      <c r="J32" s="322">
        <v>36.950000000000003</v>
      </c>
      <c r="K32" s="322">
        <v>36.729999999999997</v>
      </c>
      <c r="L32" s="330">
        <f t="shared" si="2"/>
        <v>0.22000000000000597</v>
      </c>
      <c r="M32" s="190">
        <f>L31+L32</f>
        <v>1.3600000000000207</v>
      </c>
    </row>
    <row r="33" spans="1:15">
      <c r="A33" s="440">
        <v>2002</v>
      </c>
      <c r="B33" s="181">
        <v>45104</v>
      </c>
      <c r="C33" s="182">
        <v>2208</v>
      </c>
      <c r="D33" s="416" t="s">
        <v>76</v>
      </c>
      <c r="E33" s="417"/>
      <c r="F33" s="417"/>
      <c r="G33" s="418"/>
      <c r="H33" s="287">
        <v>5971.7</v>
      </c>
      <c r="I33" s="287">
        <v>5791.7</v>
      </c>
      <c r="J33" s="183">
        <v>77.63</v>
      </c>
      <c r="K33" s="183">
        <v>75.290000000000006</v>
      </c>
      <c r="L33" s="184">
        <f t="shared" si="2"/>
        <v>2.3399999999999892</v>
      </c>
      <c r="O33" s="168"/>
    </row>
    <row r="34" spans="1:15">
      <c r="A34" s="440"/>
      <c r="B34" s="446">
        <v>45243</v>
      </c>
      <c r="C34" s="448">
        <v>2519</v>
      </c>
      <c r="D34" s="450" t="s">
        <v>58</v>
      </c>
      <c r="E34" s="451"/>
      <c r="F34" s="451"/>
      <c r="G34" s="452"/>
      <c r="H34" s="388">
        <v>6982.24</v>
      </c>
      <c r="I34" s="388">
        <v>3283.24</v>
      </c>
      <c r="J34" s="65">
        <v>62.93</v>
      </c>
      <c r="K34" s="65">
        <v>21.34</v>
      </c>
      <c r="L34" s="65">
        <f t="shared" si="2"/>
        <v>41.59</v>
      </c>
    </row>
    <row r="35" spans="1:15">
      <c r="A35" s="443"/>
      <c r="B35" s="457"/>
      <c r="C35" s="459"/>
      <c r="D35" s="416"/>
      <c r="E35" s="417"/>
      <c r="F35" s="417"/>
      <c r="G35" s="418"/>
      <c r="H35" s="389"/>
      <c r="I35" s="389"/>
      <c r="J35" s="65">
        <v>12.1</v>
      </c>
      <c r="K35" s="65">
        <v>4.0999999999999996</v>
      </c>
      <c r="L35" s="65">
        <f t="shared" si="2"/>
        <v>8</v>
      </c>
      <c r="M35" s="103">
        <f>L34+L35</f>
        <v>49.59</v>
      </c>
    </row>
    <row r="36" spans="1:15">
      <c r="A36" s="409">
        <v>2003</v>
      </c>
      <c r="B36" s="89">
        <v>45130</v>
      </c>
      <c r="C36" s="90">
        <v>3034</v>
      </c>
      <c r="D36" s="403" t="s">
        <v>76</v>
      </c>
      <c r="E36" s="404"/>
      <c r="F36" s="404"/>
      <c r="G36" s="405"/>
      <c r="H36" s="99">
        <v>7643.29</v>
      </c>
      <c r="I36" s="99">
        <v>7043.29</v>
      </c>
      <c r="J36" s="65">
        <v>99.36</v>
      </c>
      <c r="K36" s="65">
        <v>91.56</v>
      </c>
      <c r="L36" s="104">
        <f t="shared" si="2"/>
        <v>7.7999999999999972</v>
      </c>
    </row>
    <row r="37" spans="1:15">
      <c r="A37" s="436"/>
      <c r="B37" s="164">
        <v>45165</v>
      </c>
      <c r="C37" s="165">
        <v>3149</v>
      </c>
      <c r="D37" s="406" t="s">
        <v>161</v>
      </c>
      <c r="E37" s="407"/>
      <c r="F37" s="407"/>
      <c r="G37" s="408"/>
      <c r="H37" s="95">
        <v>40097.769999999997</v>
      </c>
      <c r="I37" s="95">
        <v>8000</v>
      </c>
      <c r="J37" s="6">
        <v>520.13</v>
      </c>
      <c r="K37" s="6">
        <v>104</v>
      </c>
      <c r="L37" s="104">
        <f t="shared" si="2"/>
        <v>416.13</v>
      </c>
    </row>
    <row r="38" spans="1:15">
      <c r="A38" s="102">
        <v>2004</v>
      </c>
      <c r="B38" s="89"/>
      <c r="C38" s="90"/>
      <c r="D38" s="403"/>
      <c r="E38" s="404"/>
      <c r="F38" s="404"/>
      <c r="G38" s="405"/>
      <c r="H38" s="99"/>
      <c r="I38" s="99"/>
      <c r="J38" s="65"/>
      <c r="K38" s="65"/>
      <c r="L38" s="65">
        <f t="shared" si="2"/>
        <v>0</v>
      </c>
    </row>
    <row r="39" spans="1:15">
      <c r="A39" s="409">
        <v>2005</v>
      </c>
      <c r="B39" s="446">
        <v>45119</v>
      </c>
      <c r="C39" s="448">
        <v>4918</v>
      </c>
      <c r="D39" s="450" t="s">
        <v>58</v>
      </c>
      <c r="E39" s="451"/>
      <c r="F39" s="451"/>
      <c r="G39" s="452"/>
      <c r="H39" s="388">
        <v>5650.3</v>
      </c>
      <c r="I39" s="388">
        <v>1500.22</v>
      </c>
      <c r="J39" s="65">
        <v>36.72</v>
      </c>
      <c r="K39" s="65">
        <v>9.75</v>
      </c>
      <c r="L39" s="65">
        <f t="shared" si="2"/>
        <v>26.97</v>
      </c>
    </row>
    <row r="40" spans="1:15">
      <c r="A40" s="436"/>
      <c r="B40" s="457"/>
      <c r="C40" s="459"/>
      <c r="D40" s="416"/>
      <c r="E40" s="417"/>
      <c r="F40" s="417"/>
      <c r="G40" s="418"/>
      <c r="H40" s="389"/>
      <c r="I40" s="389"/>
      <c r="J40" s="65">
        <v>7.06</v>
      </c>
      <c r="K40" s="65">
        <v>1.25</v>
      </c>
      <c r="L40" s="65">
        <f t="shared" si="2"/>
        <v>5.81</v>
      </c>
      <c r="M40" s="103">
        <f>L39+L40</f>
        <v>32.78</v>
      </c>
    </row>
    <row r="41" spans="1:15">
      <c r="A41" s="442">
        <v>2006</v>
      </c>
      <c r="B41" s="446">
        <v>45194</v>
      </c>
      <c r="C41" s="448">
        <v>6332</v>
      </c>
      <c r="D41" s="450" t="s">
        <v>58</v>
      </c>
      <c r="E41" s="451"/>
      <c r="F41" s="451"/>
      <c r="G41" s="452"/>
      <c r="H41" s="388">
        <v>10954.42</v>
      </c>
      <c r="I41" s="388">
        <v>10054.42</v>
      </c>
      <c r="J41" s="65">
        <v>71.2</v>
      </c>
      <c r="K41" s="65">
        <v>65.349999999999994</v>
      </c>
      <c r="L41" s="65">
        <f t="shared" si="2"/>
        <v>5.8500000000000085</v>
      </c>
    </row>
    <row r="42" spans="1:15">
      <c r="A42" s="557"/>
      <c r="B42" s="457"/>
      <c r="C42" s="459"/>
      <c r="D42" s="416"/>
      <c r="E42" s="417"/>
      <c r="F42" s="417"/>
      <c r="G42" s="418"/>
      <c r="H42" s="389"/>
      <c r="I42" s="389"/>
      <c r="J42" s="65">
        <v>13.69</v>
      </c>
      <c r="K42" s="65">
        <v>11.83</v>
      </c>
      <c r="L42" s="65">
        <f t="shared" si="2"/>
        <v>1.8599999999999994</v>
      </c>
      <c r="M42" s="103">
        <f>L41+L42</f>
        <v>7.710000000000008</v>
      </c>
    </row>
    <row r="43" spans="1:15">
      <c r="A43" s="409">
        <v>2007</v>
      </c>
      <c r="B43" s="89">
        <v>44993</v>
      </c>
      <c r="C43" s="90">
        <v>6755</v>
      </c>
      <c r="D43" s="403" t="s">
        <v>98</v>
      </c>
      <c r="E43" s="404"/>
      <c r="F43" s="404"/>
      <c r="G43" s="405"/>
      <c r="H43" s="293">
        <v>1500</v>
      </c>
      <c r="I43" s="293">
        <v>1356</v>
      </c>
      <c r="J43" s="65">
        <v>19.5</v>
      </c>
      <c r="K43" s="65">
        <v>17.63</v>
      </c>
      <c r="L43" s="104">
        <f t="shared" si="2"/>
        <v>1.870000000000001</v>
      </c>
      <c r="M43" s="225"/>
    </row>
    <row r="44" spans="1:15">
      <c r="A44" s="410"/>
      <c r="B44" s="446">
        <v>45018</v>
      </c>
      <c r="C44" s="448">
        <v>6811</v>
      </c>
      <c r="D44" s="450" t="s">
        <v>54</v>
      </c>
      <c r="E44" s="451"/>
      <c r="F44" s="451"/>
      <c r="G44" s="452"/>
      <c r="H44" s="388">
        <v>32685.84</v>
      </c>
      <c r="I44" s="388">
        <v>16923.07</v>
      </c>
      <c r="J44" s="65">
        <v>212.45</v>
      </c>
      <c r="K44" s="65">
        <v>110</v>
      </c>
      <c r="L44" s="65">
        <f t="shared" si="2"/>
        <v>102.44999999999999</v>
      </c>
      <c r="M44" s="225"/>
    </row>
    <row r="45" spans="1:15">
      <c r="A45" s="410"/>
      <c r="B45" s="457"/>
      <c r="C45" s="459"/>
      <c r="D45" s="416"/>
      <c r="E45" s="417"/>
      <c r="F45" s="417"/>
      <c r="G45" s="418"/>
      <c r="H45" s="389"/>
      <c r="I45" s="389"/>
      <c r="J45" s="65">
        <v>40.85</v>
      </c>
      <c r="K45" s="65">
        <v>21.15</v>
      </c>
      <c r="L45" s="65">
        <f t="shared" si="2"/>
        <v>19.700000000000003</v>
      </c>
      <c r="M45" s="246"/>
    </row>
    <row r="46" spans="1:15">
      <c r="A46" s="410"/>
      <c r="B46" s="446">
        <v>45042</v>
      </c>
      <c r="C46" s="448">
        <v>6884</v>
      </c>
      <c r="D46" s="450" t="s">
        <v>58</v>
      </c>
      <c r="E46" s="451"/>
      <c r="F46" s="451"/>
      <c r="G46" s="452"/>
      <c r="H46" s="388">
        <v>2884.95</v>
      </c>
      <c r="I46" s="388">
        <v>2284.4499999999998</v>
      </c>
      <c r="J46" s="65">
        <v>18.75</v>
      </c>
      <c r="K46" s="65">
        <v>14.85</v>
      </c>
      <c r="L46" s="65">
        <f t="shared" ref="L46:L47" si="3">J46-K46</f>
        <v>3.9000000000000004</v>
      </c>
      <c r="M46" s="225"/>
    </row>
    <row r="47" spans="1:15">
      <c r="A47" s="410"/>
      <c r="B47" s="457"/>
      <c r="C47" s="459"/>
      <c r="D47" s="416"/>
      <c r="E47" s="417"/>
      <c r="F47" s="417"/>
      <c r="G47" s="418"/>
      <c r="H47" s="389"/>
      <c r="I47" s="389"/>
      <c r="J47" s="65">
        <v>3.6</v>
      </c>
      <c r="K47" s="65">
        <v>2.86</v>
      </c>
      <c r="L47" s="65">
        <f t="shared" si="3"/>
        <v>0.74000000000000021</v>
      </c>
      <c r="M47" s="246"/>
    </row>
    <row r="48" spans="1:15">
      <c r="A48" s="410"/>
      <c r="B48" s="446">
        <v>45046</v>
      </c>
      <c r="C48" s="448">
        <v>6933</v>
      </c>
      <c r="D48" s="450" t="s">
        <v>58</v>
      </c>
      <c r="E48" s="451"/>
      <c r="F48" s="451"/>
      <c r="G48" s="452"/>
      <c r="H48" s="388">
        <v>1402.37</v>
      </c>
      <c r="I48" s="388">
        <v>1322.37</v>
      </c>
      <c r="J48" s="65">
        <v>9.11</v>
      </c>
      <c r="K48" s="65">
        <v>8.6</v>
      </c>
      <c r="L48" s="65">
        <f t="shared" ref="L48:L49" si="4">J48-K48</f>
        <v>0.50999999999999979</v>
      </c>
      <c r="M48" s="225"/>
    </row>
    <row r="49" spans="1:13" ht="13.5" thickBot="1">
      <c r="A49" s="412"/>
      <c r="B49" s="447"/>
      <c r="C49" s="449"/>
      <c r="D49" s="453"/>
      <c r="E49" s="454"/>
      <c r="F49" s="454"/>
      <c r="G49" s="455"/>
      <c r="H49" s="398"/>
      <c r="I49" s="398"/>
      <c r="J49" s="188">
        <v>1.75</v>
      </c>
      <c r="K49" s="188">
        <v>1.65</v>
      </c>
      <c r="L49" s="188">
        <f t="shared" si="4"/>
        <v>0.10000000000000009</v>
      </c>
      <c r="M49" s="190">
        <f>SUM(L44:L49)</f>
        <v>127.39999999999999</v>
      </c>
    </row>
    <row r="50" spans="1:13" ht="13.5" thickBot="1">
      <c r="A50" s="319">
        <v>2008</v>
      </c>
      <c r="B50" s="320">
        <v>8390</v>
      </c>
      <c r="C50" s="321">
        <v>8390</v>
      </c>
      <c r="D50" s="453" t="s">
        <v>117</v>
      </c>
      <c r="E50" s="454"/>
      <c r="F50" s="454"/>
      <c r="G50" s="455"/>
      <c r="H50" s="288">
        <v>2500</v>
      </c>
      <c r="I50" s="288">
        <v>1130.2</v>
      </c>
      <c r="J50" s="322">
        <v>32.5</v>
      </c>
      <c r="K50" s="322">
        <v>14.8</v>
      </c>
      <c r="L50" s="323">
        <f t="shared" si="2"/>
        <v>17.7</v>
      </c>
      <c r="M50" s="222"/>
    </row>
    <row r="51" spans="1:13" ht="13.5" thickBot="1">
      <c r="A51" s="326">
        <v>2009</v>
      </c>
      <c r="B51" s="327">
        <v>45114</v>
      </c>
      <c r="C51" s="328">
        <v>8752</v>
      </c>
      <c r="D51" s="473" t="s">
        <v>54</v>
      </c>
      <c r="E51" s="474"/>
      <c r="F51" s="474"/>
      <c r="G51" s="475"/>
      <c r="H51" s="329">
        <v>45144</v>
      </c>
      <c r="I51" s="329">
        <v>45114</v>
      </c>
      <c r="J51" s="330">
        <v>0.2</v>
      </c>
      <c r="K51" s="330">
        <v>0.04</v>
      </c>
      <c r="L51" s="323">
        <f t="shared" si="2"/>
        <v>0.16</v>
      </c>
      <c r="M51" s="222"/>
    </row>
    <row r="52" spans="1:13" ht="13.5" thickBot="1">
      <c r="A52" s="319">
        <v>2010</v>
      </c>
      <c r="B52" s="320">
        <v>45107</v>
      </c>
      <c r="C52" s="321">
        <v>9563</v>
      </c>
      <c r="D52" s="453" t="s">
        <v>76</v>
      </c>
      <c r="E52" s="454"/>
      <c r="F52" s="454"/>
      <c r="G52" s="455"/>
      <c r="H52" s="288">
        <v>1600</v>
      </c>
      <c r="I52" s="288">
        <v>1000</v>
      </c>
      <c r="J52" s="322">
        <v>20.8</v>
      </c>
      <c r="K52" s="322">
        <v>13</v>
      </c>
      <c r="L52" s="323">
        <f t="shared" si="2"/>
        <v>7.8000000000000007</v>
      </c>
      <c r="M52" s="222"/>
    </row>
    <row r="53" spans="1:13">
      <c r="A53" s="9"/>
      <c r="B53" s="181"/>
      <c r="C53" s="182"/>
      <c r="D53" s="289"/>
      <c r="E53" s="290"/>
      <c r="F53" s="290"/>
      <c r="G53" s="291"/>
      <c r="H53" s="287"/>
      <c r="I53" s="287"/>
      <c r="J53" s="183"/>
      <c r="K53" s="183"/>
      <c r="L53" s="183">
        <f t="shared" si="2"/>
        <v>0</v>
      </c>
    </row>
  </sheetData>
  <mergeCells count="75">
    <mergeCell ref="C24:C25"/>
    <mergeCell ref="C29:C30"/>
    <mergeCell ref="B29:B30"/>
    <mergeCell ref="A41:A42"/>
    <mergeCell ref="C39:C40"/>
    <mergeCell ref="A33:A35"/>
    <mergeCell ref="B34:B35"/>
    <mergeCell ref="C34:C35"/>
    <mergeCell ref="A39:A40"/>
    <mergeCell ref="A36:A37"/>
    <mergeCell ref="B39:B40"/>
    <mergeCell ref="B31:B32"/>
    <mergeCell ref="C31:C32"/>
    <mergeCell ref="A31:A32"/>
    <mergeCell ref="A43:A49"/>
    <mergeCell ref="B48:B49"/>
    <mergeCell ref="C48:C49"/>
    <mergeCell ref="B44:B45"/>
    <mergeCell ref="C44:C45"/>
    <mergeCell ref="D39:G40"/>
    <mergeCell ref="B46:B47"/>
    <mergeCell ref="C46:C47"/>
    <mergeCell ref="D41:G42"/>
    <mergeCell ref="D44:G45"/>
    <mergeCell ref="D43:G43"/>
    <mergeCell ref="B41:B42"/>
    <mergeCell ref="C41:C42"/>
    <mergeCell ref="A20:N20"/>
    <mergeCell ref="B27:B28"/>
    <mergeCell ref="C27:C28"/>
    <mergeCell ref="D27:G28"/>
    <mergeCell ref="A22:A23"/>
    <mergeCell ref="B22:B23"/>
    <mergeCell ref="C22:C23"/>
    <mergeCell ref="D22:G23"/>
    <mergeCell ref="H22:I22"/>
    <mergeCell ref="I27:I28"/>
    <mergeCell ref="J22:K22"/>
    <mergeCell ref="D26:G26"/>
    <mergeCell ref="A24:A25"/>
    <mergeCell ref="A27:A30"/>
    <mergeCell ref="B24:B25"/>
    <mergeCell ref="D29:G30"/>
    <mergeCell ref="D50:G50"/>
    <mergeCell ref="D51:G51"/>
    <mergeCell ref="D46:G47"/>
    <mergeCell ref="D52:G52"/>
    <mergeCell ref="L22:L23"/>
    <mergeCell ref="D33:G33"/>
    <mergeCell ref="D24:G25"/>
    <mergeCell ref="H48:H49"/>
    <mergeCell ref="H44:H45"/>
    <mergeCell ref="H41:H42"/>
    <mergeCell ref="D48:G49"/>
    <mergeCell ref="H39:H40"/>
    <mergeCell ref="H24:H25"/>
    <mergeCell ref="D34:G35"/>
    <mergeCell ref="D36:G36"/>
    <mergeCell ref="D37:G37"/>
    <mergeCell ref="D31:G32"/>
    <mergeCell ref="H31:H32"/>
    <mergeCell ref="I31:I32"/>
    <mergeCell ref="I24:I25"/>
    <mergeCell ref="I48:I49"/>
    <mergeCell ref="I44:I45"/>
    <mergeCell ref="H46:H47"/>
    <mergeCell ref="I46:I47"/>
    <mergeCell ref="I41:I42"/>
    <mergeCell ref="I39:I40"/>
    <mergeCell ref="H34:H35"/>
    <mergeCell ref="I34:I35"/>
    <mergeCell ref="H27:H28"/>
    <mergeCell ref="I29:I30"/>
    <mergeCell ref="H29:H30"/>
    <mergeCell ref="D38:G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λάθηΤΑΝ</vt:lpstr>
      <vt:lpstr>282α1</vt:lpstr>
      <vt:lpstr>282α2</vt:lpstr>
      <vt:lpstr>282β1</vt:lpstr>
      <vt:lpstr>282β2</vt:lpstr>
      <vt:lpstr>282γ</vt:lpstr>
      <vt:lpstr>282δ</vt:lpstr>
      <vt:lpstr>282ε</vt:lpstr>
      <vt:lpstr>282ζ</vt:lpstr>
      <vt:lpstr>282η</vt:lpstr>
      <vt:lpstr>282θ</vt:lpstr>
      <vt:lpstr>282ι</vt:lpstr>
      <vt:lpstr>282κ</vt:lpstr>
      <vt:lpstr>282λ</vt:lpstr>
      <vt:lpstr>282μ1</vt:lpstr>
      <vt:lpstr>282μ2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2019-08-29T15:23:37Z</dcterms:created>
  <dcterms:modified xsi:type="dcterms:W3CDTF">2024-02-18T10:43:10Z</dcterms:modified>
</cp:coreProperties>
</file>