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4310"/>
  </bookViews>
  <sheets>
    <sheet name="1998" sheetId="22" r:id="rId1"/>
    <sheet name="1999" sheetId="4" r:id="rId2"/>
    <sheet name="2000" sheetId="6" r:id="rId3"/>
    <sheet name="2001" sheetId="7" r:id="rId4"/>
    <sheet name="2002" sheetId="8" r:id="rId5"/>
  </sheets>
  <calcPr calcId="125725"/>
</workbook>
</file>

<file path=xl/calcChain.xml><?xml version="1.0" encoding="utf-8"?>
<calcChain xmlns="http://schemas.openxmlformats.org/spreadsheetml/2006/main">
  <c r="J82" i="8"/>
  <c r="J81"/>
  <c r="J79"/>
  <c r="K83" i="6"/>
  <c r="K82"/>
  <c r="K157" i="4"/>
  <c r="K156"/>
  <c r="K154"/>
  <c r="K51" i="22"/>
  <c r="K53"/>
  <c r="K54"/>
  <c r="B52"/>
  <c r="K80" i="6" l="1"/>
  <c r="D79" i="8" l="1"/>
  <c r="B79"/>
  <c r="D76" i="7"/>
  <c r="B76"/>
  <c r="C77" i="6"/>
  <c r="D77"/>
  <c r="B77"/>
  <c r="D78"/>
  <c r="D37" i="8"/>
  <c r="C37"/>
  <c r="D23"/>
  <c r="C23"/>
  <c r="C79" s="1"/>
  <c r="P7" i="7"/>
  <c r="D58"/>
  <c r="C58"/>
  <c r="C76" s="1"/>
  <c r="D77" s="1"/>
  <c r="C40" i="6"/>
  <c r="D41" s="1"/>
  <c r="C34"/>
  <c r="D35" s="1"/>
  <c r="C28"/>
  <c r="D29" s="1"/>
  <c r="C22"/>
  <c r="D23" s="1"/>
  <c r="C16"/>
  <c r="D17" s="1"/>
  <c r="C10"/>
  <c r="D11" s="1"/>
  <c r="C4"/>
  <c r="D5" s="1"/>
  <c r="P122" i="4"/>
  <c r="P80"/>
  <c r="D55"/>
  <c r="C55"/>
  <c r="B55"/>
  <c r="C22"/>
  <c r="D23" s="1"/>
  <c r="C15"/>
  <c r="D15"/>
  <c r="B15"/>
  <c r="C43" i="22"/>
  <c r="D44" s="1"/>
  <c r="C37"/>
  <c r="D36"/>
  <c r="C36"/>
  <c r="B36"/>
  <c r="O27"/>
  <c r="C29"/>
  <c r="D30" s="1"/>
  <c r="D22"/>
  <c r="C22"/>
  <c r="O4"/>
  <c r="D8"/>
  <c r="C8"/>
  <c r="B8"/>
  <c r="B48" s="1"/>
  <c r="D80" i="8" l="1"/>
  <c r="D81" s="1"/>
  <c r="C52" i="22"/>
  <c r="C48"/>
  <c r="D48"/>
  <c r="D78" i="7"/>
  <c r="D79" i="6"/>
  <c r="C38" i="8"/>
  <c r="D39" s="1"/>
  <c r="C30"/>
  <c r="D31" s="1"/>
  <c r="C24"/>
  <c r="D25" s="1"/>
  <c r="C16"/>
  <c r="D17" s="1"/>
  <c r="C10"/>
  <c r="D11" s="1"/>
  <c r="C62"/>
  <c r="D63" s="1"/>
  <c r="C44"/>
  <c r="D45" s="1"/>
  <c r="C56"/>
  <c r="D57" s="1"/>
  <c r="C68"/>
  <c r="D69" s="1"/>
  <c r="C50"/>
  <c r="D51" s="1"/>
  <c r="C74"/>
  <c r="D75" s="1"/>
  <c r="C52" i="7"/>
  <c r="D53" s="1"/>
  <c r="C65"/>
  <c r="D66" s="1"/>
  <c r="C46"/>
  <c r="D47" s="1"/>
  <c r="C59"/>
  <c r="D60" s="1"/>
  <c r="C71"/>
  <c r="D72" s="1"/>
  <c r="C10"/>
  <c r="D11" s="1"/>
  <c r="C16"/>
  <c r="D17" s="1"/>
  <c r="C34"/>
  <c r="D35" s="1"/>
  <c r="C22"/>
  <c r="D23" s="1"/>
  <c r="C28"/>
  <c r="D29" s="1"/>
  <c r="C40"/>
  <c r="D41" s="1"/>
  <c r="C52" i="6"/>
  <c r="D53" s="1"/>
  <c r="C64"/>
  <c r="D65" s="1"/>
  <c r="C46"/>
  <c r="D47" s="1"/>
  <c r="C58"/>
  <c r="D59" s="1"/>
  <c r="C70"/>
  <c r="D71" s="1"/>
  <c r="C16" i="4"/>
  <c r="D17" s="1"/>
  <c r="C56"/>
  <c r="D57" s="1"/>
  <c r="C23" i="22"/>
  <c r="D24" s="1"/>
  <c r="D38"/>
  <c r="C9"/>
  <c r="D10" s="1"/>
  <c r="D49" l="1"/>
  <c r="D50" s="1"/>
  <c r="D145" i="4"/>
  <c r="C145"/>
  <c r="C131"/>
  <c r="D132" s="1"/>
  <c r="C125"/>
  <c r="D126" s="1"/>
  <c r="D118"/>
  <c r="C118"/>
  <c r="D77"/>
  <c r="C77"/>
  <c r="B77"/>
  <c r="D64"/>
  <c r="C64"/>
  <c r="B64"/>
  <c r="C65" l="1"/>
  <c r="D66" s="1"/>
  <c r="C78"/>
  <c r="D79" s="1"/>
  <c r="C146"/>
  <c r="D147" s="1"/>
  <c r="C95"/>
  <c r="D96" s="1"/>
  <c r="C89"/>
  <c r="D90" s="1"/>
  <c r="C119"/>
  <c r="D120" s="1"/>
  <c r="D47"/>
  <c r="D152" s="1"/>
  <c r="C47"/>
  <c r="C152" s="1"/>
  <c r="B47"/>
  <c r="D153" l="1"/>
  <c r="D49"/>
  <c r="B152"/>
  <c r="C4" i="8"/>
  <c r="D5" s="1"/>
  <c r="D154" i="4" l="1"/>
  <c r="C4" i="7"/>
  <c r="D5" s="1"/>
</calcChain>
</file>

<file path=xl/sharedStrings.xml><?xml version="1.0" encoding="utf-8"?>
<sst xmlns="http://schemas.openxmlformats.org/spreadsheetml/2006/main" count="560" uniqueCount="72">
  <si>
    <t>1ος</t>
  </si>
  <si>
    <t>3ος</t>
  </si>
  <si>
    <t>8ος - 1998</t>
  </si>
  <si>
    <t>9ος - 1998</t>
  </si>
  <si>
    <t>10ος - 1998</t>
  </si>
  <si>
    <t>11ος - 1998</t>
  </si>
  <si>
    <t>12ος - 1998</t>
  </si>
  <si>
    <t>1ος - 1999</t>
  </si>
  <si>
    <t>2ος - 1999</t>
  </si>
  <si>
    <t>3ος - 1999</t>
  </si>
  <si>
    <t>4ος - 1999</t>
  </si>
  <si>
    <t>5ος - 1999</t>
  </si>
  <si>
    <t>6ος - 1999</t>
  </si>
  <si>
    <t>ΣΥΝΟΛΟ</t>
  </si>
  <si>
    <t>έως 3-6ου - 1999</t>
  </si>
  <si>
    <t>9% -Κ18</t>
  </si>
  <si>
    <t>1,3 ή0,65% -Κ15</t>
  </si>
  <si>
    <t>0,125% -Κ17</t>
  </si>
  <si>
    <t>συμβ</t>
  </si>
  <si>
    <t>7ος - 1999</t>
  </si>
  <si>
    <t>8ος - 1999</t>
  </si>
  <si>
    <t>9ος - 1999</t>
  </si>
  <si>
    <t>10ος - 1999</t>
  </si>
  <si>
    <t>11ος - 1999</t>
  </si>
  <si>
    <t>12ος - 1999</t>
  </si>
  <si>
    <t>5ος-2000</t>
  </si>
  <si>
    <t>6ος-2000</t>
  </si>
  <si>
    <t>7ος-2000</t>
  </si>
  <si>
    <t>8ος-2000</t>
  </si>
  <si>
    <t>9ος-2000</t>
  </si>
  <si>
    <t>10ος-2000</t>
  </si>
  <si>
    <t>11ος-2000</t>
  </si>
  <si>
    <t>12ος-2000</t>
  </si>
  <si>
    <t>1ος-2001</t>
  </si>
  <si>
    <t>2ος-2001</t>
  </si>
  <si>
    <t>3ος-2001</t>
  </si>
  <si>
    <t>4ος-2001</t>
  </si>
  <si>
    <t>5ος-2001</t>
  </si>
  <si>
    <t>6ος-2001</t>
  </si>
  <si>
    <t>7ος-2001</t>
  </si>
  <si>
    <t>8ος-2001</t>
  </si>
  <si>
    <t>1ος-2002</t>
  </si>
  <si>
    <t>11ος-2002</t>
  </si>
  <si>
    <t>12ος-2002</t>
  </si>
  <si>
    <t>9ος-2001</t>
  </si>
  <si>
    <t>10ος-2001</t>
  </si>
  <si>
    <t>11ος-2001</t>
  </si>
  <si>
    <t>12ος-2001</t>
  </si>
  <si>
    <t>2ος-2002</t>
  </si>
  <si>
    <t>3ος-2002</t>
  </si>
  <si>
    <t>4ος-2002</t>
  </si>
  <si>
    <t>5ος-2002</t>
  </si>
  <si>
    <t>6ος-2002</t>
  </si>
  <si>
    <t>7ος-2002</t>
  </si>
  <si>
    <t>8ος-2002</t>
  </si>
  <si>
    <t>9ος-2002</t>
  </si>
  <si>
    <t>10ος-2002</t>
  </si>
  <si>
    <t>Κ15</t>
  </si>
  <si>
    <t>Κ17</t>
  </si>
  <si>
    <t>ΤΑΣ</t>
  </si>
  <si>
    <t>ΤΑΝ</t>
  </si>
  <si>
    <t>κ17</t>
  </si>
  <si>
    <t>κ15</t>
  </si>
  <si>
    <t>κ18</t>
  </si>
  <si>
    <t>ορθον</t>
  </si>
  <si>
    <t>Κ18</t>
  </si>
  <si>
    <t>1ος - 2000</t>
  </si>
  <si>
    <t>2ος - 2000</t>
  </si>
  <si>
    <t>3ος - 2000</t>
  </si>
  <si>
    <t>4ος - 2000</t>
  </si>
  <si>
    <t>ΤΑΣ-κ18</t>
  </si>
  <si>
    <t>κ-18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</si>
</sst>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00B050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6" fillId="0" borderId="0" xfId="0" applyFont="1"/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wrapText="1"/>
    </xf>
    <xf numFmtId="43" fontId="19" fillId="0" borderId="1" xfId="1" applyFont="1" applyBorder="1"/>
    <xf numFmtId="43" fontId="19" fillId="0" borderId="1" xfId="1" applyFont="1" applyFill="1" applyBorder="1"/>
    <xf numFmtId="0" fontId="19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0" xfId="0" applyFont="1" applyAlignment="1">
      <alignment horizontal="left"/>
    </xf>
    <xf numFmtId="43" fontId="13" fillId="0" borderId="1" xfId="1" applyFont="1" applyBorder="1"/>
    <xf numFmtId="0" fontId="13" fillId="4" borderId="1" xfId="0" applyFont="1" applyFill="1" applyBorder="1"/>
    <xf numFmtId="43" fontId="13" fillId="0" borderId="0" xfId="1" applyFont="1"/>
    <xf numFmtId="43" fontId="13" fillId="4" borderId="0" xfId="1" applyFont="1" applyFill="1"/>
    <xf numFmtId="14" fontId="13" fillId="0" borderId="0" xfId="0" applyNumberFormat="1" applyFont="1"/>
    <xf numFmtId="0" fontId="13" fillId="6" borderId="0" xfId="0" applyFont="1" applyFill="1"/>
    <xf numFmtId="43" fontId="13" fillId="6" borderId="0" xfId="1" applyFont="1" applyFill="1"/>
    <xf numFmtId="0" fontId="13" fillId="6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center"/>
    </xf>
    <xf numFmtId="43" fontId="19" fillId="4" borderId="1" xfId="1" applyFont="1" applyFill="1" applyBorder="1"/>
    <xf numFmtId="0" fontId="12" fillId="0" borderId="0" xfId="0" applyFont="1"/>
    <xf numFmtId="0" fontId="12" fillId="0" borderId="1" xfId="0" applyFont="1" applyBorder="1" applyAlignment="1">
      <alignment horizontal="left"/>
    </xf>
    <xf numFmtId="43" fontId="12" fillId="0" borderId="1" xfId="1" applyFont="1" applyBorder="1"/>
    <xf numFmtId="0" fontId="12" fillId="0" borderId="1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43" fontId="19" fillId="2" borderId="1" xfId="1" applyFont="1" applyFill="1" applyBorder="1"/>
    <xf numFmtId="164" fontId="12" fillId="0" borderId="1" xfId="1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/>
    <xf numFmtId="0" fontId="12" fillId="6" borderId="0" xfId="0" applyFont="1" applyFill="1"/>
    <xf numFmtId="43" fontId="13" fillId="0" borderId="0" xfId="1" applyFont="1" applyFill="1"/>
    <xf numFmtId="0" fontId="12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9" fillId="0" borderId="1" xfId="0" applyFont="1" applyFill="1" applyBorder="1"/>
    <xf numFmtId="14" fontId="13" fillId="0" borderId="0" xfId="0" applyNumberFormat="1" applyFont="1" applyFill="1"/>
    <xf numFmtId="0" fontId="12" fillId="5" borderId="0" xfId="0" applyFont="1" applyFill="1"/>
    <xf numFmtId="0" fontId="11" fillId="0" borderId="0" xfId="0" applyFont="1"/>
    <xf numFmtId="43" fontId="12" fillId="4" borderId="0" xfId="1" applyFont="1" applyFill="1"/>
    <xf numFmtId="0" fontId="12" fillId="6" borderId="0" xfId="0" applyFont="1" applyFill="1" applyAlignment="1">
      <alignment horizontal="left"/>
    </xf>
    <xf numFmtId="0" fontId="10" fillId="0" borderId="0" xfId="0" applyFont="1"/>
    <xf numFmtId="14" fontId="12" fillId="0" borderId="0" xfId="0" applyNumberFormat="1" applyFont="1"/>
    <xf numFmtId="43" fontId="12" fillId="0" borderId="0" xfId="1" applyFont="1"/>
    <xf numFmtId="43" fontId="12" fillId="6" borderId="0" xfId="1" applyFont="1" applyFill="1"/>
    <xf numFmtId="0" fontId="9" fillId="0" borderId="0" xfId="0" applyFont="1"/>
    <xf numFmtId="43" fontId="12" fillId="0" borderId="0" xfId="1" applyFont="1" applyFill="1"/>
    <xf numFmtId="0" fontId="8" fillId="0" borderId="0" xfId="0" applyFont="1"/>
    <xf numFmtId="0" fontId="16" fillId="6" borderId="0" xfId="0" applyFont="1" applyFill="1"/>
    <xf numFmtId="0" fontId="7" fillId="0" borderId="0" xfId="0" applyFont="1"/>
    <xf numFmtId="43" fontId="7" fillId="0" borderId="0" xfId="1" applyFont="1"/>
    <xf numFmtId="14" fontId="7" fillId="0" borderId="0" xfId="0" applyNumberFormat="1" applyFont="1"/>
    <xf numFmtId="43" fontId="7" fillId="4" borderId="0" xfId="1" applyFont="1" applyFill="1"/>
    <xf numFmtId="0" fontId="7" fillId="0" borderId="1" xfId="0" applyFont="1" applyBorder="1" applyAlignment="1">
      <alignment horizontal="left"/>
    </xf>
    <xf numFmtId="43" fontId="7" fillId="0" borderId="1" xfId="1" applyFont="1" applyBorder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43" fontId="7" fillId="6" borderId="0" xfId="1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43" fontId="7" fillId="3" borderId="0" xfId="1" applyFont="1" applyFill="1"/>
    <xf numFmtId="43" fontId="7" fillId="6" borderId="0" xfId="1" applyFont="1" applyFill="1" applyBorder="1"/>
    <xf numFmtId="43" fontId="7" fillId="0" borderId="0" xfId="1" applyFont="1" applyFill="1"/>
    <xf numFmtId="0" fontId="7" fillId="4" borderId="0" xfId="0" applyFont="1" applyFill="1"/>
    <xf numFmtId="0" fontId="16" fillId="0" borderId="0" xfId="0" applyFont="1" applyFill="1"/>
    <xf numFmtId="43" fontId="13" fillId="0" borderId="0" xfId="0" applyNumberFormat="1" applyFont="1"/>
    <xf numFmtId="0" fontId="7" fillId="0" borderId="0" xfId="0" applyFont="1" applyAlignment="1">
      <alignment horizontal="center"/>
    </xf>
    <xf numFmtId="43" fontId="13" fillId="0" borderId="0" xfId="1" applyFont="1" applyAlignment="1">
      <alignment horizontal="right"/>
    </xf>
    <xf numFmtId="0" fontId="19" fillId="4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12" fillId="0" borderId="0" xfId="0" applyNumberFormat="1" applyFont="1"/>
    <xf numFmtId="0" fontId="12" fillId="4" borderId="0" xfId="0" applyFont="1" applyFill="1"/>
    <xf numFmtId="0" fontId="4" fillId="0" borderId="0" xfId="0" applyFont="1"/>
    <xf numFmtId="0" fontId="12" fillId="0" borderId="0" xfId="0" applyFont="1" applyFill="1"/>
    <xf numFmtId="43" fontId="3" fillId="0" borderId="0" xfId="1" applyFont="1"/>
    <xf numFmtId="0" fontId="3" fillId="0" borderId="0" xfId="0" applyFont="1" applyFill="1" applyAlignment="1">
      <alignment horizontal="left"/>
    </xf>
    <xf numFmtId="0" fontId="13" fillId="3" borderId="0" xfId="0" applyFont="1" applyFill="1"/>
    <xf numFmtId="0" fontId="13" fillId="5" borderId="0" xfId="0" applyFont="1" applyFill="1"/>
    <xf numFmtId="0" fontId="12" fillId="3" borderId="0" xfId="0" applyFont="1" applyFill="1"/>
    <xf numFmtId="43" fontId="2" fillId="0" borderId="0" xfId="1" applyFont="1"/>
    <xf numFmtId="0" fontId="2" fillId="0" borderId="0" xfId="0" applyFont="1"/>
    <xf numFmtId="0" fontId="17" fillId="2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43" fontId="19" fillId="0" borderId="5" xfId="1" applyFont="1" applyBorder="1" applyAlignment="1">
      <alignment horizontal="right"/>
    </xf>
    <xf numFmtId="43" fontId="19" fillId="0" borderId="3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0" xfId="0" applyFont="1"/>
  </cellXfs>
  <cellStyles count="18">
    <cellStyle name="Κανονικό" xfId="0" builtinId="0"/>
    <cellStyle name="Κανονικό 2" xfId="2"/>
    <cellStyle name="Κανονικό 2 2" xfId="10"/>
    <cellStyle name="Κανονικό 3" xfId="4"/>
    <cellStyle name="Κανονικό 3 2" xfId="12"/>
    <cellStyle name="Κανονικό 4" xfId="6"/>
    <cellStyle name="Κανονικό 4 2" xfId="14"/>
    <cellStyle name="Κανονικό 6" xfId="8"/>
    <cellStyle name="Κανονικό 6 2" xfId="16"/>
    <cellStyle name="Κόμμα" xfId="1" builtinId="3"/>
    <cellStyle name="Κόμμα 2" xfId="3"/>
    <cellStyle name="Κόμμα 2 2" xfId="11"/>
    <cellStyle name="Κόμμα 3" xfId="5"/>
    <cellStyle name="Κόμμα 3 2" xfId="13"/>
    <cellStyle name="Κόμμα 4" xfId="7"/>
    <cellStyle name="Κόμμα 4 2" xfId="15"/>
    <cellStyle name="Κόμμα 6" xfId="9"/>
    <cellStyle name="Κόμμα 6 2" xfId="17"/>
  </cellStyles>
  <dxfs count="0"/>
  <tableStyles count="0" defaultTableStyle="TableStyleMedium9" defaultPivotStyle="PivotStyleLight16"/>
  <colors>
    <mruColors>
      <color rgb="FFFF66CC"/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N15" sqref="N15"/>
    </sheetView>
  </sheetViews>
  <sheetFormatPr defaultRowHeight="15"/>
  <cols>
    <col min="1" max="1" width="7" style="10" bestFit="1" customWidth="1"/>
    <col min="2" max="2" width="13.5703125" style="7" bestFit="1" customWidth="1"/>
    <col min="3" max="3" width="19" style="7" bestFit="1" customWidth="1"/>
    <col min="4" max="4" width="15" style="7" bestFit="1" customWidth="1"/>
    <col min="5" max="6" width="9.140625" style="7"/>
    <col min="7" max="7" width="11.42578125" style="7" bestFit="1" customWidth="1"/>
    <col min="8" max="8" width="10.28515625" style="7" bestFit="1" customWidth="1"/>
    <col min="9" max="9" width="9.140625" style="19"/>
    <col min="10" max="10" width="16.140625" style="13" bestFit="1" customWidth="1"/>
    <col min="11" max="11" width="13.5703125" style="13" bestFit="1" customWidth="1"/>
    <col min="12" max="12" width="9.140625" style="7"/>
    <col min="13" max="13" width="16.140625" style="7" bestFit="1" customWidth="1"/>
    <col min="14" max="14" width="9.140625" style="7"/>
    <col min="15" max="15" width="11.5703125" style="7" bestFit="1" customWidth="1"/>
    <col min="16" max="16384" width="9.140625" style="7"/>
  </cols>
  <sheetData>
    <row r="1" spans="1:15" ht="15.75">
      <c r="A1" s="87" t="s">
        <v>2</v>
      </c>
      <c r="B1" s="87"/>
      <c r="C1" s="87"/>
      <c r="D1" s="87"/>
    </row>
    <row r="2" spans="1:15" ht="15.75">
      <c r="A2" s="2" t="s">
        <v>18</v>
      </c>
      <c r="B2" s="3" t="s">
        <v>15</v>
      </c>
      <c r="C2" s="3" t="s">
        <v>16</v>
      </c>
      <c r="D2" s="3" t="s">
        <v>17</v>
      </c>
      <c r="F2" s="36"/>
      <c r="G2" s="36"/>
      <c r="H2" s="36"/>
      <c r="I2" s="37"/>
      <c r="J2" s="34"/>
      <c r="K2" s="34"/>
      <c r="L2" s="36"/>
      <c r="M2" s="34"/>
      <c r="N2" s="36"/>
      <c r="O2" s="36"/>
    </row>
    <row r="3" spans="1:15">
      <c r="A3" s="23">
        <v>3</v>
      </c>
      <c r="B3" s="25">
        <v>7.96</v>
      </c>
      <c r="C3" s="25">
        <v>42.92</v>
      </c>
      <c r="D3" s="25">
        <v>8.25</v>
      </c>
      <c r="F3" s="7" t="s">
        <v>59</v>
      </c>
      <c r="J3" s="14">
        <v>19803</v>
      </c>
      <c r="K3" s="13">
        <v>58.16</v>
      </c>
      <c r="M3" s="13">
        <v>30449</v>
      </c>
      <c r="N3" s="7">
        <v>340.75</v>
      </c>
    </row>
    <row r="4" spans="1:15">
      <c r="A4" s="23">
        <v>5</v>
      </c>
      <c r="B4" s="25">
        <v>9.8699999999999992</v>
      </c>
      <c r="C4" s="25"/>
      <c r="D4" s="25"/>
      <c r="F4" s="7" t="s">
        <v>59</v>
      </c>
      <c r="J4" s="14">
        <v>20471</v>
      </c>
      <c r="K4" s="13">
        <v>60.076999999999998</v>
      </c>
      <c r="O4" s="13">
        <f>M3/N3</f>
        <v>89.358767424798245</v>
      </c>
    </row>
    <row r="5" spans="1:15">
      <c r="A5" s="23">
        <v>9</v>
      </c>
      <c r="B5" s="25">
        <v>12.24</v>
      </c>
      <c r="C5" s="25">
        <v>68.97</v>
      </c>
      <c r="D5" s="25">
        <v>13.21</v>
      </c>
    </row>
    <row r="6" spans="1:15">
      <c r="A6" s="23">
        <v>12</v>
      </c>
      <c r="B6" s="25">
        <v>23.02</v>
      </c>
      <c r="C6" s="25"/>
      <c r="D6" s="25"/>
    </row>
    <row r="7" spans="1:15">
      <c r="A7" s="23">
        <v>14</v>
      </c>
      <c r="B7" s="25">
        <v>29.36</v>
      </c>
      <c r="C7" s="25">
        <v>171.68</v>
      </c>
      <c r="D7" s="25">
        <v>33.020000000000003</v>
      </c>
    </row>
    <row r="8" spans="1:15" ht="15.75">
      <c r="A8" s="8"/>
      <c r="B8" s="6">
        <f>SUM(B3:B7)</f>
        <v>82.45</v>
      </c>
      <c r="C8" s="12">
        <f>SUM(C3:C7)</f>
        <v>283.57</v>
      </c>
      <c r="D8" s="9">
        <f>SUM(D3:D7)</f>
        <v>54.480000000000004</v>
      </c>
      <c r="F8" s="74" t="s">
        <v>60</v>
      </c>
      <c r="G8" s="15">
        <v>36048</v>
      </c>
      <c r="H8" s="7">
        <v>8554812</v>
      </c>
      <c r="I8" s="19" t="s">
        <v>62</v>
      </c>
      <c r="J8" s="14">
        <v>96525</v>
      </c>
      <c r="K8" s="13">
        <v>283.27</v>
      </c>
    </row>
    <row r="9" spans="1:15" ht="15.75">
      <c r="A9" s="8"/>
      <c r="B9" s="9"/>
      <c r="C9" s="88">
        <f>C8+D8</f>
        <v>338.05</v>
      </c>
      <c r="D9" s="89"/>
      <c r="F9" s="74" t="s">
        <v>60</v>
      </c>
      <c r="I9" s="75" t="s">
        <v>58</v>
      </c>
      <c r="J9" s="13">
        <v>18563</v>
      </c>
      <c r="K9" s="13">
        <v>54.48</v>
      </c>
    </row>
    <row r="10" spans="1:15" ht="15.75">
      <c r="A10" s="90" t="s">
        <v>13</v>
      </c>
      <c r="B10" s="91"/>
      <c r="C10" s="92"/>
      <c r="D10" s="6">
        <f>B8+C9</f>
        <v>420.5</v>
      </c>
      <c r="F10" s="74" t="s">
        <v>60</v>
      </c>
      <c r="I10" s="75" t="s">
        <v>65</v>
      </c>
      <c r="J10" s="13">
        <v>30449</v>
      </c>
      <c r="K10" s="13">
        <v>89.36</v>
      </c>
      <c r="M10" s="70"/>
    </row>
    <row r="11" spans="1:15">
      <c r="A11" s="18"/>
      <c r="B11" s="16"/>
      <c r="C11" s="16"/>
      <c r="D11" s="16"/>
      <c r="E11" s="16"/>
      <c r="F11" s="16"/>
      <c r="G11" s="16"/>
      <c r="H11" s="16"/>
      <c r="I11" s="20"/>
      <c r="J11" s="17"/>
      <c r="K11" s="17"/>
    </row>
    <row r="12" spans="1:15" ht="15.75">
      <c r="A12" s="87" t="s">
        <v>3</v>
      </c>
      <c r="B12" s="87"/>
      <c r="C12" s="87"/>
      <c r="D12" s="87"/>
    </row>
    <row r="13" spans="1:15" ht="15.75">
      <c r="A13" s="2" t="s">
        <v>18</v>
      </c>
      <c r="B13" s="3" t="s">
        <v>15</v>
      </c>
      <c r="C13" s="3" t="s">
        <v>16</v>
      </c>
      <c r="D13" s="3" t="s">
        <v>17</v>
      </c>
      <c r="F13" s="7" t="s">
        <v>59</v>
      </c>
      <c r="J13" s="14">
        <v>67900</v>
      </c>
      <c r="K13" s="13">
        <v>199.27</v>
      </c>
    </row>
    <row r="14" spans="1:15">
      <c r="A14" s="23">
        <v>18</v>
      </c>
      <c r="B14" s="25"/>
      <c r="C14" s="25">
        <v>114.45</v>
      </c>
      <c r="D14" s="25">
        <v>22.01</v>
      </c>
      <c r="E14" s="40" t="s">
        <v>64</v>
      </c>
      <c r="F14" s="36"/>
      <c r="G14" s="39"/>
      <c r="H14" s="36"/>
      <c r="I14" s="37"/>
      <c r="J14" s="34"/>
      <c r="K14" s="34"/>
    </row>
    <row r="15" spans="1:15">
      <c r="A15" s="23">
        <v>19</v>
      </c>
      <c r="B15" s="25"/>
      <c r="C15" s="25">
        <v>30.52</v>
      </c>
      <c r="D15" s="25">
        <v>5.87</v>
      </c>
      <c r="E15" s="40" t="s">
        <v>64</v>
      </c>
      <c r="F15" s="36"/>
      <c r="G15" s="39"/>
      <c r="H15" s="36"/>
      <c r="I15" s="37"/>
      <c r="J15" s="34"/>
      <c r="K15" s="34"/>
    </row>
    <row r="16" spans="1:15">
      <c r="A16" s="23">
        <v>22</v>
      </c>
      <c r="B16" s="25"/>
      <c r="C16" s="25">
        <v>56.27</v>
      </c>
      <c r="D16" s="25">
        <v>10.82</v>
      </c>
      <c r="E16" s="40" t="s">
        <v>64</v>
      </c>
      <c r="F16" s="36"/>
      <c r="G16" s="39"/>
      <c r="H16" s="36"/>
      <c r="I16" s="37"/>
      <c r="J16" s="34"/>
      <c r="K16" s="34"/>
    </row>
    <row r="17" spans="1:15">
      <c r="A17" s="23">
        <v>36</v>
      </c>
      <c r="B17" s="25"/>
      <c r="C17" s="25">
        <v>68.67</v>
      </c>
      <c r="D17" s="25">
        <v>13.21</v>
      </c>
      <c r="E17" s="40" t="s">
        <v>64</v>
      </c>
    </row>
    <row r="18" spans="1:15">
      <c r="A18" s="23">
        <v>44</v>
      </c>
      <c r="B18" s="25"/>
      <c r="C18" s="25">
        <v>27.35</v>
      </c>
      <c r="D18" s="25">
        <v>5.26</v>
      </c>
      <c r="E18" s="40" t="s">
        <v>64</v>
      </c>
    </row>
    <row r="19" spans="1:15">
      <c r="A19" s="23">
        <v>45</v>
      </c>
      <c r="B19" s="25"/>
      <c r="C19" s="25">
        <v>19.55</v>
      </c>
      <c r="D19" s="25">
        <v>3.76</v>
      </c>
      <c r="E19" s="40" t="s">
        <v>64</v>
      </c>
    </row>
    <row r="20" spans="1:15">
      <c r="A20" s="23">
        <v>47</v>
      </c>
      <c r="B20" s="25"/>
      <c r="C20" s="25">
        <v>27.66</v>
      </c>
      <c r="D20" s="25">
        <v>5.32</v>
      </c>
      <c r="E20" s="40" t="s">
        <v>64</v>
      </c>
    </row>
    <row r="21" spans="1:15">
      <c r="A21" s="23">
        <v>55</v>
      </c>
      <c r="B21" s="25"/>
      <c r="C21" s="25">
        <v>31.47</v>
      </c>
      <c r="D21" s="25">
        <v>6.05</v>
      </c>
      <c r="E21" s="40" t="s">
        <v>64</v>
      </c>
    </row>
    <row r="22" spans="1:15" ht="15.75">
      <c r="A22" s="8"/>
      <c r="B22" s="38">
        <v>0</v>
      </c>
      <c r="C22" s="73">
        <f>SUM(C14:C21)</f>
        <v>375.94000000000005</v>
      </c>
      <c r="D22" s="38">
        <f>SUM(D14:D21)</f>
        <v>72.3</v>
      </c>
      <c r="F22" s="7" t="s">
        <v>60</v>
      </c>
      <c r="G22" s="15">
        <v>36727</v>
      </c>
      <c r="H22" s="7">
        <v>8554821</v>
      </c>
      <c r="I22" s="19" t="s">
        <v>63</v>
      </c>
      <c r="J22" s="14">
        <v>122983</v>
      </c>
      <c r="K22" s="13">
        <v>360.92</v>
      </c>
    </row>
    <row r="23" spans="1:15" ht="15.75">
      <c r="A23" s="8"/>
      <c r="B23" s="9"/>
      <c r="C23" s="88">
        <f>C22+D22</f>
        <v>448.24000000000007</v>
      </c>
      <c r="D23" s="89"/>
      <c r="F23" s="7" t="s">
        <v>60</v>
      </c>
      <c r="G23" s="15">
        <v>36727</v>
      </c>
      <c r="H23" s="7">
        <v>8554822</v>
      </c>
      <c r="I23" s="19" t="s">
        <v>62</v>
      </c>
      <c r="J23" s="14">
        <v>170795</v>
      </c>
      <c r="K23" s="13">
        <v>501.23</v>
      </c>
    </row>
    <row r="24" spans="1:15" ht="15.75">
      <c r="A24" s="90" t="s">
        <v>13</v>
      </c>
      <c r="B24" s="91"/>
      <c r="C24" s="92"/>
      <c r="D24" s="6">
        <f>B22+C23</f>
        <v>448.24000000000007</v>
      </c>
      <c r="F24" s="7" t="s">
        <v>60</v>
      </c>
      <c r="G24" s="15">
        <v>36727</v>
      </c>
      <c r="H24" s="7">
        <v>8554823</v>
      </c>
      <c r="I24" s="19" t="s">
        <v>61</v>
      </c>
      <c r="J24" s="14">
        <v>39931</v>
      </c>
      <c r="K24" s="13">
        <v>117.19</v>
      </c>
    </row>
    <row r="25" spans="1:15">
      <c r="A25" s="18"/>
      <c r="B25" s="16"/>
      <c r="C25" s="16"/>
      <c r="D25" s="16"/>
      <c r="E25" s="16"/>
      <c r="F25" s="16"/>
      <c r="G25" s="16"/>
      <c r="H25" s="16"/>
      <c r="I25" s="20"/>
      <c r="J25" s="17"/>
      <c r="K25" s="17"/>
    </row>
    <row r="26" spans="1:15" ht="15.75">
      <c r="A26" s="87" t="s">
        <v>4</v>
      </c>
      <c r="B26" s="87"/>
      <c r="C26" s="87"/>
      <c r="D26" s="87"/>
      <c r="M26" s="13">
        <v>96525</v>
      </c>
      <c r="N26" s="7">
        <v>340.75</v>
      </c>
    </row>
    <row r="27" spans="1:15" ht="15.75">
      <c r="A27" s="2" t="s">
        <v>18</v>
      </c>
      <c r="B27" s="3" t="s">
        <v>15</v>
      </c>
      <c r="C27" s="3" t="s">
        <v>16</v>
      </c>
      <c r="D27" s="3" t="s">
        <v>17</v>
      </c>
      <c r="F27" s="7" t="s">
        <v>59</v>
      </c>
      <c r="J27" s="14">
        <v>122575</v>
      </c>
      <c r="K27" s="13">
        <v>359.72</v>
      </c>
      <c r="O27" s="13">
        <f>M26/N26</f>
        <v>283.27219369038886</v>
      </c>
    </row>
    <row r="28" spans="1:15" ht="15.75">
      <c r="A28" s="8"/>
      <c r="B28" s="4">
        <v>746.45</v>
      </c>
      <c r="C28" s="4">
        <v>2129.0300000000002</v>
      </c>
      <c r="D28" s="4">
        <v>413.68</v>
      </c>
      <c r="F28" s="7" t="s">
        <v>60</v>
      </c>
      <c r="G28" s="15">
        <v>36727</v>
      </c>
      <c r="H28" s="7">
        <v>1659556</v>
      </c>
      <c r="I28" s="19" t="s">
        <v>62</v>
      </c>
      <c r="J28" s="14">
        <v>198687</v>
      </c>
      <c r="K28" s="13">
        <v>583.09</v>
      </c>
    </row>
    <row r="29" spans="1:15" ht="15.75">
      <c r="A29" s="8"/>
      <c r="B29" s="9"/>
      <c r="C29" s="93">
        <f>C28+D28</f>
        <v>2542.71</v>
      </c>
      <c r="D29" s="94"/>
      <c r="F29" s="7" t="s">
        <v>60</v>
      </c>
      <c r="G29" s="15">
        <v>36727</v>
      </c>
      <c r="H29" s="7">
        <v>1659555</v>
      </c>
      <c r="I29" s="19" t="s">
        <v>61</v>
      </c>
      <c r="J29" s="14">
        <v>39748</v>
      </c>
      <c r="K29" s="13">
        <v>116.65</v>
      </c>
    </row>
    <row r="30" spans="1:15" ht="15.75">
      <c r="A30" s="90" t="s">
        <v>13</v>
      </c>
      <c r="B30" s="91"/>
      <c r="C30" s="92"/>
      <c r="D30" s="4">
        <f>B28+C29</f>
        <v>3289.16</v>
      </c>
      <c r="F30" s="7" t="s">
        <v>60</v>
      </c>
      <c r="G30" s="15">
        <v>36727</v>
      </c>
      <c r="H30" s="7">
        <v>1659557</v>
      </c>
      <c r="I30" s="19" t="s">
        <v>63</v>
      </c>
      <c r="J30" s="14">
        <v>117476</v>
      </c>
      <c r="K30" s="13">
        <v>344.76</v>
      </c>
    </row>
    <row r="31" spans="1:15">
      <c r="A31" s="18"/>
      <c r="B31" s="16"/>
      <c r="C31" s="16"/>
      <c r="D31" s="16"/>
      <c r="E31" s="16"/>
      <c r="F31" s="16"/>
      <c r="G31" s="16"/>
      <c r="H31" s="16"/>
      <c r="I31" s="20"/>
      <c r="J31" s="17"/>
      <c r="K31" s="17"/>
    </row>
    <row r="32" spans="1:15" ht="15.75">
      <c r="A32" s="87" t="s">
        <v>5</v>
      </c>
      <c r="B32" s="87"/>
      <c r="C32" s="87"/>
      <c r="D32" s="87"/>
    </row>
    <row r="33" spans="1:11" ht="15.75">
      <c r="A33" s="2" t="s">
        <v>18</v>
      </c>
      <c r="B33" s="3" t="s">
        <v>15</v>
      </c>
      <c r="C33" s="3" t="s">
        <v>16</v>
      </c>
      <c r="D33" s="3" t="s">
        <v>17</v>
      </c>
      <c r="F33" s="7" t="s">
        <v>59</v>
      </c>
      <c r="J33" s="14">
        <v>35831</v>
      </c>
      <c r="K33" s="13">
        <v>105.15</v>
      </c>
    </row>
    <row r="34" spans="1:11" ht="15.75">
      <c r="A34" s="8"/>
      <c r="B34" s="73">
        <v>150.62</v>
      </c>
      <c r="C34" s="9"/>
      <c r="D34" s="9"/>
      <c r="F34" s="7" t="s">
        <v>60</v>
      </c>
      <c r="G34" s="15">
        <v>36727</v>
      </c>
      <c r="H34" s="7">
        <v>1659554</v>
      </c>
      <c r="I34" s="19" t="s">
        <v>63</v>
      </c>
      <c r="J34" s="14">
        <v>49135</v>
      </c>
      <c r="K34" s="13">
        <v>144.19999999999999</v>
      </c>
    </row>
    <row r="35" spans="1:11">
      <c r="A35" s="8">
        <v>144</v>
      </c>
      <c r="B35" s="9">
        <v>2.1</v>
      </c>
      <c r="C35" s="9">
        <v>15.26</v>
      </c>
      <c r="D35" s="9"/>
      <c r="F35" s="7" t="s">
        <v>60</v>
      </c>
      <c r="G35" s="15">
        <v>36727</v>
      </c>
      <c r="H35" s="7">
        <v>8554803</v>
      </c>
      <c r="I35" s="19" t="s">
        <v>61</v>
      </c>
      <c r="J35" s="14">
        <v>30111</v>
      </c>
      <c r="K35" s="13">
        <v>88.37</v>
      </c>
    </row>
    <row r="36" spans="1:11" ht="15.75">
      <c r="A36" s="8"/>
      <c r="B36" s="4">
        <f>SUM(B34:B35)</f>
        <v>152.72</v>
      </c>
      <c r="C36" s="4">
        <f>SUM(C34:C35)</f>
        <v>15.26</v>
      </c>
      <c r="D36" s="4">
        <f>SUM(D34:D35)</f>
        <v>0</v>
      </c>
      <c r="F36" s="7" t="s">
        <v>60</v>
      </c>
      <c r="G36" s="15">
        <v>36727</v>
      </c>
      <c r="H36" s="7">
        <v>8554803</v>
      </c>
      <c r="I36" s="19" t="s">
        <v>62</v>
      </c>
      <c r="J36" s="14">
        <v>154404</v>
      </c>
      <c r="K36" s="13">
        <v>453.13</v>
      </c>
    </row>
    <row r="37" spans="1:11" ht="15.75">
      <c r="A37" s="8"/>
      <c r="B37" s="11"/>
      <c r="C37" s="93">
        <f>C36+D36</f>
        <v>15.26</v>
      </c>
      <c r="D37" s="94"/>
    </row>
    <row r="38" spans="1:11" ht="15.75">
      <c r="A38" s="95" t="s">
        <v>13</v>
      </c>
      <c r="B38" s="95"/>
      <c r="C38" s="95"/>
      <c r="D38" s="4">
        <f>B36+C37</f>
        <v>167.98</v>
      </c>
    </row>
    <row r="39" spans="1:11">
      <c r="A39" s="18"/>
      <c r="B39" s="16"/>
      <c r="C39" s="16"/>
      <c r="D39" s="16"/>
      <c r="E39" s="16"/>
      <c r="F39" s="16"/>
      <c r="G39" s="16"/>
      <c r="H39" s="16"/>
      <c r="I39" s="20"/>
      <c r="J39" s="17"/>
      <c r="K39" s="17"/>
    </row>
    <row r="40" spans="1:11" ht="15.75">
      <c r="A40" s="87" t="s">
        <v>6</v>
      </c>
      <c r="B40" s="87"/>
      <c r="C40" s="87"/>
      <c r="D40" s="87"/>
    </row>
    <row r="41" spans="1:11" ht="15.75">
      <c r="A41" s="2" t="s">
        <v>18</v>
      </c>
      <c r="B41" s="3" t="s">
        <v>15</v>
      </c>
      <c r="C41" s="3" t="s">
        <v>16</v>
      </c>
      <c r="D41" s="3" t="s">
        <v>17</v>
      </c>
      <c r="F41" s="7" t="s">
        <v>59</v>
      </c>
      <c r="J41" s="14">
        <v>117738</v>
      </c>
      <c r="K41" s="13">
        <v>345.53</v>
      </c>
    </row>
    <row r="42" spans="1:11" ht="15.75">
      <c r="A42" s="8"/>
      <c r="B42" s="21">
        <v>441.18</v>
      </c>
      <c r="C42" s="4">
        <v>1866.37</v>
      </c>
      <c r="D42" s="4">
        <v>502.45</v>
      </c>
      <c r="F42" s="7" t="s">
        <v>60</v>
      </c>
      <c r="G42" s="15">
        <v>36727</v>
      </c>
      <c r="H42" s="7">
        <v>1659551</v>
      </c>
      <c r="I42" s="19" t="s">
        <v>63</v>
      </c>
      <c r="J42" s="14">
        <v>150331</v>
      </c>
      <c r="K42" s="13">
        <v>441.18</v>
      </c>
    </row>
    <row r="43" spans="1:11" ht="15.75">
      <c r="A43" s="8"/>
      <c r="B43" s="9"/>
      <c r="C43" s="93">
        <f>C42+D42</f>
        <v>2368.8199999999997</v>
      </c>
      <c r="D43" s="94"/>
      <c r="F43" s="7" t="s">
        <v>60</v>
      </c>
      <c r="G43" s="15">
        <v>36727</v>
      </c>
      <c r="H43" s="7">
        <v>1959552</v>
      </c>
      <c r="I43" s="19" t="s">
        <v>61</v>
      </c>
      <c r="J43" s="14">
        <v>69182</v>
      </c>
      <c r="K43" s="13">
        <v>203.03</v>
      </c>
    </row>
    <row r="44" spans="1:11" ht="15.75">
      <c r="A44" s="95" t="s">
        <v>13</v>
      </c>
      <c r="B44" s="95"/>
      <c r="C44" s="95"/>
      <c r="D44" s="4">
        <f>B42+C43</f>
        <v>2809.9999999999995</v>
      </c>
    </row>
    <row r="47" spans="1:11">
      <c r="B47" s="71" t="s">
        <v>63</v>
      </c>
      <c r="C47" s="71" t="s">
        <v>62</v>
      </c>
      <c r="D47" s="71" t="s">
        <v>61</v>
      </c>
    </row>
    <row r="48" spans="1:11">
      <c r="A48" s="64"/>
      <c r="B48" s="72">
        <f>B8+B22+B28+B36+B42</f>
        <v>1422.8000000000002</v>
      </c>
      <c r="C48" s="72">
        <f t="shared" ref="C48" si="0">C8+C22+C28+C36+C42</f>
        <v>4670.17</v>
      </c>
      <c r="D48" s="72">
        <f>D8+D22+D28+D36+D42</f>
        <v>1042.9100000000001</v>
      </c>
    </row>
    <row r="49" spans="1:11">
      <c r="A49" s="64"/>
      <c r="D49" s="70">
        <f>C48+D48</f>
        <v>5713.08</v>
      </c>
    </row>
    <row r="50" spans="1:11">
      <c r="A50" s="64"/>
      <c r="D50" s="70">
        <f>B48+D49</f>
        <v>7135.88</v>
      </c>
    </row>
    <row r="51" spans="1:11">
      <c r="K51" s="13">
        <f>K43+K42+K41+K36+K35+K34+K33+K30+K29+K28+K27+K24+K23+K22+K13+K8+K4+K3</f>
        <v>4764.9270000000006</v>
      </c>
    </row>
    <row r="52" spans="1:11">
      <c r="A52" s="81"/>
      <c r="B52" s="70">
        <f>B42+B34</f>
        <v>591.79999999999995</v>
      </c>
      <c r="C52" s="82">
        <f>C8+C22</f>
        <v>659.51</v>
      </c>
      <c r="D52" s="83"/>
    </row>
    <row r="53" spans="1:11">
      <c r="J53" s="85" t="s">
        <v>70</v>
      </c>
      <c r="K53" s="13">
        <f>K3+K4+K8+K13+K22+K27+K30+K33+K34+K41+K42</f>
        <v>2702.2369999999996</v>
      </c>
    </row>
    <row r="54" spans="1:11">
      <c r="J54" s="85" t="s">
        <v>63</v>
      </c>
      <c r="K54" s="13">
        <f>K10+K22+K30+K34+K42</f>
        <v>1380.42</v>
      </c>
    </row>
    <row r="55" spans="1:11">
      <c r="J55" s="80"/>
    </row>
  </sheetData>
  <mergeCells count="15">
    <mergeCell ref="A24:C24"/>
    <mergeCell ref="A26:D26"/>
    <mergeCell ref="C29:D29"/>
    <mergeCell ref="C43:D43"/>
    <mergeCell ref="A44:C44"/>
    <mergeCell ref="A30:C30"/>
    <mergeCell ref="A32:D32"/>
    <mergeCell ref="C37:D37"/>
    <mergeCell ref="A38:C38"/>
    <mergeCell ref="A40:D40"/>
    <mergeCell ref="A1:D1"/>
    <mergeCell ref="C9:D9"/>
    <mergeCell ref="A10:C10"/>
    <mergeCell ref="A12:D12"/>
    <mergeCell ref="C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7"/>
  <sheetViews>
    <sheetView workbookViewId="0">
      <selection activeCell="G110" sqref="G110"/>
    </sheetView>
  </sheetViews>
  <sheetFormatPr defaultRowHeight="15"/>
  <cols>
    <col min="1" max="1" width="8.42578125" style="30" bestFit="1" customWidth="1"/>
    <col min="2" max="2" width="19.5703125" style="22" customWidth="1"/>
    <col min="3" max="3" width="20" style="22" customWidth="1"/>
    <col min="4" max="4" width="17.28515625" style="22" customWidth="1"/>
    <col min="5" max="5" width="7.42578125" style="22" bestFit="1" customWidth="1"/>
    <col min="6" max="6" width="9.140625" style="22"/>
    <col min="7" max="7" width="12.7109375" style="22" bestFit="1" customWidth="1"/>
    <col min="8" max="8" width="10.28515625" style="22" bestFit="1" customWidth="1"/>
    <col min="9" max="9" width="9.140625" style="22"/>
    <col min="10" max="10" width="16.140625" style="46" bestFit="1" customWidth="1"/>
    <col min="11" max="11" width="13.5703125" style="46" bestFit="1" customWidth="1"/>
    <col min="12" max="12" width="13.5703125" style="22" bestFit="1" customWidth="1"/>
    <col min="13" max="13" width="11.5703125" style="22" bestFit="1" customWidth="1"/>
    <col min="14" max="14" width="16.28515625" style="46" bestFit="1" customWidth="1"/>
    <col min="15" max="15" width="16.140625" style="46" bestFit="1" customWidth="1"/>
    <col min="16" max="16" width="13.5703125" style="46" bestFit="1" customWidth="1"/>
    <col min="17" max="16384" width="9.140625" style="22"/>
  </cols>
  <sheetData>
    <row r="1" spans="1:16" ht="15.75">
      <c r="A1" s="87" t="s">
        <v>7</v>
      </c>
      <c r="B1" s="87"/>
      <c r="C1" s="87"/>
      <c r="D1" s="87"/>
    </row>
    <row r="2" spans="1:16" ht="15.75">
      <c r="A2" s="2" t="s">
        <v>18</v>
      </c>
      <c r="B2" s="3" t="s">
        <v>15</v>
      </c>
      <c r="C2" s="3" t="s">
        <v>16</v>
      </c>
      <c r="D2" s="3" t="s">
        <v>17</v>
      </c>
      <c r="F2" s="7" t="s">
        <v>59</v>
      </c>
      <c r="G2" s="7"/>
      <c r="H2" s="7"/>
      <c r="I2" s="19"/>
      <c r="J2" s="14">
        <v>48116</v>
      </c>
      <c r="K2" s="13">
        <v>141.21</v>
      </c>
      <c r="N2" s="13"/>
      <c r="O2" s="13"/>
      <c r="P2" s="13"/>
    </row>
    <row r="3" spans="1:16">
      <c r="A3" s="23">
        <v>243</v>
      </c>
      <c r="B3" s="24">
        <v>1.47</v>
      </c>
      <c r="C3" s="24"/>
      <c r="D3" s="24"/>
    </row>
    <row r="4" spans="1:16">
      <c r="A4" s="23">
        <v>244</v>
      </c>
      <c r="B4" s="24">
        <v>1.47</v>
      </c>
      <c r="C4" s="24"/>
      <c r="D4" s="24"/>
    </row>
    <row r="5" spans="1:16">
      <c r="A5" s="23">
        <v>245</v>
      </c>
      <c r="B5" s="24">
        <v>1.47</v>
      </c>
      <c r="C5" s="24"/>
      <c r="D5" s="24"/>
    </row>
    <row r="6" spans="1:16">
      <c r="A6" s="23">
        <v>250</v>
      </c>
      <c r="B6" s="24">
        <v>6.54</v>
      </c>
      <c r="C6" s="24">
        <v>34.340000000000003</v>
      </c>
      <c r="D6" s="24">
        <v>6.6</v>
      </c>
    </row>
    <row r="7" spans="1:16">
      <c r="A7" s="23">
        <v>252</v>
      </c>
      <c r="B7" s="24">
        <v>2.1</v>
      </c>
      <c r="C7" s="24">
        <v>15.26</v>
      </c>
      <c r="D7" s="24"/>
    </row>
    <row r="8" spans="1:16">
      <c r="A8" s="23">
        <v>253</v>
      </c>
      <c r="B8" s="24">
        <v>45.17</v>
      </c>
      <c r="C8" s="24">
        <v>534.22</v>
      </c>
      <c r="D8" s="24"/>
    </row>
    <row r="9" spans="1:16">
      <c r="A9" s="23">
        <v>254</v>
      </c>
      <c r="B9" s="24">
        <v>43.9</v>
      </c>
      <c r="C9" s="24">
        <v>259.22000000000003</v>
      </c>
      <c r="D9" s="24">
        <v>49.85</v>
      </c>
    </row>
    <row r="10" spans="1:16">
      <c r="A10" s="23">
        <v>255</v>
      </c>
      <c r="B10" s="24">
        <v>50.25</v>
      </c>
      <c r="C10" s="24"/>
      <c r="D10" s="24"/>
    </row>
    <row r="11" spans="1:16">
      <c r="A11" s="23">
        <v>256</v>
      </c>
      <c r="B11" s="24">
        <v>47.57</v>
      </c>
      <c r="C11" s="24"/>
      <c r="D11" s="24"/>
    </row>
    <row r="12" spans="1:16">
      <c r="A12" s="23">
        <v>257</v>
      </c>
      <c r="B12" s="24">
        <v>46.52</v>
      </c>
      <c r="C12" s="24"/>
      <c r="D12" s="24"/>
    </row>
    <row r="13" spans="1:16">
      <c r="A13" s="23">
        <v>259</v>
      </c>
      <c r="B13" s="24">
        <v>10.34</v>
      </c>
      <c r="C13" s="24">
        <v>57.23</v>
      </c>
      <c r="D13" s="24">
        <v>11.01</v>
      </c>
    </row>
    <row r="14" spans="1:16">
      <c r="A14" s="23" t="s">
        <v>0</v>
      </c>
      <c r="B14" s="24">
        <v>4.4800000000000004</v>
      </c>
      <c r="C14" s="24"/>
      <c r="D14" s="24"/>
    </row>
    <row r="15" spans="1:16" ht="15.75">
      <c r="A15" s="23"/>
      <c r="B15" s="4">
        <f>SUM(B3:B14)</f>
        <v>261.28000000000003</v>
      </c>
      <c r="C15" s="4">
        <f t="shared" ref="C15:D15" si="0">SUM(C3:C14)</f>
        <v>900.2700000000001</v>
      </c>
      <c r="D15" s="4">
        <f t="shared" si="0"/>
        <v>67.460000000000008</v>
      </c>
      <c r="F15" s="7" t="s">
        <v>60</v>
      </c>
      <c r="I15" s="74" t="s">
        <v>62</v>
      </c>
      <c r="J15" s="46">
        <v>120611</v>
      </c>
    </row>
    <row r="16" spans="1:16" ht="15.75">
      <c r="A16" s="23"/>
      <c r="B16" s="24"/>
      <c r="C16" s="93">
        <f>C15+D15</f>
        <v>967.73000000000013</v>
      </c>
      <c r="D16" s="94"/>
      <c r="F16" s="7" t="s">
        <v>60</v>
      </c>
      <c r="I16" s="74" t="s">
        <v>63</v>
      </c>
      <c r="J16" s="46">
        <v>80050</v>
      </c>
      <c r="K16" s="46">
        <v>234.92</v>
      </c>
      <c r="L16" s="77"/>
      <c r="M16" s="76"/>
    </row>
    <row r="17" spans="1:15" ht="15.75">
      <c r="A17" s="96" t="s">
        <v>13</v>
      </c>
      <c r="B17" s="96"/>
      <c r="C17" s="96"/>
      <c r="D17" s="4">
        <f>B15+C16</f>
        <v>1229.0100000000002</v>
      </c>
      <c r="F17" s="7" t="s">
        <v>60</v>
      </c>
      <c r="I17" s="74" t="s">
        <v>61</v>
      </c>
      <c r="J17" s="46">
        <v>22986</v>
      </c>
    </row>
    <row r="18" spans="1:15">
      <c r="A18" s="31"/>
      <c r="B18" s="32"/>
      <c r="C18" s="32"/>
      <c r="D18" s="32"/>
      <c r="E18" s="33"/>
      <c r="F18" s="33"/>
      <c r="G18" s="33"/>
      <c r="H18" s="33"/>
      <c r="I18" s="33"/>
      <c r="J18" s="47"/>
      <c r="K18" s="47"/>
    </row>
    <row r="19" spans="1:15" ht="15.75">
      <c r="A19" s="87" t="s">
        <v>8</v>
      </c>
      <c r="B19" s="87"/>
      <c r="C19" s="87"/>
      <c r="D19" s="87"/>
    </row>
    <row r="20" spans="1:15" ht="15.75">
      <c r="A20" s="2" t="s">
        <v>18</v>
      </c>
      <c r="B20" s="3" t="s">
        <v>15</v>
      </c>
      <c r="C20" s="3" t="s">
        <v>16</v>
      </c>
      <c r="D20" s="3" t="s">
        <v>17</v>
      </c>
      <c r="F20" s="7" t="s">
        <v>59</v>
      </c>
      <c r="G20" s="7"/>
      <c r="H20" s="7"/>
      <c r="I20" s="19"/>
      <c r="J20" s="14">
        <v>20021</v>
      </c>
      <c r="K20" s="46">
        <v>58.76</v>
      </c>
    </row>
    <row r="21" spans="1:15" ht="15.75">
      <c r="A21" s="23"/>
      <c r="B21" s="4">
        <v>9.6</v>
      </c>
      <c r="C21" s="4">
        <v>29.56</v>
      </c>
      <c r="D21" s="5">
        <v>5.69</v>
      </c>
      <c r="E21" s="40" t="s">
        <v>64</v>
      </c>
      <c r="F21" s="7" t="s">
        <v>60</v>
      </c>
      <c r="G21" s="15">
        <v>36966</v>
      </c>
      <c r="H21" s="7">
        <v>1659788</v>
      </c>
      <c r="I21" s="35" t="s">
        <v>62</v>
      </c>
      <c r="J21" s="14">
        <v>13813</v>
      </c>
      <c r="K21" s="46">
        <v>58.15</v>
      </c>
    </row>
    <row r="22" spans="1:15" ht="15.75">
      <c r="A22" s="23"/>
      <c r="B22" s="25"/>
      <c r="C22" s="93">
        <f>C21+D21</f>
        <v>35.25</v>
      </c>
      <c r="D22" s="94"/>
      <c r="F22" s="7" t="s">
        <v>60</v>
      </c>
      <c r="G22" s="15">
        <v>36966</v>
      </c>
      <c r="H22" s="7">
        <v>1659789</v>
      </c>
      <c r="I22" s="35" t="s">
        <v>61</v>
      </c>
      <c r="J22" s="14">
        <v>1981</v>
      </c>
      <c r="K22" s="46">
        <v>5.81</v>
      </c>
    </row>
    <row r="23" spans="1:15" ht="15.75">
      <c r="A23" s="96" t="s">
        <v>13</v>
      </c>
      <c r="B23" s="96"/>
      <c r="C23" s="96"/>
      <c r="D23" s="4">
        <f>B21+C22</f>
        <v>44.85</v>
      </c>
      <c r="F23" s="7" t="s">
        <v>60</v>
      </c>
      <c r="G23" s="15">
        <v>36966</v>
      </c>
      <c r="H23" s="7">
        <v>1659787</v>
      </c>
      <c r="I23" s="35" t="s">
        <v>63</v>
      </c>
      <c r="J23" s="14">
        <v>85112</v>
      </c>
      <c r="K23" s="46">
        <v>249.78</v>
      </c>
    </row>
    <row r="24" spans="1:15">
      <c r="A24" s="31"/>
      <c r="B24" s="32"/>
      <c r="C24" s="32"/>
      <c r="D24" s="32"/>
      <c r="E24" s="33"/>
      <c r="F24" s="33"/>
      <c r="G24" s="33"/>
      <c r="H24" s="33"/>
      <c r="I24" s="33"/>
      <c r="J24" s="47"/>
      <c r="K24" s="47"/>
    </row>
    <row r="25" spans="1:15" ht="15.75">
      <c r="A25" s="87" t="s">
        <v>9</v>
      </c>
      <c r="B25" s="87"/>
      <c r="C25" s="87"/>
      <c r="D25" s="87"/>
    </row>
    <row r="26" spans="1:15" ht="15.75">
      <c r="A26" s="2" t="s">
        <v>18</v>
      </c>
      <c r="B26" s="3" t="s">
        <v>15</v>
      </c>
      <c r="C26" s="3" t="s">
        <v>16</v>
      </c>
      <c r="D26" s="3" t="s">
        <v>17</v>
      </c>
      <c r="F26" s="41" t="s">
        <v>59</v>
      </c>
      <c r="J26" s="42">
        <v>60816</v>
      </c>
      <c r="K26" s="46">
        <v>178.48</v>
      </c>
      <c r="O26" s="13"/>
    </row>
    <row r="27" spans="1:15">
      <c r="A27" s="23">
        <v>289</v>
      </c>
      <c r="B27" s="25">
        <v>1.47</v>
      </c>
      <c r="C27" s="25"/>
      <c r="D27" s="25"/>
    </row>
    <row r="28" spans="1:15">
      <c r="A28" s="23">
        <v>290</v>
      </c>
      <c r="B28" s="25">
        <v>1.47</v>
      </c>
      <c r="C28" s="25"/>
      <c r="D28" s="25"/>
    </row>
    <row r="29" spans="1:15">
      <c r="A29" s="23">
        <v>295</v>
      </c>
      <c r="B29" s="25">
        <v>21.75</v>
      </c>
      <c r="C29" s="25">
        <v>125.9</v>
      </c>
      <c r="D29" s="25">
        <v>24.21</v>
      </c>
    </row>
    <row r="30" spans="1:15">
      <c r="A30" s="23">
        <v>298</v>
      </c>
      <c r="B30" s="25">
        <v>2.48</v>
      </c>
      <c r="C30" s="25">
        <v>19.79</v>
      </c>
      <c r="D30" s="25"/>
    </row>
    <row r="31" spans="1:15">
      <c r="A31" s="23">
        <v>299</v>
      </c>
      <c r="B31" s="25">
        <v>4.46</v>
      </c>
      <c r="C31" s="25">
        <v>43.64</v>
      </c>
      <c r="D31" s="25"/>
    </row>
    <row r="32" spans="1:15">
      <c r="A32" s="23">
        <v>300</v>
      </c>
      <c r="B32" s="25">
        <v>1.47</v>
      </c>
      <c r="C32" s="25"/>
      <c r="D32" s="25"/>
    </row>
    <row r="33" spans="1:12">
      <c r="A33" s="23">
        <v>301</v>
      </c>
      <c r="B33" s="25">
        <v>1.47</v>
      </c>
      <c r="C33" s="25"/>
      <c r="D33" s="25"/>
    </row>
    <row r="34" spans="1:12">
      <c r="A34" s="23">
        <v>304</v>
      </c>
      <c r="B34" s="25">
        <v>8.1199999999999992</v>
      </c>
      <c r="C34" s="25">
        <v>43.87</v>
      </c>
      <c r="D34" s="25">
        <v>8.44</v>
      </c>
    </row>
    <row r="35" spans="1:12">
      <c r="A35" s="23">
        <v>306</v>
      </c>
      <c r="B35" s="25">
        <v>8.76</v>
      </c>
      <c r="C35" s="25"/>
      <c r="D35" s="25"/>
    </row>
    <row r="36" spans="1:12">
      <c r="A36" s="23">
        <v>308</v>
      </c>
      <c r="B36" s="25">
        <v>1.47</v>
      </c>
      <c r="C36" s="25"/>
      <c r="D36" s="25"/>
    </row>
    <row r="37" spans="1:12">
      <c r="A37" s="23">
        <v>315</v>
      </c>
      <c r="B37" s="25">
        <v>9.25</v>
      </c>
      <c r="C37" s="25"/>
      <c r="D37" s="25"/>
    </row>
    <row r="38" spans="1:12">
      <c r="A38" s="23">
        <v>316</v>
      </c>
      <c r="B38" s="25">
        <v>8.92</v>
      </c>
      <c r="C38" s="25"/>
      <c r="D38" s="25"/>
    </row>
    <row r="39" spans="1:12">
      <c r="A39" s="23">
        <v>324</v>
      </c>
      <c r="B39" s="25">
        <v>133.94999999999999</v>
      </c>
      <c r="C39" s="25">
        <v>801.17</v>
      </c>
      <c r="D39" s="25">
        <v>154.07</v>
      </c>
    </row>
    <row r="40" spans="1:12">
      <c r="A40" s="23">
        <v>327</v>
      </c>
      <c r="B40" s="25">
        <v>6.09</v>
      </c>
      <c r="C40" s="25">
        <v>63.29</v>
      </c>
      <c r="D40" s="25"/>
    </row>
    <row r="41" spans="1:12">
      <c r="A41" s="23">
        <v>329</v>
      </c>
      <c r="B41" s="25">
        <v>2.93</v>
      </c>
      <c r="C41" s="25"/>
      <c r="D41" s="25"/>
    </row>
    <row r="42" spans="1:12">
      <c r="A42" s="23">
        <v>330</v>
      </c>
      <c r="B42" s="25">
        <v>9.07</v>
      </c>
      <c r="C42" s="25"/>
      <c r="D42" s="25"/>
    </row>
    <row r="43" spans="1:12">
      <c r="A43" s="23">
        <v>331</v>
      </c>
      <c r="B43" s="25">
        <v>1.47</v>
      </c>
      <c r="C43" s="25"/>
      <c r="D43" s="25"/>
    </row>
    <row r="44" spans="1:12">
      <c r="A44" s="23">
        <v>332</v>
      </c>
      <c r="B44" s="25">
        <v>1.47</v>
      </c>
      <c r="C44" s="25"/>
      <c r="D44" s="25"/>
    </row>
    <row r="45" spans="1:12">
      <c r="A45" s="23">
        <v>335</v>
      </c>
      <c r="B45" s="25">
        <v>23.76</v>
      </c>
      <c r="C45" s="25">
        <v>137.97999999999999</v>
      </c>
      <c r="D45" s="25">
        <v>26.53</v>
      </c>
    </row>
    <row r="46" spans="1:12">
      <c r="A46" s="26" t="s">
        <v>1</v>
      </c>
      <c r="B46" s="27">
        <v>17.36</v>
      </c>
      <c r="C46" s="27"/>
      <c r="D46" s="27"/>
    </row>
    <row r="47" spans="1:12" ht="15.75">
      <c r="A47" s="23"/>
      <c r="B47" s="4">
        <f>SUM(B27:B46)</f>
        <v>267.18999999999994</v>
      </c>
      <c r="C47" s="4">
        <f>SUM(C27:C46)</f>
        <v>1235.6399999999999</v>
      </c>
      <c r="D47" s="4">
        <f>SUM(D27:D46)</f>
        <v>213.25</v>
      </c>
      <c r="F47" s="44" t="s">
        <v>60</v>
      </c>
      <c r="I47" s="44" t="s">
        <v>61</v>
      </c>
      <c r="J47" s="46">
        <v>66667</v>
      </c>
    </row>
    <row r="48" spans="1:12" ht="15.75">
      <c r="A48" s="23"/>
      <c r="B48" s="25"/>
      <c r="C48" s="93">
        <v>1448.89</v>
      </c>
      <c r="D48" s="94"/>
      <c r="F48" s="44" t="s">
        <v>60</v>
      </c>
      <c r="I48" s="44" t="s">
        <v>63</v>
      </c>
      <c r="J48" s="46">
        <v>88239</v>
      </c>
      <c r="K48" s="46">
        <v>258.95999999999998</v>
      </c>
      <c r="L48" s="77"/>
    </row>
    <row r="49" spans="1:15" ht="15.75">
      <c r="A49" s="96" t="s">
        <v>13</v>
      </c>
      <c r="B49" s="96"/>
      <c r="C49" s="96"/>
      <c r="D49" s="4">
        <f>B47+C48</f>
        <v>1716.08</v>
      </c>
      <c r="F49" s="44" t="s">
        <v>60</v>
      </c>
      <c r="I49" s="44" t="s">
        <v>62</v>
      </c>
      <c r="J49" s="46">
        <v>443599</v>
      </c>
    </row>
    <row r="50" spans="1:15">
      <c r="A50" s="31"/>
      <c r="B50" s="32"/>
      <c r="C50" s="32"/>
      <c r="D50" s="32"/>
      <c r="E50" s="33"/>
      <c r="F50" s="33"/>
      <c r="G50" s="33"/>
      <c r="H50" s="33"/>
      <c r="I50" s="33"/>
      <c r="J50" s="47"/>
      <c r="K50" s="47"/>
    </row>
    <row r="51" spans="1:15" ht="15.75">
      <c r="A51" s="87" t="s">
        <v>10</v>
      </c>
      <c r="B51" s="87"/>
      <c r="C51" s="87"/>
      <c r="D51" s="87"/>
      <c r="O51" s="13"/>
    </row>
    <row r="52" spans="1:15" ht="15.75">
      <c r="A52" s="2" t="s">
        <v>18</v>
      </c>
      <c r="B52" s="3" t="s">
        <v>15</v>
      </c>
      <c r="C52" s="3" t="s">
        <v>16</v>
      </c>
      <c r="D52" s="3" t="s">
        <v>17</v>
      </c>
      <c r="F52" s="44" t="s">
        <v>59</v>
      </c>
      <c r="G52" s="45">
        <v>36299</v>
      </c>
      <c r="J52" s="42">
        <v>30740</v>
      </c>
      <c r="K52" s="46">
        <v>90.21</v>
      </c>
    </row>
    <row r="53" spans="1:15">
      <c r="A53" s="23">
        <v>337</v>
      </c>
      <c r="B53" s="25">
        <v>0.56000000000000005</v>
      </c>
      <c r="C53" s="25"/>
      <c r="D53" s="25"/>
    </row>
    <row r="54" spans="1:15">
      <c r="A54" s="23">
        <v>369</v>
      </c>
      <c r="B54" s="25">
        <v>18.27</v>
      </c>
      <c r="C54" s="25"/>
      <c r="D54" s="25">
        <v>57.32</v>
      </c>
      <c r="E54" s="40" t="s">
        <v>64</v>
      </c>
    </row>
    <row r="55" spans="1:15" ht="15.75">
      <c r="A55" s="23"/>
      <c r="B55" s="4">
        <f>SUM(B53:B54)</f>
        <v>18.829999999999998</v>
      </c>
      <c r="C55" s="4">
        <f>SUM(C53:C54)</f>
        <v>0</v>
      </c>
      <c r="D55" s="4">
        <f>SUM(D53:D54)</f>
        <v>57.32</v>
      </c>
      <c r="F55" s="44" t="s">
        <v>60</v>
      </c>
      <c r="G55" s="45">
        <v>36999</v>
      </c>
      <c r="H55" s="22">
        <v>1659783</v>
      </c>
      <c r="I55" s="44" t="s">
        <v>61</v>
      </c>
      <c r="J55" s="42">
        <v>11719</v>
      </c>
      <c r="K55" s="46">
        <v>34.39</v>
      </c>
    </row>
    <row r="56" spans="1:15" ht="15.75">
      <c r="A56" s="23"/>
      <c r="B56" s="25"/>
      <c r="C56" s="93">
        <f>C55+D55</f>
        <v>57.32</v>
      </c>
      <c r="D56" s="94"/>
      <c r="F56" s="44" t="s">
        <v>60</v>
      </c>
      <c r="G56" s="45">
        <v>36999</v>
      </c>
      <c r="H56" s="22">
        <v>1659782</v>
      </c>
      <c r="I56" s="44" t="s">
        <v>63</v>
      </c>
      <c r="J56" s="42">
        <v>44149</v>
      </c>
      <c r="K56" s="46">
        <v>129.56</v>
      </c>
    </row>
    <row r="57" spans="1:15" ht="15.75">
      <c r="A57" s="96" t="s">
        <v>13</v>
      </c>
      <c r="B57" s="96"/>
      <c r="C57" s="96"/>
      <c r="D57" s="4">
        <f>B55+C56</f>
        <v>76.150000000000006</v>
      </c>
      <c r="F57" s="44" t="s">
        <v>60</v>
      </c>
      <c r="G57" s="45">
        <v>36999</v>
      </c>
      <c r="H57" s="22">
        <v>1659781</v>
      </c>
      <c r="I57" s="44" t="s">
        <v>62</v>
      </c>
      <c r="J57" s="42">
        <v>102499</v>
      </c>
      <c r="K57" s="46">
        <v>300.8</v>
      </c>
    </row>
    <row r="58" spans="1:15">
      <c r="A58" s="43"/>
      <c r="B58" s="33"/>
      <c r="C58" s="33"/>
      <c r="D58" s="33"/>
      <c r="E58" s="33"/>
      <c r="F58" s="33"/>
      <c r="G58" s="33"/>
      <c r="H58" s="33"/>
      <c r="I58" s="33"/>
      <c r="J58" s="47"/>
      <c r="K58" s="47"/>
    </row>
    <row r="59" spans="1:15" ht="15.75">
      <c r="A59" s="87" t="s">
        <v>11</v>
      </c>
      <c r="B59" s="87"/>
      <c r="C59" s="87"/>
      <c r="D59" s="87"/>
    </row>
    <row r="60" spans="1:15" ht="15.75">
      <c r="A60" s="2" t="s">
        <v>18</v>
      </c>
      <c r="B60" s="3" t="s">
        <v>15</v>
      </c>
      <c r="C60" s="3" t="s">
        <v>16</v>
      </c>
      <c r="D60" s="3" t="s">
        <v>17</v>
      </c>
      <c r="F60" s="44" t="s">
        <v>59</v>
      </c>
      <c r="J60" s="42">
        <v>26862</v>
      </c>
      <c r="K60" s="46">
        <v>78.83</v>
      </c>
    </row>
    <row r="61" spans="1:15">
      <c r="A61" s="23">
        <v>381</v>
      </c>
      <c r="B61" s="25"/>
      <c r="C61" s="25">
        <v>14.73</v>
      </c>
      <c r="D61" s="25"/>
      <c r="E61" s="40" t="s">
        <v>64</v>
      </c>
    </row>
    <row r="62" spans="1:15">
      <c r="A62" s="23">
        <v>382</v>
      </c>
      <c r="B62" s="25"/>
      <c r="C62" s="25">
        <v>44.32</v>
      </c>
      <c r="D62" s="25"/>
      <c r="E62" s="40" t="s">
        <v>64</v>
      </c>
    </row>
    <row r="63" spans="1:15">
      <c r="A63" s="23">
        <v>412</v>
      </c>
      <c r="B63" s="25"/>
      <c r="C63" s="25">
        <v>52.19</v>
      </c>
      <c r="D63" s="25"/>
      <c r="E63" s="40" t="s">
        <v>64</v>
      </c>
    </row>
    <row r="64" spans="1:15" ht="15.75">
      <c r="A64" s="23"/>
      <c r="B64" s="4">
        <f t="shared" ref="B64:D64" si="1">SUM(B61:B63)</f>
        <v>0</v>
      </c>
      <c r="C64" s="4">
        <f t="shared" si="1"/>
        <v>111.24</v>
      </c>
      <c r="D64" s="4">
        <f t="shared" si="1"/>
        <v>0</v>
      </c>
      <c r="F64" s="44" t="s">
        <v>60</v>
      </c>
      <c r="G64" s="45">
        <v>37000</v>
      </c>
      <c r="H64" s="22">
        <v>1659779</v>
      </c>
      <c r="I64" s="44" t="s">
        <v>61</v>
      </c>
      <c r="J64" s="42">
        <v>24087</v>
      </c>
      <c r="K64" s="46">
        <v>70.69</v>
      </c>
    </row>
    <row r="65" spans="1:16" ht="15.75">
      <c r="A65" s="23"/>
      <c r="B65" s="25"/>
      <c r="C65" s="93">
        <f>C64+D64</f>
        <v>111.24</v>
      </c>
      <c r="D65" s="94"/>
      <c r="F65" s="44" t="s">
        <v>60</v>
      </c>
      <c r="G65" s="45">
        <v>37000</v>
      </c>
      <c r="H65" s="22">
        <v>1659778</v>
      </c>
      <c r="I65" s="44" t="s">
        <v>62</v>
      </c>
      <c r="J65" s="42">
        <v>121114</v>
      </c>
      <c r="K65" s="46">
        <v>355.43</v>
      </c>
    </row>
    <row r="66" spans="1:16" ht="15.75">
      <c r="A66" s="96" t="s">
        <v>13</v>
      </c>
      <c r="B66" s="96"/>
      <c r="C66" s="96"/>
      <c r="D66" s="4">
        <f>B64+C65</f>
        <v>111.24</v>
      </c>
      <c r="F66" s="44" t="s">
        <v>60</v>
      </c>
      <c r="G66" s="45">
        <v>37000</v>
      </c>
      <c r="H66" s="22">
        <v>1659780</v>
      </c>
      <c r="I66" s="44" t="s">
        <v>63</v>
      </c>
      <c r="J66" s="42">
        <v>41937</v>
      </c>
      <c r="K66" s="46">
        <v>123.07</v>
      </c>
    </row>
    <row r="67" spans="1:16">
      <c r="A67" s="31"/>
      <c r="B67" s="32"/>
      <c r="C67" s="32"/>
      <c r="D67" s="32"/>
      <c r="E67" s="33"/>
      <c r="F67" s="33"/>
      <c r="G67" s="33"/>
      <c r="H67" s="33"/>
      <c r="I67" s="33"/>
      <c r="J67" s="47"/>
      <c r="K67" s="47"/>
    </row>
    <row r="68" spans="1:16" ht="15.75">
      <c r="A68" s="87" t="s">
        <v>14</v>
      </c>
      <c r="B68" s="87"/>
      <c r="C68" s="87"/>
      <c r="D68" s="87"/>
    </row>
    <row r="69" spans="1:16" ht="15.75">
      <c r="A69" s="2" t="s">
        <v>18</v>
      </c>
      <c r="B69" s="3" t="s">
        <v>15</v>
      </c>
      <c r="C69" s="3" t="s">
        <v>16</v>
      </c>
      <c r="D69" s="3" t="s">
        <v>17</v>
      </c>
      <c r="F69" s="44" t="s">
        <v>59</v>
      </c>
    </row>
    <row r="70" spans="1:16">
      <c r="A70" s="23">
        <v>418</v>
      </c>
      <c r="B70" s="25">
        <v>5.57</v>
      </c>
      <c r="C70" s="25">
        <v>57</v>
      </c>
      <c r="D70" s="25"/>
    </row>
    <row r="71" spans="1:16">
      <c r="A71" s="23">
        <v>419</v>
      </c>
      <c r="B71" s="25">
        <v>2.19</v>
      </c>
      <c r="C71" s="25">
        <v>16.329999999999998</v>
      </c>
      <c r="D71" s="25"/>
    </row>
    <row r="72" spans="1:16">
      <c r="A72" s="23">
        <v>420</v>
      </c>
      <c r="B72" s="25">
        <v>7.16</v>
      </c>
      <c r="C72" s="25">
        <v>76.45</v>
      </c>
      <c r="D72" s="25"/>
    </row>
    <row r="73" spans="1:16">
      <c r="A73" s="23">
        <v>421</v>
      </c>
      <c r="B73" s="25">
        <v>1.47</v>
      </c>
      <c r="C73" s="25"/>
      <c r="D73" s="25"/>
    </row>
    <row r="74" spans="1:16">
      <c r="A74" s="23">
        <v>423</v>
      </c>
      <c r="B74" s="25">
        <v>76.900000000000006</v>
      </c>
      <c r="C74" s="25">
        <v>457.81</v>
      </c>
      <c r="D74" s="25">
        <v>88.04</v>
      </c>
    </row>
    <row r="75" spans="1:16">
      <c r="A75" s="23">
        <v>424</v>
      </c>
      <c r="B75" s="25">
        <v>5.38</v>
      </c>
      <c r="C75" s="25">
        <v>27.37</v>
      </c>
      <c r="D75" s="25">
        <v>5.26</v>
      </c>
    </row>
    <row r="76" spans="1:16">
      <c r="A76" s="23"/>
      <c r="B76" s="25"/>
      <c r="C76" s="25"/>
      <c r="D76" s="25"/>
    </row>
    <row r="77" spans="1:16" ht="15.75">
      <c r="A77" s="23"/>
      <c r="B77" s="4">
        <f t="shared" ref="B77:D77" si="2">SUM(B74:B76)</f>
        <v>82.28</v>
      </c>
      <c r="C77" s="4">
        <f t="shared" si="2"/>
        <v>485.18</v>
      </c>
      <c r="D77" s="4">
        <f t="shared" si="2"/>
        <v>93.300000000000011</v>
      </c>
      <c r="F77" s="78" t="s">
        <v>60</v>
      </c>
      <c r="L77" s="79"/>
    </row>
    <row r="78" spans="1:16" ht="15.75">
      <c r="A78" s="23"/>
      <c r="B78" s="25"/>
      <c r="C78" s="93">
        <f>C77+D77</f>
        <v>578.48</v>
      </c>
      <c r="D78" s="94"/>
    </row>
    <row r="79" spans="1:16" ht="15.75">
      <c r="A79" s="96" t="s">
        <v>13</v>
      </c>
      <c r="B79" s="96"/>
      <c r="C79" s="96"/>
      <c r="D79" s="4">
        <f>B77+C78</f>
        <v>660.76</v>
      </c>
      <c r="N79" s="46">
        <v>187995</v>
      </c>
      <c r="O79" s="13">
        <v>340.75</v>
      </c>
    </row>
    <row r="80" spans="1:16" ht="15.75">
      <c r="A80" s="87" t="s">
        <v>12</v>
      </c>
      <c r="B80" s="87"/>
      <c r="C80" s="87"/>
      <c r="D80" s="87"/>
      <c r="P80" s="46">
        <f>N79/O79</f>
        <v>551.70946441672777</v>
      </c>
    </row>
    <row r="81" spans="1:12" ht="15.75">
      <c r="A81" s="2" t="s">
        <v>18</v>
      </c>
      <c r="B81" s="3" t="s">
        <v>15</v>
      </c>
      <c r="C81" s="3" t="s">
        <v>16</v>
      </c>
      <c r="D81" s="3" t="s">
        <v>17</v>
      </c>
      <c r="F81" s="44" t="s">
        <v>59</v>
      </c>
      <c r="G81" s="45">
        <v>36350</v>
      </c>
      <c r="J81" s="42">
        <v>59644</v>
      </c>
      <c r="K81" s="46">
        <v>340.75</v>
      </c>
    </row>
    <row r="82" spans="1:12" ht="15.75">
      <c r="A82" s="23"/>
      <c r="B82" s="4">
        <v>0</v>
      </c>
      <c r="C82" s="4">
        <v>0</v>
      </c>
      <c r="D82" s="4">
        <v>0</v>
      </c>
      <c r="F82" s="48" t="s">
        <v>60</v>
      </c>
      <c r="J82" s="46">
        <v>51694</v>
      </c>
      <c r="K82" s="46">
        <v>151.71</v>
      </c>
    </row>
    <row r="83" spans="1:12" ht="15.75">
      <c r="A83" s="23"/>
      <c r="B83" s="24"/>
      <c r="C83" s="93"/>
      <c r="D83" s="94"/>
      <c r="F83" s="48" t="s">
        <v>60</v>
      </c>
      <c r="J83" s="46">
        <v>282918</v>
      </c>
      <c r="K83" s="46">
        <v>830.28</v>
      </c>
    </row>
    <row r="84" spans="1:12" ht="15.75">
      <c r="A84" s="96" t="s">
        <v>13</v>
      </c>
      <c r="B84" s="96"/>
      <c r="C84" s="96"/>
      <c r="D84" s="4">
        <v>1434.03</v>
      </c>
      <c r="E84" s="40" t="s">
        <v>64</v>
      </c>
      <c r="F84" s="48" t="s">
        <v>60</v>
      </c>
      <c r="J84" s="46">
        <v>90373</v>
      </c>
      <c r="K84" s="46">
        <v>265.22000000000003</v>
      </c>
      <c r="L84" s="42"/>
    </row>
    <row r="85" spans="1:12">
      <c r="A85" s="31"/>
      <c r="B85" s="32"/>
      <c r="C85" s="32"/>
      <c r="D85" s="32"/>
      <c r="E85" s="33"/>
      <c r="F85" s="33"/>
      <c r="G85" s="33"/>
      <c r="H85" s="33"/>
      <c r="I85" s="33"/>
      <c r="J85" s="47"/>
      <c r="K85" s="47"/>
    </row>
    <row r="86" spans="1:12" ht="15.75">
      <c r="A86" s="87" t="s">
        <v>19</v>
      </c>
      <c r="B86" s="87"/>
      <c r="C86" s="87"/>
      <c r="D86" s="87"/>
    </row>
    <row r="87" spans="1:12" ht="15.75">
      <c r="A87" s="2" t="s">
        <v>18</v>
      </c>
      <c r="B87" s="3" t="s">
        <v>15</v>
      </c>
      <c r="C87" s="3" t="s">
        <v>16</v>
      </c>
      <c r="D87" s="3" t="s">
        <v>17</v>
      </c>
      <c r="F87" s="48" t="s">
        <v>59</v>
      </c>
      <c r="J87" s="42">
        <v>73809</v>
      </c>
      <c r="K87" s="46">
        <v>216.61</v>
      </c>
    </row>
    <row r="88" spans="1:12" ht="15.75">
      <c r="A88" s="23"/>
      <c r="B88" s="4">
        <v>364.5</v>
      </c>
      <c r="C88" s="4">
        <v>577.63</v>
      </c>
      <c r="D88" s="4">
        <v>97.57</v>
      </c>
      <c r="E88" s="40" t="s">
        <v>64</v>
      </c>
      <c r="F88" s="48" t="s">
        <v>60</v>
      </c>
      <c r="J88" s="46">
        <v>120961</v>
      </c>
      <c r="K88" s="46">
        <v>354.98</v>
      </c>
    </row>
    <row r="89" spans="1:12" ht="15.75">
      <c r="A89" s="23"/>
      <c r="B89" s="24"/>
      <c r="C89" s="93">
        <f>C88+D88</f>
        <v>675.2</v>
      </c>
      <c r="D89" s="94"/>
      <c r="F89" s="48" t="s">
        <v>60</v>
      </c>
      <c r="J89" s="46">
        <v>200794</v>
      </c>
      <c r="K89" s="46">
        <v>589.27</v>
      </c>
    </row>
    <row r="90" spans="1:12" ht="15.75">
      <c r="A90" s="96" t="s">
        <v>13</v>
      </c>
      <c r="B90" s="96"/>
      <c r="C90" s="96"/>
      <c r="D90" s="4">
        <f>B88+C89</f>
        <v>1039.7</v>
      </c>
      <c r="F90" s="48" t="s">
        <v>60</v>
      </c>
      <c r="J90" s="46">
        <v>34140</v>
      </c>
      <c r="K90" s="46">
        <v>100.19</v>
      </c>
      <c r="L90" s="49"/>
    </row>
    <row r="91" spans="1:12">
      <c r="A91" s="43"/>
      <c r="B91" s="33"/>
      <c r="C91" s="33"/>
      <c r="D91" s="33"/>
      <c r="E91" s="33"/>
      <c r="F91" s="33"/>
      <c r="G91" s="33"/>
      <c r="H91" s="33"/>
      <c r="I91" s="33"/>
      <c r="J91" s="47"/>
      <c r="K91" s="47"/>
    </row>
    <row r="92" spans="1:12" ht="15.75">
      <c r="A92" s="87" t="s">
        <v>20</v>
      </c>
      <c r="B92" s="87"/>
      <c r="C92" s="87"/>
      <c r="D92" s="87"/>
    </row>
    <row r="93" spans="1:12" ht="15.75">
      <c r="A93" s="2" t="s">
        <v>18</v>
      </c>
      <c r="B93" s="3" t="s">
        <v>15</v>
      </c>
      <c r="C93" s="3" t="s">
        <v>16</v>
      </c>
      <c r="D93" s="3" t="s">
        <v>17</v>
      </c>
      <c r="F93" s="48" t="s">
        <v>59</v>
      </c>
      <c r="J93" s="42">
        <v>127896</v>
      </c>
      <c r="K93" s="46">
        <v>375.34</v>
      </c>
    </row>
    <row r="94" spans="1:12" ht="15.75">
      <c r="A94" s="23"/>
      <c r="B94" s="4">
        <v>566.13</v>
      </c>
      <c r="C94" s="4">
        <v>0</v>
      </c>
      <c r="D94" s="4">
        <v>2713</v>
      </c>
      <c r="E94" s="40" t="s">
        <v>64</v>
      </c>
      <c r="F94" s="48" t="s">
        <v>60</v>
      </c>
      <c r="J94" s="46">
        <v>143456</v>
      </c>
      <c r="K94" s="46">
        <v>421</v>
      </c>
    </row>
    <row r="95" spans="1:12" ht="15.75">
      <c r="A95" s="23"/>
      <c r="B95" s="24"/>
      <c r="C95" s="93">
        <f>C94+D94</f>
        <v>2713</v>
      </c>
      <c r="D95" s="94"/>
      <c r="F95" s="48" t="s">
        <v>60</v>
      </c>
      <c r="J95" s="46">
        <v>756502</v>
      </c>
      <c r="K95" s="46">
        <v>2220.11</v>
      </c>
    </row>
    <row r="96" spans="1:12" ht="15.75">
      <c r="A96" s="96" t="s">
        <v>13</v>
      </c>
      <c r="B96" s="96"/>
      <c r="C96" s="96"/>
      <c r="D96" s="4">
        <f>B94+C95</f>
        <v>3279.13</v>
      </c>
      <c r="F96" s="48" t="s">
        <v>60</v>
      </c>
      <c r="J96" s="46">
        <v>187995</v>
      </c>
      <c r="K96" s="46">
        <v>551.71</v>
      </c>
    </row>
    <row r="97" spans="1:15">
      <c r="A97" s="43"/>
      <c r="B97" s="33"/>
      <c r="C97" s="33"/>
      <c r="D97" s="33"/>
      <c r="E97" s="33"/>
      <c r="F97" s="33"/>
      <c r="G97" s="33"/>
      <c r="H97" s="33"/>
      <c r="I97" s="33"/>
      <c r="J97" s="47"/>
      <c r="K97" s="47"/>
      <c r="O97" s="13"/>
    </row>
    <row r="98" spans="1:15" ht="15.75">
      <c r="A98" s="87" t="s">
        <v>21</v>
      </c>
      <c r="B98" s="87"/>
      <c r="C98" s="87"/>
      <c r="D98" s="87"/>
    </row>
    <row r="99" spans="1:15" ht="15.75">
      <c r="A99" s="2" t="s">
        <v>18</v>
      </c>
      <c r="B99" s="3" t="s">
        <v>15</v>
      </c>
      <c r="C99" s="3" t="s">
        <v>16</v>
      </c>
      <c r="D99" s="3" t="s">
        <v>17</v>
      </c>
      <c r="F99" s="99" t="s">
        <v>59</v>
      </c>
      <c r="J99" s="42">
        <v>63426</v>
      </c>
      <c r="K99" s="46">
        <v>186.14</v>
      </c>
    </row>
    <row r="100" spans="1:15">
      <c r="A100" s="23">
        <v>612</v>
      </c>
      <c r="B100" s="25"/>
      <c r="C100" s="25">
        <v>7.63</v>
      </c>
      <c r="D100" s="25">
        <v>1.47</v>
      </c>
    </row>
    <row r="101" spans="1:15">
      <c r="A101" s="23">
        <v>617</v>
      </c>
      <c r="B101" s="25"/>
      <c r="C101" s="25">
        <v>18.46</v>
      </c>
      <c r="D101" s="25">
        <v>3.55</v>
      </c>
    </row>
    <row r="102" spans="1:15">
      <c r="A102" s="23">
        <v>618</v>
      </c>
      <c r="B102" s="25"/>
      <c r="C102" s="25">
        <v>18.46</v>
      </c>
      <c r="D102" s="25">
        <v>3.55</v>
      </c>
    </row>
    <row r="103" spans="1:15">
      <c r="A103" s="23">
        <v>619</v>
      </c>
      <c r="B103" s="25"/>
      <c r="C103" s="25">
        <v>73.819999999999993</v>
      </c>
      <c r="D103" s="25">
        <v>14.2</v>
      </c>
    </row>
    <row r="104" spans="1:15">
      <c r="A104" s="23">
        <v>622</v>
      </c>
      <c r="B104" s="25"/>
      <c r="C104" s="25">
        <v>15.26</v>
      </c>
      <c r="D104" s="25">
        <v>2.93</v>
      </c>
    </row>
    <row r="105" spans="1:15">
      <c r="A105" s="23">
        <v>623</v>
      </c>
      <c r="B105" s="25"/>
      <c r="C105" s="25">
        <v>106.6</v>
      </c>
      <c r="D105" s="25">
        <v>20.399999999999999</v>
      </c>
    </row>
    <row r="106" spans="1:15">
      <c r="A106" s="23">
        <v>629</v>
      </c>
      <c r="B106" s="25"/>
      <c r="C106" s="25">
        <v>28.73</v>
      </c>
      <c r="D106" s="25"/>
    </row>
    <row r="107" spans="1:15">
      <c r="A107" s="23">
        <v>634</v>
      </c>
      <c r="B107" s="25"/>
      <c r="C107" s="25">
        <v>68.33</v>
      </c>
      <c r="D107" s="25"/>
    </row>
    <row r="108" spans="1:15">
      <c r="A108" s="23">
        <v>635</v>
      </c>
      <c r="B108" s="25"/>
      <c r="C108" s="25">
        <v>63.71</v>
      </c>
      <c r="D108" s="25">
        <v>12.25</v>
      </c>
    </row>
    <row r="109" spans="1:15">
      <c r="A109" s="23">
        <v>656</v>
      </c>
      <c r="B109" s="25"/>
      <c r="C109" s="25">
        <v>381.51</v>
      </c>
      <c r="D109" s="25">
        <v>73.37</v>
      </c>
    </row>
    <row r="110" spans="1:15">
      <c r="A110" s="23">
        <v>661</v>
      </c>
      <c r="B110" s="25"/>
      <c r="C110" s="25">
        <v>8.58</v>
      </c>
      <c r="D110" s="25">
        <v>1.65</v>
      </c>
    </row>
    <row r="111" spans="1:15">
      <c r="A111" s="23">
        <v>662</v>
      </c>
      <c r="B111" s="25"/>
      <c r="C111" s="25">
        <v>20.98</v>
      </c>
      <c r="D111" s="25">
        <v>4.04</v>
      </c>
    </row>
    <row r="112" spans="1:15">
      <c r="A112" s="23">
        <v>663</v>
      </c>
      <c r="B112" s="25"/>
      <c r="C112" s="25">
        <v>20.98</v>
      </c>
      <c r="D112" s="25">
        <v>4.04</v>
      </c>
    </row>
    <row r="113" spans="1:16">
      <c r="A113" s="23">
        <v>664</v>
      </c>
      <c r="B113" s="25"/>
      <c r="C113" s="25">
        <v>41.49</v>
      </c>
      <c r="D113" s="25">
        <v>7.98</v>
      </c>
    </row>
    <row r="114" spans="1:16">
      <c r="A114" s="23">
        <v>665</v>
      </c>
      <c r="B114" s="25"/>
      <c r="C114" s="25">
        <v>41.49</v>
      </c>
      <c r="D114" s="25">
        <v>7.98</v>
      </c>
    </row>
    <row r="115" spans="1:16">
      <c r="A115" s="23">
        <v>675</v>
      </c>
      <c r="B115" s="25"/>
      <c r="C115" s="25">
        <v>53.41</v>
      </c>
      <c r="D115" s="25">
        <v>10.27</v>
      </c>
    </row>
    <row r="116" spans="1:16">
      <c r="A116" s="23">
        <v>676</v>
      </c>
      <c r="B116" s="25"/>
      <c r="C116" s="25">
        <v>80.12</v>
      </c>
      <c r="D116" s="25">
        <v>15.41</v>
      </c>
    </row>
    <row r="117" spans="1:16">
      <c r="A117" s="23"/>
      <c r="B117" s="25">
        <v>300</v>
      </c>
      <c r="C117" s="25"/>
      <c r="D117" s="25"/>
    </row>
    <row r="118" spans="1:16" ht="15.75">
      <c r="A118" s="23"/>
      <c r="B118" s="28">
        <v>-118.75</v>
      </c>
      <c r="C118" s="4">
        <f>SUM(C100:C116)</f>
        <v>1049.56</v>
      </c>
      <c r="D118" s="4">
        <f>SUM(D100:D116)</f>
        <v>183.08999999999997</v>
      </c>
      <c r="F118" s="48" t="s">
        <v>60</v>
      </c>
      <c r="I118" s="50" t="s">
        <v>61</v>
      </c>
      <c r="J118" s="46">
        <v>30476</v>
      </c>
      <c r="K118" s="46">
        <v>89.44</v>
      </c>
    </row>
    <row r="119" spans="1:16" ht="15.75">
      <c r="A119" s="23"/>
      <c r="B119" s="24"/>
      <c r="C119" s="93">
        <f>C118+D118</f>
        <v>1232.6499999999999</v>
      </c>
      <c r="D119" s="94"/>
      <c r="F119" s="48" t="s">
        <v>60</v>
      </c>
      <c r="I119" s="50" t="s">
        <v>63</v>
      </c>
      <c r="J119" s="46">
        <v>116427</v>
      </c>
      <c r="K119" s="46">
        <v>341.68</v>
      </c>
    </row>
    <row r="120" spans="1:16" ht="15.75">
      <c r="A120" s="96" t="s">
        <v>13</v>
      </c>
      <c r="B120" s="96"/>
      <c r="C120" s="96"/>
      <c r="D120" s="28">
        <f>B118+C119</f>
        <v>1113.8999999999999</v>
      </c>
      <c r="F120" s="48" t="s">
        <v>60</v>
      </c>
      <c r="I120" s="50" t="s">
        <v>62</v>
      </c>
      <c r="J120" s="46">
        <v>280531</v>
      </c>
      <c r="K120" s="46">
        <v>823.28</v>
      </c>
    </row>
    <row r="121" spans="1:16">
      <c r="A121" s="43"/>
      <c r="B121" s="33"/>
      <c r="C121" s="33"/>
      <c r="D121" s="33"/>
      <c r="E121" s="33"/>
      <c r="F121" s="33"/>
      <c r="G121" s="33"/>
      <c r="H121" s="33"/>
      <c r="I121" s="33"/>
      <c r="J121" s="47"/>
      <c r="K121" s="47"/>
      <c r="N121" s="46">
        <v>80931</v>
      </c>
      <c r="O121" s="13">
        <v>340.75</v>
      </c>
    </row>
    <row r="122" spans="1:16" ht="15.75">
      <c r="A122" s="87" t="s">
        <v>22</v>
      </c>
      <c r="B122" s="87"/>
      <c r="C122" s="87"/>
      <c r="D122" s="87"/>
      <c r="P122" s="46">
        <f>N121/O121</f>
        <v>237.50843727072635</v>
      </c>
    </row>
    <row r="123" spans="1:16" ht="15.75">
      <c r="A123" s="2" t="s">
        <v>18</v>
      </c>
      <c r="B123" s="3" t="s">
        <v>15</v>
      </c>
      <c r="C123" s="3" t="s">
        <v>16</v>
      </c>
      <c r="D123" s="3" t="s">
        <v>17</v>
      </c>
      <c r="F123" s="50" t="s">
        <v>59</v>
      </c>
      <c r="G123" s="45">
        <v>36493</v>
      </c>
      <c r="J123" s="42">
        <v>59789</v>
      </c>
      <c r="K123" s="46">
        <v>175.46</v>
      </c>
    </row>
    <row r="124" spans="1:16" ht="15.75">
      <c r="A124" s="23"/>
      <c r="B124" s="4"/>
      <c r="C124" s="4"/>
      <c r="D124" s="4"/>
      <c r="F124" s="48" t="s">
        <v>60</v>
      </c>
      <c r="G124" s="45">
        <v>36958</v>
      </c>
      <c r="H124" s="22">
        <v>1659562</v>
      </c>
      <c r="I124" s="50" t="s">
        <v>63</v>
      </c>
      <c r="J124" s="42">
        <v>84817</v>
      </c>
      <c r="K124" s="46">
        <v>248.91</v>
      </c>
    </row>
    <row r="125" spans="1:16" ht="15.75">
      <c r="A125" s="23"/>
      <c r="B125" s="24"/>
      <c r="C125" s="93">
        <f>C124+D124</f>
        <v>0</v>
      </c>
      <c r="D125" s="94"/>
      <c r="F125" s="48" t="s">
        <v>60</v>
      </c>
      <c r="G125" s="45">
        <v>36958</v>
      </c>
      <c r="H125" s="22">
        <v>1659563</v>
      </c>
      <c r="I125" s="50" t="s">
        <v>61</v>
      </c>
      <c r="J125" s="42">
        <v>25665</v>
      </c>
      <c r="K125" s="46">
        <v>75.319999999999993</v>
      </c>
    </row>
    <row r="126" spans="1:16" ht="15.75">
      <c r="A126" s="96" t="s">
        <v>13</v>
      </c>
      <c r="B126" s="96"/>
      <c r="C126" s="96"/>
      <c r="D126" s="4">
        <f>B124+C125</f>
        <v>0</v>
      </c>
      <c r="F126" s="48" t="s">
        <v>60</v>
      </c>
      <c r="G126" s="45">
        <v>36958</v>
      </c>
      <c r="H126" s="22">
        <v>1659564</v>
      </c>
      <c r="I126" s="50" t="s">
        <v>62</v>
      </c>
      <c r="J126" s="42">
        <v>146489</v>
      </c>
      <c r="K126" s="46">
        <v>429.9</v>
      </c>
    </row>
    <row r="127" spans="1:16">
      <c r="A127" s="43"/>
      <c r="B127" s="33"/>
      <c r="C127" s="33"/>
      <c r="D127" s="33"/>
      <c r="E127" s="33"/>
      <c r="F127" s="33"/>
      <c r="G127" s="33"/>
      <c r="H127" s="33"/>
      <c r="I127" s="33"/>
      <c r="J127" s="47"/>
      <c r="K127" s="47"/>
    </row>
    <row r="128" spans="1:16" ht="15.75">
      <c r="A128" s="97" t="s">
        <v>23</v>
      </c>
      <c r="B128" s="97"/>
      <c r="C128" s="97"/>
      <c r="D128" s="97"/>
    </row>
    <row r="129" spans="1:11" ht="15.75">
      <c r="A129" s="2" t="s">
        <v>18</v>
      </c>
      <c r="B129" s="3" t="s">
        <v>15</v>
      </c>
      <c r="C129" s="3" t="s">
        <v>16</v>
      </c>
      <c r="D129" s="3" t="s">
        <v>17</v>
      </c>
      <c r="F129" s="50" t="s">
        <v>59</v>
      </c>
      <c r="G129" s="45">
        <v>36507</v>
      </c>
      <c r="J129" s="42">
        <v>23746</v>
      </c>
      <c r="K129" s="46">
        <v>69.69</v>
      </c>
    </row>
    <row r="130" spans="1:11" ht="15.75">
      <c r="A130" s="23"/>
      <c r="B130" s="4"/>
      <c r="C130" s="4"/>
      <c r="D130" s="4"/>
      <c r="F130" s="48" t="s">
        <v>60</v>
      </c>
      <c r="G130" s="45">
        <v>36929</v>
      </c>
      <c r="H130" s="22">
        <v>1659548</v>
      </c>
      <c r="I130" s="50" t="s">
        <v>57</v>
      </c>
      <c r="J130" s="42">
        <v>157260</v>
      </c>
      <c r="K130" s="46">
        <v>461.51</v>
      </c>
    </row>
    <row r="131" spans="1:11" ht="15.75">
      <c r="A131" s="23"/>
      <c r="B131" s="24"/>
      <c r="C131" s="93">
        <f>C130+D130</f>
        <v>0</v>
      </c>
      <c r="D131" s="94"/>
      <c r="F131" s="48" t="s">
        <v>60</v>
      </c>
      <c r="G131" s="45">
        <v>36929</v>
      </c>
      <c r="H131" s="22">
        <v>1659549</v>
      </c>
      <c r="I131" s="50" t="s">
        <v>58</v>
      </c>
      <c r="J131" s="42">
        <v>23051</v>
      </c>
      <c r="K131" s="46">
        <v>67.650000000000006</v>
      </c>
    </row>
    <row r="132" spans="1:11" ht="15.75">
      <c r="A132" s="96" t="s">
        <v>13</v>
      </c>
      <c r="B132" s="96"/>
      <c r="C132" s="96"/>
      <c r="D132" s="4">
        <f>B130+C131</f>
        <v>0</v>
      </c>
      <c r="F132" s="48" t="s">
        <v>60</v>
      </c>
      <c r="G132" s="45">
        <v>36929</v>
      </c>
      <c r="H132" s="22">
        <v>1659550</v>
      </c>
      <c r="I132" s="50" t="s">
        <v>65</v>
      </c>
      <c r="J132" s="42">
        <v>37124</v>
      </c>
      <c r="K132" s="46">
        <v>108.95</v>
      </c>
    </row>
    <row r="133" spans="1:11">
      <c r="A133" s="31"/>
      <c r="B133" s="32"/>
      <c r="C133" s="32"/>
      <c r="D133" s="32"/>
      <c r="E133" s="33"/>
      <c r="F133" s="33"/>
      <c r="G133" s="33"/>
      <c r="H133" s="33"/>
      <c r="I133" s="33"/>
      <c r="J133" s="47"/>
      <c r="K133" s="47"/>
    </row>
    <row r="134" spans="1:11" ht="15.75">
      <c r="A134" s="97" t="s">
        <v>24</v>
      </c>
      <c r="B134" s="97"/>
      <c r="C134" s="97"/>
      <c r="D134" s="97"/>
    </row>
    <row r="135" spans="1:11" ht="15.75">
      <c r="A135" s="2" t="s">
        <v>18</v>
      </c>
      <c r="B135" s="3" t="s">
        <v>15</v>
      </c>
      <c r="C135" s="3" t="s">
        <v>16</v>
      </c>
      <c r="D135" s="3" t="s">
        <v>17</v>
      </c>
      <c r="F135" s="50" t="s">
        <v>59</v>
      </c>
      <c r="J135" s="42">
        <v>124177</v>
      </c>
      <c r="K135" s="46">
        <v>364.42</v>
      </c>
    </row>
    <row r="136" spans="1:11">
      <c r="A136" s="23">
        <v>781</v>
      </c>
      <c r="B136" s="25"/>
      <c r="C136" s="25">
        <v>12.88</v>
      </c>
      <c r="D136" s="25"/>
    </row>
    <row r="137" spans="1:11">
      <c r="A137" s="23">
        <v>782</v>
      </c>
      <c r="B137" s="25"/>
      <c r="C137" s="25">
        <v>65.47</v>
      </c>
      <c r="D137" s="25"/>
    </row>
    <row r="138" spans="1:11">
      <c r="A138" s="23">
        <v>783</v>
      </c>
      <c r="B138" s="25"/>
      <c r="C138" s="25">
        <v>42.93</v>
      </c>
      <c r="D138" s="25">
        <v>8.26</v>
      </c>
    </row>
    <row r="139" spans="1:11">
      <c r="A139" s="23">
        <v>784</v>
      </c>
      <c r="B139" s="25"/>
      <c r="C139" s="25">
        <v>50.87</v>
      </c>
      <c r="D139" s="25">
        <v>9.7799999999999994</v>
      </c>
    </row>
    <row r="140" spans="1:11">
      <c r="A140" s="23">
        <v>785</v>
      </c>
      <c r="B140" s="25"/>
      <c r="C140" s="25">
        <v>173.67</v>
      </c>
      <c r="D140" s="25">
        <v>33.4</v>
      </c>
    </row>
    <row r="141" spans="1:11">
      <c r="A141" s="29">
        <v>798</v>
      </c>
      <c r="B141" s="25"/>
      <c r="C141" s="25">
        <v>18.309999999999999</v>
      </c>
      <c r="D141" s="25">
        <v>3.52</v>
      </c>
    </row>
    <row r="142" spans="1:11">
      <c r="A142" s="23">
        <v>804</v>
      </c>
      <c r="B142" s="25"/>
      <c r="C142" s="25">
        <v>9.73</v>
      </c>
      <c r="D142" s="25">
        <v>1.87</v>
      </c>
    </row>
    <row r="143" spans="1:11">
      <c r="A143" s="23">
        <v>805</v>
      </c>
      <c r="B143" s="25"/>
      <c r="C143" s="25">
        <v>7.64</v>
      </c>
      <c r="D143" s="25">
        <v>1.47</v>
      </c>
    </row>
    <row r="144" spans="1:11">
      <c r="A144" s="23">
        <v>808</v>
      </c>
      <c r="B144" s="25"/>
      <c r="C144" s="25">
        <v>11.46</v>
      </c>
      <c r="D144" s="25"/>
    </row>
    <row r="145" spans="1:12" ht="15.75">
      <c r="A145" s="23"/>
      <c r="B145" s="4">
        <v>235.13</v>
      </c>
      <c r="C145" s="4">
        <f>SUM(C136:C144)</f>
        <v>392.96</v>
      </c>
      <c r="D145" s="4">
        <f>SUM(D136:D144)</f>
        <v>58.3</v>
      </c>
      <c r="F145" s="48" t="s">
        <v>60</v>
      </c>
      <c r="I145" s="50" t="s">
        <v>63</v>
      </c>
      <c r="J145" s="46">
        <v>80931</v>
      </c>
      <c r="K145" s="46">
        <v>237.51</v>
      </c>
      <c r="L145" s="79"/>
    </row>
    <row r="146" spans="1:12" ht="15.75">
      <c r="A146" s="23"/>
      <c r="B146" s="24"/>
      <c r="C146" s="93">
        <f>C145+D145</f>
        <v>451.26</v>
      </c>
      <c r="D146" s="94"/>
      <c r="F146" s="48" t="s">
        <v>60</v>
      </c>
      <c r="I146" s="50" t="s">
        <v>61</v>
      </c>
      <c r="J146" s="46">
        <v>20216</v>
      </c>
      <c r="K146" s="46">
        <v>59.33</v>
      </c>
    </row>
    <row r="147" spans="1:12" ht="15.75">
      <c r="A147" s="96" t="s">
        <v>13</v>
      </c>
      <c r="B147" s="96"/>
      <c r="C147" s="96"/>
      <c r="D147" s="4">
        <f>B145+C146</f>
        <v>686.39</v>
      </c>
      <c r="F147" s="48" t="s">
        <v>60</v>
      </c>
      <c r="I147" s="50" t="s">
        <v>62</v>
      </c>
      <c r="J147" s="46">
        <v>134165</v>
      </c>
      <c r="K147" s="46">
        <v>393.73</v>
      </c>
    </row>
    <row r="151" spans="1:12">
      <c r="B151" s="71" t="s">
        <v>63</v>
      </c>
      <c r="C151" s="71" t="s">
        <v>62</v>
      </c>
      <c r="D151" s="71" t="s">
        <v>61</v>
      </c>
    </row>
    <row r="152" spans="1:12">
      <c r="B152" s="72">
        <f>B15+B21+B47+B55+B64+B77+B88+B94+B118+B145</f>
        <v>1686.19</v>
      </c>
      <c r="C152" s="72">
        <f t="shared" ref="C152:D152" si="3">C15+C21+C47+C55+C64+C77+C88+C94+C118+C145</f>
        <v>4782.04</v>
      </c>
      <c r="D152" s="72">
        <f t="shared" si="3"/>
        <v>3488.9800000000005</v>
      </c>
    </row>
    <row r="153" spans="1:12">
      <c r="B153" s="7"/>
      <c r="C153" s="7"/>
      <c r="D153" s="70">
        <f>C152+D152</f>
        <v>8271.02</v>
      </c>
    </row>
    <row r="154" spans="1:12">
      <c r="B154" s="7"/>
      <c r="C154" s="7"/>
      <c r="D154" s="70">
        <f>B152+D153</f>
        <v>9957.2100000000009</v>
      </c>
      <c r="K154" s="46">
        <f>K135+K132+K131+K130+K129+K126+K125+K124+K123+K99+K93+K87+K81+K66+K65+K64+K60+K57+K56+K55+K52+K26+K23+K22+K21+K20+K2</f>
        <v>4995.8200000000006</v>
      </c>
    </row>
    <row r="156" spans="1:12">
      <c r="C156" s="84"/>
      <c r="D156" s="40"/>
      <c r="J156" s="85" t="s">
        <v>70</v>
      </c>
      <c r="K156" s="46">
        <f>K2+K16+K20+K23+K26+K48+K52+K56+K60+K66+K81+K84+K99+K87+K93+K123+K124+K129+K132+K135</f>
        <v>3895.27</v>
      </c>
    </row>
    <row r="157" spans="1:12">
      <c r="J157" s="85" t="s">
        <v>71</v>
      </c>
      <c r="K157" s="46">
        <f>K16+K23+K48+K56+K66+K124+K132</f>
        <v>1354.15</v>
      </c>
    </row>
  </sheetData>
  <mergeCells count="39">
    <mergeCell ref="A1:D1"/>
    <mergeCell ref="A49:C49"/>
    <mergeCell ref="C48:D48"/>
    <mergeCell ref="A25:D25"/>
    <mergeCell ref="C16:D16"/>
    <mergeCell ref="A17:C17"/>
    <mergeCell ref="A19:D19"/>
    <mergeCell ref="C22:D22"/>
    <mergeCell ref="A23:C23"/>
    <mergeCell ref="A51:D51"/>
    <mergeCell ref="C56:D56"/>
    <mergeCell ref="A57:C57"/>
    <mergeCell ref="A59:D59"/>
    <mergeCell ref="C65:D65"/>
    <mergeCell ref="A66:C66"/>
    <mergeCell ref="A68:D68"/>
    <mergeCell ref="C78:D78"/>
    <mergeCell ref="A79:C79"/>
    <mergeCell ref="A80:D80"/>
    <mergeCell ref="C83:D83"/>
    <mergeCell ref="A84:C84"/>
    <mergeCell ref="A86:D86"/>
    <mergeCell ref="C89:D89"/>
    <mergeCell ref="A90:C90"/>
    <mergeCell ref="A92:D92"/>
    <mergeCell ref="C95:D95"/>
    <mergeCell ref="A96:C96"/>
    <mergeCell ref="A98:D98"/>
    <mergeCell ref="C119:D119"/>
    <mergeCell ref="A120:C120"/>
    <mergeCell ref="A132:C132"/>
    <mergeCell ref="A134:D134"/>
    <mergeCell ref="C146:D146"/>
    <mergeCell ref="A147:C147"/>
    <mergeCell ref="A122:D122"/>
    <mergeCell ref="C125:D125"/>
    <mergeCell ref="A126:C126"/>
    <mergeCell ref="A128:D128"/>
    <mergeCell ref="C131:D13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K84" sqref="K84"/>
    </sheetView>
  </sheetViews>
  <sheetFormatPr defaultRowHeight="15"/>
  <cols>
    <col min="1" max="1" width="11.5703125" style="64" customWidth="1"/>
    <col min="2" max="2" width="18.140625" style="52" customWidth="1"/>
    <col min="3" max="3" width="23" style="52" customWidth="1"/>
    <col min="4" max="4" width="18.28515625" style="52" customWidth="1"/>
    <col min="5" max="5" width="4.140625" style="52" customWidth="1"/>
    <col min="6" max="6" width="9.140625" style="52"/>
    <col min="7" max="7" width="12.7109375" style="52" bestFit="1" customWidth="1"/>
    <col min="8" max="8" width="10.28515625" style="52" bestFit="1" customWidth="1"/>
    <col min="9" max="9" width="9.140625" style="52"/>
    <col min="10" max="10" width="16.140625" style="53" bestFit="1" customWidth="1"/>
    <col min="11" max="11" width="13.5703125" style="53" bestFit="1" customWidth="1"/>
    <col min="12" max="13" width="9.140625" style="52"/>
    <col min="14" max="14" width="16.28515625" style="52" bestFit="1" customWidth="1"/>
    <col min="15" max="15" width="16.140625" style="52" bestFit="1" customWidth="1"/>
    <col min="16" max="16" width="13.5703125" style="52" bestFit="1" customWidth="1"/>
    <col min="17" max="16384" width="9.140625" style="52"/>
  </cols>
  <sheetData>
    <row r="1" spans="1:11" ht="15.75">
      <c r="A1" s="87" t="s">
        <v>66</v>
      </c>
      <c r="B1" s="87"/>
      <c r="C1" s="87"/>
      <c r="D1" s="87"/>
    </row>
    <row r="2" spans="1:11" ht="15.75">
      <c r="A2" s="2" t="s">
        <v>18</v>
      </c>
      <c r="B2" s="3" t="s">
        <v>15</v>
      </c>
      <c r="C2" s="3" t="s">
        <v>16</v>
      </c>
      <c r="D2" s="3" t="s">
        <v>17</v>
      </c>
      <c r="F2" s="52" t="s">
        <v>59</v>
      </c>
      <c r="G2" s="54"/>
      <c r="J2" s="55">
        <v>15476</v>
      </c>
      <c r="K2" s="53">
        <v>45.42</v>
      </c>
    </row>
    <row r="3" spans="1:11" ht="15.75">
      <c r="A3" s="56"/>
      <c r="B3" s="4"/>
      <c r="C3" s="4"/>
      <c r="D3" s="4"/>
      <c r="F3" s="52" t="s">
        <v>60</v>
      </c>
      <c r="G3" s="54">
        <v>36642</v>
      </c>
      <c r="H3" s="52">
        <v>8554801</v>
      </c>
      <c r="I3" s="52" t="s">
        <v>63</v>
      </c>
      <c r="J3" s="55">
        <v>20303</v>
      </c>
      <c r="K3" s="53">
        <v>59.58</v>
      </c>
    </row>
    <row r="4" spans="1:11" ht="15.75">
      <c r="A4" s="56"/>
      <c r="B4" s="57"/>
      <c r="C4" s="93">
        <f>C3+D3</f>
        <v>0</v>
      </c>
      <c r="D4" s="94"/>
      <c r="F4" s="52" t="s">
        <v>60</v>
      </c>
      <c r="G4" s="54">
        <v>36642</v>
      </c>
      <c r="H4" s="52">
        <v>8554806</v>
      </c>
      <c r="I4" s="52" t="s">
        <v>62</v>
      </c>
      <c r="J4" s="55">
        <v>50077</v>
      </c>
      <c r="K4" s="53">
        <v>146.96</v>
      </c>
    </row>
    <row r="5" spans="1:11" ht="15.75">
      <c r="A5" s="98" t="s">
        <v>13</v>
      </c>
      <c r="B5" s="98"/>
      <c r="C5" s="98"/>
      <c r="D5" s="4">
        <f>B3+C4</f>
        <v>0</v>
      </c>
      <c r="F5" s="52" t="s">
        <v>60</v>
      </c>
      <c r="G5" s="54">
        <v>36642</v>
      </c>
      <c r="H5" s="52">
        <v>8554802</v>
      </c>
      <c r="I5" s="52" t="s">
        <v>61</v>
      </c>
      <c r="J5" s="55">
        <v>9631</v>
      </c>
      <c r="K5" s="53">
        <v>28.26</v>
      </c>
    </row>
    <row r="6" spans="1:11">
      <c r="A6" s="58"/>
      <c r="B6" s="59"/>
      <c r="C6" s="59"/>
      <c r="D6" s="59"/>
      <c r="E6" s="59"/>
      <c r="F6" s="59"/>
      <c r="G6" s="59"/>
      <c r="H6" s="59"/>
      <c r="I6" s="59"/>
      <c r="J6" s="60"/>
      <c r="K6" s="60"/>
    </row>
    <row r="7" spans="1:11" ht="15.75">
      <c r="A7" s="87" t="s">
        <v>67</v>
      </c>
      <c r="B7" s="87"/>
      <c r="C7" s="87"/>
      <c r="D7" s="87"/>
    </row>
    <row r="8" spans="1:11" ht="15.75">
      <c r="A8" s="2" t="s">
        <v>18</v>
      </c>
      <c r="B8" s="3" t="s">
        <v>15</v>
      </c>
      <c r="C8" s="3" t="s">
        <v>16</v>
      </c>
      <c r="D8" s="3" t="s">
        <v>17</v>
      </c>
      <c r="F8" s="52" t="s">
        <v>59</v>
      </c>
      <c r="G8" s="54"/>
      <c r="J8" s="55">
        <v>31725</v>
      </c>
      <c r="K8" s="53">
        <v>93.1</v>
      </c>
    </row>
    <row r="9" spans="1:11" ht="15.75">
      <c r="A9" s="56"/>
      <c r="B9" s="4"/>
      <c r="C9" s="4"/>
      <c r="D9" s="4"/>
      <c r="F9" s="52" t="s">
        <v>60</v>
      </c>
      <c r="G9" s="54">
        <v>36642</v>
      </c>
      <c r="H9" s="52">
        <v>8554818</v>
      </c>
      <c r="I9" s="52" t="s">
        <v>63</v>
      </c>
      <c r="J9" s="55">
        <v>53244</v>
      </c>
      <c r="K9" s="53">
        <v>156.26</v>
      </c>
    </row>
    <row r="10" spans="1:11" ht="15.75">
      <c r="A10" s="56"/>
      <c r="B10" s="57"/>
      <c r="C10" s="93">
        <f>C9+D9</f>
        <v>0</v>
      </c>
      <c r="D10" s="94"/>
      <c r="F10" s="52" t="s">
        <v>60</v>
      </c>
      <c r="G10" s="54">
        <v>36642</v>
      </c>
      <c r="H10" s="52">
        <v>8554817</v>
      </c>
      <c r="I10" s="52" t="s">
        <v>62</v>
      </c>
      <c r="J10" s="55">
        <v>175213</v>
      </c>
      <c r="K10" s="53">
        <v>514.20000000000005</v>
      </c>
    </row>
    <row r="11" spans="1:11" ht="15.75">
      <c r="A11" s="98" t="s">
        <v>13</v>
      </c>
      <c r="B11" s="98"/>
      <c r="C11" s="98"/>
      <c r="D11" s="4">
        <f>B9+C10</f>
        <v>0</v>
      </c>
      <c r="F11" s="52" t="s">
        <v>60</v>
      </c>
      <c r="G11" s="54">
        <v>36642</v>
      </c>
      <c r="H11" s="52">
        <v>8554816</v>
      </c>
      <c r="I11" s="52" t="s">
        <v>61</v>
      </c>
      <c r="J11" s="55">
        <v>33694</v>
      </c>
      <c r="K11" s="53">
        <v>98.88</v>
      </c>
    </row>
    <row r="12" spans="1:11">
      <c r="A12" s="58"/>
      <c r="B12" s="59"/>
      <c r="C12" s="59"/>
      <c r="D12" s="59"/>
      <c r="E12" s="59"/>
      <c r="F12" s="59"/>
      <c r="G12" s="59"/>
      <c r="H12" s="59"/>
      <c r="I12" s="59"/>
      <c r="J12" s="60"/>
      <c r="K12" s="60"/>
    </row>
    <row r="13" spans="1:11" ht="15.75">
      <c r="A13" s="87" t="s">
        <v>68</v>
      </c>
      <c r="B13" s="87"/>
      <c r="C13" s="87"/>
      <c r="D13" s="87"/>
    </row>
    <row r="14" spans="1:11" ht="15.75">
      <c r="A14" s="2" t="s">
        <v>18</v>
      </c>
      <c r="B14" s="3" t="s">
        <v>15</v>
      </c>
      <c r="C14" s="3" t="s">
        <v>16</v>
      </c>
      <c r="D14" s="3" t="s">
        <v>17</v>
      </c>
      <c r="F14" s="52" t="s">
        <v>59</v>
      </c>
      <c r="G14" s="54">
        <v>36627</v>
      </c>
      <c r="J14" s="55">
        <v>29020</v>
      </c>
      <c r="K14" s="53">
        <v>85.17</v>
      </c>
    </row>
    <row r="15" spans="1:11" ht="15.75">
      <c r="A15" s="56"/>
      <c r="B15" s="4"/>
      <c r="C15" s="4"/>
      <c r="D15" s="4"/>
      <c r="F15" s="52" t="s">
        <v>60</v>
      </c>
      <c r="G15" s="54">
        <v>36642</v>
      </c>
      <c r="H15" s="52">
        <v>8554869</v>
      </c>
      <c r="I15" s="52" t="s">
        <v>63</v>
      </c>
      <c r="J15" s="55">
        <v>67278</v>
      </c>
      <c r="K15" s="53">
        <v>197.44</v>
      </c>
    </row>
    <row r="16" spans="1:11" ht="15.75">
      <c r="A16" s="56"/>
      <c r="B16" s="57"/>
      <c r="C16" s="93">
        <f>C15+D15</f>
        <v>0</v>
      </c>
      <c r="D16" s="94"/>
      <c r="F16" s="52" t="s">
        <v>60</v>
      </c>
      <c r="G16" s="54">
        <v>36642</v>
      </c>
      <c r="H16" s="52">
        <v>8554868</v>
      </c>
      <c r="I16" s="52" t="s">
        <v>62</v>
      </c>
      <c r="J16" s="55">
        <v>235348</v>
      </c>
      <c r="K16" s="53">
        <v>690.68</v>
      </c>
    </row>
    <row r="17" spans="1:16" ht="15.75">
      <c r="A17" s="98" t="s">
        <v>13</v>
      </c>
      <c r="B17" s="98"/>
      <c r="C17" s="98"/>
      <c r="D17" s="4">
        <f>B15+C16</f>
        <v>0</v>
      </c>
      <c r="F17" s="52" t="s">
        <v>60</v>
      </c>
      <c r="G17" s="54">
        <v>36642</v>
      </c>
      <c r="H17" s="52">
        <v>8554870</v>
      </c>
      <c r="I17" s="52" t="s">
        <v>61</v>
      </c>
      <c r="J17" s="55">
        <v>47084</v>
      </c>
      <c r="K17" s="53">
        <v>138.18</v>
      </c>
    </row>
    <row r="18" spans="1:16">
      <c r="A18" s="58"/>
      <c r="B18" s="59"/>
      <c r="C18" s="59"/>
      <c r="D18" s="59"/>
      <c r="E18" s="59"/>
      <c r="F18" s="59"/>
      <c r="G18" s="59"/>
      <c r="H18" s="59"/>
      <c r="I18" s="59"/>
      <c r="J18" s="60"/>
      <c r="K18" s="60"/>
    </row>
    <row r="19" spans="1:16" ht="15.75">
      <c r="A19" s="87" t="s">
        <v>69</v>
      </c>
      <c r="B19" s="87"/>
      <c r="C19" s="87"/>
      <c r="D19" s="87"/>
    </row>
    <row r="20" spans="1:16" ht="15.75">
      <c r="A20" s="2" t="s">
        <v>18</v>
      </c>
      <c r="B20" s="3" t="s">
        <v>15</v>
      </c>
      <c r="C20" s="3" t="s">
        <v>16</v>
      </c>
      <c r="D20" s="3" t="s">
        <v>17</v>
      </c>
      <c r="F20" s="52" t="s">
        <v>59</v>
      </c>
      <c r="G20" s="54">
        <v>36665</v>
      </c>
      <c r="J20" s="55">
        <v>28570</v>
      </c>
      <c r="K20" s="53">
        <v>83.84</v>
      </c>
    </row>
    <row r="21" spans="1:16" ht="15.75">
      <c r="A21" s="56"/>
      <c r="B21" s="4"/>
      <c r="C21" s="4"/>
      <c r="D21" s="4"/>
      <c r="F21" s="52" t="s">
        <v>60</v>
      </c>
      <c r="G21" s="54">
        <v>36665</v>
      </c>
      <c r="H21" s="52">
        <v>8554871</v>
      </c>
      <c r="I21" s="52" t="s">
        <v>61</v>
      </c>
      <c r="J21" s="55">
        <v>23561</v>
      </c>
      <c r="K21" s="53">
        <v>69.14</v>
      </c>
    </row>
    <row r="22" spans="1:16" ht="15.75">
      <c r="A22" s="56"/>
      <c r="B22" s="57"/>
      <c r="C22" s="93">
        <f>C21+D21</f>
        <v>0</v>
      </c>
      <c r="D22" s="94"/>
      <c r="F22" s="52" t="s">
        <v>60</v>
      </c>
      <c r="G22" s="54">
        <v>36665</v>
      </c>
      <c r="H22" s="52">
        <v>8554872</v>
      </c>
      <c r="I22" s="52" t="s">
        <v>62</v>
      </c>
      <c r="J22" s="55">
        <v>122520</v>
      </c>
      <c r="K22" s="53">
        <v>359.56</v>
      </c>
    </row>
    <row r="23" spans="1:16" ht="15.75">
      <c r="A23" s="98" t="s">
        <v>13</v>
      </c>
      <c r="B23" s="98"/>
      <c r="C23" s="98"/>
      <c r="D23" s="4">
        <f>B21+C22</f>
        <v>0</v>
      </c>
      <c r="F23" s="52" t="s">
        <v>60</v>
      </c>
      <c r="G23" s="54">
        <v>36665</v>
      </c>
      <c r="H23" s="52">
        <v>8554873</v>
      </c>
      <c r="I23" s="52" t="s">
        <v>63</v>
      </c>
      <c r="J23" s="55">
        <v>46719</v>
      </c>
      <c r="K23" s="53">
        <v>137.11000000000001</v>
      </c>
    </row>
    <row r="24" spans="1:16">
      <c r="A24" s="58"/>
      <c r="B24" s="59"/>
      <c r="C24" s="59"/>
      <c r="D24" s="59"/>
      <c r="E24" s="59"/>
      <c r="F24" s="59"/>
      <c r="G24" s="59"/>
      <c r="H24" s="59"/>
      <c r="I24" s="59"/>
      <c r="J24" s="60"/>
      <c r="K24" s="60"/>
      <c r="N24" s="53"/>
      <c r="O24" s="53"/>
      <c r="P24" s="53"/>
    </row>
    <row r="25" spans="1:16" ht="15.75">
      <c r="A25" s="87" t="s">
        <v>25</v>
      </c>
      <c r="B25" s="87"/>
      <c r="C25" s="87"/>
      <c r="D25" s="87"/>
      <c r="N25" s="53"/>
      <c r="O25" s="53"/>
      <c r="P25" s="53"/>
    </row>
    <row r="26" spans="1:16" ht="15.75">
      <c r="A26" s="2" t="s">
        <v>18</v>
      </c>
      <c r="B26" s="3" t="s">
        <v>15</v>
      </c>
      <c r="C26" s="3" t="s">
        <v>16</v>
      </c>
      <c r="D26" s="3" t="s">
        <v>17</v>
      </c>
      <c r="F26" s="52" t="s">
        <v>59</v>
      </c>
      <c r="J26" s="65">
        <v>105783</v>
      </c>
      <c r="K26" s="53">
        <v>310.44</v>
      </c>
      <c r="L26" s="68"/>
    </row>
    <row r="27" spans="1:16" ht="15.75">
      <c r="A27" s="56"/>
      <c r="B27" s="4">
        <v>346.58</v>
      </c>
      <c r="C27" s="4">
        <v>1323.76</v>
      </c>
      <c r="D27" s="4">
        <v>254.47</v>
      </c>
      <c r="F27" s="52" t="s">
        <v>60</v>
      </c>
      <c r="I27" s="52" t="s">
        <v>63</v>
      </c>
      <c r="J27" s="53">
        <v>112726</v>
      </c>
      <c r="K27" s="53">
        <v>330.82</v>
      </c>
    </row>
    <row r="28" spans="1:16" ht="15.75">
      <c r="A28" s="56"/>
      <c r="B28" s="57"/>
      <c r="C28" s="93">
        <f>C27+D27</f>
        <v>1578.23</v>
      </c>
      <c r="D28" s="94"/>
      <c r="F28" s="52" t="s">
        <v>60</v>
      </c>
      <c r="I28" s="52" t="s">
        <v>62</v>
      </c>
      <c r="J28" s="53">
        <v>453400</v>
      </c>
      <c r="K28" s="53">
        <v>1330.59</v>
      </c>
    </row>
    <row r="29" spans="1:16" ht="15.75">
      <c r="A29" s="98" t="s">
        <v>13</v>
      </c>
      <c r="B29" s="98"/>
      <c r="C29" s="98"/>
      <c r="D29" s="4">
        <f>B27+C28</f>
        <v>1924.81</v>
      </c>
      <c r="F29" s="52" t="s">
        <v>60</v>
      </c>
      <c r="I29" s="52" t="s">
        <v>61</v>
      </c>
      <c r="J29" s="53">
        <v>87188</v>
      </c>
      <c r="K29" s="53">
        <v>255.87</v>
      </c>
    </row>
    <row r="30" spans="1:16">
      <c r="A30" s="61"/>
      <c r="B30" s="62"/>
      <c r="C30" s="62"/>
      <c r="D30" s="62"/>
      <c r="E30" s="59"/>
      <c r="F30" s="59"/>
      <c r="G30" s="59"/>
      <c r="H30" s="59"/>
      <c r="I30" s="59"/>
      <c r="J30" s="60"/>
      <c r="K30" s="60"/>
    </row>
    <row r="31" spans="1:16" ht="15.75">
      <c r="A31" s="87" t="s">
        <v>26</v>
      </c>
      <c r="B31" s="87"/>
      <c r="C31" s="87"/>
      <c r="D31" s="87"/>
    </row>
    <row r="32" spans="1:16" ht="15.75">
      <c r="A32" s="2" t="s">
        <v>18</v>
      </c>
      <c r="B32" s="3" t="s">
        <v>15</v>
      </c>
      <c r="C32" s="3" t="s">
        <v>16</v>
      </c>
      <c r="D32" s="3" t="s">
        <v>17</v>
      </c>
      <c r="F32" s="52" t="s">
        <v>59</v>
      </c>
      <c r="G32" s="54">
        <v>36727</v>
      </c>
      <c r="J32" s="55">
        <v>47488</v>
      </c>
      <c r="K32" s="53">
        <v>139.36000000000001</v>
      </c>
    </row>
    <row r="33" spans="1:16" ht="15.75">
      <c r="A33" s="56"/>
      <c r="B33" s="4">
        <v>257.14999999999998</v>
      </c>
      <c r="C33" s="4">
        <v>679.19</v>
      </c>
      <c r="D33" s="4">
        <v>130.61000000000001</v>
      </c>
      <c r="F33" s="52" t="s">
        <v>60</v>
      </c>
      <c r="I33" s="52" t="s">
        <v>63</v>
      </c>
      <c r="J33" s="53">
        <v>86278</v>
      </c>
      <c r="K33" s="53">
        <v>253.2</v>
      </c>
      <c r="N33" s="53"/>
      <c r="O33" s="53"/>
      <c r="P33" s="53"/>
    </row>
    <row r="34" spans="1:16" ht="15.75">
      <c r="A34" s="56"/>
      <c r="B34" s="57"/>
      <c r="C34" s="93">
        <f>C33+D33</f>
        <v>809.80000000000007</v>
      </c>
      <c r="D34" s="94"/>
      <c r="F34" s="52" t="s">
        <v>60</v>
      </c>
      <c r="I34" s="52" t="s">
        <v>62</v>
      </c>
      <c r="J34" s="53">
        <v>229436</v>
      </c>
      <c r="K34" s="53">
        <v>673.33</v>
      </c>
      <c r="N34" s="53"/>
      <c r="O34" s="53"/>
      <c r="P34" s="53"/>
    </row>
    <row r="35" spans="1:16" ht="15.75">
      <c r="A35" s="98" t="s">
        <v>13</v>
      </c>
      <c r="B35" s="98"/>
      <c r="C35" s="98"/>
      <c r="D35" s="4">
        <f>B33+C34</f>
        <v>1066.95</v>
      </c>
      <c r="F35" s="52" t="s">
        <v>60</v>
      </c>
      <c r="I35" s="52" t="s">
        <v>61</v>
      </c>
      <c r="J35" s="53">
        <v>44123</v>
      </c>
      <c r="K35" s="53">
        <v>129.49</v>
      </c>
    </row>
    <row r="36" spans="1:16">
      <c r="A36" s="61"/>
      <c r="B36" s="62"/>
      <c r="C36" s="62"/>
      <c r="D36" s="62"/>
      <c r="E36" s="59"/>
      <c r="F36" s="59"/>
      <c r="G36" s="59"/>
      <c r="H36" s="59"/>
      <c r="I36" s="59"/>
      <c r="J36" s="60"/>
      <c r="K36" s="60"/>
    </row>
    <row r="37" spans="1:16" ht="15.75">
      <c r="A37" s="87" t="s">
        <v>27</v>
      </c>
      <c r="B37" s="87"/>
      <c r="C37" s="87"/>
      <c r="D37" s="87"/>
    </row>
    <row r="38" spans="1:16" ht="15.75">
      <c r="A38" s="2" t="s">
        <v>18</v>
      </c>
      <c r="B38" s="3" t="s">
        <v>15</v>
      </c>
      <c r="C38" s="3" t="s">
        <v>16</v>
      </c>
      <c r="D38" s="3" t="s">
        <v>17</v>
      </c>
      <c r="F38" s="52" t="s">
        <v>59</v>
      </c>
      <c r="G38" s="54">
        <v>36706</v>
      </c>
      <c r="J38" s="55">
        <v>105783</v>
      </c>
      <c r="K38" s="53">
        <v>310.44</v>
      </c>
    </row>
    <row r="39" spans="1:16" ht="15.75">
      <c r="A39" s="56"/>
      <c r="B39" s="4">
        <v>194.85</v>
      </c>
      <c r="C39" s="4">
        <v>450.27</v>
      </c>
      <c r="D39" s="4">
        <v>86.6</v>
      </c>
      <c r="F39" s="52" t="s">
        <v>60</v>
      </c>
      <c r="I39" s="52" t="s">
        <v>63</v>
      </c>
      <c r="J39" s="53">
        <v>65130</v>
      </c>
      <c r="K39" s="53">
        <v>191.14</v>
      </c>
    </row>
    <row r="40" spans="1:16" ht="15.75">
      <c r="A40" s="56"/>
      <c r="B40" s="57"/>
      <c r="C40" s="93">
        <f>C39+D39</f>
        <v>536.87</v>
      </c>
      <c r="D40" s="94"/>
      <c r="F40" s="52" t="s">
        <v>60</v>
      </c>
      <c r="I40" s="52" t="s">
        <v>62</v>
      </c>
      <c r="J40" s="53">
        <v>140370</v>
      </c>
      <c r="K40" s="53">
        <v>411.94</v>
      </c>
    </row>
    <row r="41" spans="1:16" ht="15.75">
      <c r="A41" s="98" t="s">
        <v>13</v>
      </c>
      <c r="B41" s="98"/>
      <c r="C41" s="98"/>
      <c r="D41" s="4">
        <f>B39+C40</f>
        <v>731.72</v>
      </c>
      <c r="F41" s="52" t="s">
        <v>60</v>
      </c>
      <c r="I41" s="52" t="s">
        <v>61</v>
      </c>
      <c r="J41" s="53">
        <v>26975</v>
      </c>
      <c r="K41" s="53">
        <v>79.16</v>
      </c>
    </row>
    <row r="42" spans="1:16">
      <c r="A42" s="61"/>
      <c r="B42" s="62"/>
      <c r="C42" s="66"/>
      <c r="D42" s="66"/>
      <c r="E42" s="59"/>
      <c r="F42" s="59"/>
      <c r="G42" s="59"/>
      <c r="H42" s="59"/>
      <c r="I42" s="59"/>
      <c r="J42" s="60"/>
      <c r="K42" s="60"/>
    </row>
    <row r="43" spans="1:16" ht="15.75">
      <c r="A43" s="87" t="s">
        <v>28</v>
      </c>
      <c r="B43" s="87"/>
      <c r="C43" s="87"/>
      <c r="D43" s="87"/>
    </row>
    <row r="44" spans="1:16" ht="15.75">
      <c r="A44" s="2" t="s">
        <v>18</v>
      </c>
      <c r="B44" s="3" t="s">
        <v>15</v>
      </c>
      <c r="C44" s="3" t="s">
        <v>16</v>
      </c>
      <c r="D44" s="3" t="s">
        <v>17</v>
      </c>
    </row>
    <row r="45" spans="1:16" ht="15.75">
      <c r="A45" s="56"/>
      <c r="B45" s="4">
        <v>481.18</v>
      </c>
      <c r="C45" s="4">
        <v>1721.13</v>
      </c>
      <c r="D45" s="4">
        <v>331</v>
      </c>
    </row>
    <row r="46" spans="1:16" ht="15.75">
      <c r="A46" s="56"/>
      <c r="B46" s="57"/>
      <c r="C46" s="93">
        <f>C45+D45</f>
        <v>2052.13</v>
      </c>
      <c r="D46" s="94"/>
    </row>
    <row r="47" spans="1:16" ht="15.75">
      <c r="A47" s="98" t="s">
        <v>13</v>
      </c>
      <c r="B47" s="98"/>
      <c r="C47" s="98"/>
      <c r="D47" s="4">
        <f>B45+C46</f>
        <v>2533.31</v>
      </c>
    </row>
    <row r="48" spans="1:16">
      <c r="A48" s="58"/>
      <c r="B48" s="59"/>
      <c r="C48" s="59"/>
      <c r="D48" s="59"/>
      <c r="E48" s="59"/>
      <c r="F48" s="59"/>
      <c r="G48" s="59"/>
      <c r="H48" s="59"/>
      <c r="I48" s="59"/>
      <c r="J48" s="60"/>
      <c r="K48" s="60"/>
    </row>
    <row r="49" spans="1:11" ht="15.75">
      <c r="A49" s="87" t="s">
        <v>29</v>
      </c>
      <c r="B49" s="87"/>
      <c r="C49" s="87"/>
      <c r="D49" s="87"/>
    </row>
    <row r="50" spans="1:11" ht="15.75">
      <c r="A50" s="2" t="s">
        <v>18</v>
      </c>
      <c r="B50" s="3" t="s">
        <v>15</v>
      </c>
      <c r="C50" s="3" t="s">
        <v>16</v>
      </c>
      <c r="D50" s="3" t="s">
        <v>17</v>
      </c>
    </row>
    <row r="51" spans="1:11" ht="15.75">
      <c r="A51" s="56"/>
      <c r="B51" s="4">
        <v>382.68</v>
      </c>
      <c r="C51" s="4">
        <v>621.79999999999995</v>
      </c>
      <c r="D51" s="4">
        <v>119.56</v>
      </c>
    </row>
    <row r="52" spans="1:11" ht="15.75">
      <c r="A52" s="56"/>
      <c r="B52" s="57"/>
      <c r="C52" s="93">
        <f>C51+D51</f>
        <v>741.3599999999999</v>
      </c>
      <c r="D52" s="94"/>
    </row>
    <row r="53" spans="1:11" ht="15.75">
      <c r="A53" s="98" t="s">
        <v>13</v>
      </c>
      <c r="B53" s="98"/>
      <c r="C53" s="98"/>
      <c r="D53" s="4">
        <f>B51+C52</f>
        <v>1124.04</v>
      </c>
    </row>
    <row r="54" spans="1:11">
      <c r="A54" s="61"/>
      <c r="B54" s="62"/>
      <c r="C54" s="62"/>
      <c r="D54" s="62"/>
      <c r="E54" s="59"/>
      <c r="F54" s="59"/>
      <c r="G54" s="59"/>
      <c r="H54" s="59"/>
      <c r="I54" s="59"/>
      <c r="J54" s="60"/>
      <c r="K54" s="60"/>
    </row>
    <row r="55" spans="1:11" ht="15.75">
      <c r="A55" s="87" t="s">
        <v>30</v>
      </c>
      <c r="B55" s="87"/>
      <c r="C55" s="87"/>
      <c r="D55" s="87"/>
    </row>
    <row r="56" spans="1:11" ht="15.75">
      <c r="A56" s="2" t="s">
        <v>18</v>
      </c>
      <c r="B56" s="3" t="s">
        <v>15</v>
      </c>
      <c r="C56" s="3" t="s">
        <v>16</v>
      </c>
      <c r="D56" s="3" t="s">
        <v>17</v>
      </c>
    </row>
    <row r="57" spans="1:11" ht="15.75">
      <c r="A57" s="56"/>
      <c r="B57" s="4">
        <v>473.93</v>
      </c>
      <c r="C57" s="4">
        <v>625.55999999999995</v>
      </c>
      <c r="D57" s="4">
        <v>119.84</v>
      </c>
    </row>
    <row r="58" spans="1:11" ht="15.75">
      <c r="A58" s="56"/>
      <c r="B58" s="57"/>
      <c r="C58" s="93">
        <f>C57+D57</f>
        <v>745.4</v>
      </c>
      <c r="D58" s="94"/>
    </row>
    <row r="59" spans="1:11" ht="15.75">
      <c r="A59" s="98" t="s">
        <v>13</v>
      </c>
      <c r="B59" s="98"/>
      <c r="C59" s="98"/>
      <c r="D59" s="4">
        <f>B57+C58</f>
        <v>1219.33</v>
      </c>
    </row>
    <row r="60" spans="1:11">
      <c r="A60" s="61"/>
      <c r="B60" s="62"/>
      <c r="C60" s="62"/>
      <c r="D60" s="62"/>
      <c r="E60" s="59"/>
      <c r="F60" s="59"/>
      <c r="G60" s="59"/>
      <c r="H60" s="59"/>
      <c r="I60" s="59"/>
      <c r="J60" s="60"/>
      <c r="K60" s="60"/>
    </row>
    <row r="61" spans="1:11" ht="15.75">
      <c r="A61" s="87" t="s">
        <v>31</v>
      </c>
      <c r="B61" s="87"/>
      <c r="C61" s="87"/>
      <c r="D61" s="87"/>
    </row>
    <row r="62" spans="1:11" ht="15.75">
      <c r="A62" s="2" t="s">
        <v>18</v>
      </c>
      <c r="B62" s="3" t="s">
        <v>15</v>
      </c>
      <c r="C62" s="3" t="s">
        <v>16</v>
      </c>
      <c r="D62" s="3" t="s">
        <v>17</v>
      </c>
    </row>
    <row r="63" spans="1:11" ht="15.75">
      <c r="A63" s="56"/>
      <c r="B63" s="4">
        <v>1012.76</v>
      </c>
      <c r="C63" s="4">
        <v>839.71</v>
      </c>
      <c r="D63" s="4">
        <v>161.47999999999999</v>
      </c>
    </row>
    <row r="64" spans="1:11" ht="15.75">
      <c r="A64" s="56"/>
      <c r="B64" s="57"/>
      <c r="C64" s="93">
        <f>C63+D63</f>
        <v>1001.19</v>
      </c>
      <c r="D64" s="94"/>
    </row>
    <row r="65" spans="1:11" ht="15.75">
      <c r="A65" s="98" t="s">
        <v>13</v>
      </c>
      <c r="B65" s="98"/>
      <c r="C65" s="98"/>
      <c r="D65" s="4">
        <f>B63+C64</f>
        <v>2013.95</v>
      </c>
    </row>
    <row r="66" spans="1:11">
      <c r="A66" s="59"/>
      <c r="B66" s="59"/>
      <c r="C66" s="59"/>
      <c r="D66" s="59"/>
      <c r="E66" s="59"/>
      <c r="F66" s="59"/>
      <c r="G66" s="59"/>
      <c r="H66" s="59"/>
      <c r="I66" s="59"/>
      <c r="J66" s="60"/>
      <c r="K66" s="60"/>
    </row>
    <row r="67" spans="1:11" ht="15.75">
      <c r="A67" s="87" t="s">
        <v>32</v>
      </c>
      <c r="B67" s="87"/>
      <c r="C67" s="87"/>
      <c r="D67" s="87"/>
    </row>
    <row r="68" spans="1:11" ht="15.75">
      <c r="A68" s="2" t="s">
        <v>18</v>
      </c>
      <c r="B68" s="3" t="s">
        <v>15</v>
      </c>
      <c r="C68" s="3" t="s">
        <v>16</v>
      </c>
      <c r="D68" s="3" t="s">
        <v>17</v>
      </c>
    </row>
    <row r="69" spans="1:11" ht="15.75">
      <c r="A69" s="56"/>
      <c r="B69" s="4">
        <v>443.96</v>
      </c>
      <c r="C69" s="4">
        <v>1629.56</v>
      </c>
      <c r="D69" s="4">
        <v>313.36</v>
      </c>
    </row>
    <row r="70" spans="1:11" ht="15.75">
      <c r="A70" s="56"/>
      <c r="B70" s="57"/>
      <c r="C70" s="93">
        <f>C69+D69</f>
        <v>1942.92</v>
      </c>
      <c r="D70" s="94"/>
    </row>
    <row r="71" spans="1:11" ht="15.75">
      <c r="A71" s="98" t="s">
        <v>13</v>
      </c>
      <c r="B71" s="98"/>
      <c r="C71" s="98"/>
      <c r="D71" s="4">
        <f>B69+C70</f>
        <v>2386.88</v>
      </c>
    </row>
    <row r="72" spans="1:11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0"/>
    </row>
    <row r="76" spans="1:11">
      <c r="B76" s="71" t="s">
        <v>63</v>
      </c>
      <c r="C76" s="71" t="s">
        <v>62</v>
      </c>
      <c r="D76" s="71" t="s">
        <v>61</v>
      </c>
    </row>
    <row r="77" spans="1:11">
      <c r="B77" s="72">
        <f>B69+B63+B57+B51+B45+B39+B33+B27</f>
        <v>3593.0899999999997</v>
      </c>
      <c r="C77" s="72">
        <f t="shared" ref="C77:D77" si="0">C69+C63+C57+C51+C45+C39+C33+C27</f>
        <v>7890.9800000000014</v>
      </c>
      <c r="D77" s="72">
        <f t="shared" si="0"/>
        <v>1516.9199999999998</v>
      </c>
    </row>
    <row r="78" spans="1:11">
      <c r="B78" s="7"/>
      <c r="C78" s="7"/>
      <c r="D78" s="70">
        <f>C77+D77</f>
        <v>9407.9000000000015</v>
      </c>
    </row>
    <row r="79" spans="1:11">
      <c r="B79" s="7"/>
      <c r="C79" s="7"/>
      <c r="D79" s="70">
        <f>B77+D78</f>
        <v>13000.990000000002</v>
      </c>
    </row>
    <row r="80" spans="1:11">
      <c r="K80" s="53">
        <f>K38+K32+K26+K23+K22+K21+K20+K17+K16+K15+K14+K11+K10+K9+K8+K5+K4+K3+K2</f>
        <v>3664.0200000000009</v>
      </c>
    </row>
    <row r="81" spans="3:11">
      <c r="C81" s="84"/>
      <c r="D81" s="40"/>
    </row>
    <row r="82" spans="3:11">
      <c r="J82" s="85" t="s">
        <v>70</v>
      </c>
      <c r="K82" s="53">
        <f>K2+K3+K8+K9+K14+K15+K20+K23+K32+K38</f>
        <v>1307.72</v>
      </c>
    </row>
    <row r="83" spans="3:11">
      <c r="J83" s="85" t="s">
        <v>71</v>
      </c>
      <c r="K83" s="53">
        <f>K3+K9+K15+K23</f>
        <v>550.39</v>
      </c>
    </row>
  </sheetData>
  <mergeCells count="36">
    <mergeCell ref="A65:C65"/>
    <mergeCell ref="A67:D67"/>
    <mergeCell ref="C70:D70"/>
    <mergeCell ref="A71:C71"/>
    <mergeCell ref="A55:D55"/>
    <mergeCell ref="C58:D58"/>
    <mergeCell ref="A59:C59"/>
    <mergeCell ref="A61:D61"/>
    <mergeCell ref="C64:D64"/>
    <mergeCell ref="C46:D46"/>
    <mergeCell ref="A47:C47"/>
    <mergeCell ref="A49:D49"/>
    <mergeCell ref="C52:D52"/>
    <mergeCell ref="A53:C53"/>
    <mergeCell ref="A35:C35"/>
    <mergeCell ref="A37:D37"/>
    <mergeCell ref="C40:D40"/>
    <mergeCell ref="A41:C41"/>
    <mergeCell ref="A43:D43"/>
    <mergeCell ref="A25:D25"/>
    <mergeCell ref="C28:D28"/>
    <mergeCell ref="A29:C29"/>
    <mergeCell ref="A31:D31"/>
    <mergeCell ref="C34:D34"/>
    <mergeCell ref="A1:D1"/>
    <mergeCell ref="C4:D4"/>
    <mergeCell ref="A5:C5"/>
    <mergeCell ref="A7:D7"/>
    <mergeCell ref="C10:D10"/>
    <mergeCell ref="C22:D22"/>
    <mergeCell ref="A23:C23"/>
    <mergeCell ref="A11:C11"/>
    <mergeCell ref="A13:D13"/>
    <mergeCell ref="C16:D16"/>
    <mergeCell ref="A17:C17"/>
    <mergeCell ref="A19:D1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selection activeCell="G74" sqref="G74"/>
    </sheetView>
  </sheetViews>
  <sheetFormatPr defaultRowHeight="15.75"/>
  <cols>
    <col min="1" max="1" width="7" style="64" bestFit="1" customWidth="1"/>
    <col min="2" max="2" width="13.5703125" style="52" bestFit="1" customWidth="1"/>
    <col min="3" max="3" width="19" style="52" bestFit="1" customWidth="1"/>
    <col min="4" max="4" width="15" style="52" bestFit="1" customWidth="1"/>
    <col min="5" max="6" width="9.140625" style="1"/>
    <col min="7" max="7" width="12.7109375" style="1" bestFit="1" customWidth="1"/>
    <col min="8" max="8" width="10.28515625" style="1" bestFit="1" customWidth="1"/>
    <col min="9" max="9" width="9.140625" style="1"/>
    <col min="10" max="10" width="16.140625" style="1" bestFit="1" customWidth="1"/>
    <col min="11" max="11" width="13.5703125" style="1" bestFit="1" customWidth="1"/>
    <col min="12" max="13" width="9.140625" style="1"/>
    <col min="14" max="14" width="16.28515625" style="1" bestFit="1" customWidth="1"/>
    <col min="15" max="15" width="16.140625" style="1" bestFit="1" customWidth="1"/>
    <col min="16" max="16" width="13.5703125" style="1" bestFit="1" customWidth="1"/>
    <col min="17" max="16384" width="9.140625" style="1"/>
  </cols>
  <sheetData>
    <row r="1" spans="1:16">
      <c r="A1" s="87" t="s">
        <v>33</v>
      </c>
      <c r="B1" s="87"/>
      <c r="C1" s="87"/>
      <c r="D1" s="87"/>
    </row>
    <row r="2" spans="1:16">
      <c r="A2" s="2" t="s">
        <v>18</v>
      </c>
      <c r="B2" s="3" t="s">
        <v>15</v>
      </c>
      <c r="C2" s="3" t="s">
        <v>16</v>
      </c>
      <c r="D2" s="3" t="s">
        <v>17</v>
      </c>
      <c r="F2" s="52" t="s">
        <v>59</v>
      </c>
      <c r="G2" s="54"/>
      <c r="H2" s="52"/>
      <c r="I2" s="52"/>
      <c r="J2" s="67"/>
      <c r="K2" s="53"/>
      <c r="L2" s="52"/>
      <c r="M2" s="52"/>
      <c r="N2" s="52"/>
      <c r="O2" s="52"/>
      <c r="P2" s="52"/>
    </row>
    <row r="3" spans="1:16">
      <c r="A3" s="56"/>
      <c r="B3" s="4">
        <v>305.26</v>
      </c>
      <c r="C3" s="4">
        <v>1009.98</v>
      </c>
      <c r="D3" s="4">
        <v>194.25</v>
      </c>
      <c r="F3" s="52" t="s">
        <v>60</v>
      </c>
      <c r="G3" s="52"/>
      <c r="H3" s="52"/>
      <c r="I3" s="52" t="s">
        <v>63</v>
      </c>
    </row>
    <row r="4" spans="1:16">
      <c r="A4" s="56"/>
      <c r="B4" s="57"/>
      <c r="C4" s="93">
        <f>C3+D3</f>
        <v>1204.23</v>
      </c>
      <c r="D4" s="94"/>
      <c r="F4" s="52" t="s">
        <v>60</v>
      </c>
      <c r="G4" s="52"/>
      <c r="H4" s="52"/>
      <c r="I4" s="52" t="s">
        <v>62</v>
      </c>
    </row>
    <row r="5" spans="1:16">
      <c r="A5" s="98" t="s">
        <v>13</v>
      </c>
      <c r="B5" s="98"/>
      <c r="C5" s="98"/>
      <c r="D5" s="4">
        <f>B3+C4</f>
        <v>1509.49</v>
      </c>
      <c r="F5" s="52" t="s">
        <v>60</v>
      </c>
      <c r="G5" s="52"/>
      <c r="H5" s="52"/>
      <c r="I5" s="52" t="s">
        <v>61</v>
      </c>
    </row>
    <row r="6" spans="1:16">
      <c r="A6" s="61"/>
      <c r="B6" s="62"/>
      <c r="C6" s="62"/>
      <c r="D6" s="62"/>
      <c r="E6" s="51"/>
      <c r="F6" s="51"/>
      <c r="G6" s="51"/>
      <c r="H6" s="51"/>
      <c r="I6" s="51"/>
      <c r="J6" s="51"/>
      <c r="K6" s="51"/>
      <c r="N6" s="53">
        <v>26975</v>
      </c>
      <c r="O6" s="53">
        <v>340.75</v>
      </c>
      <c r="P6" s="53"/>
    </row>
    <row r="7" spans="1:16">
      <c r="A7" s="87" t="s">
        <v>34</v>
      </c>
      <c r="B7" s="87"/>
      <c r="C7" s="87"/>
      <c r="D7" s="87"/>
      <c r="N7" s="53"/>
      <c r="O7" s="53"/>
      <c r="P7" s="53">
        <f>N6/O6</f>
        <v>79.163609684519443</v>
      </c>
    </row>
    <row r="8" spans="1:16">
      <c r="A8" s="2" t="s">
        <v>18</v>
      </c>
      <c r="B8" s="3" t="s">
        <v>15</v>
      </c>
      <c r="C8" s="3" t="s">
        <v>16</v>
      </c>
      <c r="D8" s="3" t="s">
        <v>17</v>
      </c>
    </row>
    <row r="9" spans="1:16">
      <c r="A9" s="56"/>
      <c r="B9" s="4">
        <v>561.73</v>
      </c>
      <c r="C9" s="4">
        <v>2110.79</v>
      </c>
      <c r="D9" s="4">
        <v>407.87</v>
      </c>
    </row>
    <row r="10" spans="1:16">
      <c r="A10" s="56"/>
      <c r="B10" s="57"/>
      <c r="C10" s="93">
        <f>C9+D9</f>
        <v>2518.66</v>
      </c>
      <c r="D10" s="94"/>
    </row>
    <row r="11" spans="1:16">
      <c r="A11" s="98" t="s">
        <v>13</v>
      </c>
      <c r="B11" s="98"/>
      <c r="C11" s="98"/>
      <c r="D11" s="4">
        <f>B9+C10</f>
        <v>3080.39</v>
      </c>
    </row>
    <row r="12" spans="1:16">
      <c r="A12" s="58"/>
      <c r="B12" s="59"/>
      <c r="C12" s="59"/>
      <c r="D12" s="59"/>
      <c r="E12" s="51"/>
      <c r="F12" s="51"/>
      <c r="G12" s="51"/>
      <c r="H12" s="51"/>
      <c r="I12" s="51"/>
      <c r="J12" s="51"/>
      <c r="K12" s="51"/>
    </row>
    <row r="13" spans="1:16">
      <c r="A13" s="87" t="s">
        <v>35</v>
      </c>
      <c r="B13" s="87"/>
      <c r="C13" s="87"/>
      <c r="D13" s="87"/>
    </row>
    <row r="14" spans="1:16">
      <c r="A14" s="2" t="s">
        <v>18</v>
      </c>
      <c r="B14" s="3" t="s">
        <v>15</v>
      </c>
      <c r="C14" s="3" t="s">
        <v>16</v>
      </c>
      <c r="D14" s="3" t="s">
        <v>17</v>
      </c>
    </row>
    <row r="15" spans="1:16">
      <c r="A15" s="56"/>
      <c r="B15" s="4">
        <v>430.99</v>
      </c>
      <c r="C15" s="4">
        <v>1138.24</v>
      </c>
      <c r="D15" s="4">
        <v>199.66</v>
      </c>
    </row>
    <row r="16" spans="1:16">
      <c r="A16" s="56"/>
      <c r="B16" s="57"/>
      <c r="C16" s="93">
        <f>C15+D15</f>
        <v>1337.9</v>
      </c>
      <c r="D16" s="94"/>
    </row>
    <row r="17" spans="1:11">
      <c r="A17" s="98" t="s">
        <v>13</v>
      </c>
      <c r="B17" s="98"/>
      <c r="C17" s="98"/>
      <c r="D17" s="4">
        <f>B15+C16</f>
        <v>1768.89</v>
      </c>
    </row>
    <row r="18" spans="1:11">
      <c r="A18" s="61"/>
      <c r="B18" s="62"/>
      <c r="C18" s="62"/>
      <c r="D18" s="62"/>
      <c r="E18" s="51"/>
      <c r="F18" s="51"/>
      <c r="G18" s="51"/>
      <c r="H18" s="51"/>
      <c r="I18" s="51"/>
      <c r="J18" s="51"/>
      <c r="K18" s="51"/>
    </row>
    <row r="19" spans="1:11">
      <c r="A19" s="87" t="s">
        <v>36</v>
      </c>
      <c r="B19" s="87"/>
      <c r="C19" s="87"/>
      <c r="D19" s="87"/>
    </row>
    <row r="20" spans="1:11">
      <c r="A20" s="2" t="s">
        <v>18</v>
      </c>
      <c r="B20" s="3" t="s">
        <v>15</v>
      </c>
      <c r="C20" s="3" t="s">
        <v>16</v>
      </c>
      <c r="D20" s="3" t="s">
        <v>17</v>
      </c>
    </row>
    <row r="21" spans="1:11">
      <c r="A21" s="56"/>
      <c r="B21" s="4">
        <v>329.3</v>
      </c>
      <c r="C21" s="4">
        <v>653.1</v>
      </c>
      <c r="D21" s="4">
        <v>125.59</v>
      </c>
    </row>
    <row r="22" spans="1:11">
      <c r="A22" s="56"/>
      <c r="B22" s="57"/>
      <c r="C22" s="93">
        <f>C21+D21</f>
        <v>778.69</v>
      </c>
      <c r="D22" s="94"/>
    </row>
    <row r="23" spans="1:11">
      <c r="A23" s="98" t="s">
        <v>13</v>
      </c>
      <c r="B23" s="98"/>
      <c r="C23" s="98"/>
      <c r="D23" s="4">
        <f>B21+C22</f>
        <v>1107.99</v>
      </c>
    </row>
    <row r="24" spans="1:11">
      <c r="A24" s="58"/>
      <c r="B24" s="59"/>
      <c r="C24" s="59"/>
      <c r="D24" s="59"/>
      <c r="E24" s="51"/>
      <c r="F24" s="51"/>
      <c r="G24" s="51"/>
      <c r="H24" s="51"/>
      <c r="I24" s="51"/>
      <c r="J24" s="51"/>
      <c r="K24" s="51"/>
    </row>
    <row r="25" spans="1:11">
      <c r="A25" s="87" t="s">
        <v>37</v>
      </c>
      <c r="B25" s="87"/>
      <c r="C25" s="87"/>
      <c r="D25" s="87"/>
    </row>
    <row r="26" spans="1:11">
      <c r="A26" s="2" t="s">
        <v>18</v>
      </c>
      <c r="B26" s="3" t="s">
        <v>15</v>
      </c>
      <c r="C26" s="3" t="s">
        <v>16</v>
      </c>
      <c r="D26" s="3" t="s">
        <v>17</v>
      </c>
    </row>
    <row r="27" spans="1:11">
      <c r="A27" s="56"/>
      <c r="B27" s="4">
        <v>200</v>
      </c>
      <c r="C27" s="4">
        <v>164.42</v>
      </c>
      <c r="D27" s="4">
        <v>31.04</v>
      </c>
    </row>
    <row r="28" spans="1:11">
      <c r="A28" s="56"/>
      <c r="B28" s="57"/>
      <c r="C28" s="93">
        <f>C27+D27</f>
        <v>195.45999999999998</v>
      </c>
      <c r="D28" s="94"/>
    </row>
    <row r="29" spans="1:11">
      <c r="A29" s="98" t="s">
        <v>13</v>
      </c>
      <c r="B29" s="98"/>
      <c r="C29" s="98"/>
      <c r="D29" s="4">
        <f>B27+C28</f>
        <v>395.46</v>
      </c>
    </row>
    <row r="30" spans="1:11">
      <c r="A30" s="61"/>
      <c r="B30" s="62"/>
      <c r="C30" s="62"/>
      <c r="D30" s="62"/>
      <c r="E30" s="51"/>
      <c r="F30" s="51"/>
      <c r="G30" s="51"/>
      <c r="H30" s="51"/>
      <c r="I30" s="51"/>
      <c r="J30" s="51"/>
      <c r="K30" s="51"/>
    </row>
    <row r="31" spans="1:11" s="69" customFormat="1">
      <c r="A31" s="87" t="s">
        <v>38</v>
      </c>
      <c r="B31" s="87"/>
      <c r="C31" s="87"/>
      <c r="D31" s="87"/>
    </row>
    <row r="32" spans="1:11">
      <c r="A32" s="2" t="s">
        <v>18</v>
      </c>
      <c r="B32" s="3" t="s">
        <v>15</v>
      </c>
      <c r="C32" s="3" t="s">
        <v>16</v>
      </c>
      <c r="D32" s="3" t="s">
        <v>17</v>
      </c>
    </row>
    <row r="33" spans="1:11">
      <c r="A33" s="56"/>
      <c r="B33" s="4">
        <v>385.56</v>
      </c>
      <c r="C33" s="4">
        <v>938.14</v>
      </c>
      <c r="D33" s="4">
        <v>180.43</v>
      </c>
    </row>
    <row r="34" spans="1:11">
      <c r="A34" s="56"/>
      <c r="B34" s="57"/>
      <c r="C34" s="93">
        <f>C33+D33</f>
        <v>1118.57</v>
      </c>
      <c r="D34" s="94"/>
    </row>
    <row r="35" spans="1:11">
      <c r="A35" s="98" t="s">
        <v>13</v>
      </c>
      <c r="B35" s="98"/>
      <c r="C35" s="98"/>
      <c r="D35" s="4">
        <f>B33+C34</f>
        <v>1504.1299999999999</v>
      </c>
    </row>
    <row r="36" spans="1:11">
      <c r="A36" s="58"/>
      <c r="B36" s="59"/>
      <c r="C36" s="59"/>
      <c r="D36" s="59"/>
      <c r="E36" s="51"/>
      <c r="F36" s="51"/>
      <c r="G36" s="51"/>
      <c r="H36" s="51"/>
      <c r="I36" s="51"/>
      <c r="J36" s="51"/>
      <c r="K36" s="51"/>
    </row>
    <row r="37" spans="1:11">
      <c r="A37" s="87" t="s">
        <v>39</v>
      </c>
      <c r="B37" s="87"/>
      <c r="C37" s="87"/>
      <c r="D37" s="87"/>
    </row>
    <row r="38" spans="1:11">
      <c r="A38" s="2" t="s">
        <v>18</v>
      </c>
      <c r="B38" s="3" t="s">
        <v>15</v>
      </c>
      <c r="C38" s="3" t="s">
        <v>16</v>
      </c>
      <c r="D38" s="3" t="s">
        <v>17</v>
      </c>
    </row>
    <row r="39" spans="1:11">
      <c r="A39" s="56"/>
      <c r="B39" s="4">
        <v>288.43</v>
      </c>
      <c r="C39" s="4">
        <v>441.15</v>
      </c>
      <c r="D39" s="4">
        <v>84.89</v>
      </c>
    </row>
    <row r="40" spans="1:11">
      <c r="A40" s="56"/>
      <c r="B40" s="57"/>
      <c r="C40" s="93">
        <f>C39+D39</f>
        <v>526.04</v>
      </c>
      <c r="D40" s="94"/>
    </row>
    <row r="41" spans="1:11">
      <c r="A41" s="98" t="s">
        <v>13</v>
      </c>
      <c r="B41" s="98"/>
      <c r="C41" s="98"/>
      <c r="D41" s="4">
        <f>B39+C40</f>
        <v>814.47</v>
      </c>
    </row>
    <row r="42" spans="1:11">
      <c r="A42" s="61"/>
      <c r="B42" s="62"/>
      <c r="C42" s="62"/>
      <c r="D42" s="62"/>
      <c r="E42" s="51"/>
      <c r="F42" s="51"/>
      <c r="G42" s="51"/>
      <c r="H42" s="51"/>
      <c r="I42" s="51"/>
      <c r="J42" s="51"/>
      <c r="K42" s="51"/>
    </row>
    <row r="43" spans="1:11">
      <c r="A43" s="87" t="s">
        <v>40</v>
      </c>
      <c r="B43" s="87"/>
      <c r="C43" s="87"/>
      <c r="D43" s="87"/>
    </row>
    <row r="44" spans="1:11">
      <c r="A44" s="2" t="s">
        <v>18</v>
      </c>
      <c r="B44" s="3" t="s">
        <v>15</v>
      </c>
      <c r="C44" s="3" t="s">
        <v>16</v>
      </c>
      <c r="D44" s="3" t="s">
        <v>17</v>
      </c>
    </row>
    <row r="45" spans="1:11">
      <c r="A45" s="56"/>
      <c r="B45" s="4">
        <v>562.78</v>
      </c>
      <c r="C45" s="4">
        <v>1006.21</v>
      </c>
      <c r="D45" s="4">
        <v>193.13</v>
      </c>
    </row>
    <row r="46" spans="1:11">
      <c r="A46" s="56"/>
      <c r="B46" s="57"/>
      <c r="C46" s="93">
        <f>C45+D45</f>
        <v>1199.3400000000001</v>
      </c>
      <c r="D46" s="94"/>
    </row>
    <row r="47" spans="1:11">
      <c r="A47" s="98" t="s">
        <v>13</v>
      </c>
      <c r="B47" s="98"/>
      <c r="C47" s="98"/>
      <c r="D47" s="4">
        <f>B45+C46</f>
        <v>1762.1200000000001</v>
      </c>
    </row>
    <row r="48" spans="1:11">
      <c r="A48" s="61"/>
      <c r="B48" s="62"/>
      <c r="C48" s="62"/>
      <c r="D48" s="62"/>
      <c r="E48" s="51"/>
      <c r="F48" s="51"/>
      <c r="G48" s="51"/>
      <c r="H48" s="51"/>
      <c r="I48" s="51"/>
      <c r="J48" s="51"/>
      <c r="K48" s="51"/>
    </row>
    <row r="49" spans="1:11">
      <c r="A49" s="87" t="s">
        <v>44</v>
      </c>
      <c r="B49" s="87"/>
      <c r="C49" s="87"/>
      <c r="D49" s="87"/>
    </row>
    <row r="50" spans="1:11">
      <c r="A50" s="2" t="s">
        <v>18</v>
      </c>
      <c r="B50" s="3" t="s">
        <v>15</v>
      </c>
      <c r="C50" s="3" t="s">
        <v>16</v>
      </c>
      <c r="D50" s="3" t="s">
        <v>17</v>
      </c>
    </row>
    <row r="51" spans="1:11">
      <c r="A51" s="56"/>
      <c r="B51" s="4">
        <v>182.21</v>
      </c>
      <c r="C51" s="4">
        <v>249.15</v>
      </c>
      <c r="D51" s="4">
        <v>47.95</v>
      </c>
    </row>
    <row r="52" spans="1:11">
      <c r="A52" s="56"/>
      <c r="B52" s="57"/>
      <c r="C52" s="93">
        <f>C51+D51</f>
        <v>297.10000000000002</v>
      </c>
      <c r="D52" s="94"/>
    </row>
    <row r="53" spans="1:11">
      <c r="A53" s="98" t="s">
        <v>13</v>
      </c>
      <c r="B53" s="98"/>
      <c r="C53" s="98"/>
      <c r="D53" s="4">
        <f>B51+C52</f>
        <v>479.31000000000006</v>
      </c>
    </row>
    <row r="54" spans="1:11">
      <c r="A54" s="59"/>
      <c r="B54" s="59"/>
      <c r="C54" s="59"/>
      <c r="D54" s="59"/>
      <c r="E54" s="51"/>
      <c r="F54" s="51"/>
      <c r="G54" s="51"/>
      <c r="H54" s="51"/>
      <c r="I54" s="51"/>
      <c r="J54" s="51"/>
      <c r="K54" s="51"/>
    </row>
    <row r="55" spans="1:11">
      <c r="A55" s="87" t="s">
        <v>45</v>
      </c>
      <c r="B55" s="87"/>
      <c r="C55" s="87"/>
      <c r="D55" s="87"/>
    </row>
    <row r="56" spans="1:11">
      <c r="A56" s="2" t="s">
        <v>18</v>
      </c>
      <c r="B56" s="3" t="s">
        <v>15</v>
      </c>
      <c r="C56" s="3" t="s">
        <v>16</v>
      </c>
      <c r="D56" s="3" t="s">
        <v>17</v>
      </c>
    </row>
    <row r="57" spans="1:11">
      <c r="A57" s="56">
        <v>1836</v>
      </c>
      <c r="B57" s="63"/>
      <c r="C57" s="63">
        <v>22.94</v>
      </c>
      <c r="D57" s="63">
        <v>4.41</v>
      </c>
    </row>
    <row r="58" spans="1:11">
      <c r="A58" s="56"/>
      <c r="B58" s="4">
        <v>120.86</v>
      </c>
      <c r="C58" s="4">
        <f>SUM(C57)</f>
        <v>22.94</v>
      </c>
      <c r="D58" s="4">
        <f>SUM(D57)</f>
        <v>4.41</v>
      </c>
    </row>
    <row r="59" spans="1:11">
      <c r="A59" s="56"/>
      <c r="B59" s="57"/>
      <c r="C59" s="93">
        <f>C58+D58</f>
        <v>27.35</v>
      </c>
      <c r="D59" s="94"/>
    </row>
    <row r="60" spans="1:11">
      <c r="A60" s="98" t="s">
        <v>13</v>
      </c>
      <c r="B60" s="98"/>
      <c r="C60" s="98"/>
      <c r="D60" s="4">
        <f>B58+C59</f>
        <v>148.21</v>
      </c>
    </row>
    <row r="61" spans="1:11">
      <c r="A61" s="61"/>
      <c r="B61" s="62"/>
      <c r="C61" s="62"/>
      <c r="D61" s="62"/>
      <c r="E61" s="51"/>
      <c r="F61" s="51"/>
      <c r="G61" s="51"/>
      <c r="H61" s="51"/>
      <c r="I61" s="51"/>
      <c r="J61" s="51"/>
      <c r="K61" s="51"/>
    </row>
    <row r="62" spans="1:11">
      <c r="A62" s="87" t="s">
        <v>46</v>
      </c>
      <c r="B62" s="87"/>
      <c r="C62" s="87"/>
      <c r="D62" s="87"/>
    </row>
    <row r="63" spans="1:11">
      <c r="A63" s="2" t="s">
        <v>18</v>
      </c>
      <c r="B63" s="3" t="s">
        <v>15</v>
      </c>
      <c r="C63" s="3" t="s">
        <v>16</v>
      </c>
      <c r="D63" s="3" t="s">
        <v>17</v>
      </c>
    </row>
    <row r="64" spans="1:11">
      <c r="A64" s="56"/>
      <c r="B64" s="4">
        <v>447.79</v>
      </c>
      <c r="C64" s="4">
        <v>676.32</v>
      </c>
      <c r="D64" s="4">
        <v>130.08000000000001</v>
      </c>
    </row>
    <row r="65" spans="1:11">
      <c r="A65" s="56"/>
      <c r="B65" s="57"/>
      <c r="C65" s="93">
        <f>C64+D64</f>
        <v>806.40000000000009</v>
      </c>
      <c r="D65" s="94"/>
    </row>
    <row r="66" spans="1:11">
      <c r="A66" s="98" t="s">
        <v>13</v>
      </c>
      <c r="B66" s="98"/>
      <c r="C66" s="98"/>
      <c r="D66" s="4">
        <f>B64+C65</f>
        <v>1254.19</v>
      </c>
    </row>
    <row r="67" spans="1:11">
      <c r="A67" s="59"/>
      <c r="B67" s="59"/>
      <c r="C67" s="59"/>
      <c r="D67" s="59"/>
      <c r="E67" s="51"/>
      <c r="F67" s="51"/>
      <c r="G67" s="51"/>
      <c r="H67" s="51"/>
      <c r="I67" s="51"/>
      <c r="J67" s="51"/>
      <c r="K67" s="51"/>
    </row>
    <row r="68" spans="1:11">
      <c r="A68" s="87" t="s">
        <v>47</v>
      </c>
      <c r="B68" s="87"/>
      <c r="C68" s="87"/>
      <c r="D68" s="87"/>
    </row>
    <row r="69" spans="1:11">
      <c r="A69" s="2" t="s">
        <v>18</v>
      </c>
      <c r="B69" s="3" t="s">
        <v>15</v>
      </c>
      <c r="C69" s="3" t="s">
        <v>16</v>
      </c>
      <c r="D69" s="3" t="s">
        <v>17</v>
      </c>
    </row>
    <row r="70" spans="1:11">
      <c r="A70" s="56"/>
      <c r="B70" s="4">
        <v>569.16</v>
      </c>
      <c r="C70" s="4">
        <v>1716.21</v>
      </c>
      <c r="D70" s="4">
        <v>330.05</v>
      </c>
    </row>
    <row r="71" spans="1:11">
      <c r="A71" s="56"/>
      <c r="B71" s="57"/>
      <c r="C71" s="93">
        <f>C70+D70</f>
        <v>2046.26</v>
      </c>
      <c r="D71" s="94"/>
    </row>
    <row r="72" spans="1:11">
      <c r="A72" s="98" t="s">
        <v>13</v>
      </c>
      <c r="B72" s="98"/>
      <c r="C72" s="98"/>
      <c r="D72" s="4">
        <f>B70+C71</f>
        <v>2615.42</v>
      </c>
    </row>
    <row r="75" spans="1:11">
      <c r="B75" s="71" t="s">
        <v>63</v>
      </c>
      <c r="C75" s="71" t="s">
        <v>62</v>
      </c>
      <c r="D75" s="71" t="s">
        <v>61</v>
      </c>
    </row>
    <row r="76" spans="1:11">
      <c r="B76" s="72">
        <f>B70+B64+B58+B51+B45+B39+B33+B27+B21+B15+B9+B3</f>
        <v>4384.07</v>
      </c>
      <c r="C76" s="72">
        <f t="shared" ref="C76:D76" si="0">C70+C64+C58+C51+C45+C39+C33+C27+C21+C15+C9+C3</f>
        <v>10126.650000000001</v>
      </c>
      <c r="D76" s="72">
        <f t="shared" si="0"/>
        <v>1929.35</v>
      </c>
    </row>
    <row r="77" spans="1:11">
      <c r="B77" s="7"/>
      <c r="C77" s="7"/>
      <c r="D77" s="70">
        <f>C76+D76</f>
        <v>12056.000000000002</v>
      </c>
    </row>
    <row r="78" spans="1:11">
      <c r="B78" s="7"/>
      <c r="C78" s="7"/>
      <c r="D78" s="70">
        <f>B76+D77</f>
        <v>16440.07</v>
      </c>
    </row>
    <row r="81" spans="3:4">
      <c r="C81" s="84"/>
      <c r="D81" s="40"/>
    </row>
  </sheetData>
  <mergeCells count="36">
    <mergeCell ref="A1:D1"/>
    <mergeCell ref="A7:D7"/>
    <mergeCell ref="C10:D10"/>
    <mergeCell ref="A11:C11"/>
    <mergeCell ref="C4:D4"/>
    <mergeCell ref="A5:C5"/>
    <mergeCell ref="A23:C23"/>
    <mergeCell ref="A25:D25"/>
    <mergeCell ref="A13:D13"/>
    <mergeCell ref="C16:D16"/>
    <mergeCell ref="A17:C17"/>
    <mergeCell ref="A19:D19"/>
    <mergeCell ref="C22:D22"/>
    <mergeCell ref="A41:C41"/>
    <mergeCell ref="A43:D43"/>
    <mergeCell ref="C40:D40"/>
    <mergeCell ref="A37:D37"/>
    <mergeCell ref="C28:D28"/>
    <mergeCell ref="A29:C29"/>
    <mergeCell ref="A31:D31"/>
    <mergeCell ref="C34:D34"/>
    <mergeCell ref="A35:C35"/>
    <mergeCell ref="C46:D46"/>
    <mergeCell ref="A47:C47"/>
    <mergeCell ref="A49:D49"/>
    <mergeCell ref="C52:D52"/>
    <mergeCell ref="A53:C53"/>
    <mergeCell ref="A66:C66"/>
    <mergeCell ref="A68:D68"/>
    <mergeCell ref="C71:D71"/>
    <mergeCell ref="A72:C72"/>
    <mergeCell ref="A55:D55"/>
    <mergeCell ref="C59:D59"/>
    <mergeCell ref="A60:C60"/>
    <mergeCell ref="A62:D62"/>
    <mergeCell ref="C65:D6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3"/>
  <sheetViews>
    <sheetView topLeftCell="A49" workbookViewId="0">
      <selection activeCell="J83" sqref="J83"/>
    </sheetView>
  </sheetViews>
  <sheetFormatPr defaultRowHeight="15"/>
  <cols>
    <col min="1" max="1" width="7" style="64" bestFit="1" customWidth="1"/>
    <col min="2" max="2" width="13.5703125" style="52" bestFit="1" customWidth="1"/>
    <col min="3" max="3" width="19" style="52" bestFit="1" customWidth="1"/>
    <col min="4" max="4" width="15" style="52" bestFit="1" customWidth="1"/>
    <col min="5" max="6" width="9.140625" style="52"/>
    <col min="7" max="7" width="12.7109375" style="52" bestFit="1" customWidth="1"/>
    <col min="8" max="8" width="10.28515625" style="52" bestFit="1" customWidth="1"/>
    <col min="9" max="9" width="9.140625" style="52"/>
    <col min="10" max="10" width="13.5703125" style="52" bestFit="1" customWidth="1"/>
    <col min="11" max="12" width="9.140625" style="52"/>
    <col min="13" max="13" width="16.28515625" style="52" bestFit="1" customWidth="1"/>
    <col min="14" max="14" width="16.140625" style="52" bestFit="1" customWidth="1"/>
    <col min="15" max="15" width="13.5703125" style="52" bestFit="1" customWidth="1"/>
    <col min="16" max="16384" width="9.140625" style="52"/>
  </cols>
  <sheetData>
    <row r="1" spans="1:15" ht="15.75">
      <c r="A1" s="87" t="s">
        <v>41</v>
      </c>
      <c r="B1" s="87"/>
      <c r="C1" s="87"/>
      <c r="D1" s="87"/>
    </row>
    <row r="2" spans="1:15" ht="15.75">
      <c r="A2" s="2" t="s">
        <v>18</v>
      </c>
      <c r="B2" s="3" t="s">
        <v>15</v>
      </c>
      <c r="C2" s="3" t="s">
        <v>16</v>
      </c>
      <c r="D2" s="3" t="s">
        <v>17</v>
      </c>
      <c r="F2" s="52" t="s">
        <v>59</v>
      </c>
      <c r="G2" s="54"/>
      <c r="J2" s="53"/>
    </row>
    <row r="3" spans="1:15" ht="15.75">
      <c r="A3" s="56"/>
      <c r="B3" s="4">
        <v>121.33</v>
      </c>
      <c r="C3" s="4">
        <v>255.27</v>
      </c>
      <c r="D3" s="4">
        <v>49.08</v>
      </c>
      <c r="F3" s="52" t="s">
        <v>60</v>
      </c>
      <c r="I3" s="52" t="s">
        <v>63</v>
      </c>
      <c r="J3" s="1">
        <v>113.38</v>
      </c>
      <c r="K3" s="1"/>
      <c r="L3" s="1"/>
      <c r="M3" s="1"/>
      <c r="N3" s="1"/>
      <c r="O3" s="1"/>
    </row>
    <row r="4" spans="1:15" ht="15.75">
      <c r="A4" s="56"/>
      <c r="B4" s="57"/>
      <c r="C4" s="93">
        <f>C3+D3</f>
        <v>304.35000000000002</v>
      </c>
      <c r="D4" s="94"/>
      <c r="F4" s="52" t="s">
        <v>60</v>
      </c>
      <c r="I4" s="52" t="s">
        <v>62</v>
      </c>
      <c r="J4" s="1">
        <v>255.27</v>
      </c>
      <c r="K4" s="1"/>
      <c r="L4" s="1"/>
      <c r="M4" s="53"/>
      <c r="N4" s="53"/>
      <c r="O4" s="53"/>
    </row>
    <row r="5" spans="1:15" ht="15.75">
      <c r="A5" s="98" t="s">
        <v>13</v>
      </c>
      <c r="B5" s="98"/>
      <c r="C5" s="98"/>
      <c r="D5" s="4">
        <f>B3+C4</f>
        <v>425.68</v>
      </c>
      <c r="F5" s="52" t="s">
        <v>60</v>
      </c>
      <c r="I5" s="52" t="s">
        <v>61</v>
      </c>
      <c r="J5" s="1">
        <v>49.09</v>
      </c>
      <c r="K5" s="1"/>
      <c r="L5" s="1"/>
      <c r="M5" s="53"/>
      <c r="N5" s="53"/>
      <c r="O5" s="53"/>
    </row>
    <row r="6" spans="1:15" ht="15.75">
      <c r="A6" s="61"/>
      <c r="B6" s="62"/>
      <c r="C6" s="62"/>
      <c r="D6" s="62"/>
      <c r="E6" s="59"/>
      <c r="F6" s="51"/>
      <c r="G6" s="51"/>
      <c r="H6" s="51"/>
      <c r="I6" s="51"/>
      <c r="J6" s="51"/>
      <c r="K6" s="1"/>
      <c r="L6" s="1"/>
      <c r="M6" s="1"/>
      <c r="N6" s="1"/>
      <c r="O6" s="1"/>
    </row>
    <row r="7" spans="1:15" ht="15.75">
      <c r="A7" s="87" t="s">
        <v>48</v>
      </c>
      <c r="B7" s="87"/>
      <c r="C7" s="87"/>
      <c r="D7" s="87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>
      <c r="A8" s="2" t="s">
        <v>18</v>
      </c>
      <c r="B8" s="3" t="s">
        <v>15</v>
      </c>
      <c r="C8" s="3" t="s">
        <v>16</v>
      </c>
      <c r="D8" s="3" t="s">
        <v>17</v>
      </c>
      <c r="F8" s="52" t="s">
        <v>59</v>
      </c>
    </row>
    <row r="9" spans="1:15" ht="15.75">
      <c r="A9" s="56"/>
      <c r="B9" s="4">
        <v>187.28</v>
      </c>
      <c r="C9" s="4">
        <v>382.63</v>
      </c>
      <c r="D9" s="4">
        <v>73.569999999999993</v>
      </c>
      <c r="F9" s="52" t="s">
        <v>60</v>
      </c>
      <c r="I9" s="52" t="s">
        <v>63</v>
      </c>
      <c r="J9" s="52">
        <v>174.41</v>
      </c>
    </row>
    <row r="10" spans="1:15" ht="15.75">
      <c r="A10" s="56"/>
      <c r="B10" s="57"/>
      <c r="C10" s="93">
        <f>C9+D9</f>
        <v>456.2</v>
      </c>
      <c r="D10" s="94"/>
      <c r="F10" s="52" t="s">
        <v>60</v>
      </c>
      <c r="I10" s="52" t="s">
        <v>62</v>
      </c>
      <c r="J10" s="52">
        <v>337.15</v>
      </c>
    </row>
    <row r="11" spans="1:15" ht="15.75">
      <c r="A11" s="98" t="s">
        <v>13</v>
      </c>
      <c r="B11" s="98"/>
      <c r="C11" s="98"/>
      <c r="D11" s="4">
        <f>B9+C10</f>
        <v>643.48</v>
      </c>
      <c r="F11" s="52" t="s">
        <v>60</v>
      </c>
      <c r="I11" s="52" t="s">
        <v>61</v>
      </c>
      <c r="J11" s="52">
        <v>64.83</v>
      </c>
    </row>
    <row r="12" spans="1:15">
      <c r="A12" s="58"/>
      <c r="B12" s="59"/>
      <c r="C12" s="59"/>
      <c r="D12" s="59"/>
      <c r="E12" s="59"/>
      <c r="F12" s="59"/>
      <c r="G12" s="59"/>
      <c r="H12" s="59"/>
      <c r="I12" s="59"/>
      <c r="J12" s="59"/>
    </row>
    <row r="13" spans="1:15" ht="15.75">
      <c r="A13" s="87" t="s">
        <v>49</v>
      </c>
      <c r="B13" s="87"/>
      <c r="C13" s="87"/>
      <c r="D13" s="87"/>
    </row>
    <row r="14" spans="1:15" ht="15.75">
      <c r="A14" s="2" t="s">
        <v>18</v>
      </c>
      <c r="B14" s="3" t="s">
        <v>15</v>
      </c>
      <c r="C14" s="3" t="s">
        <v>16</v>
      </c>
      <c r="D14" s="3" t="s">
        <v>17</v>
      </c>
    </row>
    <row r="15" spans="1:15" ht="15.75">
      <c r="A15" s="56"/>
      <c r="B15" s="4">
        <v>241.64</v>
      </c>
      <c r="C15" s="4">
        <v>145.97999999999999</v>
      </c>
      <c r="D15" s="4">
        <v>26.99</v>
      </c>
    </row>
    <row r="16" spans="1:15" ht="15.75">
      <c r="A16" s="56"/>
      <c r="B16" s="57"/>
      <c r="C16" s="93">
        <f>C15+D15</f>
        <v>172.97</v>
      </c>
      <c r="D16" s="94"/>
    </row>
    <row r="17" spans="1:10" ht="15.75">
      <c r="A17" s="98" t="s">
        <v>13</v>
      </c>
      <c r="B17" s="98"/>
      <c r="C17" s="98"/>
      <c r="D17" s="4">
        <f>B15+C16</f>
        <v>414.61</v>
      </c>
    </row>
    <row r="18" spans="1:10">
      <c r="A18" s="61"/>
      <c r="B18" s="62"/>
      <c r="C18" s="62"/>
      <c r="D18" s="62"/>
      <c r="E18" s="59"/>
      <c r="F18" s="59"/>
      <c r="G18" s="59"/>
      <c r="H18" s="59"/>
      <c r="I18" s="59"/>
      <c r="J18" s="59"/>
    </row>
    <row r="19" spans="1:10" ht="15.75">
      <c r="A19" s="87" t="s">
        <v>50</v>
      </c>
      <c r="B19" s="87"/>
      <c r="C19" s="87"/>
      <c r="D19" s="87"/>
    </row>
    <row r="20" spans="1:10" ht="15.75">
      <c r="A20" s="2" t="s">
        <v>18</v>
      </c>
      <c r="B20" s="3" t="s">
        <v>15</v>
      </c>
      <c r="C20" s="3" t="s">
        <v>16</v>
      </c>
      <c r="D20" s="3" t="s">
        <v>17</v>
      </c>
      <c r="F20" s="52" t="s">
        <v>59</v>
      </c>
      <c r="G20" s="54">
        <v>37407</v>
      </c>
      <c r="J20" s="68">
        <v>519.76</v>
      </c>
    </row>
    <row r="21" spans="1:10">
      <c r="A21" s="56">
        <v>2121</v>
      </c>
      <c r="B21" s="63"/>
      <c r="C21" s="63">
        <v>84.41</v>
      </c>
      <c r="D21" s="63"/>
    </row>
    <row r="22" spans="1:10">
      <c r="A22" s="56">
        <v>2126</v>
      </c>
      <c r="B22" s="63"/>
      <c r="C22" s="63">
        <v>9.82</v>
      </c>
      <c r="D22" s="63"/>
    </row>
    <row r="23" spans="1:10" ht="15.75">
      <c r="A23" s="56"/>
      <c r="B23" s="4">
        <v>4.68</v>
      </c>
      <c r="C23" s="4">
        <f>SUM(C21:C22)</f>
        <v>94.22999999999999</v>
      </c>
      <c r="D23" s="4">
        <f>SUM(D21:D22)</f>
        <v>0</v>
      </c>
      <c r="F23" s="52" t="s">
        <v>60</v>
      </c>
      <c r="G23" s="54">
        <v>37390</v>
      </c>
      <c r="H23" s="52">
        <v>1659583</v>
      </c>
      <c r="I23" s="52" t="s">
        <v>63</v>
      </c>
      <c r="J23" s="68">
        <v>778.79</v>
      </c>
    </row>
    <row r="24" spans="1:10" ht="15.75">
      <c r="A24" s="56"/>
      <c r="B24" s="57"/>
      <c r="C24" s="93">
        <f>C23+D23</f>
        <v>94.22999999999999</v>
      </c>
      <c r="D24" s="94"/>
      <c r="F24" s="52" t="s">
        <v>60</v>
      </c>
      <c r="G24" s="54">
        <v>37390</v>
      </c>
      <c r="H24" s="52">
        <v>1659587</v>
      </c>
      <c r="I24" s="52" t="s">
        <v>62</v>
      </c>
      <c r="J24" s="68">
        <v>2579.5300000000002</v>
      </c>
    </row>
    <row r="25" spans="1:10" ht="15.75">
      <c r="A25" s="98" t="s">
        <v>13</v>
      </c>
      <c r="B25" s="98"/>
      <c r="C25" s="98"/>
      <c r="D25" s="4">
        <f>B23+C24</f>
        <v>98.91</v>
      </c>
      <c r="F25" s="52" t="s">
        <v>60</v>
      </c>
      <c r="G25" s="54">
        <v>37390</v>
      </c>
      <c r="H25" s="52">
        <v>1659588</v>
      </c>
      <c r="I25" s="52" t="s">
        <v>61</v>
      </c>
      <c r="J25" s="68">
        <v>496.06</v>
      </c>
    </row>
    <row r="26" spans="1:10">
      <c r="A26" s="61"/>
      <c r="B26" s="62"/>
      <c r="C26" s="62"/>
      <c r="D26" s="62"/>
      <c r="E26" s="59"/>
      <c r="F26" s="59"/>
      <c r="G26" s="59"/>
      <c r="H26" s="59"/>
      <c r="I26" s="59"/>
      <c r="J26" s="59"/>
    </row>
    <row r="27" spans="1:10" ht="15.75">
      <c r="A27" s="87" t="s">
        <v>51</v>
      </c>
      <c r="B27" s="87"/>
      <c r="C27" s="87"/>
      <c r="D27" s="87"/>
    </row>
    <row r="28" spans="1:10" ht="15.75">
      <c r="A28" s="2" t="s">
        <v>18</v>
      </c>
      <c r="B28" s="3" t="s">
        <v>15</v>
      </c>
      <c r="C28" s="3" t="s">
        <v>16</v>
      </c>
      <c r="D28" s="3" t="s">
        <v>17</v>
      </c>
      <c r="F28" s="52" t="s">
        <v>59</v>
      </c>
      <c r="G28" s="54">
        <v>37419</v>
      </c>
      <c r="J28" s="68">
        <v>21.65</v>
      </c>
    </row>
    <row r="29" spans="1:10" ht="15.75">
      <c r="A29" s="56"/>
      <c r="B29" s="4">
        <v>4.82</v>
      </c>
      <c r="C29" s="4">
        <v>0</v>
      </c>
      <c r="D29" s="4">
        <v>0</v>
      </c>
      <c r="F29" s="52" t="s">
        <v>60</v>
      </c>
      <c r="G29" s="54">
        <v>37425</v>
      </c>
      <c r="H29" s="52">
        <v>1659584</v>
      </c>
      <c r="I29" s="52" t="s">
        <v>63</v>
      </c>
      <c r="J29" s="68">
        <v>190.06</v>
      </c>
    </row>
    <row r="30" spans="1:10" ht="15.75">
      <c r="A30" s="56"/>
      <c r="B30" s="57"/>
      <c r="C30" s="93">
        <f>C29+D29</f>
        <v>0</v>
      </c>
      <c r="D30" s="94"/>
      <c r="F30" s="52" t="s">
        <v>60</v>
      </c>
      <c r="G30" s="54">
        <v>37425</v>
      </c>
      <c r="H30" s="52">
        <v>1659585</v>
      </c>
      <c r="I30" s="52" t="s">
        <v>62</v>
      </c>
      <c r="J30" s="68">
        <v>314.10000000000002</v>
      </c>
    </row>
    <row r="31" spans="1:10" ht="15.75">
      <c r="A31" s="98" t="s">
        <v>13</v>
      </c>
      <c r="B31" s="98"/>
      <c r="C31" s="98"/>
      <c r="D31" s="4">
        <f>B29+C30</f>
        <v>4.82</v>
      </c>
      <c r="F31" s="52" t="s">
        <v>60</v>
      </c>
      <c r="G31" s="54">
        <v>37425</v>
      </c>
      <c r="H31" s="52">
        <v>1659586</v>
      </c>
      <c r="I31" s="52" t="s">
        <v>61</v>
      </c>
      <c r="J31" s="68">
        <v>60.41</v>
      </c>
    </row>
    <row r="32" spans="1:10">
      <c r="A32" s="62"/>
      <c r="B32" s="62"/>
      <c r="C32" s="62"/>
      <c r="D32" s="62"/>
      <c r="E32" s="59"/>
      <c r="F32" s="59"/>
      <c r="G32" s="59"/>
      <c r="H32" s="59"/>
      <c r="I32" s="59"/>
      <c r="J32" s="59"/>
    </row>
    <row r="33" spans="1:10" ht="15.75">
      <c r="A33" s="87" t="s">
        <v>52</v>
      </c>
      <c r="B33" s="87"/>
      <c r="C33" s="87"/>
      <c r="D33" s="87"/>
    </row>
    <row r="34" spans="1:10" ht="15.75">
      <c r="A34" s="2" t="s">
        <v>18</v>
      </c>
      <c r="B34" s="3" t="s">
        <v>15</v>
      </c>
      <c r="C34" s="3" t="s">
        <v>16</v>
      </c>
      <c r="D34" s="3" t="s">
        <v>17</v>
      </c>
    </row>
    <row r="35" spans="1:10">
      <c r="A35" s="56">
        <v>2187</v>
      </c>
      <c r="B35" s="63"/>
      <c r="C35" s="63">
        <v>191.82</v>
      </c>
      <c r="D35" s="63">
        <v>36.880000000000003</v>
      </c>
    </row>
    <row r="36" spans="1:10">
      <c r="A36" s="56">
        <v>2208</v>
      </c>
      <c r="B36" s="63"/>
      <c r="C36" s="63">
        <v>77.63</v>
      </c>
      <c r="D36" s="63"/>
    </row>
    <row r="37" spans="1:10" ht="15.75">
      <c r="A37" s="56"/>
      <c r="B37" s="4">
        <v>252.34</v>
      </c>
      <c r="C37" s="4">
        <f>SUM(C35:C36)</f>
        <v>269.45</v>
      </c>
      <c r="D37" s="4">
        <f>SUM(D35:D36)</f>
        <v>36.880000000000003</v>
      </c>
    </row>
    <row r="38" spans="1:10" ht="15.75">
      <c r="A38" s="56"/>
      <c r="B38" s="57"/>
      <c r="C38" s="93">
        <f>C37+D37</f>
        <v>306.33</v>
      </c>
      <c r="D38" s="94"/>
    </row>
    <row r="39" spans="1:10" ht="15.75">
      <c r="A39" s="98" t="s">
        <v>13</v>
      </c>
      <c r="B39" s="98"/>
      <c r="C39" s="98"/>
      <c r="D39" s="4">
        <f>B37+C38</f>
        <v>558.66999999999996</v>
      </c>
    </row>
    <row r="40" spans="1:10">
      <c r="A40" s="58"/>
      <c r="B40" s="59"/>
      <c r="C40" s="59"/>
      <c r="D40" s="59"/>
      <c r="E40" s="59"/>
      <c r="F40" s="59"/>
      <c r="G40" s="59"/>
      <c r="H40" s="59"/>
      <c r="I40" s="59"/>
      <c r="J40" s="59"/>
    </row>
    <row r="41" spans="1:10" ht="15.75">
      <c r="A41" s="87" t="s">
        <v>53</v>
      </c>
      <c r="B41" s="87"/>
      <c r="C41" s="87"/>
      <c r="D41" s="87"/>
    </row>
    <row r="42" spans="1:10" ht="15.75">
      <c r="A42" s="2" t="s">
        <v>18</v>
      </c>
      <c r="B42" s="3" t="s">
        <v>15</v>
      </c>
      <c r="C42" s="3" t="s">
        <v>16</v>
      </c>
      <c r="D42" s="3" t="s">
        <v>17</v>
      </c>
    </row>
    <row r="43" spans="1:10" ht="15.75">
      <c r="A43" s="56"/>
      <c r="B43" s="4">
        <v>465.96</v>
      </c>
      <c r="C43" s="4">
        <v>1093.83</v>
      </c>
      <c r="D43" s="4">
        <v>210.32</v>
      </c>
    </row>
    <row r="44" spans="1:10" ht="15.75">
      <c r="A44" s="56"/>
      <c r="B44" s="57"/>
      <c r="C44" s="93">
        <f>C43+D43</f>
        <v>1304.1499999999999</v>
      </c>
      <c r="D44" s="94"/>
    </row>
    <row r="45" spans="1:10" ht="15.75">
      <c r="A45" s="98" t="s">
        <v>13</v>
      </c>
      <c r="B45" s="98"/>
      <c r="C45" s="98"/>
      <c r="D45" s="4">
        <f>B43+C44</f>
        <v>1770.11</v>
      </c>
    </row>
    <row r="46" spans="1:10">
      <c r="A46" s="61"/>
      <c r="B46" s="62"/>
      <c r="C46" s="62"/>
      <c r="D46" s="62"/>
      <c r="E46" s="59"/>
      <c r="F46" s="59"/>
      <c r="G46" s="59"/>
      <c r="H46" s="59"/>
      <c r="I46" s="59"/>
      <c r="J46" s="59"/>
    </row>
    <row r="47" spans="1:10" ht="15.75">
      <c r="A47" s="87" t="s">
        <v>54</v>
      </c>
      <c r="B47" s="87"/>
      <c r="C47" s="87"/>
      <c r="D47" s="87"/>
    </row>
    <row r="48" spans="1:10" ht="15.75">
      <c r="A48" s="2" t="s">
        <v>18</v>
      </c>
      <c r="B48" s="3" t="s">
        <v>15</v>
      </c>
      <c r="C48" s="3" t="s">
        <v>16</v>
      </c>
      <c r="D48" s="3" t="s">
        <v>17</v>
      </c>
    </row>
    <row r="49" spans="1:10" ht="15.75">
      <c r="A49" s="56"/>
      <c r="B49" s="4">
        <v>451.71</v>
      </c>
      <c r="C49" s="4">
        <v>897.12</v>
      </c>
      <c r="D49" s="4">
        <v>172.45</v>
      </c>
    </row>
    <row r="50" spans="1:10" ht="15.75">
      <c r="A50" s="56"/>
      <c r="B50" s="57"/>
      <c r="C50" s="93">
        <f>C49+D49</f>
        <v>1069.57</v>
      </c>
      <c r="D50" s="94"/>
    </row>
    <row r="51" spans="1:10" ht="15.75">
      <c r="A51" s="98" t="s">
        <v>13</v>
      </c>
      <c r="B51" s="98"/>
      <c r="C51" s="98"/>
      <c r="D51" s="4">
        <f>B49+C50</f>
        <v>1521.28</v>
      </c>
    </row>
    <row r="52" spans="1:10">
      <c r="A52" s="61"/>
      <c r="B52" s="62"/>
      <c r="C52" s="62"/>
      <c r="D52" s="62"/>
      <c r="E52" s="59"/>
      <c r="F52" s="59"/>
      <c r="G52" s="59"/>
      <c r="H52" s="59"/>
      <c r="I52" s="59"/>
      <c r="J52" s="59"/>
    </row>
    <row r="53" spans="1:10" ht="15.75">
      <c r="A53" s="87" t="s">
        <v>55</v>
      </c>
      <c r="B53" s="87"/>
      <c r="C53" s="87"/>
      <c r="D53" s="87"/>
    </row>
    <row r="54" spans="1:10" ht="15.75">
      <c r="A54" s="2" t="s">
        <v>18</v>
      </c>
      <c r="B54" s="3" t="s">
        <v>15</v>
      </c>
      <c r="C54" s="3" t="s">
        <v>16</v>
      </c>
      <c r="D54" s="3" t="s">
        <v>17</v>
      </c>
    </row>
    <row r="55" spans="1:10" ht="15.75">
      <c r="A55" s="56"/>
      <c r="B55" s="4">
        <v>213.51</v>
      </c>
      <c r="C55" s="4">
        <v>97.85</v>
      </c>
      <c r="D55" s="4">
        <v>18.809999999999999</v>
      </c>
    </row>
    <row r="56" spans="1:10" ht="15.75">
      <c r="A56" s="56"/>
      <c r="B56" s="57"/>
      <c r="C56" s="93">
        <f>C55+D55</f>
        <v>116.66</v>
      </c>
      <c r="D56" s="94"/>
    </row>
    <row r="57" spans="1:10" ht="15.75">
      <c r="A57" s="98" t="s">
        <v>13</v>
      </c>
      <c r="B57" s="98"/>
      <c r="C57" s="98"/>
      <c r="D57" s="4">
        <f>B55+C56</f>
        <v>330.16999999999996</v>
      </c>
    </row>
    <row r="58" spans="1:10">
      <c r="A58" s="61"/>
      <c r="B58" s="62"/>
      <c r="C58" s="62"/>
      <c r="D58" s="62"/>
      <c r="E58" s="59"/>
      <c r="F58" s="59"/>
      <c r="G58" s="59"/>
      <c r="H58" s="59"/>
      <c r="I58" s="59"/>
      <c r="J58" s="59"/>
    </row>
    <row r="59" spans="1:10" ht="15.75">
      <c r="A59" s="87" t="s">
        <v>56</v>
      </c>
      <c r="B59" s="87"/>
      <c r="C59" s="87"/>
      <c r="D59" s="87"/>
    </row>
    <row r="60" spans="1:10" ht="15.75">
      <c r="A60" s="2" t="s">
        <v>18</v>
      </c>
      <c r="B60" s="3" t="s">
        <v>15</v>
      </c>
      <c r="C60" s="3" t="s">
        <v>16</v>
      </c>
      <c r="D60" s="3" t="s">
        <v>17</v>
      </c>
    </row>
    <row r="61" spans="1:10" ht="15.75">
      <c r="A61" s="56"/>
      <c r="B61" s="4">
        <v>311.39</v>
      </c>
      <c r="C61" s="4">
        <v>423.3</v>
      </c>
      <c r="D61" s="4">
        <v>81.39</v>
      </c>
    </row>
    <row r="62" spans="1:10" ht="15.75">
      <c r="A62" s="56"/>
      <c r="B62" s="57"/>
      <c r="C62" s="93">
        <f>C61+D61</f>
        <v>504.69</v>
      </c>
      <c r="D62" s="94"/>
    </row>
    <row r="63" spans="1:10" ht="15.75">
      <c r="A63" s="98" t="s">
        <v>13</v>
      </c>
      <c r="B63" s="98"/>
      <c r="C63" s="98"/>
      <c r="D63" s="4">
        <f>B61+C62</f>
        <v>816.07999999999993</v>
      </c>
    </row>
    <row r="64" spans="1:10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ht="15.75">
      <c r="A65" s="87" t="s">
        <v>42</v>
      </c>
      <c r="B65" s="87"/>
      <c r="C65" s="87"/>
      <c r="D65" s="87"/>
    </row>
    <row r="66" spans="1:10" ht="15.75">
      <c r="A66" s="2" t="s">
        <v>18</v>
      </c>
      <c r="B66" s="3" t="s">
        <v>15</v>
      </c>
      <c r="C66" s="3" t="s">
        <v>16</v>
      </c>
      <c r="D66" s="3" t="s">
        <v>17</v>
      </c>
    </row>
    <row r="67" spans="1:10" ht="15.75">
      <c r="A67" s="56"/>
      <c r="B67" s="4">
        <v>409.58</v>
      </c>
      <c r="C67" s="4">
        <v>1229.28</v>
      </c>
      <c r="D67" s="4">
        <v>236.37</v>
      </c>
    </row>
    <row r="68" spans="1:10" ht="15.75">
      <c r="A68" s="56"/>
      <c r="B68" s="57"/>
      <c r="C68" s="93">
        <f>C67+D67</f>
        <v>1465.65</v>
      </c>
      <c r="D68" s="94"/>
    </row>
    <row r="69" spans="1:10" ht="15.75">
      <c r="A69" s="98" t="s">
        <v>13</v>
      </c>
      <c r="B69" s="98"/>
      <c r="C69" s="98"/>
      <c r="D69" s="4">
        <f>B67+C68</f>
        <v>1875.23</v>
      </c>
    </row>
    <row r="70" spans="1:10">
      <c r="A70" s="61"/>
      <c r="B70" s="62"/>
      <c r="C70" s="62"/>
      <c r="D70" s="62"/>
      <c r="E70" s="59"/>
      <c r="F70" s="59"/>
      <c r="G70" s="59"/>
      <c r="H70" s="59"/>
      <c r="I70" s="59"/>
      <c r="J70" s="59"/>
    </row>
    <row r="71" spans="1:10" ht="15.75">
      <c r="A71" s="87" t="s">
        <v>43</v>
      </c>
      <c r="B71" s="87"/>
      <c r="C71" s="87"/>
      <c r="D71" s="87"/>
    </row>
    <row r="72" spans="1:10" ht="15.75">
      <c r="A72" s="2" t="s">
        <v>18</v>
      </c>
      <c r="B72" s="3" t="s">
        <v>15</v>
      </c>
      <c r="C72" s="3" t="s">
        <v>16</v>
      </c>
      <c r="D72" s="3" t="s">
        <v>17</v>
      </c>
    </row>
    <row r="73" spans="1:10" ht="15.75">
      <c r="A73" s="56"/>
      <c r="B73" s="4">
        <v>461.08</v>
      </c>
      <c r="C73" s="4">
        <v>822.37</v>
      </c>
      <c r="D73" s="4">
        <v>158.41</v>
      </c>
    </row>
    <row r="74" spans="1:10" ht="15.75">
      <c r="A74" s="56"/>
      <c r="B74" s="57"/>
      <c r="C74" s="93">
        <f>C73+D73</f>
        <v>980.78</v>
      </c>
      <c r="D74" s="94"/>
    </row>
    <row r="75" spans="1:10" ht="15.75">
      <c r="A75" s="98" t="s">
        <v>13</v>
      </c>
      <c r="B75" s="98"/>
      <c r="C75" s="98"/>
      <c r="D75" s="4">
        <f>B73+C74</f>
        <v>1441.86</v>
      </c>
    </row>
    <row r="78" spans="1:10">
      <c r="B78" s="71" t="s">
        <v>63</v>
      </c>
      <c r="C78" s="71" t="s">
        <v>62</v>
      </c>
      <c r="D78" s="71" t="s">
        <v>61</v>
      </c>
    </row>
    <row r="79" spans="1:10">
      <c r="B79" s="72">
        <f>B73+B67+B61+B55+B49+B43+B37+B29+B23+B15+B9+B3</f>
        <v>3125.32</v>
      </c>
      <c r="C79" s="72">
        <f t="shared" ref="C79:D79" si="0">C73+C67+C61+C55+C49+C43+C37+C29+C23+C15+C9+C3</f>
        <v>5711.3099999999995</v>
      </c>
      <c r="D79" s="72">
        <f t="shared" si="0"/>
        <v>1064.27</v>
      </c>
      <c r="J79" s="52">
        <f>J31+J30+J29+J28+J25+J24+J23+J20</f>
        <v>4960.3600000000006</v>
      </c>
    </row>
    <row r="80" spans="1:10">
      <c r="B80" s="7"/>
      <c r="C80" s="7"/>
      <c r="D80" s="70">
        <f>C79+D79</f>
        <v>6775.58</v>
      </c>
    </row>
    <row r="81" spans="2:10">
      <c r="B81" s="7"/>
      <c r="C81" s="7"/>
      <c r="D81" s="70">
        <f>B79+D80</f>
        <v>9900.9</v>
      </c>
      <c r="I81" s="86" t="s">
        <v>70</v>
      </c>
      <c r="J81" s="52">
        <f>J20+J23+J28+J29</f>
        <v>1510.26</v>
      </c>
    </row>
    <row r="82" spans="2:10">
      <c r="I82" s="86" t="s">
        <v>71</v>
      </c>
      <c r="J82" s="52">
        <f>J23+J29</f>
        <v>968.84999999999991</v>
      </c>
    </row>
    <row r="83" spans="2:10">
      <c r="C83" s="84"/>
      <c r="D83" s="40"/>
    </row>
  </sheetData>
  <mergeCells count="36">
    <mergeCell ref="C4:D4"/>
    <mergeCell ref="A5:C5"/>
    <mergeCell ref="A1:D1"/>
    <mergeCell ref="A41:D41"/>
    <mergeCell ref="C44:D44"/>
    <mergeCell ref="A45:C45"/>
    <mergeCell ref="A17:C17"/>
    <mergeCell ref="A19:D19"/>
    <mergeCell ref="A47:D47"/>
    <mergeCell ref="C50:D50"/>
    <mergeCell ref="A51:C51"/>
    <mergeCell ref="A53:D53"/>
    <mergeCell ref="C56:D56"/>
    <mergeCell ref="A57:C57"/>
    <mergeCell ref="A59:D59"/>
    <mergeCell ref="C62:D62"/>
    <mergeCell ref="A63:C63"/>
    <mergeCell ref="A65:D65"/>
    <mergeCell ref="C68:D68"/>
    <mergeCell ref="A69:C69"/>
    <mergeCell ref="A71:D71"/>
    <mergeCell ref="C74:D74"/>
    <mergeCell ref="A75:C75"/>
    <mergeCell ref="A7:D7"/>
    <mergeCell ref="C10:D10"/>
    <mergeCell ref="A11:C11"/>
    <mergeCell ref="A13:D13"/>
    <mergeCell ref="C16:D16"/>
    <mergeCell ref="A33:D33"/>
    <mergeCell ref="C38:D38"/>
    <mergeCell ref="A39:C39"/>
    <mergeCell ref="C24:D24"/>
    <mergeCell ref="A25:C25"/>
    <mergeCell ref="A27:D27"/>
    <mergeCell ref="C30:D30"/>
    <mergeCell ref="A31:C3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1998</vt:lpstr>
      <vt:lpstr>1999</vt:lpstr>
      <vt:lpstr>2000</vt:lpstr>
      <vt:lpstr>2001</vt:lpstr>
      <vt:lpstr>2002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2018-01-22T08:44:43Z</cp:lastPrinted>
  <dcterms:created xsi:type="dcterms:W3CDTF">2015-01-31T22:06:11Z</dcterms:created>
  <dcterms:modified xsi:type="dcterms:W3CDTF">2019-09-28T08:35:11Z</dcterms:modified>
</cp:coreProperties>
</file>