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9" sheetId="5" r:id="rId1"/>
  </sheets>
  <calcPr calcId="125725"/>
</workbook>
</file>

<file path=xl/calcChain.xml><?xml version="1.0" encoding="utf-8"?>
<calcChain xmlns="http://schemas.openxmlformats.org/spreadsheetml/2006/main">
  <c r="AP100" i="5"/>
  <c r="AN28"/>
  <c r="AN27"/>
  <c r="AP26" l="1"/>
  <c r="AK283" l="1"/>
  <c r="J283"/>
  <c r="K283"/>
  <c r="L283"/>
  <c r="M283"/>
  <c r="N283"/>
  <c r="O283"/>
  <c r="P283"/>
  <c r="Q283"/>
  <c r="R283"/>
  <c r="S283"/>
  <c r="AN222"/>
  <c r="AN223"/>
  <c r="AN225"/>
  <c r="AN226"/>
  <c r="AN227"/>
  <c r="E222"/>
  <c r="AN216"/>
  <c r="AN215"/>
  <c r="AN214"/>
  <c r="AN203"/>
  <c r="AN204"/>
  <c r="AN205"/>
  <c r="AN206"/>
  <c r="AN207"/>
  <c r="AN199"/>
  <c r="AN198"/>
  <c r="AN197"/>
  <c r="AN190"/>
  <c r="AN191"/>
  <c r="AN192"/>
  <c r="T128"/>
  <c r="T127"/>
  <c r="AN171"/>
  <c r="AN172"/>
  <c r="AN173"/>
  <c r="AN174"/>
  <c r="AN170"/>
  <c r="AN169"/>
  <c r="AN168"/>
  <c r="AN133"/>
  <c r="AN134"/>
  <c r="AN135"/>
  <c r="AN136"/>
  <c r="AN137"/>
  <c r="AN138"/>
  <c r="AN139"/>
  <c r="AN140"/>
  <c r="AN141"/>
  <c r="AN142"/>
  <c r="AN143"/>
  <c r="AN117"/>
  <c r="AN116"/>
  <c r="AN115"/>
  <c r="AN106"/>
  <c r="AN107"/>
  <c r="AN108"/>
  <c r="AN109"/>
  <c r="AN61"/>
  <c r="AN60"/>
  <c r="AN59"/>
  <c r="AN55"/>
  <c r="AN54"/>
  <c r="AN52"/>
  <c r="AN51"/>
  <c r="AN49"/>
  <c r="AN48"/>
  <c r="AN46"/>
  <c r="AN45"/>
  <c r="AN43"/>
  <c r="AN42"/>
  <c r="AN40"/>
  <c r="AN39"/>
  <c r="AN37"/>
  <c r="AN36"/>
  <c r="AN34"/>
  <c r="AN33"/>
  <c r="AN31"/>
  <c r="AN30"/>
  <c r="AN22"/>
  <c r="AN21"/>
  <c r="AN20"/>
  <c r="AN19"/>
  <c r="AN18"/>
  <c r="AN17"/>
  <c r="AN16"/>
  <c r="AN14"/>
  <c r="AN13"/>
  <c r="AN12"/>
  <c r="AP224" l="1"/>
  <c r="T283"/>
  <c r="AP213"/>
  <c r="AP220"/>
  <c r="AP203"/>
  <c r="AP196"/>
  <c r="AP190"/>
  <c r="AP137"/>
  <c r="AP171"/>
  <c r="AP167"/>
  <c r="AP140"/>
  <c r="AP133"/>
  <c r="AP113"/>
  <c r="AP106"/>
  <c r="AP59"/>
  <c r="AP29"/>
  <c r="AP41"/>
  <c r="AP53"/>
  <c r="AP32"/>
  <c r="AP44"/>
  <c r="AP35"/>
  <c r="AP47"/>
  <c r="AP38"/>
  <c r="AP50"/>
  <c r="AP15"/>
  <c r="AP19"/>
  <c r="AP11"/>
  <c r="AN7"/>
  <c r="AN6"/>
  <c r="AN5"/>
  <c r="Y280"/>
  <c r="AI283"/>
  <c r="AN208"/>
  <c r="AN209"/>
  <c r="AF283"/>
  <c r="AG283"/>
  <c r="AH283"/>
  <c r="AN189"/>
  <c r="AN188"/>
  <c r="AN187"/>
  <c r="AN186"/>
  <c r="AN185"/>
  <c r="AQ26" l="1"/>
  <c r="AQ220"/>
  <c r="AQ167"/>
  <c r="AQ137"/>
  <c r="AQ11"/>
  <c r="AP5"/>
  <c r="AP208"/>
  <c r="AQ203" s="1"/>
  <c r="AP185"/>
  <c r="AQ185" s="1"/>
  <c r="AN181"/>
  <c r="AN180"/>
  <c r="AN179"/>
  <c r="AN178"/>
  <c r="AP178" l="1"/>
  <c r="AN122"/>
  <c r="AN121"/>
  <c r="AN120"/>
  <c r="AN119"/>
  <c r="AN118"/>
  <c r="AP118" l="1"/>
  <c r="AQ113" s="1"/>
  <c r="AN163"/>
  <c r="AN162"/>
  <c r="AN161"/>
  <c r="AN160"/>
  <c r="AN159"/>
  <c r="AN158"/>
  <c r="Z283"/>
  <c r="AA283"/>
  <c r="V283"/>
  <c r="W283"/>
  <c r="X283"/>
  <c r="AE154"/>
  <c r="AE153"/>
  <c r="AE152"/>
  <c r="AP158" l="1"/>
  <c r="AN153"/>
  <c r="AN154"/>
  <c r="AN152"/>
  <c r="AP152" l="1"/>
  <c r="AN148"/>
  <c r="AN147"/>
  <c r="AN95"/>
  <c r="AN94"/>
  <c r="AN102"/>
  <c r="AN101"/>
  <c r="AN100"/>
  <c r="AN85"/>
  <c r="AN86"/>
  <c r="AN89"/>
  <c r="AN88"/>
  <c r="AN87"/>
  <c r="AN84"/>
  <c r="AN83"/>
  <c r="AN82"/>
  <c r="AN73"/>
  <c r="AN74"/>
  <c r="AN75"/>
  <c r="AN76"/>
  <c r="AN77"/>
  <c r="AN72"/>
  <c r="AP147" l="1"/>
  <c r="AP94"/>
  <c r="AP82"/>
  <c r="AP72"/>
  <c r="AP283" s="1"/>
  <c r="AN127"/>
  <c r="AN129"/>
  <c r="AN128"/>
  <c r="AN126"/>
  <c r="AB65"/>
  <c r="AB283" s="1"/>
  <c r="AP126" l="1"/>
  <c r="AN65" l="1"/>
  <c r="E65" l="1"/>
  <c r="AN66"/>
  <c r="AN67"/>
  <c r="AN283" l="1"/>
  <c r="AP65"/>
  <c r="U283" l="1"/>
  <c r="AC283"/>
  <c r="AD283"/>
  <c r="AF285" s="1"/>
  <c r="AE283"/>
  <c r="AJ283"/>
  <c r="AL283"/>
  <c r="AM283"/>
  <c r="Y283" l="1"/>
  <c r="I283" l="1"/>
  <c r="H283"/>
  <c r="I285" l="1"/>
</calcChain>
</file>

<file path=xl/sharedStrings.xml><?xml version="1.0" encoding="utf-8"?>
<sst xmlns="http://schemas.openxmlformats.org/spreadsheetml/2006/main" count="884" uniqueCount="334">
  <si>
    <t>αΑ</t>
  </si>
  <si>
    <t>αρ. συμβολ</t>
  </si>
  <si>
    <t>ημερο μηνία</t>
  </si>
  <si>
    <t>πράξη</t>
  </si>
  <si>
    <t>ποσό πράξης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</si>
  <si>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</si>
  <si>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</si>
  <si>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</si>
  <si>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</si>
  <si>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</si>
  <si>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</si>
  <si>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</si>
  <si>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</si>
  <si>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</si>
  <si>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</si>
  <si>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</si>
  <si>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κ-15 ελέγχου ΤΑΝ</t>
  </si>
  <si>
    <t>κ-17 ελέγχου ΤΑΝ</t>
  </si>
  <si>
    <t>κ-15 βάσει  zηλ</t>
  </si>
  <si>
    <t>κ-17 βάσει  zηλ</t>
  </si>
  <si>
    <t>219-55</t>
  </si>
  <si>
    <t>διανομή = 6.000.000δρχ</t>
  </si>
  <si>
    <t>ΔΕΝ</t>
  </si>
  <si>
    <t>;;???;;;;</t>
  </si>
  <si>
    <t>Θεολόγος</t>
  </si>
  <si>
    <t>διανομή</t>
  </si>
  <si>
    <t>;;???;;</t>
  </si>
  <si>
    <t xml:space="preserve">έρχεται </t>
  </si>
  <si>
    <t>Δημητρέκος Παντελής &amp; δΔημήτριος</t>
  </si>
  <si>
    <t>διανομή [54.514,54 &amp; 54.474,55</t>
  </si>
  <si>
    <t>ΔΟΛΟΣ</t>
  </si>
  <si>
    <t>οριζόντιος ΣΥΣΤΑΣΗ</t>
  </si>
  <si>
    <t>κάθετος ΣΥΣΤΑΣΗ</t>
  </si>
  <si>
    <t>ημερομηνία απαίτησης</t>
  </si>
  <si>
    <t>διανομή [34,60% {= 7.480.642δρχ}] &amp; {65,40% {= 14.139.710δρχ}]</t>
  </si>
  <si>
    <t>εξισορόπηση διαφοράς διανεμομένων</t>
  </si>
  <si>
    <t>χρήσης ΚΑΝΟΝΙΣΝΟΣ</t>
  </si>
  <si>
    <t xml:space="preserve">κάθετος ΣΥΣΤΑΣΗ </t>
  </si>
  <si>
    <t>Θάσος Θάσου</t>
  </si>
  <si>
    <t>219-120 = βουλγαρη-μακρηΦωτεινη &amp; μακρη-μαρινακηΑργυρω</t>
  </si>
  <si>
    <t>219-120</t>
  </si>
  <si>
    <t>έπρεπε να χρεώσει</t>
  </si>
  <si>
    <t>χρέωσε</t>
  </si>
  <si>
    <t>καθεστώς ΤΟΓΚΑΣ</t>
  </si>
  <si>
    <t>???</t>
  </si>
  <si>
    <t>χρήση εργαστηριου των *Β* έως 31/01/1983</t>
  </si>
  <si>
    <t>χρήσης ΚΑΝΟΝΙΣΜΟΣ</t>
  </si>
  <si>
    <t>διανομή ισομερής στο αγρόκτημα ''ΝΥΣΤΕΡΙ'' [οία θα γίνει με ξώδικο έως 31/12/1982</t>
  </si>
  <si>
    <t>219-61κ</t>
  </si>
  <si>
    <t>αναγνώριση διανομής ΑΤΥΠΟΥ</t>
  </si>
  <si>
    <t>διανομή 1950 άτυπος ΑΝΑΓΝΩΡΙΣΗ [= 3.333.333δρχ</t>
  </si>
  <si>
    <t>ΧΡΗΣΙΚΤΗΣΙΑ **1**  = 1946 πατρός &amp; παππού κληρονομιά άτυπη [= 2.222.222δρχ</t>
  </si>
  <si>
    <t>εξισορόπηση διαφοράς διανεμομένων [= 100,80μ2] [= 55.555δρχ</t>
  </si>
  <si>
    <t>προς κ. Τερζίδη Κύρο</t>
  </si>
  <si>
    <t>διανομή 1935 άτυπος ΑΝΑΓΝΩΡΙΣΗ [= 15.555.555δρχ</t>
  </si>
  <si>
    <t>χρησικτησία αγροκτήματος 3.830,03μ2  [από Α &amp; Β(1-2)] , [= 3.111.111δρχ</t>
  </si>
  <si>
    <t>χρησικτησία ελαιοτριβείου 666μ2  [από Α &amp; Β(1-2)] , [= 3.999.999δρχ</t>
  </si>
  <si>
    <t>χρησικτησία αποθηκών 888μ2  [από Α &amp; Β(1-2)] , [= 888.888δρχ</t>
  </si>
  <si>
    <t>χρησικτησία αγροκτήματος 2.664,66μ2 [από Γ(1-2-3-4-5)] , [= 2.444.444δρχ</t>
  </si>
  <si>
    <t>χρησικτησία αγροκτήματος 2.164,66μ2 από Δ [= 1.888.888δρχ</t>
  </si>
  <si>
    <t>χρησικτησία ''δρόμου'' 557,10μ2 από Δ [= 333.333δρχ</t>
  </si>
  <si>
    <t>εξισορόπηση διαφοράς διανεμομένων [σε ...μ2 &amp; εργοστασιο - αποθηκών] , [= 999.999δρχ</t>
  </si>
  <si>
    <t>διαφυγών φόρος εισοδήματος</t>
  </si>
  <si>
    <t>διαφυγών ΦΠΑ</t>
  </si>
  <si>
    <t>διαφυγόντα ΤΑΝ-κ-18 &amp; ΤΑΣ &amp; χαρτ</t>
  </si>
  <si>
    <t>σύνολον διαφυγόντων πόρων</t>
  </si>
  <si>
    <t>219-66κ</t>
  </si>
  <si>
    <t>διανομής ατύπου αναγνωρισμένης …. δικαιώματος αγωγής ΠΑΡΑΙΤΗΣΗ</t>
  </si>
  <si>
    <r>
      <t xml:space="preserve">διανομής </t>
    </r>
    <r>
      <rPr>
        <sz val="10"/>
        <color rgb="FFFF0000"/>
        <rFont val="Arial"/>
        <family val="2"/>
        <charset val="161"/>
      </rPr>
      <t>ΟΙΚΟΠΕΔΟΥ</t>
    </r>
    <r>
      <rPr>
        <sz val="10"/>
        <rFont val="Arial"/>
        <family val="2"/>
        <charset val="161"/>
      </rPr>
      <t xml:space="preserve"> **1** …   13.700μ2 … ατύπου ΑΝΑΓΝΩΡΙΣΗ [= 5.623.000δρχ</t>
    </r>
  </si>
  <si>
    <t>εξισορόπηση διαφοράς διανεμομένων [= μ2 &amp; οίκημα 50μ2] , [= 2.222.222δρχ</t>
  </si>
  <si>
    <t xml:space="preserve">ΑΝ με ΔΟΛΟΣ-2 = 2.699.161€ </t>
  </si>
  <si>
    <t>ΑΝ με ΔΟΛΟΣ = 3.996.677€</t>
  </si>
  <si>
    <t>ΑΝ με ΔΟΛΟΣ = 1.146.675€</t>
  </si>
  <si>
    <t>219-65κ</t>
  </si>
  <si>
    <t xml:space="preserve">ΑΝ με ΔΟΛΟΣ-2 = 6.463.317€ </t>
  </si>
  <si>
    <t>ΑΝ με ΔΟΛΟΣ-1 = 8.859.810€</t>
  </si>
  <si>
    <r>
      <t xml:space="preserve">διανομή *1* &amp; *2* [το αγροτεμάχιο 1,7στρ = </t>
    </r>
    <r>
      <rPr>
        <sz val="10"/>
        <color rgb="FFFF0000"/>
        <rFont val="Arial"/>
        <family val="2"/>
        <charset val="161"/>
      </rPr>
      <t xml:space="preserve">ΟΙΚΟΠΕΔΟ] , </t>
    </r>
    <r>
      <rPr>
        <sz val="10"/>
        <rFont val="Arial"/>
        <family val="2"/>
        <charset val="161"/>
      </rPr>
      <t>27.090.667δρχ</t>
    </r>
  </si>
  <si>
    <t>εξισορόπηση διαφοράς διανεμομένων [= 2.222.222δρχ</t>
  </si>
  <si>
    <t>219-147</t>
  </si>
  <si>
    <t>διανομή [= 21.359.181δρχ</t>
  </si>
  <si>
    <t>εξισορόπηση διαφοράς διανεμομένων [= 5.978.432δρχ</t>
  </si>
  <si>
    <t>ΑΝ όχι ΤΟΓΚΑ  , απαίτηση 07/12/2025 = 13.707€</t>
  </si>
  <si>
    <t>υποχρεωτικά = 8.181 &amp; ηθικώς πρέπει = 5.526€</t>
  </si>
  <si>
    <t>219-150</t>
  </si>
  <si>
    <t>χρησικτησία οικοπέδου = 1983 αρσενηΑρσενη ΑΓΟΡΑΠΩΛΗΣΙΑ άτυπος</t>
  </si>
  <si>
    <t>εξισορρόπηση διαφοράς διανεμομένων μεριδίων</t>
  </si>
  <si>
    <t>Παναγία</t>
  </si>
  <si>
    <t>ΤΟΓΚΑ</t>
  </si>
  <si>
    <t>ΑΝ όχι ΤΟΓΚΑ  , απαίτηση = 15.856€</t>
  </si>
  <si>
    <t>υποχρεωτικά = 12.456€ &amp; ηθικώς πρέπει = 3.400€</t>
  </si>
  <si>
    <t>219-154</t>
  </si>
  <si>
    <t>Σωτήρος</t>
  </si>
  <si>
    <t>πληρεξούσιο</t>
  </si>
  <si>
    <t>κληρονομιάς ΑΠΟΔΟΧΗ</t>
  </si>
  <si>
    <t>χρησικτησία οικόπεδα 3-7 = πατρός ΔΩΡΕΑ άτυπος</t>
  </si>
  <si>
    <t>χρησικτησία αγροτεμάχια 5-6-8-9-10-11-12 = πατρός ΔΩΡΕΑ άτυπος</t>
  </si>
  <si>
    <t>διανομή [= 2/8 μήτηρ + από 3/8 θυγατέρες 2</t>
  </si>
  <si>
    <t>ΑΝ όχι ΤΟΓΚΑ  , απαίτηση = 23.176€</t>
  </si>
  <si>
    <t>υποχρεωτικά = 14.317€ &amp; ηθικώς πρέπει = 8.860€</t>
  </si>
  <si>
    <t>219-119</t>
  </si>
  <si>
    <t>διανομή [ = 2/8 μήτηρ &amp; από 3/8 τέκνα</t>
  </si>
  <si>
    <t>χρησικτησία αγροτεμάχιο 1' = 1968 ΑΝΑΔΑΣΜΟΣ</t>
  </si>
  <si>
    <t xml:space="preserve">χρησικτησία αγροτεμαχίων 2' έως 10' = 1961 πατρός ΔΩΡΕΑ άτυπος </t>
  </si>
  <si>
    <t>ΑΝ όχι ΤΟΓΚΑ  , απαίτηση = 13.469€</t>
  </si>
  <si>
    <t>υποχρεωτικά = 8.409€ &amp; ηθικώς πρέπει = 5.058€</t>
  </si>
  <si>
    <t>219-14</t>
  </si>
  <si>
    <t>κληρονομιάς ΑΠΟΔΟΧΗ [οικόπεδο 226μ2 ΜΕ 2όροφο οιίκημα 150μ2 &amp; αποθήκη 15μ2 Θεολόγος</t>
  </si>
  <si>
    <t>χρησικτησία οικοπέδου &amp; οικήματος = 1950 πατρός ΚΛΗΡΟΝΟΜΙΑ άτυπη</t>
  </si>
  <si>
    <t>χρησικτησία οικοπέδου &amp; οικήματος = 1950 ΔΙΑΝΟΜΗ άτυπη</t>
  </si>
  <si>
    <t xml:space="preserve">εξισορόπηση διαφοράς διανεμομένων </t>
  </si>
  <si>
    <t>διανομή οικοπέδου 350μ2 ΜΕ 3όροφο οίκημα Ποτός 111,78μ2 κάτοψη &amp; αγροτεμαχίου</t>
  </si>
  <si>
    <t>ΑΝ όχι ΤΟΓΚΑ  , απαίτηση = 167€ [υποχρεωτικά = 120€ &amp; ηθικώς πρέπει = 47€</t>
  </si>
  <si>
    <t>ΑΝ όχι ΤΟΓΚΑ  , απαίτηση =  27.175€ [υποχρεωτικά = 17.591€ &amp; ηθικώς πρέπει = 9.584€</t>
  </si>
  <si>
    <t>ΑΝ όχι ΤΟΓΚΑ  , απαίτηση = 16€ [υποχρεωτικά = 22€ &amp; ηθικώς πρέπει = -7€</t>
  </si>
  <si>
    <t>219-165</t>
  </si>
  <si>
    <t>219-166</t>
  </si>
  <si>
    <t>χρήσης κανονισμός</t>
  </si>
  <si>
    <t>διανομή [= 2.624.520δρχ</t>
  </si>
  <si>
    <t>δουλεία  52,32μ2 [= 33.333δρχ</t>
  </si>
  <si>
    <t>εξισορόπηση διαφοράς διανεμομένων [= 333.333δρχ</t>
  </si>
  <si>
    <t>ΚΑΛΗΡΑΧΗ</t>
  </si>
  <si>
    <t>ΑΝ όχι ΤΟΓΚΑ  , απαίτηση = 31.770€</t>
  </si>
  <si>
    <t>υποχρεωτικά = 19.519€ &amp; ηθικώς πρέπει = 12.252€</t>
  </si>
  <si>
    <t>διανομή [3' = αγροτεμάχιο 455'Λιμένας -''κρούνα'' 3.998μ2</t>
  </si>
  <si>
    <t>ΠΑΝΑΓΙΑ</t>
  </si>
  <si>
    <t>219-158</t>
  </si>
  <si>
    <t>219-122</t>
  </si>
  <si>
    <t>219-114</t>
  </si>
  <si>
    <t>219-6</t>
  </si>
  <si>
    <t>χρησικτησία αγροτεμαχίου 2στρ = 1920 πατρός ΚΛΗΡΟΝΟΜΙΑ άτυπη [= 800.000δρχ</t>
  </si>
  <si>
    <t>&amp; πληρώνει με κατάσταση &amp; κολάει 500δρχ για ΤΑΝ</t>
  </si>
  <si>
    <t>χρησικτησία αγροτεμαχίου 2στρ = 1920 ΔΙΑΝΟΜΗ άτυπη [= 1.082.160δρχ</t>
  </si>
  <si>
    <t>χρησικτησία οικοπέδου 2' &amp; οικίας = 19?? πατρός ΚΛΗΡΟΝΟΜΙΑ άτυπος</t>
  </si>
  <si>
    <t>ΑΝ όχι σε καθεστώς ΤΟΓΚΑΣ  , απαίτηση = 30.575€ {υποχρεωτικά = 24.064 &amp; ηθικώς πρέπει = 6.511€}</t>
  </si>
  <si>
    <t>χρησικτησία οικοπέδου 2' &amp; οικίας = 19?? ΔΙΑΝΟΜΗ άτυπος</t>
  </si>
  <si>
    <t>219-122κ</t>
  </si>
  <si>
    <t xml:space="preserve">κληρονομιάς ΑΠΟΔΟΧΗ </t>
  </si>
  <si>
    <t>ΡΑΧΩΝΙ</t>
  </si>
  <si>
    <t>ΧΡΗΣΙΚΤΗΣΙΑ οικοπέδου = 1979 ΑΝΑΔΑΣΜΟΣ</t>
  </si>
  <si>
    <t>προ κ. Τερζίδη Κύρο</t>
  </si>
  <si>
    <t>διανομή οικοπέδου</t>
  </si>
  <si>
    <t>ΧΡΗΣΙΚΤΗΣΙΑ αγροτεμαχίου = 1981 τριανταφυλιδηΝικολαου[τρ-ελ] ΔΩΡΕΑ άτυπος</t>
  </si>
  <si>
    <t>χρησικτησία αγροτεμαχίου = 1926 πατρός ΚΛΗΡΟΝΟΜΙΑ</t>
  </si>
  <si>
    <t>ΑΝ όχι σε καθεστώς ΤΟΓΚΑΣ  , απαίτηση = 10.854€ {υποχρεωτικά = 7.557 &amp; ηθικώς πρέπει = 3.298€}</t>
  </si>
  <si>
    <t>διανομή [2/8 πατέρα &amp; από 3/8 κόρες</t>
  </si>
  <si>
    <t>ΑΝ όχι ΤΟΓΚΑ  , απαίτηση = 10.316€ {υποχρεωτικά = 4.601€ &amp; ηθικώς πρέπει = 5.716€}</t>
  </si>
  <si>
    <t>χρησικτησια = 1970 ΔΙΑΝΟΜΗατυπος [ΜΟΝΟ του κωνσταντινου = 1/4</t>
  </si>
  <si>
    <t>219-170Κ</t>
  </si>
  <si>
    <t>ΧΡΗΣΙΚΤΗΣΙΑ οικοπέδου 1' = 1955 χαιδευτοςΙωαννης ΑΓΟΡΑΠΩΛΗΣΙΑ άτυπη</t>
  </si>
  <si>
    <t>ΧΡΗΣΙΚΤΗΣΙΑ οικοπέδου 2' = 1940 πατρός ΚΛΗΡΟΝΟΜΙΑ άτυπη</t>
  </si>
  <si>
    <t>ΧΡΗΣΙΚΤΗΣΙΑ οικοπέδου 2' = 1940 ΔΙΑΝΟΜΗ πατρός κληρονομιά άτυπη</t>
  </si>
  <si>
    <t>προς κ. Τερζιδη Κύρο</t>
  </si>
  <si>
    <t>ΧΡΗΣΙΚΤΗΣΙΑ αγροτεμαχίων = 19?? ΑΝΑΔΑΣΜΟΣ</t>
  </si>
  <si>
    <t>219-17</t>
  </si>
  <si>
    <t>219-169</t>
  </si>
  <si>
    <t>219-175</t>
  </si>
  <si>
    <t>219-196</t>
  </si>
  <si>
    <t>δωρεάς ΠΡΟΤΑΣΗ [= 2.400.000δρχ</t>
  </si>
  <si>
    <t>χρησικτησία αγροτεμαχίου = 1984 ΑΝΑΔΑΣΜΟΣ [= 222.222δρχ</t>
  </si>
  <si>
    <t>διανομή [= ισομερής ΑΛΛΑ βάσει ΦΜΑ της Δ.Ο.Υ (114 &amp; 3219} [= 2.987.306δρχ</t>
  </si>
  <si>
    <t>εξισορρόπηση διαφοράς διανεμομένων μεριδίων [= 906.347δρχ</t>
  </si>
  <si>
    <t>γονική [= 3.450.000δρχ</t>
  </si>
  <si>
    <t>χρησικτησία αγροτεμαχίων = 1912 πατρός ΔΩΡΕΑ άτυπος [= 3.333.333δρχ</t>
  </si>
  <si>
    <t>χρησικτησία αγροτεμαχίων = 1920 ΔΙΑΝΟΜΗ άτυπος [= 3.450.000δρχ</t>
  </si>
  <si>
    <t>εξισορρόπηση διαφοράς διανεμομένων μεριδίων [= 111.111δρχ</t>
  </si>
  <si>
    <t>δωρεά</t>
  </si>
  <si>
    <t>διανομή αγροτεμαχίου &amp; αποθήκης -2 &amp; 1ου ορόφου &amp; ΙΔΙΩΣ οικοπέδου</t>
  </si>
  <si>
    <t>κάποιοι πληρώσαν { είπε προ μηνός η ΑΓΑΠΕ</t>
  </si>
  <si>
    <t>γονική</t>
  </si>
  <si>
    <t>διανομή καταστήματος &amp; ΙΔΙΩΣ οικοπέδου</t>
  </si>
  <si>
    <t>γονική ΨΙΛΗΣ ΚΥΡΙΟΤΗΤΑΣ</t>
  </si>
  <si>
    <t>διανομή αγροτεμαχίου &amp; καταστήματος &amp; αποθήκης -2 &amp; ΙΔΙΩΣ οικοπέδου</t>
  </si>
  <si>
    <t>δωρεά ΨΙΛΗΣ ΚΥΡΙΟΤΗΤΑΣ</t>
  </si>
  <si>
    <t>διανομή 1ου ορόφου &amp; ΙΔΙΩΣ οικοπέδου</t>
  </si>
  <si>
    <t>δωρεά ΨΙΛΗΣ κυριότητας</t>
  </si>
  <si>
    <t>ΧΡΗΣΙΚΤΗΣΙΑ αγροτεμαχίου = 1945 μητρός ΔΩΡΕΑ άτυπος</t>
  </si>
  <si>
    <t>ΧΡΗΣΙΚΤΗΣΙΑ χρησικτησίας αγροτεμαχίου = 1930 ΔΙΑΝΟΜΗ άτυπος</t>
  </si>
  <si>
    <t>γονική ΨΙΛΗΣ ΚΥΡΙΟΤΗΤΑΣ του 1' [12.000.000δρχ</t>
  </si>
  <si>
    <t>σύσταση καθέτου</t>
  </si>
  <si>
    <t>χρησικτησία αγροτεμαχίου [νυν οικόπεδο] = 1970 ΑΝΑΔΑΣΜΟΣ [9.999.999δρχ</t>
  </si>
  <si>
    <t>διανομή [1ος = οικόπεδο 169,44μ2 &amp; οικία 92μ2] , [2η = οικόπεδο  67,35μ2 &amp; οικία 58μ2] [27.777.777δρχ</t>
  </si>
  <si>
    <t>εξισορρόπηση διαφοράς διανεμομένων μεριδίων [777.777δρχ</t>
  </si>
  <si>
    <t>δωρεά [ = 408.813δρχ</t>
  </si>
  <si>
    <t>χρησικτησία αγροτεμαχίου = 19?? ΑΝΑΔΑΣΜΟΣ [ = 66.666δρχ</t>
  </si>
  <si>
    <t>αν ΌΧΙ σε καθεστώς ΤΟΓΚΑΣ απαίτηση = 10.535€ [''υποχρεωτικά'' = 6.543€ &amp; ''ηθικώς πρέπει'' = 3.992€</t>
  </si>
  <si>
    <t>διανομή [στον 5' = 6,66% &amp; οι 4 από 3,33% [= 408.813δρχ</t>
  </si>
  <si>
    <t>εξισορρόπηση διαφοράς διανεμομένων μεριδίων [= 6.666δρχ</t>
  </si>
  <si>
    <t xml:space="preserve">δωρεά  [= 408.814δρχ </t>
  </si>
  <si>
    <t>ΧΡΗΣΙΚΤΗΣΙΑ  αγροτεμαχίου 6' = 1988 ΑΝΑΔΑΣΜΟΣ [375.000δρχ</t>
  </si>
  <si>
    <t>διανομή [= 408.814δρχ</t>
  </si>
  <si>
    <t>εξισορρόπηση διαφοράς διανεμομένων μεριδίων [= 20.441δρχ</t>
  </si>
  <si>
    <t>θα έρθει</t>
  </si>
  <si>
    <t>ΛΙΜΕΝΑΡΙΑ</t>
  </si>
  <si>
    <t>ΧΡΗΣΙΚΤΗΣΙΑ οικοπέδου = 1958 πατρός ΔΩΡΕΑ άτυπος</t>
  </si>
  <si>
    <t>διανομή [= 1/4 &amp; 3/4</t>
  </si>
  <si>
    <t>διανομή καταστήματος στο ισόγειο</t>
  </si>
  <si>
    <t>ΧΡΗΣΙΚΤΗΣΙΑ οικόπεδο &amp; οικία = 1953 πατρός ΔΩΡΕΑ άτυπος</t>
  </si>
  <si>
    <t>ΧΡΗΣΙΚΤΗΣΙΑ των ανωτέρω = 1978 ΔΙΑΝΟΜΗ άτυπος [= 5άτομα</t>
  </si>
  <si>
    <t>219-197</t>
  </si>
  <si>
    <t>219-182</t>
  </si>
  <si>
    <t>GueorguievaAngela &amp; Gastone &amp; Chiappini &amp; Volpi &amp; Piccioni</t>
  </si>
  <si>
    <t>χρυσαφης[στησιμβροτος &amp; μαρια</t>
  </si>
  <si>
    <t>παπαγαβριήλ[στυλιανος &amp; σωτηριος</t>
  </si>
  <si>
    <t>ΛΙΜΕΝΑΣ</t>
  </si>
  <si>
    <t xml:space="preserve">διανομή </t>
  </si>
  <si>
    <t>σιμουΣωτηριος &amp; λυκοπουλουΠαναγιωτα &amp; αντωνιου-μανιταραΚαλιοπη &amp; α-μακρηΔηητρα &amp; σ-αλβανουΝινα</t>
  </si>
  <si>
    <t>ΣΩΤΗΡΟΣ</t>
  </si>
  <si>
    <t>219-198</t>
  </si>
  <si>
    <t>τσολακη-ciambiΜαρια &amp; τΑναστασια</t>
  </si>
  <si>
    <t>διανομή [41.667.300δρχ</t>
  </si>
  <si>
    <t>οικονομιδουΟυρανια &amp; οιΕλπις &amp; πασχαλιδηςΙωαννης</t>
  </si>
  <si>
    <t>πεπονηςΝικολαος &amp; π-κασαπαντωνιουΑννα</t>
  </si>
  <si>
    <t>ΞΑΝΘΗ</t>
  </si>
  <si>
    <t>κορδεληςΣτυλιανος &amp; κ-ΧρυσαφηΣωτηρια &amp; κ-κωστογλουΑθανασια &amp;κ-ξανθοπουλουΕλενη</t>
  </si>
  <si>
    <t>219-195</t>
  </si>
  <si>
    <t>ΠΟΤΑΜΙΑ</t>
  </si>
  <si>
    <t>219-47</t>
  </si>
  <si>
    <t>σουλτοςΚωνσταντινος &amp; σΤιμολεων &amp; σ-πανταζακουΣπυριδουλα ω&amp; μηταυτση-γαβριηλιδηΑικατερινη &amp; μΕλενη</t>
  </si>
  <si>
    <t xml:space="preserve">σωτηριανοςΕυαγγελος &amp; σΑναστασιος &amp; σΒασιλειος &amp; σΔημητριος </t>
  </si>
  <si>
    <t>219-200</t>
  </si>
  <si>
    <t>219-199</t>
  </si>
  <si>
    <t>βαρουναΣταματια &amp; βΜαρια &amp; βΕλενη</t>
  </si>
  <si>
    <t>κουβεληςΑνδρεας &amp; κΠαναγιωτης</t>
  </si>
  <si>
    <t>219-201</t>
  </si>
  <si>
    <t>διανομή [ωςΠΡΟΣδιαφυγών κ-15 = 5.457,2</t>
  </si>
  <si>
    <t>διανομή &amp; οριζόντιος ΣΥΣΤΑΣΗ [ωςΠΡΟΣδιαφυγών κ-15 = 4.992,01</t>
  </si>
  <si>
    <t>ΘΕΟΛΟΓΟΣ</t>
  </si>
  <si>
    <t>219-202</t>
  </si>
  <si>
    <t>σαππουςΣυμεων &amp; σΑθανασια &amp; σΜαρια &amp; σ-κοπανηΔεσποινα</t>
  </si>
  <si>
    <t>καλτσα-δρακοντηΑναστασια &amp; κ-αναστασιαδηΜαρια</t>
  </si>
  <si>
    <t>διανομή &amp; ΟΡΙζόντιος ΣΥΣΤΑΣΗ [ωςΠΡΟΣδιαφυγών κ-15 = 4.607,58</t>
  </si>
  <si>
    <t>219-203</t>
  </si>
  <si>
    <t>θωμαιδου-παπαντωνιουΣμαραγδα &amp; θ-κολιαρακηΒασιλεια</t>
  </si>
  <si>
    <t>ΜΑΡΙΕΣ</t>
  </si>
  <si>
    <t>GueorguievaAngela &amp; mariotiSergio</t>
  </si>
  <si>
    <t>διανομή [ωςΠΡΟΣδιαφυγών κ-15 = 3.222,57</t>
  </si>
  <si>
    <t>διανομή [ωςΠΡΟΣδιαφυγών κ-15 = 5.206,15</t>
  </si>
  <si>
    <t>διανομή {2.000,30 &amp; 3.000,60 &amp; 3.000,60) [ωςΠΡΟΣδιαφυγών κ-15 = 682,31</t>
  </si>
  <si>
    <t>διανομή &amp; κάθετος ΣΥΣΤΑΣΗ &amp; χρήσης ΚΑΝΟΝΙΣΜΟΣ [ωςΠΡΟΣδιαφυγών κ-15 = 13.026,92</t>
  </si>
  <si>
    <t>σύσταση καθέτου &amp; διανομή &amp; κανονισμόςχρήσης [ωςΠΡΟΣδιαφυγών κ-15 = 19.995,38</t>
  </si>
  <si>
    <t>ΔΙΑΝΟΜΗ &amp; 3 καθέτου ΣΥΣΤΑΣΕΙΣ [ωςΠΡΟΣδιαφυγών κ-15 = 52.358,46</t>
  </si>
  <si>
    <t>διανομή [ωςΠΡΟΣδιαφυγών κ-15 = 29.852,31</t>
  </si>
  <si>
    <t>διανομή [ωςΠΡΟΣδιαφυγών κ-15 = 11.693,85</t>
  </si>
  <si>
    <t xml:space="preserve">ΤΣΕΚ [ωςΠΡΟΣδιαφυγών κ-15 = </t>
  </si>
  <si>
    <t>μποτσαςΘωμας &amp; αθανασιαδηςΙωαννης</t>
  </si>
  <si>
    <t>219-204</t>
  </si>
  <si>
    <t>ΜΑΛΛΟΝ κάνουν ΛΑΘΟΣ &amp; η Δ.Ο.Υ. &amp; η μαμά ΚΑΘΩΣ η υφιστάμενη οικοδομή κτίσθηκε με έξοδα του 2ου συμβαλλομένου</t>
  </si>
  <si>
    <t>διανομή &amp; οριζόντιος ΣΥΣΤΑΣΗ [52.747,66 &amp; 7.650,36] ,[ [ωςΠΡΟΣδιαφυγών κ-15 = 22.548,65</t>
  </si>
  <si>
    <t>ψαραςΔημητριος &amp; ψ-βουλτσιδουΠαναγιωτα &amp; ψΚατινα &amp; ψΝικολαος</t>
  </si>
  <si>
    <t>διανομή [ωςΠΡΟΣδιαφυγών κ-15 = 544,17</t>
  </si>
  <si>
    <t>219-205</t>
  </si>
  <si>
    <t>ΠΡΙΝΟΣ</t>
  </si>
  <si>
    <t>μετσικαςΚωνσταντινος &amp; μ-ψαλιδαΠαρασκευη</t>
  </si>
  <si>
    <t>διανομή [ωςΠΡΟΣδιαφυγών κ-15 = 15.396,9</t>
  </si>
  <si>
    <t>219-206</t>
  </si>
  <si>
    <t>κωνσταντινιδου-παναγουΧαρικλεια &amp; κ-παπαλεξιουΑγγελικη</t>
  </si>
  <si>
    <t>διανομή &amp; οριζόντιος ΣΥΣΤΑΣΗ  [ωςΠΡΟΣδιαφυγών κ-15 = 525,58</t>
  </si>
  <si>
    <t>219-207</t>
  </si>
  <si>
    <t>συκουδηςΓεωργιος &amp; σ-αλεσικΑλικη &amp; LOESCH (Λές) Peter</t>
  </si>
  <si>
    <t>διανομής &amp; καθέτου συστάσεως ΤΡΟΠΟΙΗΣΗ [ωςΠΡΟΣδιαφυγών κ-15 = ;;;] [φόρος διανομής = 21,52 + 195,72 +122,71</t>
  </si>
  <si>
    <t>ΛΕΙΠΕΙ το αρχείο</t>
  </si>
  <si>
    <t>καψαληςΑλεξανδρος &amp; κ-νικηταΣωτηρια &amp; κ-πλαφαδεληΓεωργια</t>
  </si>
  <si>
    <t>διανομή [ωςΠΡΟΣδιαφυγών κ-15 = 26.744,07</t>
  </si>
  <si>
    <t>219-208</t>
  </si>
  <si>
    <t>μιαρηςΟνουφριος &amp; μΦωτεινη &amp; μΑθανασια &amp; μΑσπασια &amp; σταυροπουλου-καραγιαννοπουλουΠαναγιωτα</t>
  </si>
  <si>
    <t>διανομή [ωςΠΡΟΣδιαφυγών κ-15 = 14.249,45</t>
  </si>
  <si>
    <t>219-209</t>
  </si>
  <si>
    <t>σουρηςΠαναγιωτης &amp; σ-υδριωτουΑλεξανδρα &amp; σ-κοφτερεληΧρυσουλα &amp; σ-εξηνταρηΧρυσουλα</t>
  </si>
  <si>
    <t>διανομή [ωςΠΡΟΣδιαφυγών κ-15 = 1.399,55</t>
  </si>
  <si>
    <t>219-210</t>
  </si>
  <si>
    <t xml:space="preserve">τζερτζελαςΚωνσταντινος &amp; τ-τριχαΑννα &amp; τ-νικολαιδουΕλενη </t>
  </si>
  <si>
    <t>καπετανβαηςΚωνσταντινος &amp; κΕυφροσυνη &amp; κΒαιτσα</t>
  </si>
  <si>
    <t>διανομή [3.028.344δρχ [ωςΠΡΟΣδιαφυγών κ-15 = 3.828,64</t>
  </si>
  <si>
    <t>219-212</t>
  </si>
  <si>
    <t>219-211</t>
  </si>
  <si>
    <t>ΤΣΕΚ [ωςΠΡΟΣδιαφυγών κ-15 = 11.440</t>
  </si>
  <si>
    <t>κ-15-17</t>
  </si>
  <si>
    <t>ζημία</t>
  </si>
  <si>
    <t>καθεστώς</t>
  </si>
  <si>
    <t>μεταγραφή</t>
  </si>
  <si>
    <t>ποσό</t>
  </si>
  <si>
    <t>sos</t>
  </si>
  <si>
    <t>καθεστώς πληρωμής από ΑΓΑΠΕ</t>
  </si>
  <si>
    <t>ΙΔΕ 219γ6</t>
  </si>
  <si>
    <t>219-23κ</t>
  </si>
  <si>
    <t>σαλταρηςΓεωργιος &amp; σΠαναγιωτης &amp; σΝικολαος &amp; σ-τσαμηΣωτηρια &amp; σ-καναργιαΑννα</t>
  </si>
  <si>
    <t>λασκαριδηςΝικολαος   ΠΡΟΣ λΚωνσταντινος</t>
  </si>
  <si>
    <t>ΙΔΕ 219-γ6</t>
  </si>
  <si>
    <t>έτη/μήνες εξόφλησης</t>
  </si>
  <si>
    <t>ΔΟΛΟΣ &amp; ΤΟΓΚΑ</t>
  </si>
  <si>
    <t>σε ΣΥΝΟΛΟ συμβολαίου = ΑΝ όχι ΤΟΓΚΑ  , απαίτηση  = 38.127€ {υποχρεωτικά = 28.877 &amp; ηθικώς πρέπει = 9.251€}</t>
  </si>
  <si>
    <t>σε ΣΥΝΟΛΟ συμβολαίου = αν ΌΧΙ σε καθεστώς ΤΟΓΚΑΣ απαίτηση = 10.535€ [''υποχρεωτικά'' = 6.543€ &amp; ''ηθικώς πρέπει'' = 3.992€</t>
  </si>
  <si>
    <t>σε ΣΥΝΟΛΟ συμβολαίου = αν ΌΧΙ σε καθεστώς ΤΟΓΚΑΣ  , απαίτηση  = 11.825€ {υποχρεωτικά = 7.732€ &amp; ηθικώς πρέπει = 4.092€}</t>
  </si>
  <si>
    <t>;;;???</t>
  </si>
  <si>
    <t>219-64κ</t>
  </si>
  <si>
    <t>κΑγγελος[Α-Σ] &amp; κΕυθυμιος[Α-Σ] …ΠΡΟΣ… κΓωεργιος[Α-Σ]</t>
  </si>
  <si>
    <t>διανομή αγροτεμαχίου &amp; καταστήματος &amp; αποθήκης -1 &amp; 1ου ορόφου &amp; ΙΔΙΩΣ οικοπέδου</t>
  </si>
  <si>
    <t>κΑγγελος[Α-Σ] &amp;κΕυθυμιος[Α-Σ] &amp; κ-λαιουΣτρατονικη &amp; κΓωεργιος[Α-Σ]</t>
  </si>
  <si>
    <t>καραγιαννηςΠαναγιωτης &amp; κΑνδρεας &amp; κ-χριστοδουλακηΕυαγγελια &amp; κΓεωργιος &amp; κ-μαλανδρηΣουλα</t>
  </si>
  <si>
    <t>χιονη-αγγεληΜαρια[Δ-Ε] …ΠΡΟΣ… σπαθηΧριστινα[Δ-Ε]</t>
  </si>
  <si>
    <t>χιονηςΓεώργιος[Ν-Μ]   …ΠΡΟΣ… σπαθηΧριστινα[Δ-Ε]</t>
  </si>
  <si>
    <t xml:space="preserve">σπαθηΧριστινα[Δ-Ε] …ΑΠΌ… χιονηςΓεώργιος[Ν-Μ] </t>
  </si>
  <si>
    <t>κΕυθυμιος[Α-Σ]  &amp; κΓωεργιος[Α-Σ] …ΠΡΟΣ… κΑγγελος[Α-Σ]</t>
  </si>
  <si>
    <t>κΕυθυμιος[Α-Σ] …ΠΡΟΣ… κ-σισκουΑναστασια</t>
  </si>
  <si>
    <t>κΑγγελος[Α-Σ] &amp; κΓωεργιος[Α-Σ] …ΠΡΟΣ… κ-σισκουΑναστασια</t>
  </si>
  <si>
    <t xml:space="preserve"> κ-λαιουΣτρατονικη …ΠΡΟΣ…  κΓωεργιος[Α-Σ]</t>
  </si>
  <si>
    <t xml:space="preserve"> κ-λαιουΣτρατονικη …ΠΡΟΣ…  κΑγγελο[Α-Σ]</t>
  </si>
  <si>
    <t xml:space="preserve"> κ-λαιουΣτρατονικη …ΠΡΟΣ…  κ-σισκουΑναστασια</t>
  </si>
  <si>
    <t>κΕυθυμιος[Α-Σ] …ΠΡΟΣ… κ-σισκουΑποστολια</t>
  </si>
  <si>
    <t xml:space="preserve"> κ-λαιουΣτρατονικη …ΠΡΟΣ…  κ-σισκουΑποστολια</t>
  </si>
  <si>
    <t>κΑγγελος[Α-Σ] &amp; κΓωεργιος[Α-Σ] …ΠΡΟΣ… κ-σισκουΑποστολια</t>
  </si>
  <si>
    <t>χρυσογελοι [τσουκαλαριό]</t>
  </si>
  <si>
    <t>παπαδημητριουΘωμας (του παναγ) &amp; 6 συγκληρονόμοι</t>
  </si>
  <si>
    <t>ντιβανακηςΣπυρος &amp; ν-ξανθακηΕιρηνη</t>
  </si>
  <si>
    <t>θεολογιτηςΑυγουστος &amp; θ-νικολερηΔεσποινα</t>
  </si>
  <si>
    <t>κλωναρη-κασαπακηΜαρια = κορηκλωναρη-κασαπακηΜαρια = κορη   …ΑΠΌ…. κλωναρηΙωαννα</t>
  </si>
  <si>
    <t>ζαφειριουΑντωνιος … ΠΡΟΣ… ζΑργυριο</t>
  </si>
  <si>
    <t>σύζυγος &amp; υιός &amp; θυγαέρα …ΑΠΌ… ζαφειριουΑντωνιος</t>
  </si>
  <si>
    <t>τριανταφυλιδηςΤριανταφυλλος[Ν-Ειρ] &amp; τρ-παπεληΣτυλιανη &amp; τρΚωνσταντινος[Ν-Ειρ] &amp; τρΚυριακος[Ν-Ειρ] &amp; τρΣυρμουΕιρηνη …ΑΠΟ… πατήρ</t>
  </si>
  <si>
    <t>τρ-αρβανιτακηΑργυρη &amp; τριανταφυλιδηςΑρχοντης[τρ-αργ] &amp; τρΝικολαος[τρ-αργ] …ΑΠΟ…. τριανταφυλιδηΤριανταφυλο</t>
  </si>
  <si>
    <t>α-ντιμκαΓεωργια &amp; ασκληπιοςΠαναγιωτης &amp; αΓεωργιος(α-γ) &amp; α-λυτροκαπηΟλγα</t>
  </si>
  <si>
    <t>αρσενηΒαρβαρα &amp; α-γιαννοπουλουΚωνσταντινα &amp; αΑννα &amp; πατερα-χατζηαυγουστηΕλενη &amp; πΑννα</t>
  </si>
  <si>
    <t>σ-πολυμερουΠαναγιωτα &amp; σ-παπαδοπουλουΑννα &amp; σ-μπαντολαΕλενη …ΑΠΟ…. σιμουΣιμος</t>
  </si>
  <si>
    <t>μαλιουρηςΠαναγιωτης …ΠΡΟΣ… μ-γρηγοριαδουΑργυρη &amp; μΚωνσταντινος[Γ-Ε] &amp; τσαμηΑναστασια &amp; μΚωνσταντινος [Θ-Α] &amp; μΣτυλιανος</t>
  </si>
  <si>
    <t>τσαμηςΙωαννης &amp; τΑναστασια &amp; τΑργυρη …ΑΠΟ… τ-μαλιουρηΑγαθη</t>
  </si>
  <si>
    <t>ζ-κΕλισσαβετ &amp; κ-παναγιωταραΣτυλιανη &amp; ζαχαροπουλοςΑποστολος &amp; κ-τοπκαΛασκαρουδα …ΑΠΟ… κοκκαλαςΓεωργιος</t>
  </si>
  <si>
    <t>λουβουλιναςΑναστασιος &amp; λΚωνσταντινος &amp; λΤριανταφυλλος &amp; παπακυριακουΗρακλης</t>
  </si>
  <si>
    <t>λουβουλιναςΚωνσταντινος</t>
  </si>
  <si>
    <t>μαλιουρηςΔημητριος  …ΠΡΟΣ… μ-γρηγοριαδουΑργυρη &amp; μΚωνσταντινος [Θ-Α] &amp; τσαμηΑναστασια &amp; μΚωνσταντινο[Γ-Ε] &amp; μΣτυλιανος</t>
  </si>
  <si>
    <t>μαδεμληςΚωνσταντινος[Α-Ε] &amp; μΝικολαος [Α-Ε] …ΑΠΟ… πατέρα</t>
  </si>
  <si>
    <t>μαδεμληςΚωνσταντινος[Α-Ε] &amp; μΝικολαος [Α-Ε]</t>
  </si>
  <si>
    <t>μαλιατοςΒασιλειος …ΠΡΟΣ… μΝικολαος &amp; μΜαριος</t>
  </si>
  <si>
    <t>μακεδοςΝικολαος …ΠΡΟΣ… μ-σαππουΣωτηρια</t>
  </si>
  <si>
    <t>μακεδοςΝικολαος ….ΠΡΟΣ….μ-λεμονιδουΜαρια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</si>
</sst>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2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b/>
      <sz val="14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9"/>
      <color rgb="FF0070C0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sz val="8"/>
      <color rgb="FF0070C0"/>
      <name val="Arial"/>
      <family val="2"/>
      <charset val="161"/>
    </font>
    <font>
      <sz val="8"/>
      <color rgb="FFFF0000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0"/>
      <color rgb="FF00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677">
    <xf numFmtId="0" fontId="0" fillId="0" borderId="0" xfId="0"/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5" fillId="6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9" fillId="0" borderId="0" xfId="0" applyFont="1"/>
    <xf numFmtId="164" fontId="10" fillId="0" borderId="4" xfId="1" applyNumberFormat="1" applyFont="1" applyFill="1" applyBorder="1" applyAlignment="1">
      <alignment horizontal="center" vertical="center"/>
    </xf>
    <xf numFmtId="164" fontId="10" fillId="0" borderId="5" xfId="1" applyNumberFormat="1" applyFont="1" applyFill="1" applyBorder="1" applyAlignment="1">
      <alignment horizontal="center" vertical="center"/>
    </xf>
    <xf numFmtId="14" fontId="10" fillId="0" borderId="5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wrapText="1"/>
    </xf>
    <xf numFmtId="43" fontId="10" fillId="0" borderId="1" xfId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wrapText="1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/>
    <xf numFmtId="43" fontId="11" fillId="0" borderId="7" xfId="1" applyFont="1" applyFill="1" applyBorder="1" applyAlignment="1">
      <alignment horizontal="center"/>
    </xf>
    <xf numFmtId="0" fontId="11" fillId="0" borderId="0" xfId="0" applyFont="1" applyFill="1"/>
    <xf numFmtId="43" fontId="10" fillId="0" borderId="7" xfId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 wrapText="1"/>
    </xf>
    <xf numFmtId="43" fontId="11" fillId="0" borderId="7" xfId="1" applyFont="1" applyFill="1" applyBorder="1"/>
    <xf numFmtId="43" fontId="6" fillId="0" borderId="1" xfId="1" applyFont="1" applyBorder="1"/>
    <xf numFmtId="0" fontId="11" fillId="0" borderId="0" xfId="0" applyFont="1"/>
    <xf numFmtId="164" fontId="11" fillId="0" borderId="0" xfId="1" applyNumberFormat="1" applyFont="1"/>
    <xf numFmtId="43" fontId="11" fillId="0" borderId="0" xfId="1" applyFont="1"/>
    <xf numFmtId="43" fontId="11" fillId="0" borderId="0" xfId="0" applyNumberFormat="1" applyFont="1"/>
    <xf numFmtId="0" fontId="6" fillId="7" borderId="6" xfId="0" applyFont="1" applyFill="1" applyBorder="1" applyAlignment="1">
      <alignment horizontal="center" wrapText="1"/>
    </xf>
    <xf numFmtId="164" fontId="11" fillId="0" borderId="0" xfId="0" applyNumberFormat="1" applyFont="1"/>
    <xf numFmtId="0" fontId="11" fillId="0" borderId="1" xfId="0" applyFont="1" applyFill="1" applyBorder="1" applyAlignment="1">
      <alignment horizontal="center" wrapText="1"/>
    </xf>
    <xf numFmtId="0" fontId="11" fillId="0" borderId="0" xfId="0" applyFont="1" applyFill="1" applyBorder="1"/>
    <xf numFmtId="164" fontId="10" fillId="0" borderId="1" xfId="1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wrapText="1"/>
    </xf>
    <xf numFmtId="164" fontId="10" fillId="0" borderId="7" xfId="1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wrapText="1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43" fontId="10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center"/>
    </xf>
    <xf numFmtId="43" fontId="11" fillId="0" borderId="0" xfId="1" applyFont="1" applyFill="1" applyBorder="1"/>
    <xf numFmtId="43" fontId="11" fillId="0" borderId="10" xfId="1" applyFont="1" applyFill="1" applyBorder="1" applyAlignment="1">
      <alignment horizontal="center"/>
    </xf>
    <xf numFmtId="43" fontId="11" fillId="5" borderId="7" xfId="1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 wrapText="1"/>
    </xf>
    <xf numFmtId="43" fontId="10" fillId="0" borderId="10" xfId="1" applyFont="1" applyFill="1" applyBorder="1" applyAlignment="1">
      <alignment horizontal="right" vertical="center"/>
    </xf>
    <xf numFmtId="43" fontId="10" fillId="0" borderId="10" xfId="1" applyFont="1" applyFill="1" applyBorder="1" applyAlignment="1">
      <alignment horizontal="center" vertical="center"/>
    </xf>
    <xf numFmtId="164" fontId="10" fillId="0" borderId="19" xfId="1" applyNumberFormat="1" applyFont="1" applyFill="1" applyBorder="1" applyAlignment="1">
      <alignment horizontal="center" vertical="center"/>
    </xf>
    <xf numFmtId="14" fontId="10" fillId="0" borderId="19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wrapText="1"/>
    </xf>
    <xf numFmtId="43" fontId="10" fillId="0" borderId="19" xfId="1" applyFont="1" applyFill="1" applyBorder="1" applyAlignment="1">
      <alignment horizontal="right" vertical="center"/>
    </xf>
    <xf numFmtId="0" fontId="11" fillId="0" borderId="19" xfId="0" applyFont="1" applyFill="1" applyBorder="1" applyAlignment="1">
      <alignment horizontal="left" wrapText="1"/>
    </xf>
    <xf numFmtId="43" fontId="11" fillId="0" borderId="19" xfId="1" applyFont="1" applyFill="1" applyBorder="1" applyAlignment="1">
      <alignment horizontal="center"/>
    </xf>
    <xf numFmtId="43" fontId="11" fillId="0" borderId="19" xfId="1" applyFont="1" applyFill="1" applyBorder="1"/>
    <xf numFmtId="43" fontId="10" fillId="0" borderId="1" xfId="1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3" fillId="0" borderId="0" xfId="0" applyFont="1" applyFill="1" applyBorder="1"/>
    <xf numFmtId="14" fontId="10" fillId="0" borderId="6" xfId="0" applyNumberFormat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center"/>
    </xf>
    <xf numFmtId="43" fontId="12" fillId="6" borderId="1" xfId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43" fontId="11" fillId="0" borderId="25" xfId="1" applyFont="1" applyFill="1" applyBorder="1"/>
    <xf numFmtId="43" fontId="11" fillId="0" borderId="9" xfId="1" applyFont="1" applyFill="1" applyBorder="1" applyAlignment="1">
      <alignment horizontal="center"/>
    </xf>
    <xf numFmtId="0" fontId="11" fillId="0" borderId="1" xfId="0" applyFont="1" applyBorder="1"/>
    <xf numFmtId="0" fontId="11" fillId="0" borderId="9" xfId="0" applyFont="1" applyFill="1" applyBorder="1" applyAlignment="1">
      <alignment horizontal="left" wrapText="1"/>
    </xf>
    <xf numFmtId="43" fontId="11" fillId="0" borderId="9" xfId="1" applyFont="1" applyFill="1" applyBorder="1"/>
    <xf numFmtId="0" fontId="11" fillId="0" borderId="0" xfId="0" applyFont="1" applyBorder="1"/>
    <xf numFmtId="0" fontId="2" fillId="0" borderId="6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43" fontId="11" fillId="10" borderId="7" xfId="1" applyFont="1" applyFill="1" applyBorder="1" applyAlignment="1">
      <alignment horizontal="center"/>
    </xf>
    <xf numFmtId="43" fontId="11" fillId="10" borderId="10" xfId="1" applyFont="1" applyFill="1" applyBorder="1" applyAlignment="1">
      <alignment horizontal="center"/>
    </xf>
    <xf numFmtId="43" fontId="10" fillId="0" borderId="11" xfId="1" applyFont="1" applyFill="1" applyBorder="1" applyAlignment="1"/>
    <xf numFmtId="43" fontId="10" fillId="0" borderId="9" xfId="1" applyFont="1" applyFill="1" applyBorder="1" applyAlignment="1">
      <alignment horizontal="center"/>
    </xf>
    <xf numFmtId="43" fontId="10" fillId="0" borderId="1" xfId="1" applyFont="1" applyFill="1" applyBorder="1" applyAlignment="1"/>
    <xf numFmtId="43" fontId="10" fillId="0" borderId="1" xfId="1" applyFont="1" applyFill="1" applyBorder="1" applyAlignment="1">
      <alignment horizontal="center"/>
    </xf>
    <xf numFmtId="43" fontId="10" fillId="0" borderId="10" xfId="1" applyFont="1" applyFill="1" applyBorder="1" applyAlignment="1"/>
    <xf numFmtId="43" fontId="10" fillId="0" borderId="10" xfId="1" applyFont="1" applyFill="1" applyBorder="1" applyAlignment="1">
      <alignment horizontal="center"/>
    </xf>
    <xf numFmtId="43" fontId="11" fillId="10" borderId="7" xfId="1" applyFont="1" applyFill="1" applyBorder="1"/>
    <xf numFmtId="43" fontId="11" fillId="10" borderId="1" xfId="1" applyFont="1" applyFill="1" applyBorder="1"/>
    <xf numFmtId="43" fontId="11" fillId="10" borderId="9" xfId="1" applyFont="1" applyFill="1" applyBorder="1"/>
    <xf numFmtId="43" fontId="6" fillId="0" borderId="0" xfId="1" applyFont="1" applyBorder="1"/>
    <xf numFmtId="43" fontId="11" fillId="0" borderId="30" xfId="1" applyFont="1" applyFill="1" applyBorder="1"/>
    <xf numFmtId="0" fontId="19" fillId="0" borderId="6" xfId="0" applyFont="1" applyBorder="1" applyAlignment="1">
      <alignment horizontal="center" wrapText="1"/>
    </xf>
    <xf numFmtId="164" fontId="10" fillId="10" borderId="0" xfId="1" applyNumberFormat="1" applyFont="1" applyFill="1" applyBorder="1" applyAlignment="1">
      <alignment horizontal="center" vertical="center"/>
    </xf>
    <xf numFmtId="14" fontId="10" fillId="10" borderId="0" xfId="0" applyNumberFormat="1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center" wrapText="1"/>
    </xf>
    <xf numFmtId="43" fontId="10" fillId="10" borderId="0" xfId="1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left" wrapText="1"/>
    </xf>
    <xf numFmtId="43" fontId="11" fillId="10" borderId="0" xfId="1" applyFont="1" applyFill="1" applyBorder="1" applyAlignment="1">
      <alignment horizontal="center"/>
    </xf>
    <xf numFmtId="43" fontId="11" fillId="10" borderId="0" xfId="1" applyFont="1" applyFill="1" applyBorder="1"/>
    <xf numFmtId="0" fontId="11" fillId="10" borderId="0" xfId="0" applyFont="1" applyFill="1" applyBorder="1"/>
    <xf numFmtId="14" fontId="10" fillId="0" borderId="10" xfId="0" applyNumberFormat="1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164" fontId="11" fillId="0" borderId="7" xfId="1" applyNumberFormat="1" applyFont="1" applyFill="1" applyBorder="1"/>
    <xf numFmtId="164" fontId="11" fillId="0" borderId="10" xfId="1" applyNumberFormat="1" applyFont="1" applyFill="1" applyBorder="1" applyAlignment="1">
      <alignment horizontal="center"/>
    </xf>
    <xf numFmtId="164" fontId="11" fillId="0" borderId="30" xfId="1" applyNumberFormat="1" applyFont="1" applyFill="1" applyBorder="1"/>
    <xf numFmtId="164" fontId="11" fillId="0" borderId="25" xfId="1" applyNumberFormat="1" applyFont="1" applyFill="1" applyBorder="1"/>
    <xf numFmtId="0" fontId="3" fillId="0" borderId="0" xfId="0" applyFont="1" applyFill="1" applyBorder="1" applyAlignment="1">
      <alignment horizontal="left" wrapText="1"/>
    </xf>
    <xf numFmtId="164" fontId="11" fillId="0" borderId="0" xfId="1" applyNumberFormat="1" applyFont="1" applyFill="1" applyBorder="1" applyAlignment="1">
      <alignment horizontal="center"/>
    </xf>
    <xf numFmtId="164" fontId="11" fillId="0" borderId="0" xfId="1" applyNumberFormat="1" applyFont="1" applyFill="1" applyBorder="1"/>
    <xf numFmtId="0" fontId="3" fillId="0" borderId="0" xfId="0" applyFont="1" applyFill="1" applyBorder="1" applyAlignment="1">
      <alignment wrapText="1"/>
    </xf>
    <xf numFmtId="14" fontId="10" fillId="0" borderId="21" xfId="0" applyNumberFormat="1" applyFont="1" applyFill="1" applyBorder="1" applyAlignment="1">
      <alignment horizontal="center" vertical="center"/>
    </xf>
    <xf numFmtId="43" fontId="11" fillId="5" borderId="21" xfId="1" applyFont="1" applyFill="1" applyBorder="1" applyAlignment="1">
      <alignment horizontal="center"/>
    </xf>
    <xf numFmtId="43" fontId="11" fillId="0" borderId="22" xfId="1" applyFont="1" applyFill="1" applyBorder="1"/>
    <xf numFmtId="43" fontId="11" fillId="5" borderId="22" xfId="1" applyFont="1" applyFill="1" applyBorder="1" applyAlignment="1">
      <alignment horizontal="center"/>
    </xf>
    <xf numFmtId="164" fontId="11" fillId="5" borderId="22" xfId="1" applyNumberFormat="1" applyFont="1" applyFill="1" applyBorder="1" applyAlignment="1">
      <alignment horizontal="center"/>
    </xf>
    <xf numFmtId="164" fontId="11" fillId="5" borderId="22" xfId="1" applyNumberFormat="1" applyFont="1" applyFill="1" applyBorder="1"/>
    <xf numFmtId="43" fontId="11" fillId="5" borderId="22" xfId="1" applyFont="1" applyFill="1" applyBorder="1"/>
    <xf numFmtId="164" fontId="11" fillId="5" borderId="23" xfId="1" applyNumberFormat="1" applyFont="1" applyFill="1" applyBorder="1"/>
    <xf numFmtId="14" fontId="16" fillId="0" borderId="1" xfId="1" applyNumberFormat="1" applyFont="1" applyFill="1" applyBorder="1" applyAlignment="1">
      <alignment horizontal="center" vertical="center"/>
    </xf>
    <xf numFmtId="43" fontId="11" fillId="0" borderId="33" xfId="1" applyFont="1" applyFill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/>
    </xf>
    <xf numFmtId="43" fontId="10" fillId="0" borderId="1" xfId="1" applyFont="1" applyBorder="1" applyAlignment="1">
      <alignment horizontal="center" vertical="center"/>
    </xf>
    <xf numFmtId="14" fontId="16" fillId="0" borderId="5" xfId="0" applyNumberFormat="1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vertical="center"/>
    </xf>
    <xf numFmtId="43" fontId="11" fillId="0" borderId="26" xfId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/>
    </xf>
    <xf numFmtId="43" fontId="11" fillId="0" borderId="5" xfId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14" fontId="10" fillId="0" borderId="24" xfId="0" applyNumberFormat="1" applyFont="1" applyFill="1" applyBorder="1" applyAlignment="1">
      <alignment horizontal="center" vertical="center"/>
    </xf>
    <xf numFmtId="43" fontId="11" fillId="0" borderId="24" xfId="1" applyFont="1" applyFill="1" applyBorder="1" applyAlignment="1">
      <alignment horizontal="center"/>
    </xf>
    <xf numFmtId="43" fontId="11" fillId="0" borderId="10" xfId="1" applyFont="1" applyFill="1" applyBorder="1"/>
    <xf numFmtId="164" fontId="11" fillId="0" borderId="10" xfId="1" applyNumberFormat="1" applyFont="1" applyFill="1" applyBorder="1"/>
    <xf numFmtId="43" fontId="10" fillId="0" borderId="6" xfId="1" applyFont="1" applyBorder="1" applyAlignment="1">
      <alignment horizontal="center" vertical="center"/>
    </xf>
    <xf numFmtId="164" fontId="12" fillId="0" borderId="0" xfId="1" applyNumberFormat="1" applyFont="1" applyFill="1" applyBorder="1" applyAlignment="1">
      <alignment textRotation="71"/>
    </xf>
    <xf numFmtId="0" fontId="11" fillId="5" borderId="7" xfId="0" applyFont="1" applyFill="1" applyBorder="1" applyAlignment="1">
      <alignment horizontal="center" wrapText="1"/>
    </xf>
    <xf numFmtId="0" fontId="11" fillId="5" borderId="22" xfId="0" applyFont="1" applyFill="1" applyBorder="1" applyAlignment="1">
      <alignment horizontal="left" wrapText="1"/>
    </xf>
    <xf numFmtId="0" fontId="10" fillId="0" borderId="1" xfId="0" applyFont="1" applyFill="1" applyBorder="1"/>
    <xf numFmtId="43" fontId="10" fillId="0" borderId="7" xfId="1" applyFont="1" applyFill="1" applyBorder="1" applyAlignment="1">
      <alignment horizontal="left" wrapText="1"/>
    </xf>
    <xf numFmtId="0" fontId="10" fillId="0" borderId="6" xfId="0" applyFont="1" applyFill="1" applyBorder="1"/>
    <xf numFmtId="0" fontId="11" fillId="0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wrapText="1"/>
    </xf>
    <xf numFmtId="43" fontId="11" fillId="5" borderId="33" xfId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43" fontId="11" fillId="5" borderId="26" xfId="1" applyFont="1" applyFill="1" applyBorder="1" applyAlignment="1">
      <alignment horizontal="center"/>
    </xf>
    <xf numFmtId="43" fontId="11" fillId="5" borderId="5" xfId="1" applyFont="1" applyFill="1" applyBorder="1" applyAlignment="1">
      <alignment horizontal="center"/>
    </xf>
    <xf numFmtId="43" fontId="11" fillId="5" borderId="24" xfId="1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 wrapText="1"/>
    </xf>
    <xf numFmtId="164" fontId="11" fillId="0" borderId="6" xfId="1" applyNumberFormat="1" applyFont="1" applyFill="1" applyBorder="1" applyAlignment="1">
      <alignment horizontal="center"/>
    </xf>
    <xf numFmtId="164" fontId="12" fillId="0" borderId="0" xfId="1" applyNumberFormat="1" applyFont="1"/>
    <xf numFmtId="14" fontId="10" fillId="0" borderId="2" xfId="0" applyNumberFormat="1" applyFont="1" applyFill="1" applyBorder="1" applyAlignment="1">
      <alignment horizontal="center" vertical="center"/>
    </xf>
    <xf numFmtId="43" fontId="11" fillId="0" borderId="1" xfId="1" applyFont="1" applyFill="1" applyBorder="1" applyAlignment="1">
      <alignment horizontal="left" wrapText="1"/>
    </xf>
    <xf numFmtId="43" fontId="11" fillId="0" borderId="6" xfId="1" applyFont="1" applyFill="1" applyBorder="1" applyAlignment="1">
      <alignment horizontal="left" wrapText="1"/>
    </xf>
    <xf numFmtId="43" fontId="11" fillId="5" borderId="1" xfId="1" applyFont="1" applyFill="1" applyBorder="1" applyAlignment="1">
      <alignment horizontal="center"/>
    </xf>
    <xf numFmtId="0" fontId="3" fillId="10" borderId="0" xfId="0" applyFont="1" applyFill="1" applyBorder="1" applyAlignment="1">
      <alignment horizontal="left" wrapText="1"/>
    </xf>
    <xf numFmtId="164" fontId="11" fillId="10" borderId="0" xfId="1" applyNumberFormat="1" applyFont="1" applyFill="1" applyBorder="1" applyAlignment="1">
      <alignment horizontal="center"/>
    </xf>
    <xf numFmtId="0" fontId="11" fillId="10" borderId="0" xfId="0" applyFont="1" applyFill="1"/>
    <xf numFmtId="0" fontId="3" fillId="10" borderId="0" xfId="0" applyFont="1" applyFill="1" applyBorder="1" applyAlignment="1">
      <alignment wrapText="1"/>
    </xf>
    <xf numFmtId="43" fontId="10" fillId="0" borderId="10" xfId="1" applyFont="1" applyFill="1" applyBorder="1" applyAlignment="1">
      <alignment horizontal="left" wrapText="1"/>
    </xf>
    <xf numFmtId="0" fontId="10" fillId="0" borderId="10" xfId="0" applyFont="1" applyFill="1" applyBorder="1"/>
    <xf numFmtId="0" fontId="10" fillId="0" borderId="39" xfId="0" applyFont="1" applyFill="1" applyBorder="1"/>
    <xf numFmtId="164" fontId="10" fillId="4" borderId="31" xfId="1" applyNumberFormat="1" applyFont="1" applyFill="1" applyBorder="1" applyAlignment="1">
      <alignment vertical="center"/>
    </xf>
    <xf numFmtId="164" fontId="10" fillId="4" borderId="26" xfId="1" applyNumberFormat="1" applyFont="1" applyFill="1" applyBorder="1" applyAlignment="1">
      <alignment vertical="center"/>
    </xf>
    <xf numFmtId="164" fontId="10" fillId="4" borderId="35" xfId="1" applyNumberFormat="1" applyFont="1" applyFill="1" applyBorder="1" applyAlignment="1">
      <alignment vertical="center"/>
    </xf>
    <xf numFmtId="43" fontId="11" fillId="0" borderId="40" xfId="1" applyFont="1" applyFill="1" applyBorder="1" applyAlignment="1">
      <alignment horizontal="center"/>
    </xf>
    <xf numFmtId="43" fontId="11" fillId="0" borderId="35" xfId="1" applyFont="1" applyFill="1" applyBorder="1" applyAlignment="1">
      <alignment horizontal="center"/>
    </xf>
    <xf numFmtId="43" fontId="11" fillId="0" borderId="10" xfId="1" applyFont="1" applyFill="1" applyBorder="1" applyAlignment="1">
      <alignment horizontal="center" wrapText="1"/>
    </xf>
    <xf numFmtId="164" fontId="10" fillId="4" borderId="42" xfId="1" applyNumberFormat="1" applyFont="1" applyFill="1" applyBorder="1" applyAlignment="1">
      <alignment vertical="center"/>
    </xf>
    <xf numFmtId="0" fontId="11" fillId="5" borderId="22" xfId="0" applyFont="1" applyFill="1" applyBorder="1" applyAlignment="1">
      <alignment horizontal="center" wrapText="1"/>
    </xf>
    <xf numFmtId="164" fontId="10" fillId="4" borderId="43" xfId="1" applyNumberFormat="1" applyFont="1" applyFill="1" applyBorder="1" applyAlignment="1">
      <alignment vertical="center"/>
    </xf>
    <xf numFmtId="164" fontId="10" fillId="4" borderId="44" xfId="1" applyNumberFormat="1" applyFont="1" applyFill="1" applyBorder="1" applyAlignment="1">
      <alignment vertical="center"/>
    </xf>
    <xf numFmtId="14" fontId="16" fillId="0" borderId="24" xfId="0" applyNumberFormat="1" applyFont="1" applyFill="1" applyBorder="1" applyAlignment="1">
      <alignment horizontal="center" vertical="center"/>
    </xf>
    <xf numFmtId="164" fontId="11" fillId="5" borderId="11" xfId="1" applyNumberFormat="1" applyFont="1" applyFill="1" applyBorder="1"/>
    <xf numFmtId="43" fontId="12" fillId="0" borderId="6" xfId="1" applyFont="1" applyFill="1" applyBorder="1" applyAlignment="1">
      <alignment horizontal="center" wrapText="1"/>
    </xf>
    <xf numFmtId="43" fontId="11" fillId="8" borderId="7" xfId="1" applyFont="1" applyFill="1" applyBorder="1" applyAlignment="1">
      <alignment horizontal="center"/>
    </xf>
    <xf numFmtId="43" fontId="12" fillId="0" borderId="34" xfId="1" applyFont="1" applyFill="1" applyBorder="1" applyAlignment="1">
      <alignment horizontal="center" wrapText="1"/>
    </xf>
    <xf numFmtId="43" fontId="12" fillId="0" borderId="1" xfId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43" fontId="10" fillId="3" borderId="10" xfId="1" applyFont="1" applyFill="1" applyBorder="1" applyAlignment="1">
      <alignment horizontal="right" vertical="center"/>
    </xf>
    <xf numFmtId="164" fontId="11" fillId="0" borderId="9" xfId="1" applyNumberFormat="1" applyFont="1" applyFill="1" applyBorder="1"/>
    <xf numFmtId="164" fontId="11" fillId="0" borderId="1" xfId="1" applyNumberFormat="1" applyFont="1" applyFill="1" applyBorder="1"/>
    <xf numFmtId="164" fontId="11" fillId="0" borderId="6" xfId="1" applyNumberFormat="1" applyFont="1" applyFill="1" applyBorder="1"/>
    <xf numFmtId="164" fontId="11" fillId="10" borderId="0" xfId="1" applyNumberFormat="1" applyFont="1" applyFill="1" applyBorder="1"/>
    <xf numFmtId="164" fontId="6" fillId="0" borderId="1" xfId="1" applyNumberFormat="1" applyFont="1" applyBorder="1"/>
    <xf numFmtId="43" fontId="11" fillId="10" borderId="1" xfId="1" applyFont="1" applyFill="1" applyBorder="1" applyAlignment="1">
      <alignment horizontal="center"/>
    </xf>
    <xf numFmtId="43" fontId="10" fillId="0" borderId="1" xfId="1" applyFont="1" applyFill="1" applyBorder="1" applyAlignment="1">
      <alignment horizontal="center" vertical="center"/>
    </xf>
    <xf numFmtId="164" fontId="21" fillId="4" borderId="48" xfId="2" applyNumberFormat="1" applyFont="1" applyFill="1" applyBorder="1" applyAlignment="1">
      <alignment horizontal="center" vertical="center"/>
    </xf>
    <xf numFmtId="14" fontId="10" fillId="0" borderId="7" xfId="2" applyNumberFormat="1" applyFont="1" applyFill="1" applyBorder="1" applyAlignment="1">
      <alignment horizontal="center" vertical="center"/>
    </xf>
    <xf numFmtId="0" fontId="10" fillId="0" borderId="7" xfId="0" applyFont="1" applyFill="1" applyBorder="1"/>
    <xf numFmtId="164" fontId="21" fillId="4" borderId="4" xfId="2" applyNumberFormat="1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4" fontId="21" fillId="4" borderId="40" xfId="2" applyNumberFormat="1" applyFont="1" applyFill="1" applyBorder="1" applyAlignment="1">
      <alignment horizontal="center" vertical="center"/>
    </xf>
    <xf numFmtId="14" fontId="10" fillId="0" borderId="6" xfId="2" applyNumberFormat="1" applyFont="1" applyFill="1" applyBorder="1" applyAlignment="1">
      <alignment horizontal="center" vertical="center"/>
    </xf>
    <xf numFmtId="43" fontId="10" fillId="0" borderId="7" xfId="2" applyFont="1" applyFill="1" applyBorder="1"/>
    <xf numFmtId="43" fontId="10" fillId="0" borderId="1" xfId="2" applyFont="1" applyFill="1" applyBorder="1"/>
    <xf numFmtId="43" fontId="10" fillId="0" borderId="6" xfId="2" applyFont="1" applyFill="1" applyBorder="1"/>
    <xf numFmtId="43" fontId="11" fillId="10" borderId="6" xfId="1" applyFont="1" applyFill="1" applyBorder="1" applyAlignment="1">
      <alignment horizontal="center"/>
    </xf>
    <xf numFmtId="43" fontId="11" fillId="10" borderId="10" xfId="1" applyFont="1" applyFill="1" applyBorder="1"/>
    <xf numFmtId="43" fontId="10" fillId="0" borderId="6" xfId="1" applyFont="1" applyFill="1" applyBorder="1" applyAlignment="1">
      <alignment horizontal="center" vertical="center"/>
    </xf>
    <xf numFmtId="164" fontId="21" fillId="0" borderId="44" xfId="2" applyNumberFormat="1" applyFont="1" applyFill="1" applyBorder="1" applyAlignment="1">
      <alignment horizontal="center" vertical="center"/>
    </xf>
    <xf numFmtId="14" fontId="10" fillId="0" borderId="10" xfId="2" applyNumberFormat="1" applyFont="1" applyFill="1" applyBorder="1" applyAlignment="1">
      <alignment horizontal="center" vertical="center"/>
    </xf>
    <xf numFmtId="43" fontId="10" fillId="0" borderId="10" xfId="2" applyFont="1" applyFill="1" applyBorder="1"/>
    <xf numFmtId="43" fontId="10" fillId="3" borderId="1" xfId="2" applyFont="1" applyFill="1" applyBorder="1"/>
    <xf numFmtId="43" fontId="10" fillId="3" borderId="6" xfId="2" applyFont="1" applyFill="1" applyBorder="1"/>
    <xf numFmtId="43" fontId="11" fillId="8" borderId="6" xfId="1" applyFont="1" applyFill="1" applyBorder="1" applyAlignment="1">
      <alignment horizontal="center"/>
    </xf>
    <xf numFmtId="164" fontId="21" fillId="0" borderId="41" xfId="2" applyNumberFormat="1" applyFont="1" applyFill="1" applyBorder="1" applyAlignment="1">
      <alignment horizontal="center" vertical="center"/>
    </xf>
    <xf numFmtId="14" fontId="10" fillId="0" borderId="39" xfId="2" applyNumberFormat="1" applyFont="1" applyFill="1" applyBorder="1" applyAlignment="1">
      <alignment horizontal="center" vertical="center"/>
    </xf>
    <xf numFmtId="43" fontId="10" fillId="0" borderId="39" xfId="2" applyFont="1" applyFill="1" applyBorder="1"/>
    <xf numFmtId="164" fontId="21" fillId="4" borderId="44" xfId="2" applyNumberFormat="1" applyFont="1" applyFill="1" applyBorder="1" applyAlignment="1">
      <alignment horizontal="center" vertical="center"/>
    </xf>
    <xf numFmtId="43" fontId="10" fillId="3" borderId="7" xfId="2" applyFont="1" applyFill="1" applyBorder="1"/>
    <xf numFmtId="43" fontId="11" fillId="0" borderId="6" xfId="1" applyFont="1" applyFill="1" applyBorder="1"/>
    <xf numFmtId="43" fontId="11" fillId="10" borderId="6" xfId="1" applyFont="1" applyFill="1" applyBorder="1"/>
    <xf numFmtId="43" fontId="11" fillId="0" borderId="39" xfId="1" applyFont="1" applyFill="1" applyBorder="1"/>
    <xf numFmtId="164" fontId="11" fillId="0" borderId="39" xfId="1" applyNumberFormat="1" applyFont="1" applyFill="1" applyBorder="1"/>
    <xf numFmtId="0" fontId="16" fillId="0" borderId="0" xfId="0" applyFont="1" applyAlignment="1">
      <alignment horizontal="left"/>
    </xf>
    <xf numFmtId="43" fontId="16" fillId="0" borderId="0" xfId="1" applyFont="1" applyFill="1" applyBorder="1" applyAlignment="1">
      <alignment horizontal="left"/>
    </xf>
    <xf numFmtId="164" fontId="3" fillId="0" borderId="0" xfId="1" applyNumberFormat="1" applyFont="1"/>
    <xf numFmtId="0" fontId="3" fillId="0" borderId="0" xfId="0" applyFont="1"/>
    <xf numFmtId="43" fontId="3" fillId="0" borderId="0" xfId="0" applyNumberFormat="1" applyFont="1"/>
    <xf numFmtId="0" fontId="16" fillId="0" borderId="0" xfId="0" applyFont="1"/>
    <xf numFmtId="164" fontId="11" fillId="0" borderId="19" xfId="1" applyNumberFormat="1" applyFont="1" applyFill="1" applyBorder="1" applyAlignment="1">
      <alignment horizontal="center"/>
    </xf>
    <xf numFmtId="164" fontId="11" fillId="0" borderId="19" xfId="1" applyNumberFormat="1" applyFont="1" applyFill="1" applyBorder="1"/>
    <xf numFmtId="164" fontId="10" fillId="4" borderId="33" xfId="1" applyNumberFormat="1" applyFont="1" applyFill="1" applyBorder="1" applyAlignment="1">
      <alignment horizontal="center" vertical="center"/>
    </xf>
    <xf numFmtId="164" fontId="11" fillId="10" borderId="7" xfId="1" applyNumberFormat="1" applyFont="1" applyFill="1" applyBorder="1" applyAlignment="1">
      <alignment horizontal="center"/>
    </xf>
    <xf numFmtId="164" fontId="11" fillId="10" borderId="7" xfId="1" applyNumberFormat="1" applyFont="1" applyFill="1" applyBorder="1"/>
    <xf numFmtId="164" fontId="11" fillId="0" borderId="30" xfId="1" applyNumberFormat="1" applyFont="1" applyFill="1" applyBorder="1" applyAlignment="1">
      <alignment horizontal="center"/>
    </xf>
    <xf numFmtId="164" fontId="10" fillId="4" borderId="5" xfId="1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14" fontId="16" fillId="0" borderId="1" xfId="0" applyNumberFormat="1" applyFont="1" applyFill="1" applyBorder="1" applyAlignment="1">
      <alignment horizontal="center" wrapText="1"/>
    </xf>
    <xf numFmtId="164" fontId="11" fillId="10" borderId="1" xfId="1" applyNumberFormat="1" applyFont="1" applyFill="1" applyBorder="1"/>
    <xf numFmtId="14" fontId="11" fillId="8" borderId="1" xfId="0" applyNumberFormat="1" applyFont="1" applyFill="1" applyBorder="1" applyAlignment="1">
      <alignment horizontal="center" wrapText="1"/>
    </xf>
    <xf numFmtId="164" fontId="10" fillId="4" borderId="24" xfId="1" applyNumberFormat="1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right" vertical="center"/>
    </xf>
    <xf numFmtId="0" fontId="11" fillId="8" borderId="6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14" fontId="16" fillId="0" borderId="10" xfId="0" applyNumberFormat="1" applyFont="1" applyFill="1" applyBorder="1" applyAlignment="1">
      <alignment horizontal="center" wrapText="1"/>
    </xf>
    <xf numFmtId="164" fontId="11" fillId="10" borderId="6" xfId="1" applyNumberFormat="1" applyFont="1" applyFill="1" applyBorder="1" applyAlignment="1">
      <alignment horizontal="center"/>
    </xf>
    <xf numFmtId="164" fontId="11" fillId="10" borderId="6" xfId="1" applyNumberFormat="1" applyFont="1" applyFill="1" applyBorder="1"/>
    <xf numFmtId="14" fontId="11" fillId="8" borderId="6" xfId="0" applyNumberFormat="1" applyFont="1" applyFill="1" applyBorder="1" applyAlignment="1">
      <alignment horizontal="center" wrapText="1"/>
    </xf>
    <xf numFmtId="164" fontId="11" fillId="0" borderId="49" xfId="1" applyNumberFormat="1" applyFont="1" applyFill="1" applyBorder="1" applyAlignment="1">
      <alignment horizontal="center"/>
    </xf>
    <xf numFmtId="0" fontId="10" fillId="0" borderId="22" xfId="0" applyFont="1" applyFill="1" applyBorder="1" applyAlignment="1">
      <alignment horizontal="left"/>
    </xf>
    <xf numFmtId="43" fontId="10" fillId="0" borderId="11" xfId="1" applyFont="1" applyFill="1" applyBorder="1" applyAlignment="1">
      <alignment horizontal="right" vertical="center"/>
    </xf>
    <xf numFmtId="14" fontId="11" fillId="0" borderId="22" xfId="1" applyNumberFormat="1" applyFont="1" applyFill="1" applyBorder="1"/>
    <xf numFmtId="43" fontId="11" fillId="0" borderId="22" xfId="1" applyFont="1" applyFill="1" applyBorder="1" applyAlignment="1">
      <alignment horizontal="center"/>
    </xf>
    <xf numFmtId="164" fontId="11" fillId="0" borderId="22" xfId="1" applyNumberFormat="1" applyFont="1" applyFill="1" applyBorder="1" applyAlignment="1">
      <alignment horizontal="center"/>
    </xf>
    <xf numFmtId="43" fontId="10" fillId="0" borderId="22" xfId="1" applyFont="1" applyFill="1" applyBorder="1" applyAlignment="1">
      <alignment horizontal="right" vertical="center"/>
    </xf>
    <xf numFmtId="164" fontId="11" fillId="0" borderId="22" xfId="1" applyNumberFormat="1" applyFont="1" applyFill="1" applyBorder="1"/>
    <xf numFmtId="43" fontId="11" fillId="0" borderId="11" xfId="1" applyFont="1" applyFill="1" applyBorder="1"/>
    <xf numFmtId="164" fontId="11" fillId="0" borderId="11" xfId="1" applyNumberFormat="1" applyFont="1" applyFill="1" applyBorder="1"/>
    <xf numFmtId="164" fontId="11" fillId="0" borderId="46" xfId="1" applyNumberFormat="1" applyFont="1" applyFill="1" applyBorder="1"/>
    <xf numFmtId="0" fontId="10" fillId="0" borderId="9" xfId="0" applyFont="1" applyFill="1" applyBorder="1" applyAlignment="1">
      <alignment horizontal="left"/>
    </xf>
    <xf numFmtId="43" fontId="10" fillId="3" borderId="1" xfId="1" applyFont="1" applyFill="1" applyBorder="1" applyAlignment="1">
      <alignment horizontal="right" vertical="center"/>
    </xf>
    <xf numFmtId="14" fontId="16" fillId="0" borderId="9" xfId="0" applyNumberFormat="1" applyFont="1" applyFill="1" applyBorder="1" applyAlignment="1">
      <alignment horizontal="center" wrapText="1"/>
    </xf>
    <xf numFmtId="43" fontId="11" fillId="5" borderId="9" xfId="1" applyFont="1" applyFill="1" applyBorder="1" applyAlignment="1">
      <alignment horizontal="center"/>
    </xf>
    <xf numFmtId="43" fontId="10" fillId="0" borderId="9" xfId="1" applyFont="1" applyFill="1" applyBorder="1" applyAlignment="1">
      <alignment horizontal="right" vertical="center"/>
    </xf>
    <xf numFmtId="43" fontId="10" fillId="0" borderId="1" xfId="1" applyFont="1" applyFill="1" applyBorder="1"/>
    <xf numFmtId="43" fontId="11" fillId="3" borderId="10" xfId="1" applyFont="1" applyFill="1" applyBorder="1" applyAlignment="1">
      <alignment horizontal="center" wrapText="1"/>
    </xf>
    <xf numFmtId="14" fontId="16" fillId="0" borderId="6" xfId="0" applyNumberFormat="1" applyFont="1" applyFill="1" applyBorder="1" applyAlignment="1">
      <alignment horizontal="center" wrapText="1"/>
    </xf>
    <xf numFmtId="43" fontId="11" fillId="5" borderId="6" xfId="1" applyFont="1" applyFill="1" applyBorder="1" applyAlignment="1">
      <alignment horizontal="center"/>
    </xf>
    <xf numFmtId="164" fontId="21" fillId="4" borderId="7" xfId="3" applyNumberFormat="1" applyFont="1" applyFill="1" applyBorder="1" applyAlignment="1">
      <alignment horizontal="center" vertical="center"/>
    </xf>
    <xf numFmtId="43" fontId="10" fillId="0" borderId="30" xfId="1" applyFont="1" applyFill="1" applyBorder="1" applyAlignment="1">
      <alignment horizontal="right" vertical="center"/>
    </xf>
    <xf numFmtId="43" fontId="11" fillId="0" borderId="21" xfId="1" applyFont="1" applyFill="1" applyBorder="1"/>
    <xf numFmtId="164" fontId="11" fillId="0" borderId="23" xfId="1" applyNumberFormat="1" applyFont="1" applyFill="1" applyBorder="1"/>
    <xf numFmtId="164" fontId="21" fillId="4" borderId="1" xfId="3" applyNumberFormat="1" applyFont="1" applyFill="1" applyBorder="1" applyAlignment="1">
      <alignment horizontal="center" vertical="center"/>
    </xf>
    <xf numFmtId="14" fontId="16" fillId="0" borderId="34" xfId="0" applyNumberFormat="1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64" fontId="11" fillId="0" borderId="2" xfId="1" applyNumberFormat="1" applyFont="1" applyFill="1" applyBorder="1"/>
    <xf numFmtId="43" fontId="11" fillId="0" borderId="5" xfId="1" applyFont="1" applyFill="1" applyBorder="1"/>
    <xf numFmtId="164" fontId="21" fillId="4" borderId="6" xfId="3" applyNumberFormat="1" applyFont="1" applyFill="1" applyBorder="1" applyAlignment="1">
      <alignment horizontal="center" vertical="center"/>
    </xf>
    <xf numFmtId="43" fontId="10" fillId="3" borderId="6" xfId="1" applyFont="1" applyFill="1" applyBorder="1" applyAlignment="1">
      <alignment horizontal="right" vertical="center"/>
    </xf>
    <xf numFmtId="43" fontId="10" fillId="0" borderId="24" xfId="1" applyFont="1" applyFill="1" applyBorder="1" applyAlignment="1">
      <alignment horizontal="right" vertical="center"/>
    </xf>
    <xf numFmtId="14" fontId="23" fillId="0" borderId="6" xfId="0" applyNumberFormat="1" applyFont="1" applyBorder="1"/>
    <xf numFmtId="43" fontId="11" fillId="0" borderId="24" xfId="1" applyFont="1" applyFill="1" applyBorder="1"/>
    <xf numFmtId="43" fontId="10" fillId="0" borderId="7" xfId="3" applyFont="1" applyFill="1" applyBorder="1"/>
    <xf numFmtId="43" fontId="11" fillId="10" borderId="22" xfId="1" applyFont="1" applyFill="1" applyBorder="1" applyAlignment="1">
      <alignment horizontal="center"/>
    </xf>
    <xf numFmtId="164" fontId="11" fillId="10" borderId="22" xfId="1" applyNumberFormat="1" applyFont="1" applyFill="1" applyBorder="1" applyAlignment="1">
      <alignment horizontal="center"/>
    </xf>
    <xf numFmtId="43" fontId="11" fillId="0" borderId="31" xfId="1" applyFont="1" applyFill="1" applyBorder="1"/>
    <xf numFmtId="164" fontId="10" fillId="11" borderId="26" xfId="1" applyNumberFormat="1" applyFont="1" applyFill="1" applyBorder="1" applyAlignment="1">
      <alignment horizontal="center" vertical="center"/>
    </xf>
    <xf numFmtId="43" fontId="10" fillId="0" borderId="1" xfId="3" applyFont="1" applyFill="1" applyBorder="1"/>
    <xf numFmtId="43" fontId="11" fillId="0" borderId="26" xfId="1" applyFont="1" applyFill="1" applyBorder="1"/>
    <xf numFmtId="43" fontId="11" fillId="10" borderId="9" xfId="1" applyFont="1" applyFill="1" applyBorder="1" applyAlignment="1">
      <alignment horizontal="center"/>
    </xf>
    <xf numFmtId="164" fontId="11" fillId="10" borderId="9" xfId="1" applyNumberFormat="1" applyFont="1" applyFill="1" applyBorder="1" applyAlignment="1">
      <alignment horizontal="center"/>
    </xf>
    <xf numFmtId="164" fontId="10" fillId="11" borderId="24" xfId="1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left" wrapText="1"/>
    </xf>
    <xf numFmtId="43" fontId="10" fillId="3" borderId="6" xfId="3" applyFont="1" applyFill="1" applyBorder="1"/>
    <xf numFmtId="164" fontId="11" fillId="0" borderId="18" xfId="1" applyNumberFormat="1" applyFont="1" applyFill="1" applyBorder="1"/>
    <xf numFmtId="43" fontId="11" fillId="0" borderId="35" xfId="1" applyFont="1" applyFill="1" applyBorder="1"/>
    <xf numFmtId="0" fontId="11" fillId="0" borderId="22" xfId="0" applyFont="1" applyFill="1" applyBorder="1" applyAlignment="1">
      <alignment horizontal="center" wrapText="1"/>
    </xf>
    <xf numFmtId="164" fontId="11" fillId="0" borderId="15" xfId="1" applyNumberFormat="1" applyFont="1" applyFill="1" applyBorder="1"/>
    <xf numFmtId="164" fontId="21" fillId="4" borderId="5" xfId="2" applyNumberFormat="1" applyFont="1" applyFill="1" applyBorder="1" applyAlignment="1">
      <alignment horizontal="center" vertical="center"/>
    </xf>
    <xf numFmtId="43" fontId="11" fillId="0" borderId="53" xfId="1" applyFont="1" applyFill="1" applyBorder="1" applyAlignment="1">
      <alignment horizontal="center"/>
    </xf>
    <xf numFmtId="43" fontId="11" fillId="10" borderId="34" xfId="1" applyFont="1" applyFill="1" applyBorder="1" applyAlignment="1">
      <alignment horizontal="center"/>
    </xf>
    <xf numFmtId="164" fontId="11" fillId="10" borderId="34" xfId="1" applyNumberFormat="1" applyFont="1" applyFill="1" applyBorder="1" applyAlignment="1">
      <alignment horizontal="center"/>
    </xf>
    <xf numFmtId="43" fontId="11" fillId="0" borderId="34" xfId="1" applyFont="1" applyFill="1" applyBorder="1"/>
    <xf numFmtId="164" fontId="11" fillId="0" borderId="34" xfId="1" applyNumberFormat="1" applyFont="1" applyFill="1" applyBorder="1"/>
    <xf numFmtId="43" fontId="11" fillId="0" borderId="34" xfId="1" applyFont="1" applyFill="1" applyBorder="1" applyAlignment="1">
      <alignment horizontal="center"/>
    </xf>
    <xf numFmtId="43" fontId="11" fillId="5" borderId="34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164" fontId="21" fillId="4" borderId="24" xfId="2" applyNumberFormat="1" applyFont="1" applyFill="1" applyBorder="1" applyAlignment="1">
      <alignment horizontal="center" vertical="center"/>
    </xf>
    <xf numFmtId="164" fontId="11" fillId="0" borderId="34" xfId="1" applyNumberFormat="1" applyFont="1" applyFill="1" applyBorder="1" applyAlignment="1">
      <alignment horizontal="center"/>
    </xf>
    <xf numFmtId="14" fontId="23" fillId="0" borderId="34" xfId="0" applyNumberFormat="1" applyFont="1" applyBorder="1"/>
    <xf numFmtId="164" fontId="21" fillId="4" borderId="5" xfId="3" applyNumberFormat="1" applyFont="1" applyFill="1" applyBorder="1" applyAlignment="1">
      <alignment vertical="center"/>
    </xf>
    <xf numFmtId="164" fontId="21" fillId="4" borderId="24" xfId="3" applyNumberFormat="1" applyFont="1" applyFill="1" applyBorder="1" applyAlignment="1">
      <alignment vertical="center"/>
    </xf>
    <xf numFmtId="43" fontId="11" fillId="10" borderId="22" xfId="1" applyFont="1" applyFill="1" applyBorder="1"/>
    <xf numFmtId="14" fontId="11" fillId="10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/>
    <xf numFmtId="0" fontId="16" fillId="0" borderId="0" xfId="0" applyFont="1" applyFill="1" applyBorder="1"/>
    <xf numFmtId="43" fontId="10" fillId="10" borderId="6" xfId="1" applyFont="1" applyFill="1" applyBorder="1" applyAlignment="1">
      <alignment horizontal="right" vertical="center"/>
    </xf>
    <xf numFmtId="164" fontId="10" fillId="0" borderId="0" xfId="1" applyNumberFormat="1" applyFont="1" applyFill="1" applyBorder="1" applyAlignment="1">
      <alignment horizontal="center" vertical="center"/>
    </xf>
    <xf numFmtId="43" fontId="11" fillId="0" borderId="7" xfId="3" applyFont="1" applyFill="1" applyBorder="1"/>
    <xf numFmtId="164" fontId="11" fillId="0" borderId="7" xfId="3" applyNumberFormat="1" applyFont="1" applyFill="1" applyBorder="1"/>
    <xf numFmtId="43" fontId="11" fillId="0" borderId="0" xfId="1" applyFont="1" applyFill="1" applyBorder="1" applyAlignment="1">
      <alignment horizontal="left"/>
    </xf>
    <xf numFmtId="164" fontId="11" fillId="0" borderId="1" xfId="3" applyNumberFormat="1" applyFont="1" applyFill="1" applyBorder="1"/>
    <xf numFmtId="164" fontId="11" fillId="0" borderId="2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4" fontId="10" fillId="0" borderId="1" xfId="3" applyNumberFormat="1" applyFont="1" applyFill="1" applyBorder="1"/>
    <xf numFmtId="0" fontId="16" fillId="0" borderId="10" xfId="0" applyFont="1" applyFill="1" applyBorder="1" applyAlignment="1">
      <alignment horizontal="center" wrapText="1"/>
    </xf>
    <xf numFmtId="43" fontId="11" fillId="0" borderId="6" xfId="3" applyFont="1" applyFill="1" applyBorder="1"/>
    <xf numFmtId="164" fontId="11" fillId="0" borderId="6" xfId="3" applyNumberFormat="1" applyFont="1" applyFill="1" applyBorder="1"/>
    <xf numFmtId="164" fontId="16" fillId="0" borderId="6" xfId="3" applyNumberFormat="1" applyFont="1" applyFill="1" applyBorder="1" applyAlignment="1">
      <alignment horizontal="center"/>
    </xf>
    <xf numFmtId="164" fontId="11" fillId="0" borderId="25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4" fontId="10" fillId="0" borderId="7" xfId="3" applyNumberFormat="1" applyFont="1" applyFill="1" applyBorder="1" applyAlignment="1">
      <alignment horizontal="center" vertical="center"/>
    </xf>
    <xf numFmtId="14" fontId="10" fillId="0" borderId="6" xfId="3" applyNumberFormat="1" applyFont="1" applyFill="1" applyBorder="1" applyAlignment="1">
      <alignment horizontal="center" vertical="center"/>
    </xf>
    <xf numFmtId="43" fontId="11" fillId="0" borderId="1" xfId="3" applyFont="1" applyFill="1" applyBorder="1"/>
    <xf numFmtId="14" fontId="11" fillId="0" borderId="1" xfId="0" applyNumberFormat="1" applyFont="1" applyFill="1" applyBorder="1"/>
    <xf numFmtId="164" fontId="21" fillId="4" borderId="40" xfId="3" applyNumberFormat="1" applyFont="1" applyFill="1" applyBorder="1" applyAlignment="1">
      <alignment horizontal="center" vertical="center"/>
    </xf>
    <xf numFmtId="164" fontId="21" fillId="11" borderId="33" xfId="3" applyNumberFormat="1" applyFont="1" applyFill="1" applyBorder="1" applyAlignment="1">
      <alignment horizontal="center" vertical="center"/>
    </xf>
    <xf numFmtId="43" fontId="11" fillId="0" borderId="33" xfId="1" applyFont="1" applyFill="1" applyBorder="1"/>
    <xf numFmtId="164" fontId="21" fillId="11" borderId="24" xfId="3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/>
    <xf numFmtId="164" fontId="11" fillId="0" borderId="49" xfId="1" applyNumberFormat="1" applyFont="1" applyFill="1" applyBorder="1"/>
    <xf numFmtId="164" fontId="21" fillId="4" borderId="33" xfId="3" applyNumberFormat="1" applyFont="1" applyFill="1" applyBorder="1" applyAlignment="1">
      <alignment horizontal="center" vertical="center"/>
    </xf>
    <xf numFmtId="43" fontId="11" fillId="0" borderId="7" xfId="0" applyNumberFormat="1" applyFont="1" applyFill="1" applyBorder="1"/>
    <xf numFmtId="164" fontId="21" fillId="4" borderId="24" xfId="3" applyNumberFormat="1" applyFont="1" applyFill="1" applyBorder="1" applyAlignment="1">
      <alignment horizontal="center" vertical="center"/>
    </xf>
    <xf numFmtId="43" fontId="11" fillId="0" borderId="6" xfId="0" applyNumberFormat="1" applyFont="1" applyFill="1" applyBorder="1"/>
    <xf numFmtId="43" fontId="11" fillId="0" borderId="1" xfId="1" applyFont="1" applyBorder="1"/>
    <xf numFmtId="0" fontId="11" fillId="0" borderId="1" xfId="0" applyFont="1" applyFill="1" applyBorder="1"/>
    <xf numFmtId="43" fontId="11" fillId="0" borderId="1" xfId="0" applyNumberFormat="1" applyFont="1" applyFill="1" applyBorder="1"/>
    <xf numFmtId="14" fontId="11" fillId="0" borderId="7" xfId="0" applyNumberFormat="1" applyFont="1" applyFill="1" applyBorder="1"/>
    <xf numFmtId="0" fontId="16" fillId="10" borderId="6" xfId="0" applyFont="1" applyFill="1" applyBorder="1" applyAlignment="1">
      <alignment horizontal="center" wrapText="1"/>
    </xf>
    <xf numFmtId="164" fontId="11" fillId="0" borderId="6" xfId="0" applyNumberFormat="1" applyFont="1" applyBorder="1"/>
    <xf numFmtId="43" fontId="11" fillId="10" borderId="34" xfId="1" applyFont="1" applyFill="1" applyBorder="1"/>
    <xf numFmtId="164" fontId="11" fillId="10" borderId="34" xfId="1" applyNumberFormat="1" applyFont="1" applyFill="1" applyBorder="1"/>
    <xf numFmtId="164" fontId="11" fillId="0" borderId="45" xfId="1" applyNumberFormat="1" applyFont="1" applyFill="1" applyBorder="1"/>
    <xf numFmtId="43" fontId="11" fillId="0" borderId="53" xfId="1" applyFont="1" applyFill="1" applyBorder="1"/>
    <xf numFmtId="164" fontId="11" fillId="10" borderId="10" xfId="1" applyNumberFormat="1" applyFont="1" applyFill="1" applyBorder="1" applyAlignment="1">
      <alignment horizontal="center"/>
    </xf>
    <xf numFmtId="0" fontId="11" fillId="0" borderId="22" xfId="0" applyFont="1" applyFill="1" applyBorder="1" applyAlignment="1">
      <alignment horizontal="left" wrapText="1"/>
    </xf>
    <xf numFmtId="164" fontId="10" fillId="11" borderId="5" xfId="1" applyNumberFormat="1" applyFont="1" applyFill="1" applyBorder="1" applyAlignment="1">
      <alignment horizontal="center" vertical="center"/>
    </xf>
    <xf numFmtId="14" fontId="16" fillId="0" borderId="1" xfId="1" applyNumberFormat="1" applyFont="1" applyFill="1" applyBorder="1"/>
    <xf numFmtId="164" fontId="11" fillId="5" borderId="1" xfId="1" applyNumberFormat="1" applyFont="1" applyFill="1" applyBorder="1" applyAlignment="1">
      <alignment horizontal="center"/>
    </xf>
    <xf numFmtId="164" fontId="10" fillId="0" borderId="2" xfId="1" applyNumberFormat="1" applyFont="1" applyFill="1" applyBorder="1"/>
    <xf numFmtId="43" fontId="10" fillId="0" borderId="1" xfId="1" applyFont="1" applyFill="1" applyBorder="1" applyAlignment="1">
      <alignment horizontal="right"/>
    </xf>
    <xf numFmtId="164" fontId="10" fillId="0" borderId="1" xfId="1" applyNumberFormat="1" applyFont="1" applyFill="1" applyBorder="1"/>
    <xf numFmtId="43" fontId="10" fillId="0" borderId="6" xfId="1" applyFont="1" applyFill="1" applyBorder="1" applyAlignment="1">
      <alignment horizontal="right" wrapText="1"/>
    </xf>
    <xf numFmtId="14" fontId="16" fillId="0" borderId="6" xfId="1" applyNumberFormat="1" applyFont="1" applyFill="1" applyBorder="1"/>
    <xf numFmtId="43" fontId="10" fillId="0" borderId="7" xfId="1" applyFont="1" applyFill="1" applyBorder="1"/>
    <xf numFmtId="43" fontId="10" fillId="3" borderId="1" xfId="1" applyFont="1" applyFill="1" applyBorder="1"/>
    <xf numFmtId="164" fontId="16" fillId="0" borderId="1" xfId="1" applyNumberFormat="1" applyFont="1" applyFill="1" applyBorder="1" applyAlignment="1">
      <alignment horizontal="center" wrapText="1"/>
    </xf>
    <xf numFmtId="0" fontId="16" fillId="10" borderId="1" xfId="0" applyFont="1" applyFill="1" applyBorder="1" applyAlignment="1">
      <alignment horizontal="center" wrapText="1"/>
    </xf>
    <xf numFmtId="43" fontId="10" fillId="3" borderId="6" xfId="1" applyFont="1" applyFill="1" applyBorder="1"/>
    <xf numFmtId="164" fontId="16" fillId="0" borderId="6" xfId="1" applyNumberFormat="1" applyFont="1" applyFill="1" applyBorder="1" applyAlignment="1">
      <alignment horizontal="center" wrapText="1"/>
    </xf>
    <xf numFmtId="164" fontId="11" fillId="5" borderId="6" xfId="1" applyNumberFormat="1" applyFont="1" applyFill="1" applyBorder="1" applyAlignment="1">
      <alignment horizontal="center"/>
    </xf>
    <xf numFmtId="164" fontId="10" fillId="0" borderId="25" xfId="1" applyNumberFormat="1" applyFont="1" applyFill="1" applyBorder="1"/>
    <xf numFmtId="164" fontId="21" fillId="4" borderId="5" xfId="3" applyNumberFormat="1" applyFont="1" applyFill="1" applyBorder="1" applyAlignment="1">
      <alignment horizontal="center" vertical="center"/>
    </xf>
    <xf numFmtId="14" fontId="10" fillId="0" borderId="1" xfId="3" applyNumberFormat="1" applyFont="1" applyFill="1" applyBorder="1"/>
    <xf numFmtId="43" fontId="10" fillId="0" borderId="6" xfId="3" applyFont="1" applyFill="1" applyBorder="1"/>
    <xf numFmtId="0" fontId="3" fillId="0" borderId="19" xfId="0" applyFont="1" applyFill="1" applyBorder="1" applyAlignment="1">
      <alignment horizontal="left" wrapText="1"/>
    </xf>
    <xf numFmtId="43" fontId="16" fillId="0" borderId="1" xfId="1" applyFont="1" applyFill="1" applyBorder="1" applyAlignment="1">
      <alignment horizontal="center" vertical="center"/>
    </xf>
    <xf numFmtId="164" fontId="11" fillId="5" borderId="1" xfId="1" applyNumberFormat="1" applyFont="1" applyFill="1" applyBorder="1"/>
    <xf numFmtId="43" fontId="10" fillId="0" borderId="10" xfId="1" applyFont="1" applyFill="1" applyBorder="1"/>
    <xf numFmtId="43" fontId="11" fillId="5" borderId="10" xfId="1" applyFont="1" applyFill="1" applyBorder="1" applyAlignment="1">
      <alignment horizontal="center"/>
    </xf>
    <xf numFmtId="164" fontId="11" fillId="5" borderId="10" xfId="1" applyNumberFormat="1" applyFont="1" applyFill="1" applyBorder="1"/>
    <xf numFmtId="43" fontId="16" fillId="0" borderId="6" xfId="1" applyFont="1" applyFill="1" applyBorder="1" applyAlignment="1">
      <alignment horizontal="center" vertical="center"/>
    </xf>
    <xf numFmtId="164" fontId="21" fillId="4" borderId="4" xfId="3" applyNumberFormat="1" applyFont="1" applyFill="1" applyBorder="1" applyAlignment="1">
      <alignment horizontal="center" vertical="center"/>
    </xf>
    <xf numFmtId="43" fontId="10" fillId="0" borderId="7" xfId="3" applyFont="1" applyBorder="1"/>
    <xf numFmtId="164" fontId="10" fillId="0" borderId="7" xfId="3" applyNumberFormat="1" applyFont="1" applyBorder="1"/>
    <xf numFmtId="43" fontId="10" fillId="0" borderId="6" xfId="3" applyFont="1" applyBorder="1"/>
    <xf numFmtId="164" fontId="10" fillId="0" borderId="6" xfId="3" applyNumberFormat="1" applyFont="1" applyBorder="1"/>
    <xf numFmtId="164" fontId="10" fillId="0" borderId="6" xfId="3" applyNumberFormat="1" applyFont="1" applyFill="1" applyBorder="1"/>
    <xf numFmtId="164" fontId="10" fillId="0" borderId="6" xfId="1" applyNumberFormat="1" applyFont="1" applyFill="1" applyBorder="1"/>
    <xf numFmtId="43" fontId="10" fillId="3" borderId="1" xfId="3" applyFont="1" applyFill="1" applyBorder="1"/>
    <xf numFmtId="43" fontId="11" fillId="0" borderId="1" xfId="0" applyNumberFormat="1" applyFont="1" applyFill="1" applyBorder="1" applyAlignment="1">
      <alignment horizontal="left" wrapText="1"/>
    </xf>
    <xf numFmtId="164" fontId="10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wrapText="1"/>
    </xf>
    <xf numFmtId="164" fontId="10" fillId="3" borderId="5" xfId="1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wrapText="1"/>
    </xf>
    <xf numFmtId="14" fontId="10" fillId="3" borderId="1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wrapText="1"/>
    </xf>
    <xf numFmtId="164" fontId="10" fillId="0" borderId="26" xfId="1" applyNumberFormat="1" applyFont="1" applyFill="1" applyBorder="1" applyAlignment="1">
      <alignment horizontal="center" vertical="center"/>
    </xf>
    <xf numFmtId="43" fontId="11" fillId="0" borderId="1" xfId="1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0" fontId="16" fillId="3" borderId="7" xfId="0" applyFont="1" applyFill="1" applyBorder="1" applyAlignment="1">
      <alignment wrapText="1"/>
    </xf>
    <xf numFmtId="12" fontId="11" fillId="0" borderId="1" xfId="1" applyNumberFormat="1" applyFont="1" applyFill="1" applyBorder="1"/>
    <xf numFmtId="0" fontId="11" fillId="0" borderId="7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  <xf numFmtId="164" fontId="10" fillId="0" borderId="0" xfId="1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right" wrapText="1"/>
    </xf>
    <xf numFmtId="0" fontId="11" fillId="3" borderId="1" xfId="0" applyFont="1" applyFill="1" applyBorder="1"/>
    <xf numFmtId="164" fontId="11" fillId="0" borderId="1" xfId="1" applyNumberFormat="1" applyFont="1" applyBorder="1"/>
    <xf numFmtId="16" fontId="11" fillId="0" borderId="1" xfId="0" applyNumberFormat="1" applyFont="1" applyBorder="1" applyAlignment="1">
      <alignment horizontal="center"/>
    </xf>
    <xf numFmtId="0" fontId="3" fillId="0" borderId="7" xfId="0" applyFont="1" applyFill="1" applyBorder="1" applyAlignment="1">
      <alignment wrapText="1"/>
    </xf>
    <xf numFmtId="43" fontId="1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3" fontId="16" fillId="0" borderId="1" xfId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11" fillId="0" borderId="26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14" fontId="10" fillId="0" borderId="9" xfId="0" applyNumberFormat="1" applyFont="1" applyFill="1" applyBorder="1" applyAlignment="1">
      <alignment horizontal="center" vertical="center"/>
    </xf>
    <xf numFmtId="14" fontId="10" fillId="0" borderId="6" xfId="0" applyNumberFormat="1" applyFont="1" applyFill="1" applyBorder="1" applyAlignment="1">
      <alignment vertical="center"/>
    </xf>
    <xf numFmtId="14" fontId="10" fillId="0" borderId="1" xfId="3" applyNumberFormat="1" applyFont="1" applyFill="1" applyBorder="1" applyAlignment="1">
      <alignment horizontal="center" vertical="center"/>
    </xf>
    <xf numFmtId="43" fontId="12" fillId="0" borderId="9" xfId="1" applyFont="1" applyFill="1" applyBorder="1" applyAlignment="1">
      <alignment horizontal="center" wrapText="1"/>
    </xf>
    <xf numFmtId="43" fontId="12" fillId="0" borderId="7" xfId="1" applyFont="1" applyFill="1" applyBorder="1" applyAlignment="1">
      <alignment horizontal="center" wrapText="1"/>
    </xf>
    <xf numFmtId="43" fontId="12" fillId="0" borderId="10" xfId="1" applyFont="1" applyFill="1" applyBorder="1" applyAlignment="1">
      <alignment horizontal="center" wrapText="1"/>
    </xf>
    <xf numFmtId="0" fontId="11" fillId="0" borderId="33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wrapText="1"/>
    </xf>
    <xf numFmtId="164" fontId="25" fillId="0" borderId="10" xfId="3" applyNumberFormat="1" applyFont="1" applyFill="1" applyBorder="1" applyAlignment="1">
      <alignment horizontal="center" vertical="center" wrapText="1"/>
    </xf>
    <xf numFmtId="164" fontId="25" fillId="13" borderId="10" xfId="1" applyNumberFormat="1" applyFont="1" applyFill="1" applyBorder="1" applyAlignment="1">
      <alignment horizontal="center" vertical="center" wrapText="1"/>
    </xf>
    <xf numFmtId="164" fontId="10" fillId="0" borderId="8" xfId="1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wrapText="1"/>
    </xf>
    <xf numFmtId="43" fontId="10" fillId="0" borderId="54" xfId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left" wrapText="1"/>
    </xf>
    <xf numFmtId="0" fontId="11" fillId="0" borderId="54" xfId="0" applyFont="1" applyFill="1" applyBorder="1" applyAlignment="1">
      <alignment horizontal="left" wrapText="1"/>
    </xf>
    <xf numFmtId="43" fontId="11" fillId="0" borderId="54" xfId="1" applyFont="1" applyFill="1" applyBorder="1" applyAlignment="1">
      <alignment horizontal="center"/>
    </xf>
    <xf numFmtId="43" fontId="11" fillId="0" borderId="54" xfId="1" applyFont="1" applyFill="1" applyBorder="1"/>
    <xf numFmtId="43" fontId="11" fillId="0" borderId="8" xfId="1" applyFont="1" applyFill="1" applyBorder="1"/>
    <xf numFmtId="0" fontId="11" fillId="0" borderId="8" xfId="0" applyFont="1" applyFill="1" applyBorder="1"/>
    <xf numFmtId="164" fontId="10" fillId="4" borderId="0" xfId="1" applyNumberFormat="1" applyFont="1" applyFill="1" applyBorder="1" applyAlignment="1">
      <alignment horizontal="center" vertical="center"/>
    </xf>
    <xf numFmtId="43" fontId="26" fillId="6" borderId="20" xfId="1" applyFont="1" applyFill="1" applyBorder="1" applyAlignment="1">
      <alignment horizontal="center"/>
    </xf>
    <xf numFmtId="43" fontId="10" fillId="0" borderId="23" xfId="1" applyFont="1" applyFill="1" applyBorder="1" applyAlignment="1">
      <alignment horizontal="right" vertical="center"/>
    </xf>
    <xf numFmtId="43" fontId="10" fillId="3" borderId="30" xfId="1" applyFont="1" applyFill="1" applyBorder="1" applyAlignment="1">
      <alignment horizontal="right" vertical="center"/>
    </xf>
    <xf numFmtId="43" fontId="10" fillId="0" borderId="25" xfId="1" applyFont="1" applyFill="1" applyBorder="1" applyAlignment="1">
      <alignment horizontal="right" vertical="center"/>
    </xf>
    <xf numFmtId="43" fontId="10" fillId="3" borderId="2" xfId="1" applyFont="1" applyFill="1" applyBorder="1" applyAlignment="1">
      <alignment horizontal="right" vertical="center"/>
    </xf>
    <xf numFmtId="43" fontId="10" fillId="3" borderId="25" xfId="1" applyFont="1" applyFill="1" applyBorder="1" applyAlignment="1">
      <alignment horizontal="right" vertical="center"/>
    </xf>
    <xf numFmtId="0" fontId="3" fillId="0" borderId="55" xfId="0" applyFont="1" applyFill="1" applyBorder="1" applyAlignment="1">
      <alignment horizontal="left" wrapText="1"/>
    </xf>
    <xf numFmtId="0" fontId="11" fillId="0" borderId="55" xfId="0" applyFont="1" applyFill="1" applyBorder="1" applyAlignment="1">
      <alignment horizontal="left" wrapText="1"/>
    </xf>
    <xf numFmtId="43" fontId="11" fillId="0" borderId="55" xfId="1" applyFont="1" applyFill="1" applyBorder="1" applyAlignment="1">
      <alignment horizontal="center"/>
    </xf>
    <xf numFmtId="43" fontId="11" fillId="0" borderId="55" xfId="1" applyFont="1" applyFill="1" applyBorder="1"/>
    <xf numFmtId="0" fontId="11" fillId="0" borderId="25" xfId="0" applyFont="1" applyFill="1" applyBorder="1"/>
    <xf numFmtId="0" fontId="11" fillId="0" borderId="55" xfId="0" applyFont="1" applyFill="1" applyBorder="1"/>
    <xf numFmtId="0" fontId="11" fillId="0" borderId="24" xfId="0" applyFont="1" applyFill="1" applyBorder="1"/>
    <xf numFmtId="43" fontId="10" fillId="0" borderId="2" xfId="1" applyFont="1" applyFill="1" applyBorder="1" applyAlignment="1">
      <alignment horizontal="center" wrapText="1"/>
    </xf>
    <xf numFmtId="43" fontId="10" fillId="0" borderId="18" xfId="1" applyFont="1" applyFill="1" applyBorder="1" applyAlignment="1">
      <alignment horizontal="right" vertical="center"/>
    </xf>
    <xf numFmtId="43" fontId="10" fillId="0" borderId="35" xfId="1" applyFont="1" applyFill="1" applyBorder="1" applyAlignment="1">
      <alignment horizontal="center" vertical="center"/>
    </xf>
    <xf numFmtId="164" fontId="10" fillId="4" borderId="5" xfId="1" applyNumberFormat="1" applyFont="1" applyFill="1" applyBorder="1" applyAlignment="1">
      <alignment vertical="center"/>
    </xf>
    <xf numFmtId="164" fontId="11" fillId="0" borderId="18" xfId="1" applyNumberFormat="1" applyFont="1" applyFill="1" applyBorder="1" applyAlignment="1">
      <alignment horizontal="center"/>
    </xf>
    <xf numFmtId="14" fontId="10" fillId="0" borderId="10" xfId="3" applyNumberFormat="1" applyFont="1" applyFill="1" applyBorder="1" applyAlignment="1">
      <alignment horizontal="center" vertical="center"/>
    </xf>
    <xf numFmtId="164" fontId="21" fillId="11" borderId="5" xfId="3" applyNumberFormat="1" applyFont="1" applyFill="1" applyBorder="1" applyAlignment="1">
      <alignment horizontal="center" vertical="center"/>
    </xf>
    <xf numFmtId="164" fontId="21" fillId="11" borderId="35" xfId="3" applyNumberFormat="1" applyFont="1" applyFill="1" applyBorder="1" applyAlignment="1">
      <alignment horizontal="center" vertical="center"/>
    </xf>
    <xf numFmtId="164" fontId="10" fillId="4" borderId="26" xfId="1" applyNumberFormat="1" applyFont="1" applyFill="1" applyBorder="1" applyAlignment="1">
      <alignment horizontal="center" vertical="center"/>
    </xf>
    <xf numFmtId="43" fontId="10" fillId="3" borderId="18" xfId="1" applyFont="1" applyFill="1" applyBorder="1" applyAlignment="1">
      <alignment horizontal="right" vertical="center"/>
    </xf>
    <xf numFmtId="43" fontId="10" fillId="0" borderId="33" xfId="1" applyFont="1" applyFill="1" applyBorder="1" applyAlignment="1">
      <alignment horizontal="right" vertical="center"/>
    </xf>
    <xf numFmtId="164" fontId="12" fillId="6" borderId="23" xfId="1" applyNumberFormat="1" applyFont="1" applyFill="1" applyBorder="1"/>
    <xf numFmtId="164" fontId="12" fillId="6" borderId="2" xfId="1" applyNumberFormat="1" applyFont="1" applyFill="1" applyBorder="1"/>
    <xf numFmtId="164" fontId="12" fillId="6" borderId="18" xfId="1" applyNumberFormat="1" applyFont="1" applyFill="1" applyBorder="1"/>
    <xf numFmtId="0" fontId="10" fillId="0" borderId="1" xfId="0" applyFont="1" applyFill="1" applyBorder="1" applyAlignment="1">
      <alignment horizontal="left"/>
    </xf>
    <xf numFmtId="14" fontId="10" fillId="0" borderId="6" xfId="0" applyNumberFormat="1" applyFont="1" applyFill="1" applyBorder="1" applyAlignment="1">
      <alignment horizontal="left" wrapText="1"/>
    </xf>
    <xf numFmtId="43" fontId="10" fillId="0" borderId="5" xfId="1" applyFont="1" applyFill="1" applyBorder="1" applyAlignment="1">
      <alignment horizontal="center" vertical="center"/>
    </xf>
    <xf numFmtId="43" fontId="10" fillId="0" borderId="24" xfId="1" applyFont="1" applyFill="1" applyBorder="1" applyAlignment="1">
      <alignment horizontal="center" vertical="center"/>
    </xf>
    <xf numFmtId="43" fontId="10" fillId="10" borderId="22" xfId="1" applyFont="1" applyFill="1" applyBorder="1" applyAlignment="1">
      <alignment horizontal="right" vertical="center"/>
    </xf>
    <xf numFmtId="43" fontId="10" fillId="10" borderId="1" xfId="1" applyFont="1" applyFill="1" applyBorder="1" applyAlignment="1">
      <alignment horizontal="right" vertical="center"/>
    </xf>
    <xf numFmtId="43" fontId="10" fillId="10" borderId="9" xfId="1" applyFont="1" applyFill="1" applyBorder="1" applyAlignment="1">
      <alignment horizontal="right" vertical="center"/>
    </xf>
    <xf numFmtId="0" fontId="11" fillId="0" borderId="26" xfId="0" applyFont="1" applyFill="1" applyBorder="1"/>
    <xf numFmtId="164" fontId="11" fillId="2" borderId="7" xfId="1" applyNumberFormat="1" applyFont="1" applyFill="1" applyBorder="1"/>
    <xf numFmtId="164" fontId="11" fillId="2" borderId="10" xfId="1" applyNumberFormat="1" applyFont="1" applyFill="1" applyBorder="1" applyAlignment="1">
      <alignment horizontal="center"/>
    </xf>
    <xf numFmtId="14" fontId="10" fillId="0" borderId="1" xfId="3" applyNumberFormat="1" applyFont="1" applyFill="1" applyBorder="1" applyAlignment="1">
      <alignment vertical="center"/>
    </xf>
    <xf numFmtId="14" fontId="10" fillId="0" borderId="6" xfId="3" applyNumberFormat="1" applyFont="1" applyFill="1" applyBorder="1" applyAlignment="1">
      <alignment vertical="center"/>
    </xf>
    <xf numFmtId="164" fontId="21" fillId="11" borderId="7" xfId="2" applyNumberFormat="1" applyFont="1" applyFill="1" applyBorder="1" applyAlignment="1">
      <alignment horizontal="center" vertical="center"/>
    </xf>
    <xf numFmtId="164" fontId="21" fillId="11" borderId="6" xfId="2" applyNumberFormat="1" applyFont="1" applyFill="1" applyBorder="1" applyAlignment="1">
      <alignment horizontal="center" vertical="center"/>
    </xf>
    <xf numFmtId="43" fontId="10" fillId="3" borderId="5" xfId="1" applyFont="1" applyFill="1" applyBorder="1" applyAlignment="1">
      <alignment horizontal="right" vertical="center"/>
    </xf>
    <xf numFmtId="43" fontId="10" fillId="2" borderId="5" xfId="1" applyFont="1" applyFill="1" applyBorder="1" applyAlignment="1">
      <alignment horizontal="right" vertical="center"/>
    </xf>
    <xf numFmtId="43" fontId="10" fillId="3" borderId="24" xfId="1" applyFont="1" applyFill="1" applyBorder="1" applyAlignment="1">
      <alignment horizontal="right" vertical="center"/>
    </xf>
    <xf numFmtId="14" fontId="10" fillId="0" borderId="1" xfId="1" applyNumberFormat="1" applyFont="1" applyFill="1" applyBorder="1" applyAlignment="1">
      <alignment horizontal="center" vertical="center"/>
    </xf>
    <xf numFmtId="14" fontId="10" fillId="0" borderId="10" xfId="1" applyNumberFormat="1" applyFont="1" applyFill="1" applyBorder="1" applyAlignment="1">
      <alignment horizontal="center" vertical="center"/>
    </xf>
    <xf numFmtId="164" fontId="21" fillId="4" borderId="5" xfId="1" applyNumberFormat="1" applyFont="1" applyFill="1" applyBorder="1" applyAlignment="1">
      <alignment horizontal="center" vertical="center"/>
    </xf>
    <xf numFmtId="164" fontId="21" fillId="4" borderId="35" xfId="1" applyNumberFormat="1" applyFont="1" applyFill="1" applyBorder="1" applyAlignment="1">
      <alignment horizontal="center" vertical="center"/>
    </xf>
    <xf numFmtId="164" fontId="12" fillId="0" borderId="1" xfId="1" applyNumberFormat="1" applyFont="1" applyBorder="1"/>
    <xf numFmtId="164" fontId="10" fillId="11" borderId="33" xfId="1" applyNumberFormat="1" applyFont="1" applyFill="1" applyBorder="1" applyAlignment="1">
      <alignment horizontal="center" vertical="center"/>
    </xf>
    <xf numFmtId="43" fontId="10" fillId="0" borderId="47" xfId="3" applyFont="1" applyFill="1" applyBorder="1" applyAlignment="1"/>
    <xf numFmtId="43" fontId="10" fillId="0" borderId="30" xfId="3" applyFont="1" applyFill="1" applyBorder="1"/>
    <xf numFmtId="43" fontId="10" fillId="3" borderId="25" xfId="3" applyFont="1" applyFill="1" applyBorder="1"/>
    <xf numFmtId="43" fontId="10" fillId="0" borderId="36" xfId="3" applyFont="1" applyFill="1" applyBorder="1" applyAlignment="1"/>
    <xf numFmtId="0" fontId="11" fillId="5" borderId="30" xfId="0" applyFont="1" applyFill="1" applyBorder="1" applyAlignment="1">
      <alignment horizontal="center" wrapText="1"/>
    </xf>
    <xf numFmtId="43" fontId="10" fillId="0" borderId="30" xfId="1" applyFont="1" applyFill="1" applyBorder="1" applyAlignment="1">
      <alignment horizontal="left" wrapText="1"/>
    </xf>
    <xf numFmtId="43" fontId="10" fillId="0" borderId="18" xfId="1" applyFont="1" applyFill="1" applyBorder="1" applyAlignment="1">
      <alignment horizontal="left" wrapText="1"/>
    </xf>
    <xf numFmtId="43" fontId="11" fillId="6" borderId="57" xfId="1" applyFont="1" applyFill="1" applyBorder="1" applyAlignment="1">
      <alignment horizontal="center"/>
    </xf>
    <xf numFmtId="43" fontId="11" fillId="6" borderId="54" xfId="1" applyFont="1" applyFill="1" applyBorder="1" applyAlignment="1">
      <alignment horizontal="center"/>
    </xf>
    <xf numFmtId="43" fontId="11" fillId="6" borderId="56" xfId="1" applyFont="1" applyFill="1" applyBorder="1" applyAlignment="1">
      <alignment horizontal="center"/>
    </xf>
    <xf numFmtId="43" fontId="11" fillId="6" borderId="8" xfId="1" applyFont="1" applyFill="1" applyBorder="1" applyAlignment="1">
      <alignment horizontal="center"/>
    </xf>
    <xf numFmtId="43" fontId="11" fillId="6" borderId="33" xfId="1" applyFont="1" applyFill="1" applyBorder="1" applyAlignment="1">
      <alignment horizontal="center"/>
    </xf>
    <xf numFmtId="164" fontId="20" fillId="9" borderId="16" xfId="1" applyNumberFormat="1" applyFont="1" applyFill="1" applyBorder="1" applyAlignment="1">
      <alignment horizontal="center" vertical="center"/>
    </xf>
    <xf numFmtId="164" fontId="20" fillId="9" borderId="32" xfId="1" applyNumberFormat="1" applyFont="1" applyFill="1" applyBorder="1" applyAlignment="1">
      <alignment horizontal="center" vertical="center"/>
    </xf>
    <xf numFmtId="164" fontId="20" fillId="9" borderId="17" xfId="1" applyNumberFormat="1" applyFont="1" applyFill="1" applyBorder="1" applyAlignment="1">
      <alignment horizontal="center" vertical="center"/>
    </xf>
    <xf numFmtId="43" fontId="11" fillId="6" borderId="21" xfId="1" applyFont="1" applyFill="1" applyBorder="1" applyAlignment="1">
      <alignment horizontal="center"/>
    </xf>
    <xf numFmtId="43" fontId="12" fillId="6" borderId="16" xfId="1" applyFont="1" applyFill="1" applyBorder="1" applyAlignment="1">
      <alignment horizontal="center"/>
    </xf>
    <xf numFmtId="43" fontId="12" fillId="6" borderId="32" xfId="1" applyFont="1" applyFill="1" applyBorder="1" applyAlignment="1">
      <alignment horizontal="center"/>
    </xf>
    <xf numFmtId="43" fontId="12" fillId="6" borderId="17" xfId="1" applyFont="1" applyFill="1" applyBorder="1" applyAlignment="1">
      <alignment horizontal="center"/>
    </xf>
    <xf numFmtId="164" fontId="12" fillId="6" borderId="27" xfId="1" applyNumberFormat="1" applyFont="1" applyFill="1" applyBorder="1" applyAlignment="1">
      <alignment horizontal="right" textRotation="8"/>
    </xf>
    <xf numFmtId="164" fontId="12" fillId="6" borderId="28" xfId="1" applyNumberFormat="1" applyFont="1" applyFill="1" applyBorder="1" applyAlignment="1">
      <alignment horizontal="right" textRotation="8"/>
    </xf>
    <xf numFmtId="164" fontId="12" fillId="6" borderId="29" xfId="1" applyNumberFormat="1" applyFont="1" applyFill="1" applyBorder="1" applyAlignment="1">
      <alignment horizontal="right" textRotation="8"/>
    </xf>
    <xf numFmtId="164" fontId="20" fillId="8" borderId="16" xfId="1" applyNumberFormat="1" applyFont="1" applyFill="1" applyBorder="1" applyAlignment="1">
      <alignment horizontal="center" vertical="center"/>
    </xf>
    <xf numFmtId="164" fontId="20" fillId="8" borderId="32" xfId="1" applyNumberFormat="1" applyFont="1" applyFill="1" applyBorder="1" applyAlignment="1">
      <alignment horizontal="center" vertical="center"/>
    </xf>
    <xf numFmtId="164" fontId="20" fillId="8" borderId="17" xfId="1" applyNumberFormat="1" applyFont="1" applyFill="1" applyBorder="1" applyAlignment="1">
      <alignment horizontal="center" vertical="center"/>
    </xf>
    <xf numFmtId="43" fontId="11" fillId="0" borderId="16" xfId="1" applyFont="1" applyFill="1" applyBorder="1" applyAlignment="1">
      <alignment horizontal="center"/>
    </xf>
    <xf numFmtId="43" fontId="11" fillId="0" borderId="32" xfId="1" applyFont="1" applyFill="1" applyBorder="1" applyAlignment="1">
      <alignment horizontal="center"/>
    </xf>
    <xf numFmtId="43" fontId="11" fillId="0" borderId="17" xfId="1" applyFont="1" applyFill="1" applyBorder="1" applyAlignment="1">
      <alignment horizontal="center"/>
    </xf>
    <xf numFmtId="164" fontId="18" fillId="3" borderId="16" xfId="1" applyNumberFormat="1" applyFont="1" applyFill="1" applyBorder="1" applyAlignment="1">
      <alignment horizontal="center"/>
    </xf>
    <xf numFmtId="164" fontId="18" fillId="3" borderId="32" xfId="1" applyNumberFormat="1" applyFont="1" applyFill="1" applyBorder="1" applyAlignment="1">
      <alignment horizontal="center"/>
    </xf>
    <xf numFmtId="164" fontId="18" fillId="3" borderId="17" xfId="1" applyNumberFormat="1" applyFont="1" applyFill="1" applyBorder="1" applyAlignment="1">
      <alignment horizontal="center"/>
    </xf>
    <xf numFmtId="164" fontId="12" fillId="6" borderId="16" xfId="1" applyNumberFormat="1" applyFont="1" applyFill="1" applyBorder="1" applyAlignment="1">
      <alignment horizontal="center"/>
    </xf>
    <xf numFmtId="164" fontId="12" fillId="6" borderId="32" xfId="1" applyNumberFormat="1" applyFont="1" applyFill="1" applyBorder="1" applyAlignment="1">
      <alignment horizontal="center"/>
    </xf>
    <xf numFmtId="164" fontId="12" fillId="6" borderId="17" xfId="1" applyNumberFormat="1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 wrapText="1"/>
    </xf>
    <xf numFmtId="0" fontId="11" fillId="0" borderId="32" xfId="0" applyFont="1" applyFill="1" applyBorder="1" applyAlignment="1">
      <alignment horizontal="center" wrapText="1"/>
    </xf>
    <xf numFmtId="0" fontId="11" fillId="0" borderId="17" xfId="0" applyFont="1" applyFill="1" applyBorder="1" applyAlignment="1">
      <alignment horizontal="center" wrapText="1"/>
    </xf>
    <xf numFmtId="0" fontId="12" fillId="6" borderId="50" xfId="0" applyFont="1" applyFill="1" applyBorder="1" applyAlignment="1">
      <alignment horizontal="center"/>
    </xf>
    <xf numFmtId="0" fontId="12" fillId="6" borderId="27" xfId="0" applyFont="1" applyFill="1" applyBorder="1" applyAlignment="1">
      <alignment horizontal="center"/>
    </xf>
    <xf numFmtId="0" fontId="12" fillId="6" borderId="51" xfId="0" applyFont="1" applyFill="1" applyBorder="1" applyAlignment="1">
      <alignment horizontal="center"/>
    </xf>
    <xf numFmtId="0" fontId="12" fillId="6" borderId="28" xfId="0" applyFont="1" applyFill="1" applyBorder="1" applyAlignment="1">
      <alignment horizontal="center"/>
    </xf>
    <xf numFmtId="0" fontId="12" fillId="6" borderId="52" xfId="0" applyFont="1" applyFill="1" applyBorder="1" applyAlignment="1">
      <alignment horizontal="center"/>
    </xf>
    <xf numFmtId="0" fontId="12" fillId="6" borderId="29" xfId="0" applyFont="1" applyFill="1" applyBorder="1" applyAlignment="1">
      <alignment horizontal="center"/>
    </xf>
    <xf numFmtId="14" fontId="13" fillId="0" borderId="16" xfId="1" applyNumberFormat="1" applyFont="1" applyFill="1" applyBorder="1" applyAlignment="1">
      <alignment horizontal="center"/>
    </xf>
    <xf numFmtId="43" fontId="13" fillId="0" borderId="32" xfId="1" applyFont="1" applyFill="1" applyBorder="1" applyAlignment="1">
      <alignment horizontal="center"/>
    </xf>
    <xf numFmtId="43" fontId="13" fillId="0" borderId="17" xfId="1" applyFont="1" applyFill="1" applyBorder="1" applyAlignment="1">
      <alignment horizontal="center"/>
    </xf>
    <xf numFmtId="43" fontId="26" fillId="6" borderId="20" xfId="1" applyFont="1" applyFill="1" applyBorder="1" applyAlignment="1">
      <alignment horizontal="center"/>
    </xf>
    <xf numFmtId="14" fontId="13" fillId="0" borderId="11" xfId="1" applyNumberFormat="1" applyFont="1" applyFill="1" applyBorder="1" applyAlignment="1">
      <alignment horizontal="center"/>
    </xf>
    <xf numFmtId="14" fontId="13" fillId="0" borderId="9" xfId="1" applyNumberFormat="1" applyFont="1" applyFill="1" applyBorder="1" applyAlignment="1">
      <alignment horizontal="center"/>
    </xf>
    <xf numFmtId="14" fontId="13" fillId="0" borderId="10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2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8" xfId="1" applyNumberFormat="1" applyFont="1" applyFill="1" applyBorder="1" applyAlignment="1">
      <alignment horizontal="right"/>
    </xf>
    <xf numFmtId="0" fontId="11" fillId="0" borderId="11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textRotation="53" wrapText="1"/>
    </xf>
    <xf numFmtId="0" fontId="3" fillId="0" borderId="26" xfId="0" applyFont="1" applyFill="1" applyBorder="1" applyAlignment="1">
      <alignment horizontal="center" textRotation="53" wrapText="1"/>
    </xf>
    <xf numFmtId="0" fontId="3" fillId="0" borderId="35" xfId="0" applyFont="1" applyFill="1" applyBorder="1" applyAlignment="1">
      <alignment horizontal="center" textRotation="53" wrapText="1"/>
    </xf>
    <xf numFmtId="14" fontId="13" fillId="0" borderId="34" xfId="1" applyNumberFormat="1" applyFont="1" applyFill="1" applyBorder="1" applyAlignment="1">
      <alignment horizontal="center"/>
    </xf>
    <xf numFmtId="0" fontId="17" fillId="9" borderId="12" xfId="0" applyFont="1" applyFill="1" applyBorder="1" applyAlignment="1">
      <alignment horizontal="left"/>
    </xf>
    <xf numFmtId="0" fontId="17" fillId="9" borderId="13" xfId="0" applyFont="1" applyFill="1" applyBorder="1" applyAlignment="1">
      <alignment horizontal="left"/>
    </xf>
    <xf numFmtId="0" fontId="17" fillId="9" borderId="14" xfId="0" applyFont="1" applyFill="1" applyBorder="1" applyAlignment="1">
      <alignment horizontal="left"/>
    </xf>
    <xf numFmtId="14" fontId="13" fillId="0" borderId="32" xfId="1" applyNumberFormat="1" applyFont="1" applyFill="1" applyBorder="1" applyAlignment="1">
      <alignment horizontal="center"/>
    </xf>
    <xf numFmtId="14" fontId="13" fillId="0" borderId="17" xfId="1" applyNumberFormat="1" applyFont="1" applyFill="1" applyBorder="1" applyAlignment="1">
      <alignment horizontal="center"/>
    </xf>
    <xf numFmtId="43" fontId="12" fillId="6" borderId="46" xfId="1" applyFont="1" applyFill="1" applyBorder="1" applyAlignment="1">
      <alignment horizontal="center"/>
    </xf>
    <xf numFmtId="43" fontId="12" fillId="6" borderId="31" xfId="1" applyFont="1" applyFill="1" applyBorder="1" applyAlignment="1">
      <alignment horizontal="center"/>
    </xf>
    <xf numFmtId="43" fontId="12" fillId="6" borderId="15" xfId="1" applyFont="1" applyFill="1" applyBorder="1" applyAlignment="1">
      <alignment horizontal="center"/>
    </xf>
    <xf numFmtId="43" fontId="12" fillId="6" borderId="26" xfId="1" applyFont="1" applyFill="1" applyBorder="1" applyAlignment="1">
      <alignment horizontal="center"/>
    </xf>
    <xf numFmtId="43" fontId="12" fillId="6" borderId="18" xfId="1" applyFont="1" applyFill="1" applyBorder="1" applyAlignment="1">
      <alignment horizontal="center"/>
    </xf>
    <xf numFmtId="43" fontId="12" fillId="6" borderId="35" xfId="1" applyFont="1" applyFill="1" applyBorder="1" applyAlignment="1">
      <alignment horizontal="center"/>
    </xf>
    <xf numFmtId="164" fontId="12" fillId="6" borderId="47" xfId="1" applyNumberFormat="1" applyFont="1" applyFill="1" applyBorder="1" applyAlignment="1">
      <alignment horizontal="center"/>
    </xf>
    <xf numFmtId="164" fontId="12" fillId="6" borderId="36" xfId="1" applyNumberFormat="1" applyFont="1" applyFill="1" applyBorder="1" applyAlignment="1">
      <alignment horizontal="center"/>
    </xf>
    <xf numFmtId="164" fontId="12" fillId="6" borderId="37" xfId="1" applyNumberFormat="1" applyFont="1" applyFill="1" applyBorder="1" applyAlignment="1">
      <alignment horizontal="center"/>
    </xf>
    <xf numFmtId="43" fontId="11" fillId="6" borderId="58" xfId="1" applyFont="1" applyFill="1" applyBorder="1" applyAlignment="1">
      <alignment horizontal="center"/>
    </xf>
    <xf numFmtId="43" fontId="10" fillId="0" borderId="11" xfId="1" applyFont="1" applyFill="1" applyBorder="1" applyAlignment="1">
      <alignment horizontal="center"/>
    </xf>
    <xf numFmtId="43" fontId="10" fillId="0" borderId="9" xfId="1" applyFont="1" applyFill="1" applyBorder="1" applyAlignment="1">
      <alignment horizontal="center"/>
    </xf>
    <xf numFmtId="43" fontId="10" fillId="0" borderId="10" xfId="1" applyFont="1" applyFill="1" applyBorder="1" applyAlignment="1">
      <alignment horizontal="center"/>
    </xf>
    <xf numFmtId="164" fontId="12" fillId="12" borderId="38" xfId="1" applyNumberFormat="1" applyFont="1" applyFill="1" applyBorder="1" applyAlignment="1">
      <alignment horizontal="center"/>
    </xf>
    <xf numFmtId="164" fontId="12" fillId="12" borderId="36" xfId="1" applyNumberFormat="1" applyFont="1" applyFill="1" applyBorder="1" applyAlignment="1">
      <alignment horizontal="center"/>
    </xf>
    <xf numFmtId="164" fontId="12" fillId="12" borderId="37" xfId="1" applyNumberFormat="1" applyFont="1" applyFill="1" applyBorder="1" applyAlignment="1">
      <alignment horizontal="center"/>
    </xf>
    <xf numFmtId="43" fontId="10" fillId="0" borderId="16" xfId="1" applyFont="1" applyFill="1" applyBorder="1" applyAlignment="1">
      <alignment horizontal="center" vertical="center"/>
    </xf>
    <xf numFmtId="43" fontId="10" fillId="0" borderId="32" xfId="1" applyFont="1" applyFill="1" applyBorder="1" applyAlignment="1">
      <alignment horizontal="center" vertical="center"/>
    </xf>
    <xf numFmtId="43" fontId="10" fillId="0" borderId="17" xfId="1" applyFont="1" applyFill="1" applyBorder="1" applyAlignment="1">
      <alignment horizontal="center" vertical="center"/>
    </xf>
    <xf numFmtId="43" fontId="12" fillId="6" borderId="50" xfId="1" applyFont="1" applyFill="1" applyBorder="1" applyAlignment="1">
      <alignment horizontal="center"/>
    </xf>
    <xf numFmtId="43" fontId="12" fillId="6" borderId="27" xfId="1" applyFont="1" applyFill="1" applyBorder="1" applyAlignment="1">
      <alignment horizontal="center"/>
    </xf>
    <xf numFmtId="43" fontId="12" fillId="6" borderId="51" xfId="1" applyFont="1" applyFill="1" applyBorder="1" applyAlignment="1">
      <alignment horizontal="center"/>
    </xf>
    <xf numFmtId="43" fontId="12" fillId="6" borderId="28" xfId="1" applyFont="1" applyFill="1" applyBorder="1" applyAlignment="1">
      <alignment horizontal="center"/>
    </xf>
    <xf numFmtId="43" fontId="12" fillId="6" borderId="52" xfId="1" applyFont="1" applyFill="1" applyBorder="1" applyAlignment="1">
      <alignment horizontal="center"/>
    </xf>
    <xf numFmtId="43" fontId="12" fillId="6" borderId="29" xfId="1" applyFont="1" applyFill="1" applyBorder="1" applyAlignment="1">
      <alignment horizontal="center"/>
    </xf>
    <xf numFmtId="14" fontId="13" fillId="0" borderId="47" xfId="1" applyNumberFormat="1" applyFont="1" applyFill="1" applyBorder="1" applyAlignment="1">
      <alignment horizontal="center"/>
    </xf>
    <xf numFmtId="14" fontId="13" fillId="0" borderId="36" xfId="1" applyNumberFormat="1" applyFont="1" applyFill="1" applyBorder="1" applyAlignment="1">
      <alignment horizontal="center"/>
    </xf>
    <xf numFmtId="14" fontId="13" fillId="0" borderId="37" xfId="1" applyNumberFormat="1" applyFont="1" applyFill="1" applyBorder="1" applyAlignment="1">
      <alignment horizontal="center"/>
    </xf>
    <xf numFmtId="164" fontId="12" fillId="6" borderId="27" xfId="1" applyNumberFormat="1" applyFont="1" applyFill="1" applyBorder="1" applyAlignment="1">
      <alignment horizontal="center" textRotation="72"/>
    </xf>
    <xf numFmtId="164" fontId="12" fillId="6" borderId="28" xfId="1" applyNumberFormat="1" applyFont="1" applyFill="1" applyBorder="1" applyAlignment="1">
      <alignment horizontal="center" textRotation="72"/>
    </xf>
    <xf numFmtId="164" fontId="12" fillId="6" borderId="29" xfId="1" applyNumberFormat="1" applyFont="1" applyFill="1" applyBorder="1" applyAlignment="1">
      <alignment horizontal="center" textRotation="72"/>
    </xf>
    <xf numFmtId="43" fontId="10" fillId="0" borderId="11" xfId="1" applyFont="1" applyFill="1" applyBorder="1" applyAlignment="1">
      <alignment horizontal="center" vertical="center"/>
    </xf>
    <xf numFmtId="43" fontId="10" fillId="0" borderId="9" xfId="1" applyFont="1" applyFill="1" applyBorder="1" applyAlignment="1">
      <alignment horizontal="center" vertical="center"/>
    </xf>
    <xf numFmtId="43" fontId="10" fillId="0" borderId="10" xfId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center"/>
    </xf>
    <xf numFmtId="0" fontId="12" fillId="6" borderId="31" xfId="0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/>
    </xf>
    <xf numFmtId="0" fontId="12" fillId="6" borderId="26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6" borderId="35" xfId="0" applyFont="1" applyFill="1" applyBorder="1" applyAlignment="1">
      <alignment horizontal="center"/>
    </xf>
    <xf numFmtId="164" fontId="12" fillId="6" borderId="16" xfId="1" applyNumberFormat="1" applyFont="1" applyFill="1" applyBorder="1" applyAlignment="1">
      <alignment horizontal="center" textRotation="73"/>
    </xf>
    <xf numFmtId="164" fontId="12" fillId="6" borderId="32" xfId="1" applyNumberFormat="1" applyFont="1" applyFill="1" applyBorder="1" applyAlignment="1">
      <alignment horizontal="center" textRotation="73"/>
    </xf>
    <xf numFmtId="164" fontId="12" fillId="6" borderId="17" xfId="1" applyNumberFormat="1" applyFont="1" applyFill="1" applyBorder="1" applyAlignment="1">
      <alignment horizontal="center" textRotation="73"/>
    </xf>
    <xf numFmtId="43" fontId="11" fillId="2" borderId="27" xfId="1" applyFont="1" applyFill="1" applyBorder="1" applyAlignment="1">
      <alignment horizontal="center"/>
    </xf>
    <xf numFmtId="43" fontId="11" fillId="2" borderId="28" xfId="1" applyFont="1" applyFill="1" applyBorder="1" applyAlignment="1">
      <alignment horizontal="center"/>
    </xf>
    <xf numFmtId="43" fontId="11" fillId="2" borderId="29" xfId="1" applyFont="1" applyFill="1" applyBorder="1" applyAlignment="1">
      <alignment horizontal="center"/>
    </xf>
    <xf numFmtId="164" fontId="12" fillId="12" borderId="16" xfId="1" applyNumberFormat="1" applyFont="1" applyFill="1" applyBorder="1" applyAlignment="1">
      <alignment horizontal="center"/>
    </xf>
    <xf numFmtId="164" fontId="12" fillId="12" borderId="32" xfId="1" applyNumberFormat="1" applyFont="1" applyFill="1" applyBorder="1" applyAlignment="1">
      <alignment horizontal="center"/>
    </xf>
    <xf numFmtId="164" fontId="12" fillId="12" borderId="17" xfId="1" applyNumberFormat="1" applyFont="1" applyFill="1" applyBorder="1" applyAlignment="1">
      <alignment horizontal="center"/>
    </xf>
    <xf numFmtId="164" fontId="20" fillId="8" borderId="16" xfId="1" applyNumberFormat="1" applyFont="1" applyFill="1" applyBorder="1" applyAlignment="1">
      <alignment horizontal="center" vertical="center" textRotation="55"/>
    </xf>
    <xf numFmtId="164" fontId="20" fillId="8" borderId="32" xfId="1" applyNumberFormat="1" applyFont="1" applyFill="1" applyBorder="1" applyAlignment="1">
      <alignment horizontal="center" vertical="center" textRotation="55"/>
    </xf>
    <xf numFmtId="164" fontId="20" fillId="8" borderId="17" xfId="1" applyNumberFormat="1" applyFont="1" applyFill="1" applyBorder="1" applyAlignment="1">
      <alignment horizontal="center" vertical="center" textRotation="55"/>
    </xf>
    <xf numFmtId="0" fontId="3" fillId="0" borderId="27" xfId="0" applyFont="1" applyFill="1" applyBorder="1" applyAlignment="1">
      <alignment horizontal="center" textRotation="53" wrapText="1"/>
    </xf>
    <xf numFmtId="0" fontId="3" fillId="0" borderId="28" xfId="0" applyFont="1" applyFill="1" applyBorder="1" applyAlignment="1">
      <alignment horizontal="center" textRotation="53" wrapText="1"/>
    </xf>
    <xf numFmtId="0" fontId="3" fillId="0" borderId="29" xfId="0" applyFont="1" applyFill="1" applyBorder="1" applyAlignment="1">
      <alignment horizontal="center" textRotation="53" wrapText="1"/>
    </xf>
    <xf numFmtId="14" fontId="13" fillId="0" borderId="45" xfId="1" applyNumberFormat="1" applyFont="1" applyFill="1" applyBorder="1" applyAlignment="1">
      <alignment horizontal="center"/>
    </xf>
    <xf numFmtId="14" fontId="13" fillId="0" borderId="18" xfId="1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textRotation="53" wrapText="1"/>
    </xf>
    <xf numFmtId="0" fontId="3" fillId="0" borderId="32" xfId="0" applyFont="1" applyFill="1" applyBorder="1" applyAlignment="1">
      <alignment horizontal="center" textRotation="53" wrapText="1"/>
    </xf>
    <xf numFmtId="0" fontId="3" fillId="0" borderId="17" xfId="0" applyFont="1" applyFill="1" applyBorder="1" applyAlignment="1">
      <alignment horizontal="center" textRotation="53" wrapText="1"/>
    </xf>
    <xf numFmtId="0" fontId="11" fillId="0" borderId="15" xfId="0" applyFont="1" applyFill="1" applyBorder="1" applyAlignment="1">
      <alignment horizontal="center" wrapText="1"/>
    </xf>
    <xf numFmtId="0" fontId="11" fillId="0" borderId="18" xfId="0" applyFont="1" applyFill="1" applyBorder="1" applyAlignment="1">
      <alignment horizontal="center" wrapText="1"/>
    </xf>
    <xf numFmtId="165" fontId="12" fillId="6" borderId="16" xfId="1" applyNumberFormat="1" applyFont="1" applyFill="1" applyBorder="1" applyAlignment="1">
      <alignment horizontal="center" textRotation="8"/>
    </xf>
    <xf numFmtId="165" fontId="12" fillId="6" borderId="32" xfId="1" applyNumberFormat="1" applyFont="1" applyFill="1" applyBorder="1" applyAlignment="1">
      <alignment horizontal="center" textRotation="8"/>
    </xf>
    <xf numFmtId="165" fontId="12" fillId="6" borderId="17" xfId="1" applyNumberFormat="1" applyFont="1" applyFill="1" applyBorder="1" applyAlignment="1">
      <alignment horizontal="center" textRotation="8"/>
    </xf>
    <xf numFmtId="43" fontId="10" fillId="0" borderId="16" xfId="3" applyFont="1" applyFill="1" applyBorder="1" applyAlignment="1">
      <alignment horizontal="center"/>
    </xf>
    <xf numFmtId="43" fontId="10" fillId="0" borderId="17" xfId="3" applyFont="1" applyFill="1" applyBorder="1" applyAlignment="1">
      <alignment horizontal="center"/>
    </xf>
    <xf numFmtId="43" fontId="12" fillId="6" borderId="27" xfId="1" applyFont="1" applyFill="1" applyBorder="1" applyAlignment="1">
      <alignment horizontal="right" textRotation="8"/>
    </xf>
    <xf numFmtId="43" fontId="12" fillId="6" borderId="28" xfId="1" applyFont="1" applyFill="1" applyBorder="1" applyAlignment="1">
      <alignment horizontal="right" textRotation="8"/>
    </xf>
    <xf numFmtId="43" fontId="12" fillId="6" borderId="29" xfId="1" applyFont="1" applyFill="1" applyBorder="1" applyAlignment="1">
      <alignment horizontal="right" textRotation="8"/>
    </xf>
    <xf numFmtId="43" fontId="10" fillId="0" borderId="16" xfId="1" applyFont="1" applyFill="1" applyBorder="1" applyAlignment="1">
      <alignment horizontal="center" vertical="center" wrapText="1"/>
    </xf>
    <xf numFmtId="43" fontId="10" fillId="0" borderId="32" xfId="1" applyFont="1" applyFill="1" applyBorder="1" applyAlignment="1">
      <alignment horizontal="center" vertical="center" wrapText="1"/>
    </xf>
    <xf numFmtId="43" fontId="10" fillId="0" borderId="17" xfId="1" applyFont="1" applyFill="1" applyBorder="1" applyAlignment="1">
      <alignment horizontal="center" vertical="center" wrapText="1"/>
    </xf>
    <xf numFmtId="3" fontId="12" fillId="14" borderId="16" xfId="0" applyNumberFormat="1" applyFont="1" applyFill="1" applyBorder="1" applyAlignment="1">
      <alignment horizontal="center" textRotation="13" wrapText="1"/>
    </xf>
    <xf numFmtId="3" fontId="12" fillId="14" borderId="32" xfId="0" applyNumberFormat="1" applyFont="1" applyFill="1" applyBorder="1" applyAlignment="1">
      <alignment horizontal="center" textRotation="13" wrapText="1"/>
    </xf>
    <xf numFmtId="3" fontId="12" fillId="14" borderId="17" xfId="0" applyNumberFormat="1" applyFont="1" applyFill="1" applyBorder="1" applyAlignment="1">
      <alignment horizontal="center" textRotation="13" wrapText="1"/>
    </xf>
    <xf numFmtId="14" fontId="13" fillId="0" borderId="16" xfId="0" applyNumberFormat="1" applyFont="1" applyFill="1" applyBorder="1" applyAlignment="1">
      <alignment horizontal="center"/>
    </xf>
    <xf numFmtId="0" fontId="13" fillId="0" borderId="32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14" fontId="13" fillId="0" borderId="46" xfId="1" applyNumberFormat="1" applyFont="1" applyFill="1" applyBorder="1" applyAlignment="1">
      <alignment horizontal="center"/>
    </xf>
    <xf numFmtId="14" fontId="13" fillId="0" borderId="15" xfId="1" applyNumberFormat="1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textRotation="21" wrapText="1"/>
    </xf>
    <xf numFmtId="0" fontId="11" fillId="0" borderId="26" xfId="0" applyFont="1" applyFill="1" applyBorder="1" applyAlignment="1">
      <alignment horizontal="center" textRotation="21" wrapText="1"/>
    </xf>
    <xf numFmtId="0" fontId="11" fillId="0" borderId="35" xfId="0" applyFont="1" applyFill="1" applyBorder="1" applyAlignment="1">
      <alignment horizontal="center" textRotation="21" wrapText="1"/>
    </xf>
    <xf numFmtId="43" fontId="11" fillId="6" borderId="0" xfId="1" applyFont="1" applyFill="1" applyBorder="1" applyAlignment="1">
      <alignment horizontal="center"/>
    </xf>
    <xf numFmtId="43" fontId="11" fillId="6" borderId="20" xfId="1" applyFont="1" applyFill="1" applyBorder="1" applyAlignment="1">
      <alignment horizontal="center"/>
    </xf>
    <xf numFmtId="43" fontId="11" fillId="6" borderId="50" xfId="1" applyFont="1" applyFill="1" applyBorder="1" applyAlignment="1">
      <alignment horizontal="center"/>
    </xf>
    <xf numFmtId="43" fontId="11" fillId="6" borderId="31" xfId="1" applyFont="1" applyFill="1" applyBorder="1" applyAlignment="1">
      <alignment horizontal="center"/>
    </xf>
    <xf numFmtId="165" fontId="18" fillId="12" borderId="16" xfId="1" applyNumberFormat="1" applyFont="1" applyFill="1" applyBorder="1" applyAlignment="1">
      <alignment horizontal="center" textRotation="91"/>
    </xf>
    <xf numFmtId="165" fontId="18" fillId="12" borderId="32" xfId="1" applyNumberFormat="1" applyFont="1" applyFill="1" applyBorder="1" applyAlignment="1">
      <alignment horizontal="center" textRotation="91"/>
    </xf>
    <xf numFmtId="165" fontId="18" fillId="12" borderId="17" xfId="1" applyNumberFormat="1" applyFont="1" applyFill="1" applyBorder="1" applyAlignment="1">
      <alignment horizontal="center" textRotation="91"/>
    </xf>
    <xf numFmtId="164" fontId="20" fillId="8" borderId="16" xfId="1" applyNumberFormat="1" applyFont="1" applyFill="1" applyBorder="1" applyAlignment="1">
      <alignment horizontal="center" vertical="center" textRotation="68"/>
    </xf>
    <xf numFmtId="164" fontId="20" fillId="8" borderId="32" xfId="1" applyNumberFormat="1" applyFont="1" applyFill="1" applyBorder="1" applyAlignment="1">
      <alignment horizontal="center" vertical="center" textRotation="68"/>
    </xf>
    <xf numFmtId="164" fontId="20" fillId="8" borderId="17" xfId="1" applyNumberFormat="1" applyFont="1" applyFill="1" applyBorder="1" applyAlignment="1">
      <alignment horizontal="center" vertical="center" textRotation="68"/>
    </xf>
    <xf numFmtId="164" fontId="18" fillId="3" borderId="16" xfId="0" applyNumberFormat="1" applyFont="1" applyFill="1" applyBorder="1" applyAlignment="1">
      <alignment horizontal="center"/>
    </xf>
    <xf numFmtId="0" fontId="18" fillId="3" borderId="32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/>
    </xf>
    <xf numFmtId="43" fontId="10" fillId="0" borderId="11" xfId="3" applyFont="1" applyFill="1" applyBorder="1" applyAlignment="1">
      <alignment horizontal="center"/>
    </xf>
    <xf numFmtId="43" fontId="10" fillId="0" borderId="9" xfId="3" applyFont="1" applyFill="1" applyBorder="1" applyAlignment="1">
      <alignment horizontal="center"/>
    </xf>
    <xf numFmtId="43" fontId="10" fillId="0" borderId="10" xfId="3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wrapText="1"/>
    </xf>
    <xf numFmtId="43" fontId="11" fillId="6" borderId="27" xfId="1" applyFont="1" applyFill="1" applyBorder="1" applyAlignment="1">
      <alignment horizontal="center"/>
    </xf>
    <xf numFmtId="43" fontId="11" fillId="6" borderId="59" xfId="1" applyFont="1" applyFill="1" applyBorder="1" applyAlignment="1">
      <alignment horizontal="center"/>
    </xf>
    <xf numFmtId="164" fontId="12" fillId="6" borderId="16" xfId="1" applyNumberFormat="1" applyFont="1" applyFill="1" applyBorder="1" applyAlignment="1">
      <alignment horizontal="center" textRotation="71"/>
    </xf>
    <xf numFmtId="164" fontId="12" fillId="6" borderId="32" xfId="1" applyNumberFormat="1" applyFont="1" applyFill="1" applyBorder="1" applyAlignment="1">
      <alignment horizontal="center" textRotation="71"/>
    </xf>
    <xf numFmtId="164" fontId="12" fillId="6" borderId="17" xfId="1" applyNumberFormat="1" applyFont="1" applyFill="1" applyBorder="1" applyAlignment="1">
      <alignment horizontal="center" textRotation="71"/>
    </xf>
    <xf numFmtId="0" fontId="11" fillId="0" borderId="46" xfId="0" applyFont="1" applyFill="1" applyBorder="1" applyAlignment="1">
      <alignment horizontal="center" wrapText="1"/>
    </xf>
    <xf numFmtId="0" fontId="11" fillId="0" borderId="47" xfId="0" applyFont="1" applyFill="1" applyBorder="1" applyAlignment="1">
      <alignment horizontal="center" wrapText="1"/>
    </xf>
    <xf numFmtId="0" fontId="11" fillId="0" borderId="36" xfId="0" applyFont="1" applyFill="1" applyBorder="1" applyAlignment="1">
      <alignment horizontal="center" wrapText="1"/>
    </xf>
    <xf numFmtId="0" fontId="11" fillId="0" borderId="60" xfId="0" applyFont="1" applyFill="1" applyBorder="1" applyAlignment="1">
      <alignment horizontal="center" wrapText="1"/>
    </xf>
    <xf numFmtId="164" fontId="18" fillId="3" borderId="32" xfId="0" applyNumberFormat="1" applyFont="1" applyFill="1" applyBorder="1" applyAlignment="1">
      <alignment horizontal="center"/>
    </xf>
    <xf numFmtId="164" fontId="18" fillId="3" borderId="17" xfId="0" applyNumberFormat="1" applyFont="1" applyFill="1" applyBorder="1" applyAlignment="1">
      <alignment horizontal="center"/>
    </xf>
    <xf numFmtId="164" fontId="20" fillId="9" borderId="20" xfId="1" applyNumberFormat="1" applyFont="1" applyFill="1" applyBorder="1" applyAlignment="1">
      <alignment horizontal="center" vertical="center"/>
    </xf>
    <xf numFmtId="164" fontId="20" fillId="9" borderId="0" xfId="1" applyNumberFormat="1" applyFont="1" applyFill="1" applyBorder="1" applyAlignment="1">
      <alignment horizontal="center" vertical="center"/>
    </xf>
    <xf numFmtId="164" fontId="20" fillId="9" borderId="19" xfId="1" applyNumberFormat="1" applyFont="1" applyFill="1" applyBorder="1" applyAlignment="1">
      <alignment horizontal="center" vertical="center"/>
    </xf>
    <xf numFmtId="165" fontId="12" fillId="6" borderId="16" xfId="1" applyNumberFormat="1" applyFont="1" applyFill="1" applyBorder="1" applyAlignment="1">
      <alignment horizontal="center" textRotation="91"/>
    </xf>
    <xf numFmtId="165" fontId="12" fillId="6" borderId="32" xfId="1" applyNumberFormat="1" applyFont="1" applyFill="1" applyBorder="1" applyAlignment="1">
      <alignment horizontal="center" textRotation="91"/>
    </xf>
    <xf numFmtId="165" fontId="12" fillId="6" borderId="17" xfId="1" applyNumberFormat="1" applyFont="1" applyFill="1" applyBorder="1" applyAlignment="1">
      <alignment horizontal="center" textRotation="91"/>
    </xf>
    <xf numFmtId="164" fontId="18" fillId="12" borderId="16" xfId="1" applyNumberFormat="1" applyFont="1" applyFill="1" applyBorder="1" applyAlignment="1">
      <alignment horizontal="center"/>
    </xf>
    <xf numFmtId="164" fontId="18" fillId="12" borderId="32" xfId="1" applyNumberFormat="1" applyFont="1" applyFill="1" applyBorder="1" applyAlignment="1">
      <alignment horizontal="center"/>
    </xf>
    <xf numFmtId="164" fontId="18" fillId="12" borderId="17" xfId="1" applyNumberFormat="1" applyFont="1" applyFill="1" applyBorder="1" applyAlignment="1">
      <alignment horizontal="center"/>
    </xf>
    <xf numFmtId="164" fontId="12" fillId="6" borderId="16" xfId="1" applyNumberFormat="1" applyFont="1" applyFill="1" applyBorder="1" applyAlignment="1">
      <alignment horizontal="right" textRotation="8"/>
    </xf>
    <xf numFmtId="164" fontId="12" fillId="6" borderId="17" xfId="1" applyNumberFormat="1" applyFont="1" applyFill="1" applyBorder="1" applyAlignment="1">
      <alignment horizontal="right" textRotation="8"/>
    </xf>
    <xf numFmtId="43" fontId="10" fillId="0" borderId="16" xfId="1" applyFont="1" applyFill="1" applyBorder="1" applyAlignment="1">
      <alignment horizontal="center" wrapText="1"/>
    </xf>
    <xf numFmtId="43" fontId="10" fillId="0" borderId="32" xfId="1" applyFont="1" applyFill="1" applyBorder="1" applyAlignment="1">
      <alignment horizontal="center" wrapText="1"/>
    </xf>
    <xf numFmtId="43" fontId="10" fillId="0" borderId="17" xfId="1" applyFont="1" applyFill="1" applyBorder="1" applyAlignment="1">
      <alignment horizontal="center" wrapText="1"/>
    </xf>
    <xf numFmtId="43" fontId="10" fillId="0" borderId="11" xfId="3" applyFont="1" applyFill="1" applyBorder="1" applyAlignment="1">
      <alignment horizontal="center" wrapText="1"/>
    </xf>
    <xf numFmtId="43" fontId="10" fillId="0" borderId="9" xfId="3" applyFont="1" applyFill="1" applyBorder="1" applyAlignment="1">
      <alignment horizontal="center" wrapText="1"/>
    </xf>
    <xf numFmtId="43" fontId="10" fillId="0" borderId="10" xfId="3" applyFont="1" applyFill="1" applyBorder="1" applyAlignment="1">
      <alignment horizontal="center" wrapText="1"/>
    </xf>
    <xf numFmtId="14" fontId="13" fillId="0" borderId="27" xfId="1" applyNumberFormat="1" applyFont="1" applyFill="1" applyBorder="1" applyAlignment="1">
      <alignment horizontal="center"/>
    </xf>
    <xf numFmtId="14" fontId="13" fillId="0" borderId="28" xfId="1" applyNumberFormat="1" applyFont="1" applyFill="1" applyBorder="1" applyAlignment="1">
      <alignment horizontal="center"/>
    </xf>
    <xf numFmtId="14" fontId="13" fillId="0" borderId="29" xfId="1" applyNumberFormat="1" applyFont="1" applyFill="1" applyBorder="1" applyAlignment="1">
      <alignment horizontal="center"/>
    </xf>
  </cellXfs>
  <cellStyles count="4">
    <cellStyle name="Κανονικό" xfId="0" builtinId="0"/>
    <cellStyle name="Κόμμα" xfId="1" builtinId="3"/>
    <cellStyle name="Κόμμα 18" xfId="3"/>
    <cellStyle name="Κόμμα 3" xfId="2"/>
  </cellStyles>
  <dxfs count="0"/>
  <tableStyles count="0" defaultTableStyle="TableStyleMedium9" defaultPivotStyle="PivotStyleLight16"/>
  <colors>
    <mruColors>
      <color rgb="FF00FF00"/>
      <color rgb="FF00FF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315"/>
  <sheetViews>
    <sheetView tabSelected="1" topLeftCell="X1" workbookViewId="0">
      <pane ySplit="2" topLeftCell="A12" activePane="bottomLeft" state="frozen"/>
      <selection pane="bottomLeft" activeCell="AO26" sqref="AO26:AO55"/>
    </sheetView>
  </sheetViews>
  <sheetFormatPr defaultRowHeight="12.75"/>
  <cols>
    <col min="1" max="1" width="7.6640625" style="24" customWidth="1"/>
    <col min="2" max="2" width="7" style="24" customWidth="1"/>
    <col min="3" max="3" width="8.44140625" style="24" bestFit="1" customWidth="1"/>
    <col min="4" max="4" width="94.21875" style="24" customWidth="1"/>
    <col min="5" max="5" width="12.44140625" style="24" customWidth="1"/>
    <col min="6" max="6" width="93.5546875" style="24" bestFit="1" customWidth="1"/>
    <col min="7" max="7" width="16.77734375" style="24" customWidth="1"/>
    <col min="8" max="8" width="10" style="24" customWidth="1"/>
    <col min="9" max="9" width="9.44140625" style="24" customWidth="1"/>
    <col min="10" max="10" width="7.21875" style="24" bestFit="1" customWidth="1"/>
    <col min="11" max="11" width="8.44140625" style="24" bestFit="1" customWidth="1"/>
    <col min="12" max="12" width="7.44140625" style="24" bestFit="1" customWidth="1"/>
    <col min="13" max="16" width="9.44140625" style="24" customWidth="1"/>
    <col min="17" max="18" width="11.5546875" style="24" customWidth="1"/>
    <col min="19" max="19" width="7.21875" style="24" bestFit="1" customWidth="1"/>
    <col min="20" max="20" width="11.5546875" style="24" customWidth="1"/>
    <col min="21" max="21" width="10" style="24" bestFit="1" customWidth="1"/>
    <col min="22" max="22" width="9.21875" style="24" customWidth="1"/>
    <col min="23" max="23" width="10" style="24" bestFit="1" customWidth="1"/>
    <col min="24" max="24" width="11.77734375" style="24" customWidth="1"/>
    <col min="25" max="25" width="10.21875" style="24" customWidth="1"/>
    <col min="26" max="26" width="11.77734375" style="24" customWidth="1"/>
    <col min="27" max="27" width="10" style="24" customWidth="1"/>
    <col min="28" max="28" width="10.21875" style="24" customWidth="1"/>
    <col min="29" max="29" width="9.21875" style="24" customWidth="1"/>
    <col min="30" max="33" width="8.44140625" style="24" customWidth="1"/>
    <col min="34" max="35" width="9.21875" style="24" bestFit="1" customWidth="1"/>
    <col min="36" max="36" width="8.5546875" style="24" customWidth="1"/>
    <col min="37" max="37" width="9.21875" style="24" bestFit="1" customWidth="1"/>
    <col min="38" max="38" width="9.6640625" style="24" customWidth="1"/>
    <col min="39" max="40" width="11.21875" style="24" customWidth="1"/>
    <col min="41" max="41" width="9.21875" style="24" customWidth="1"/>
    <col min="42" max="42" width="10.33203125" style="24" customWidth="1"/>
    <col min="43" max="43" width="14.77734375" style="24" bestFit="1" customWidth="1"/>
    <col min="44" max="44" width="87.77734375" style="24" bestFit="1" customWidth="1"/>
    <col min="45" max="45" width="6.21875" style="24" customWidth="1"/>
    <col min="46" max="46" width="8.33203125" style="24" customWidth="1"/>
    <col min="47" max="16384" width="8.88671875" style="24"/>
  </cols>
  <sheetData>
    <row r="1" spans="1:58" s="9" customFormat="1" ht="36.75" thickBo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41</v>
      </c>
      <c r="I1" s="135" t="s">
        <v>42</v>
      </c>
      <c r="J1" s="414" t="s">
        <v>276</v>
      </c>
      <c r="K1" s="414" t="s">
        <v>277</v>
      </c>
      <c r="L1" s="415" t="s">
        <v>278</v>
      </c>
      <c r="M1" s="414" t="s">
        <v>279</v>
      </c>
      <c r="N1" s="414" t="s">
        <v>280</v>
      </c>
      <c r="O1" s="414" t="s">
        <v>277</v>
      </c>
      <c r="P1" s="415" t="s">
        <v>278</v>
      </c>
      <c r="Q1" s="5" t="s">
        <v>87</v>
      </c>
      <c r="R1" s="5" t="s">
        <v>288</v>
      </c>
      <c r="S1" s="5" t="s">
        <v>277</v>
      </c>
      <c r="T1" s="5" t="s">
        <v>43</v>
      </c>
      <c r="U1" s="28" t="s">
        <v>7</v>
      </c>
      <c r="V1" s="5" t="s">
        <v>30</v>
      </c>
      <c r="W1" s="28" t="s">
        <v>7</v>
      </c>
      <c r="X1" s="6" t="s">
        <v>16</v>
      </c>
      <c r="Y1" s="7" t="s">
        <v>18</v>
      </c>
      <c r="Z1" s="6" t="s">
        <v>17</v>
      </c>
      <c r="AA1" s="7" t="s">
        <v>19</v>
      </c>
      <c r="AB1" s="70" t="s">
        <v>65</v>
      </c>
      <c r="AC1" s="28" t="s">
        <v>7</v>
      </c>
      <c r="AD1" s="7" t="s">
        <v>64</v>
      </c>
      <c r="AE1" s="28" t="s">
        <v>7</v>
      </c>
      <c r="AF1" s="7" t="s">
        <v>63</v>
      </c>
      <c r="AG1" s="28" t="s">
        <v>7</v>
      </c>
      <c r="AH1" s="7" t="s">
        <v>62</v>
      </c>
      <c r="AI1" s="28" t="s">
        <v>7</v>
      </c>
      <c r="AJ1" s="71" t="s">
        <v>8</v>
      </c>
      <c r="AK1" s="72" t="s">
        <v>7</v>
      </c>
      <c r="AL1" s="8" t="s">
        <v>9</v>
      </c>
      <c r="AM1" s="28" t="s">
        <v>7</v>
      </c>
      <c r="AN1" s="3" t="s">
        <v>10</v>
      </c>
      <c r="AO1" s="86" t="s">
        <v>33</v>
      </c>
    </row>
    <row r="2" spans="1:58" s="425" customFormat="1" ht="15">
      <c r="A2" s="426" t="s">
        <v>281</v>
      </c>
      <c r="B2" s="416"/>
      <c r="C2" s="417"/>
      <c r="D2" s="418"/>
      <c r="E2" s="419"/>
      <c r="F2" s="420"/>
      <c r="G2" s="421"/>
      <c r="H2" s="422"/>
      <c r="I2" s="423"/>
      <c r="J2" s="523" t="s">
        <v>282</v>
      </c>
      <c r="K2" s="523"/>
      <c r="L2" s="523"/>
      <c r="M2" s="523"/>
      <c r="N2" s="523"/>
      <c r="O2" s="523"/>
      <c r="P2" s="523"/>
      <c r="Q2" s="523"/>
      <c r="R2" s="427"/>
      <c r="S2" s="427"/>
      <c r="T2" s="427"/>
      <c r="U2" s="422"/>
      <c r="V2" s="422"/>
      <c r="W2" s="422"/>
      <c r="X2" s="422"/>
      <c r="Y2" s="422"/>
      <c r="Z2" s="422"/>
      <c r="AA2" s="422"/>
      <c r="AB2" s="422"/>
      <c r="AC2" s="423"/>
      <c r="AD2" s="423"/>
      <c r="AE2" s="423"/>
      <c r="AF2" s="423"/>
      <c r="AG2" s="423"/>
      <c r="AH2" s="423"/>
      <c r="AI2" s="423"/>
      <c r="AJ2" s="424"/>
      <c r="AK2" s="424"/>
      <c r="AL2" s="423"/>
      <c r="AM2" s="423"/>
      <c r="AN2" s="423"/>
      <c r="AO2" s="424"/>
    </row>
    <row r="3" spans="1:58" s="31" customFormat="1">
      <c r="A3" s="391"/>
      <c r="B3" s="391"/>
      <c r="C3" s="39"/>
      <c r="D3" s="40"/>
      <c r="E3" s="41"/>
      <c r="F3" s="42"/>
      <c r="G3" s="42"/>
      <c r="H3" s="43"/>
      <c r="I3" s="44"/>
      <c r="J3" s="44"/>
      <c r="K3" s="44"/>
      <c r="L3" s="44"/>
      <c r="M3" s="44"/>
      <c r="N3" s="44"/>
      <c r="O3" s="44"/>
      <c r="P3" s="44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58" s="31" customFormat="1" ht="13.5" thickBot="1">
      <c r="A4" s="38"/>
      <c r="B4" s="50"/>
      <c r="C4" s="51"/>
      <c r="D4" s="52"/>
      <c r="E4" s="52"/>
      <c r="F4" s="52"/>
      <c r="G4" s="53"/>
      <c r="H4" s="53"/>
      <c r="I4" s="53"/>
      <c r="J4" s="53"/>
      <c r="K4" s="53"/>
      <c r="L4" s="53"/>
      <c r="M4" s="53"/>
      <c r="N4" s="53"/>
      <c r="O4" s="53"/>
      <c r="P4" s="53"/>
      <c r="Q4" s="54"/>
      <c r="R4" s="54"/>
      <c r="S4" s="54"/>
      <c r="T4" s="54"/>
      <c r="U4" s="54"/>
      <c r="V4" s="55"/>
      <c r="W4" s="56"/>
      <c r="X4" s="56"/>
      <c r="Y4" s="56"/>
      <c r="Z4" s="56"/>
      <c r="AA4" s="56"/>
      <c r="AB4" s="56"/>
      <c r="AC4" s="56"/>
      <c r="AD4" s="56"/>
      <c r="AE4" s="55"/>
      <c r="AF4" s="55"/>
      <c r="AG4" s="55"/>
      <c r="AH4" s="214"/>
      <c r="AI4" s="55"/>
      <c r="AJ4" s="214"/>
      <c r="AK4" s="55"/>
      <c r="AL4" s="55"/>
      <c r="AM4" s="55"/>
      <c r="AN4" s="55"/>
      <c r="AO4" s="55"/>
      <c r="AP4" s="215"/>
    </row>
    <row r="5" spans="1:58" s="31" customFormat="1" ht="15" customHeight="1">
      <c r="A5" s="499" t="s">
        <v>128</v>
      </c>
      <c r="B5" s="216" t="s">
        <v>293</v>
      </c>
      <c r="C5" s="36" t="s">
        <v>293</v>
      </c>
      <c r="D5" s="21" t="s">
        <v>93</v>
      </c>
      <c r="E5" s="20"/>
      <c r="F5" s="533" t="s">
        <v>298</v>
      </c>
      <c r="G5" s="576" t="s">
        <v>233</v>
      </c>
      <c r="H5" s="22">
        <v>496.14086573734409</v>
      </c>
      <c r="I5" s="18">
        <v>30.45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>
        <v>2293.8156399098616</v>
      </c>
      <c r="U5" s="97">
        <v>11424.981023992907</v>
      </c>
      <c r="V5" s="22"/>
      <c r="W5" s="18"/>
      <c r="X5" s="18"/>
      <c r="Y5" s="18"/>
      <c r="Z5" s="18"/>
      <c r="AA5" s="18"/>
      <c r="AB5" s="18"/>
      <c r="AC5" s="18"/>
      <c r="AD5" s="18">
        <v>13.543653705062363</v>
      </c>
      <c r="AE5" s="97">
        <v>318.85557590896445</v>
      </c>
      <c r="AF5" s="217"/>
      <c r="AG5" s="218"/>
      <c r="AH5" s="18">
        <v>137.44886280264123</v>
      </c>
      <c r="AI5" s="97">
        <v>3235.9583213727287</v>
      </c>
      <c r="AJ5" s="579" t="s">
        <v>87</v>
      </c>
      <c r="AK5" s="580"/>
      <c r="AL5" s="18">
        <v>150.99251650770358</v>
      </c>
      <c r="AM5" s="97">
        <v>22389</v>
      </c>
      <c r="AN5" s="219">
        <f>AM5</f>
        <v>22389</v>
      </c>
      <c r="AO5" s="588"/>
      <c r="AP5" s="585">
        <f>AN5+AN6+AN7</f>
        <v>30750.776404803179</v>
      </c>
    </row>
    <row r="6" spans="1:58" s="31" customFormat="1" ht="15" customHeight="1">
      <c r="A6" s="500"/>
      <c r="B6" s="220"/>
      <c r="C6" s="96"/>
      <c r="D6" s="21" t="s">
        <v>129</v>
      </c>
      <c r="E6" s="20">
        <v>2347.7600000000002</v>
      </c>
      <c r="F6" s="534"/>
      <c r="G6" s="577"/>
      <c r="H6" s="17">
        <v>68.584005869405729</v>
      </c>
      <c r="I6" s="223" t="s">
        <v>22</v>
      </c>
      <c r="J6" s="223"/>
      <c r="K6" s="223"/>
      <c r="L6" s="223"/>
      <c r="M6" s="223"/>
      <c r="N6" s="223"/>
      <c r="O6" s="223"/>
      <c r="P6" s="223"/>
      <c r="Q6" s="16"/>
      <c r="R6" s="16"/>
      <c r="S6" s="16"/>
      <c r="T6" s="16">
        <v>331.73527303471764</v>
      </c>
      <c r="U6" s="174">
        <v>1614.6597635953401</v>
      </c>
      <c r="V6" s="17"/>
      <c r="W6" s="223"/>
      <c r="X6" s="225" t="s">
        <v>22</v>
      </c>
      <c r="Y6" s="16"/>
      <c r="Z6" s="225" t="s">
        <v>22</v>
      </c>
      <c r="AA6" s="223"/>
      <c r="AB6" s="16">
        <v>18.2</v>
      </c>
      <c r="AC6" s="174">
        <v>428.36502072276824</v>
      </c>
      <c r="AD6" s="16">
        <v>7.2751283932501831</v>
      </c>
      <c r="AE6" s="174">
        <v>171.27691715673316</v>
      </c>
      <c r="AF6" s="217"/>
      <c r="AG6" s="224"/>
      <c r="AH6" s="16">
        <v>14.584005869405722</v>
      </c>
      <c r="AI6" s="174">
        <v>343.34838233577432</v>
      </c>
      <c r="AJ6" s="581"/>
      <c r="AK6" s="582"/>
      <c r="AL6" s="16">
        <v>40.054292002934702</v>
      </c>
      <c r="AM6" s="174">
        <v>3229.3195271906802</v>
      </c>
      <c r="AN6" s="219">
        <f t="shared" ref="AN6:AN7" si="0">AM6</f>
        <v>3229.3195271906802</v>
      </c>
      <c r="AO6" s="589"/>
      <c r="AP6" s="586"/>
      <c r="AQ6" s="211"/>
      <c r="AR6" s="211" t="s">
        <v>130</v>
      </c>
    </row>
    <row r="7" spans="1:58" s="31" customFormat="1" ht="15" customHeight="1" thickBot="1">
      <c r="A7" s="501"/>
      <c r="B7" s="226"/>
      <c r="C7" s="406"/>
      <c r="D7" s="134" t="s">
        <v>131</v>
      </c>
      <c r="E7" s="227">
        <v>3175.82</v>
      </c>
      <c r="F7" s="535"/>
      <c r="G7" s="578"/>
      <c r="H7" s="204">
        <v>109.00267057960383</v>
      </c>
      <c r="I7" s="230" t="s">
        <v>22</v>
      </c>
      <c r="J7" s="230"/>
      <c r="K7" s="230"/>
      <c r="L7" s="230"/>
      <c r="M7" s="230"/>
      <c r="N7" s="230"/>
      <c r="O7" s="230"/>
      <c r="P7" s="230"/>
      <c r="Q7" s="61"/>
      <c r="R7" s="61"/>
      <c r="S7" s="61"/>
      <c r="T7" s="61">
        <v>527.23707558133015</v>
      </c>
      <c r="U7" s="175">
        <v>2566.228438806249</v>
      </c>
      <c r="V7" s="204"/>
      <c r="W7" s="230"/>
      <c r="X7" s="233" t="s">
        <v>22</v>
      </c>
      <c r="Y7" s="61"/>
      <c r="Z7" s="233" t="s">
        <v>22</v>
      </c>
      <c r="AA7" s="230"/>
      <c r="AB7" s="61">
        <v>24.61</v>
      </c>
      <c r="AC7" s="175">
        <v>579.44936353169078</v>
      </c>
      <c r="AD7" s="61">
        <v>8.76562876008804</v>
      </c>
      <c r="AE7" s="175">
        <v>206.36747419622415</v>
      </c>
      <c r="AF7" s="231"/>
      <c r="AG7" s="232"/>
      <c r="AH7" s="61">
        <v>24.78437564196625</v>
      </c>
      <c r="AI7" s="175">
        <v>583.49368205637165</v>
      </c>
      <c r="AJ7" s="583"/>
      <c r="AK7" s="584"/>
      <c r="AL7" s="61">
        <v>58.162594277329426</v>
      </c>
      <c r="AM7" s="175">
        <v>5132.4568776124979</v>
      </c>
      <c r="AN7" s="234">
        <f t="shared" si="0"/>
        <v>5132.4568776124979</v>
      </c>
      <c r="AO7" s="590"/>
      <c r="AP7" s="587"/>
    </row>
    <row r="8" spans="1:58" s="31" customFormat="1">
      <c r="A8" s="38"/>
      <c r="B8" s="38"/>
      <c r="C8" s="39"/>
      <c r="D8" s="40"/>
      <c r="E8" s="41"/>
      <c r="F8" s="42"/>
      <c r="G8" s="42"/>
      <c r="H8" s="43"/>
      <c r="I8" s="44"/>
      <c r="J8" s="44"/>
      <c r="K8" s="44"/>
      <c r="L8" s="44"/>
      <c r="M8" s="44"/>
      <c r="N8" s="44"/>
      <c r="O8" s="44"/>
      <c r="P8" s="44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</row>
    <row r="9" spans="1:58" s="94" customFormat="1">
      <c r="A9" s="87"/>
      <c r="B9" s="87"/>
      <c r="C9" s="88"/>
      <c r="D9" s="89"/>
      <c r="E9" s="90"/>
      <c r="F9" s="91"/>
      <c r="G9" s="91"/>
      <c r="H9" s="92"/>
      <c r="I9" s="93"/>
      <c r="J9" s="93"/>
      <c r="K9" s="93"/>
      <c r="L9" s="93"/>
      <c r="M9" s="93"/>
      <c r="N9" s="93"/>
      <c r="O9" s="93"/>
      <c r="P9" s="93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</row>
    <row r="10" spans="1:58" s="31" customFormat="1" ht="13.5" thickBot="1">
      <c r="A10" s="391"/>
      <c r="B10" s="50"/>
      <c r="C10" s="51"/>
      <c r="D10" s="52"/>
      <c r="E10" s="54"/>
      <c r="F10" s="41"/>
      <c r="G10" s="41"/>
      <c r="H10" s="41"/>
      <c r="I10" s="101"/>
      <c r="J10" s="433"/>
      <c r="K10" s="433"/>
      <c r="L10" s="433"/>
      <c r="M10" s="433"/>
      <c r="N10" s="433"/>
      <c r="O10" s="433"/>
      <c r="P10" s="433"/>
      <c r="Q10" s="434"/>
      <c r="R10" s="434"/>
      <c r="S10" s="434"/>
      <c r="T10" s="434"/>
      <c r="U10" s="435"/>
      <c r="V10" s="436"/>
      <c r="W10" s="56"/>
      <c r="X10" s="56"/>
      <c r="Y10" s="215"/>
      <c r="Z10" s="56"/>
      <c r="AA10" s="56"/>
      <c r="AB10" s="56"/>
      <c r="AC10" s="56"/>
      <c r="AD10" s="55"/>
      <c r="AE10" s="55"/>
      <c r="AF10" s="55"/>
      <c r="AG10" s="55"/>
      <c r="AH10" s="214"/>
      <c r="AI10" s="55"/>
      <c r="AJ10" s="214"/>
      <c r="AK10" s="55"/>
      <c r="AL10" s="55"/>
      <c r="AM10" s="55"/>
      <c r="AN10" s="55"/>
      <c r="AO10" s="55"/>
      <c r="AP10" s="55"/>
      <c r="AQ10" s="215"/>
      <c r="AR10" s="56"/>
      <c r="AS10" s="215"/>
      <c r="AT10" s="56"/>
      <c r="AU10" s="215"/>
      <c r="AV10" s="56"/>
      <c r="AW10" s="215"/>
      <c r="AX10" s="56"/>
      <c r="AY10" s="215"/>
      <c r="AZ10" s="56"/>
      <c r="BA10" s="215"/>
      <c r="BB10" s="215"/>
      <c r="BC10" s="44"/>
      <c r="BE10" s="316"/>
      <c r="BF10" s="316"/>
    </row>
    <row r="11" spans="1:58" s="31" customFormat="1" ht="12.75" customHeight="1">
      <c r="A11" s="499" t="s">
        <v>105</v>
      </c>
      <c r="B11" s="216" t="s">
        <v>293</v>
      </c>
      <c r="C11" s="36" t="s">
        <v>293</v>
      </c>
      <c r="D11" s="182" t="s">
        <v>157</v>
      </c>
      <c r="E11" s="428">
        <v>7043.2868672046952</v>
      </c>
      <c r="F11" s="502" t="s">
        <v>299</v>
      </c>
      <c r="G11" s="502" t="s">
        <v>226</v>
      </c>
      <c r="H11" s="484" t="s">
        <v>283</v>
      </c>
      <c r="I11" s="485"/>
      <c r="J11" s="492"/>
      <c r="K11" s="484" t="s">
        <v>283</v>
      </c>
      <c r="L11" s="485"/>
      <c r="M11" s="485"/>
      <c r="N11" s="485"/>
      <c r="O11" s="485"/>
      <c r="P11" s="485"/>
      <c r="Q11" s="492"/>
      <c r="R11" s="486" t="s">
        <v>283</v>
      </c>
      <c r="S11" s="487"/>
      <c r="T11" s="488"/>
      <c r="U11" s="484" t="s">
        <v>283</v>
      </c>
      <c r="V11" s="485"/>
      <c r="W11" s="485"/>
      <c r="X11" s="485"/>
      <c r="Y11" s="485"/>
      <c r="Z11" s="492"/>
      <c r="AA11" s="484" t="s">
        <v>283</v>
      </c>
      <c r="AB11" s="485"/>
      <c r="AC11" s="485"/>
      <c r="AD11" s="485"/>
      <c r="AE11" s="485"/>
      <c r="AF11" s="485"/>
      <c r="AG11" s="485"/>
      <c r="AH11" s="485"/>
      <c r="AI11" s="485"/>
      <c r="AJ11" s="514" t="s">
        <v>87</v>
      </c>
      <c r="AK11" s="515"/>
      <c r="AL11" s="485" t="s">
        <v>283</v>
      </c>
      <c r="AM11" s="485"/>
      <c r="AN11" s="492"/>
      <c r="AO11" s="520">
        <v>46085</v>
      </c>
      <c r="AP11" s="508">
        <f>AN11+AN12+AN13+AN14</f>
        <v>25062.703476248396</v>
      </c>
      <c r="AQ11" s="505">
        <f>AP11+AP15+AP19</f>
        <v>104119.03650520925</v>
      </c>
      <c r="AR11" s="306"/>
    </row>
    <row r="12" spans="1:58" s="31" customFormat="1" ht="15">
      <c r="A12" s="500"/>
      <c r="B12" s="359"/>
      <c r="C12" s="407"/>
      <c r="D12" s="131" t="s">
        <v>158</v>
      </c>
      <c r="E12" s="429">
        <v>652.15553925165079</v>
      </c>
      <c r="F12" s="503"/>
      <c r="G12" s="503"/>
      <c r="H12" s="121">
        <v>121.65483345561262</v>
      </c>
      <c r="I12" s="222" t="s">
        <v>22</v>
      </c>
      <c r="J12" s="304"/>
      <c r="K12" s="304"/>
      <c r="L12" s="305"/>
      <c r="M12" s="307"/>
      <c r="N12" s="304"/>
      <c r="O12" s="304"/>
      <c r="P12" s="304"/>
      <c r="Q12" s="16"/>
      <c r="R12" s="16"/>
      <c r="S12" s="16"/>
      <c r="T12" s="16">
        <v>121.65483345561262</v>
      </c>
      <c r="U12" s="122">
        <v>3517</v>
      </c>
      <c r="V12" s="178"/>
      <c r="W12" s="292"/>
      <c r="X12" s="332"/>
      <c r="Y12" s="332"/>
      <c r="Z12" s="332"/>
      <c r="AA12" s="332"/>
      <c r="AB12" s="16">
        <v>5.0542054292002945</v>
      </c>
      <c r="AC12" s="122">
        <v>146</v>
      </c>
      <c r="AD12" s="16">
        <v>7.1577391049156276</v>
      </c>
      <c r="AE12" s="122">
        <v>207.01931964402263</v>
      </c>
      <c r="AF12" s="178"/>
      <c r="AG12" s="292"/>
      <c r="AH12" s="16">
        <v>33.567128980190752</v>
      </c>
      <c r="AI12" s="308">
        <v>970.53689998355367</v>
      </c>
      <c r="AJ12" s="516"/>
      <c r="AK12" s="517"/>
      <c r="AL12" s="121">
        <v>121.65483345561262</v>
      </c>
      <c r="AM12" s="122">
        <v>7034.7487553188794</v>
      </c>
      <c r="AN12" s="308">
        <f t="shared" ref="AN12:AN18" si="1">AM12</f>
        <v>7034.7487553188794</v>
      </c>
      <c r="AO12" s="543"/>
      <c r="AP12" s="509"/>
      <c r="AQ12" s="506"/>
      <c r="AR12" s="309"/>
    </row>
    <row r="13" spans="1:58" s="31" customFormat="1" ht="15" customHeight="1">
      <c r="A13" s="500"/>
      <c r="B13" s="359"/>
      <c r="C13" s="407"/>
      <c r="D13" s="131" t="s">
        <v>159</v>
      </c>
      <c r="E13" s="255">
        <v>8766.8554658840785</v>
      </c>
      <c r="F13" s="503"/>
      <c r="G13" s="503"/>
      <c r="H13" s="121">
        <v>223.36807630227437</v>
      </c>
      <c r="I13" s="222" t="s">
        <v>22</v>
      </c>
      <c r="J13" s="304"/>
      <c r="K13" s="304"/>
      <c r="L13" s="305"/>
      <c r="M13" s="310"/>
      <c r="N13" s="304"/>
      <c r="O13" s="304"/>
      <c r="P13" s="304"/>
      <c r="Q13" s="16"/>
      <c r="R13" s="16"/>
      <c r="S13" s="16"/>
      <c r="T13" s="16">
        <v>223.36807630227437</v>
      </c>
      <c r="U13" s="122">
        <v>6458</v>
      </c>
      <c r="V13" s="178"/>
      <c r="W13" s="292"/>
      <c r="X13" s="332"/>
      <c r="Y13" s="332"/>
      <c r="Z13" s="332"/>
      <c r="AA13" s="332"/>
      <c r="AB13" s="16">
        <v>0</v>
      </c>
      <c r="AC13" s="122"/>
      <c r="AD13" s="16">
        <v>31.155248129126925</v>
      </c>
      <c r="AE13" s="122">
        <v>900.93882683069057</v>
      </c>
      <c r="AF13" s="178"/>
      <c r="AG13" s="292"/>
      <c r="AH13" s="16">
        <v>62.780048716067483</v>
      </c>
      <c r="AI13" s="308">
        <v>1815.1791860920209</v>
      </c>
      <c r="AJ13" s="516"/>
      <c r="AK13" s="517"/>
      <c r="AL13" s="121">
        <v>223.36807630227437</v>
      </c>
      <c r="AM13" s="122">
        <v>12916.677739549756</v>
      </c>
      <c r="AN13" s="308">
        <f t="shared" si="1"/>
        <v>12916.677739549756</v>
      </c>
      <c r="AO13" s="543"/>
      <c r="AP13" s="509"/>
      <c r="AQ13" s="506"/>
      <c r="AR13" s="306"/>
    </row>
    <row r="14" spans="1:58" s="31" customFormat="1" ht="15" customHeight="1" thickBot="1">
      <c r="A14" s="500"/>
      <c r="B14" s="329"/>
      <c r="C14" s="318"/>
      <c r="D14" s="133" t="s">
        <v>160</v>
      </c>
      <c r="E14" s="430">
        <v>2659.859134262656</v>
      </c>
      <c r="F14" s="504"/>
      <c r="G14" s="503"/>
      <c r="H14" s="124">
        <v>88.389361702127673</v>
      </c>
      <c r="I14" s="311" t="s">
        <v>22</v>
      </c>
      <c r="J14" s="312"/>
      <c r="K14" s="312"/>
      <c r="L14" s="313"/>
      <c r="M14" s="314"/>
      <c r="N14" s="312"/>
      <c r="O14" s="312"/>
      <c r="P14" s="312"/>
      <c r="Q14" s="61"/>
      <c r="R14" s="61"/>
      <c r="S14" s="61"/>
      <c r="T14" s="61">
        <v>88.389361702127673</v>
      </c>
      <c r="U14" s="142">
        <v>2556</v>
      </c>
      <c r="V14" s="190"/>
      <c r="W14" s="231"/>
      <c r="X14" s="437"/>
      <c r="Y14" s="438"/>
      <c r="Z14" s="438"/>
      <c r="AA14" s="439"/>
      <c r="AB14" s="61">
        <v>34.57816874541453</v>
      </c>
      <c r="AC14" s="142">
        <v>1001</v>
      </c>
      <c r="AD14" s="61">
        <v>8.9961103448275868</v>
      </c>
      <c r="AE14" s="142">
        <v>260.21981519500082</v>
      </c>
      <c r="AF14" s="190"/>
      <c r="AG14" s="231"/>
      <c r="AH14" s="61">
        <v>15.262947028613352</v>
      </c>
      <c r="AI14" s="315">
        <v>441.30236167964955</v>
      </c>
      <c r="AJ14" s="516"/>
      <c r="AK14" s="517"/>
      <c r="AL14" s="124">
        <v>88.389361702127673</v>
      </c>
      <c r="AM14" s="142">
        <v>5111.2769813797622</v>
      </c>
      <c r="AN14" s="315">
        <f t="shared" si="1"/>
        <v>5111.2769813797622</v>
      </c>
      <c r="AO14" s="543"/>
      <c r="AP14" s="510"/>
      <c r="AQ14" s="506"/>
      <c r="AR14" s="316"/>
    </row>
    <row r="15" spans="1:58" s="31" customFormat="1" ht="15.75" customHeight="1">
      <c r="A15" s="500"/>
      <c r="B15" s="476" t="s">
        <v>293</v>
      </c>
      <c r="C15" s="36" t="s">
        <v>293</v>
      </c>
      <c r="D15" s="182" t="s">
        <v>161</v>
      </c>
      <c r="E15" s="255">
        <v>10124.72487160675</v>
      </c>
      <c r="F15" s="502" t="s">
        <v>300</v>
      </c>
      <c r="G15" s="503"/>
      <c r="H15" s="484" t="s">
        <v>283</v>
      </c>
      <c r="I15" s="485"/>
      <c r="J15" s="492"/>
      <c r="K15" s="484" t="s">
        <v>283</v>
      </c>
      <c r="L15" s="485"/>
      <c r="M15" s="485"/>
      <c r="N15" s="485"/>
      <c r="O15" s="485"/>
      <c r="P15" s="485"/>
      <c r="Q15" s="492"/>
      <c r="R15" s="486" t="s">
        <v>283</v>
      </c>
      <c r="S15" s="487"/>
      <c r="T15" s="488"/>
      <c r="U15" s="484" t="s">
        <v>283</v>
      </c>
      <c r="V15" s="485"/>
      <c r="W15" s="485"/>
      <c r="X15" s="485"/>
      <c r="Y15" s="485"/>
      <c r="Z15" s="492"/>
      <c r="AA15" s="484" t="s">
        <v>283</v>
      </c>
      <c r="AB15" s="485"/>
      <c r="AC15" s="485"/>
      <c r="AD15" s="485"/>
      <c r="AE15" s="485"/>
      <c r="AF15" s="485"/>
      <c r="AG15" s="485"/>
      <c r="AH15" s="485"/>
      <c r="AI15" s="485"/>
      <c r="AJ15" s="516"/>
      <c r="AK15" s="517"/>
      <c r="AL15" s="485" t="s">
        <v>283</v>
      </c>
      <c r="AM15" s="485"/>
      <c r="AN15" s="492"/>
      <c r="AO15" s="543"/>
      <c r="AP15" s="508">
        <f>AN15+AN16+AN17+AN18</f>
        <v>38177.529400045074</v>
      </c>
      <c r="AQ15" s="506"/>
      <c r="AR15" s="316"/>
    </row>
    <row r="16" spans="1:58" s="31" customFormat="1" ht="12.75" customHeight="1">
      <c r="A16" s="500"/>
      <c r="B16" s="446"/>
      <c r="C16" s="407"/>
      <c r="D16" s="131" t="s">
        <v>162</v>
      </c>
      <c r="E16" s="431">
        <v>9782.3418928833453</v>
      </c>
      <c r="F16" s="503"/>
      <c r="G16" s="503"/>
      <c r="H16" s="121">
        <v>372.99582318415264</v>
      </c>
      <c r="I16" s="222" t="s">
        <v>22</v>
      </c>
      <c r="J16" s="319"/>
      <c r="K16" s="319"/>
      <c r="L16" s="307"/>
      <c r="M16" s="320"/>
      <c r="N16" s="319"/>
      <c r="O16" s="319"/>
      <c r="P16" s="319"/>
      <c r="Q16" s="16"/>
      <c r="R16" s="16"/>
      <c r="S16" s="16"/>
      <c r="T16" s="16">
        <v>372.99582318415264</v>
      </c>
      <c r="U16" s="122">
        <v>9195</v>
      </c>
      <c r="V16" s="178"/>
      <c r="W16" s="292"/>
      <c r="X16" s="332"/>
      <c r="Y16" s="332"/>
      <c r="Z16" s="332"/>
      <c r="AA16" s="332"/>
      <c r="AB16" s="16">
        <v>75.813149669845927</v>
      </c>
      <c r="AC16" s="122">
        <v>1871</v>
      </c>
      <c r="AD16" s="16">
        <v>23.592074541452675</v>
      </c>
      <c r="AE16" s="122">
        <v>582</v>
      </c>
      <c r="AF16" s="178"/>
      <c r="AG16" s="292"/>
      <c r="AH16" s="16">
        <v>116.98899016874543</v>
      </c>
      <c r="AI16" s="308">
        <v>2884.0890043501772</v>
      </c>
      <c r="AJ16" s="516"/>
      <c r="AK16" s="517"/>
      <c r="AL16" s="121">
        <v>372.99582318415264</v>
      </c>
      <c r="AM16" s="122">
        <v>18390.776327184398</v>
      </c>
      <c r="AN16" s="308">
        <f t="shared" si="1"/>
        <v>18390.776327184398</v>
      </c>
      <c r="AO16" s="543"/>
      <c r="AP16" s="509"/>
      <c r="AQ16" s="506"/>
      <c r="AR16" s="306"/>
    </row>
    <row r="17" spans="1:44" s="31" customFormat="1" ht="15">
      <c r="A17" s="500"/>
      <c r="B17" s="446"/>
      <c r="C17" s="407"/>
      <c r="D17" s="131" t="s">
        <v>163</v>
      </c>
      <c r="E17" s="255">
        <v>10124.72487160675</v>
      </c>
      <c r="F17" s="503"/>
      <c r="G17" s="503"/>
      <c r="H17" s="121">
        <v>370.95377842993395</v>
      </c>
      <c r="I17" s="222" t="s">
        <v>22</v>
      </c>
      <c r="J17" s="17"/>
      <c r="K17" s="17"/>
      <c r="L17" s="174"/>
      <c r="M17" s="17"/>
      <c r="N17" s="17"/>
      <c r="O17" s="17"/>
      <c r="P17" s="17"/>
      <c r="Q17" s="16"/>
      <c r="R17" s="16"/>
      <c r="S17" s="16"/>
      <c r="T17" s="16">
        <v>370.95377842993395</v>
      </c>
      <c r="U17" s="122">
        <v>9145</v>
      </c>
      <c r="V17" s="178"/>
      <c r="W17" s="292"/>
      <c r="X17" s="332"/>
      <c r="Y17" s="332"/>
      <c r="Z17" s="332"/>
      <c r="AA17" s="332"/>
      <c r="AB17" s="16">
        <v>78.466617754952324</v>
      </c>
      <c r="AC17" s="122">
        <v>1934</v>
      </c>
      <c r="AD17" s="16">
        <v>33.599413059427732</v>
      </c>
      <c r="AE17" s="122">
        <v>828</v>
      </c>
      <c r="AF17" s="178"/>
      <c r="AG17" s="292"/>
      <c r="AH17" s="16">
        <v>111.35436537050623</v>
      </c>
      <c r="AI17" s="308">
        <v>2745.1805532147237</v>
      </c>
      <c r="AJ17" s="516"/>
      <c r="AK17" s="517"/>
      <c r="AL17" s="121">
        <v>370.95377842993395</v>
      </c>
      <c r="AM17" s="122">
        <v>18289.896566927237</v>
      </c>
      <c r="AN17" s="308">
        <f t="shared" si="1"/>
        <v>18289.896566927237</v>
      </c>
      <c r="AO17" s="543"/>
      <c r="AP17" s="509"/>
      <c r="AQ17" s="506"/>
      <c r="AR17" s="309"/>
    </row>
    <row r="18" spans="1:44" s="31" customFormat="1" ht="15" customHeight="1" thickBot="1">
      <c r="A18" s="500"/>
      <c r="B18" s="324"/>
      <c r="C18" s="318"/>
      <c r="D18" s="133" t="s">
        <v>164</v>
      </c>
      <c r="E18" s="432">
        <v>326.0777696258254</v>
      </c>
      <c r="F18" s="504"/>
      <c r="G18" s="503"/>
      <c r="H18" s="124">
        <v>30.357866471019808</v>
      </c>
      <c r="I18" s="311" t="s">
        <v>22</v>
      </c>
      <c r="J18" s="204"/>
      <c r="K18" s="204"/>
      <c r="L18" s="175"/>
      <c r="M18" s="204"/>
      <c r="N18" s="204"/>
      <c r="O18" s="204"/>
      <c r="P18" s="204"/>
      <c r="Q18" s="61"/>
      <c r="R18" s="61"/>
      <c r="S18" s="61"/>
      <c r="T18" s="61">
        <v>30.357866471019808</v>
      </c>
      <c r="U18" s="142">
        <v>748</v>
      </c>
      <c r="V18" s="190"/>
      <c r="W18" s="231"/>
      <c r="X18" s="437"/>
      <c r="Y18" s="438"/>
      <c r="Z18" s="438"/>
      <c r="AA18" s="439"/>
      <c r="AB18" s="61">
        <v>4.2390110051357306</v>
      </c>
      <c r="AC18" s="142">
        <v>105</v>
      </c>
      <c r="AD18" s="61">
        <v>4.8422597212032281</v>
      </c>
      <c r="AE18" s="142">
        <v>119</v>
      </c>
      <c r="AF18" s="190"/>
      <c r="AG18" s="231"/>
      <c r="AH18" s="61">
        <v>9.2736610418195156</v>
      </c>
      <c r="AI18" s="315">
        <v>228.62034967738066</v>
      </c>
      <c r="AJ18" s="516"/>
      <c r="AK18" s="517"/>
      <c r="AL18" s="124">
        <v>30.357866471019808</v>
      </c>
      <c r="AM18" s="142">
        <v>1496.8565059334451</v>
      </c>
      <c r="AN18" s="315">
        <f t="shared" si="1"/>
        <v>1496.8565059334451</v>
      </c>
      <c r="AO18" s="543"/>
      <c r="AP18" s="510"/>
      <c r="AQ18" s="506"/>
      <c r="AR18" s="306"/>
    </row>
    <row r="19" spans="1:44" s="31" customFormat="1" ht="15" customHeight="1">
      <c r="A19" s="500"/>
      <c r="B19" s="216" t="s">
        <v>293</v>
      </c>
      <c r="C19" s="36" t="s">
        <v>293</v>
      </c>
      <c r="D19" s="21" t="s">
        <v>106</v>
      </c>
      <c r="E19" s="255"/>
      <c r="F19" s="502" t="s">
        <v>301</v>
      </c>
      <c r="G19" s="503"/>
      <c r="H19" s="114">
        <v>1392.0704000000001</v>
      </c>
      <c r="I19" s="22">
        <v>22.04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>
        <v>1370.0304000000001</v>
      </c>
      <c r="U19" s="97">
        <v>8157</v>
      </c>
      <c r="V19" s="73"/>
      <c r="W19" s="73"/>
      <c r="X19" s="18"/>
      <c r="Y19" s="18"/>
      <c r="Z19" s="18"/>
      <c r="AA19" s="18"/>
      <c r="AB19" s="22">
        <v>0</v>
      </c>
      <c r="AC19" s="97"/>
      <c r="AD19" s="22">
        <v>7.46</v>
      </c>
      <c r="AE19" s="97">
        <v>44</v>
      </c>
      <c r="AF19" s="22">
        <v>189.75040000000001</v>
      </c>
      <c r="AG19" s="97">
        <v>1130</v>
      </c>
      <c r="AH19" s="22">
        <v>308.34440000000001</v>
      </c>
      <c r="AI19" s="99">
        <v>1836</v>
      </c>
      <c r="AJ19" s="516"/>
      <c r="AK19" s="517"/>
      <c r="AL19" s="323">
        <v>1370.0304000000001</v>
      </c>
      <c r="AM19" s="97">
        <v>16314.931967462326</v>
      </c>
      <c r="AN19" s="99">
        <f>U19+AC19+AE19+AM19</f>
        <v>24515.931967462326</v>
      </c>
      <c r="AO19" s="543"/>
      <c r="AP19" s="496">
        <f>AN19+AN20+AN21+AN22</f>
        <v>40878.80362891579</v>
      </c>
      <c r="AQ19" s="506"/>
    </row>
    <row r="20" spans="1:44" s="31" customFormat="1" ht="15" customHeight="1">
      <c r="A20" s="500"/>
      <c r="B20" s="443"/>
      <c r="C20" s="96"/>
      <c r="D20" s="21" t="s">
        <v>107</v>
      </c>
      <c r="E20" s="255">
        <v>6629.4</v>
      </c>
      <c r="F20" s="503"/>
      <c r="G20" s="503"/>
      <c r="H20" s="114">
        <v>207.47185000000002</v>
      </c>
      <c r="I20" s="169" t="s">
        <v>22</v>
      </c>
      <c r="J20" s="170"/>
      <c r="K20" s="170"/>
      <c r="L20" s="170"/>
      <c r="M20" s="170"/>
      <c r="N20" s="170"/>
      <c r="O20" s="170"/>
      <c r="P20" s="409"/>
      <c r="Q20" s="22"/>
      <c r="R20" s="22"/>
      <c r="S20" s="22"/>
      <c r="T20" s="22">
        <v>207.47185000000002</v>
      </c>
      <c r="U20" s="97">
        <v>1235</v>
      </c>
      <c r="V20" s="73"/>
      <c r="W20" s="73"/>
      <c r="X20" s="168" t="s">
        <v>22</v>
      </c>
      <c r="Y20" s="18"/>
      <c r="Z20" s="18"/>
      <c r="AA20" s="18"/>
      <c r="AB20" s="22">
        <v>51.377850000000002</v>
      </c>
      <c r="AC20" s="97">
        <v>306</v>
      </c>
      <c r="AD20" s="22">
        <v>15.14</v>
      </c>
      <c r="AE20" s="97">
        <v>90</v>
      </c>
      <c r="AF20" s="22">
        <v>23.727039999999999</v>
      </c>
      <c r="AG20" s="97">
        <v>141</v>
      </c>
      <c r="AH20" s="22">
        <v>38.556439999999995</v>
      </c>
      <c r="AI20" s="99">
        <v>230</v>
      </c>
      <c r="AJ20" s="516"/>
      <c r="AK20" s="517"/>
      <c r="AL20" s="323">
        <v>207.47185000000002</v>
      </c>
      <c r="AM20" s="97">
        <v>2470.6565056751879</v>
      </c>
      <c r="AN20" s="99">
        <f t="shared" ref="AN20:AN22" si="2">U20+AC20+AE20+AM20</f>
        <v>4101.6565056751879</v>
      </c>
      <c r="AO20" s="543"/>
      <c r="AP20" s="497"/>
      <c r="AQ20" s="506"/>
    </row>
    <row r="21" spans="1:44" s="31" customFormat="1" ht="15" customHeight="1">
      <c r="A21" s="500"/>
      <c r="B21" s="443"/>
      <c r="C21" s="96"/>
      <c r="D21" s="15" t="s">
        <v>108</v>
      </c>
      <c r="E21" s="440">
        <v>11396.88</v>
      </c>
      <c r="F21" s="503"/>
      <c r="G21" s="503"/>
      <c r="H21" s="114">
        <v>584.05200000000002</v>
      </c>
      <c r="I21" s="170" t="s">
        <v>22</v>
      </c>
      <c r="J21" s="409"/>
      <c r="K21" s="409"/>
      <c r="L21" s="409"/>
      <c r="M21" s="409"/>
      <c r="N21" s="409"/>
      <c r="O21" s="409"/>
      <c r="P21" s="409"/>
      <c r="Q21" s="22"/>
      <c r="R21" s="22"/>
      <c r="S21" s="22"/>
      <c r="T21" s="22">
        <v>584.05200000000002</v>
      </c>
      <c r="U21" s="97">
        <v>3478</v>
      </c>
      <c r="V21" s="73"/>
      <c r="W21" s="73"/>
      <c r="X21" s="18"/>
      <c r="Y21" s="18"/>
      <c r="Z21" s="18"/>
      <c r="AA21" s="18"/>
      <c r="AB21" s="22">
        <v>0</v>
      </c>
      <c r="AC21" s="97"/>
      <c r="AD21" s="22">
        <v>24.28</v>
      </c>
      <c r="AE21" s="97">
        <v>145</v>
      </c>
      <c r="AF21" s="22">
        <v>84.638207999999992</v>
      </c>
      <c r="AG21" s="97">
        <v>504</v>
      </c>
      <c r="AH21" s="22">
        <v>137.53708799999998</v>
      </c>
      <c r="AI21" s="99">
        <v>819</v>
      </c>
      <c r="AJ21" s="516"/>
      <c r="AK21" s="517"/>
      <c r="AL21" s="323">
        <v>584.05200000000002</v>
      </c>
      <c r="AM21" s="97">
        <v>6955.1403542260141</v>
      </c>
      <c r="AN21" s="99">
        <f t="shared" si="2"/>
        <v>10578.140354226014</v>
      </c>
      <c r="AO21" s="543"/>
      <c r="AP21" s="497"/>
      <c r="AQ21" s="506"/>
    </row>
    <row r="22" spans="1:44" s="31" customFormat="1" ht="15.75" customHeight="1" thickBot="1">
      <c r="A22" s="501"/>
      <c r="B22" s="157"/>
      <c r="C22" s="95"/>
      <c r="D22" s="47" t="s">
        <v>109</v>
      </c>
      <c r="E22" s="441">
        <v>930.96</v>
      </c>
      <c r="F22" s="504"/>
      <c r="G22" s="504"/>
      <c r="H22" s="442">
        <v>88.012079999999997</v>
      </c>
      <c r="I22" s="167" t="s">
        <v>22</v>
      </c>
      <c r="J22" s="410"/>
      <c r="K22" s="410"/>
      <c r="L22" s="410"/>
      <c r="M22" s="410"/>
      <c r="N22" s="410"/>
      <c r="O22" s="410"/>
      <c r="P22" s="410"/>
      <c r="Q22" s="45"/>
      <c r="R22" s="45"/>
      <c r="S22" s="45"/>
      <c r="T22" s="45">
        <v>88.012079999999997</v>
      </c>
      <c r="U22" s="98">
        <v>524</v>
      </c>
      <c r="V22" s="74"/>
      <c r="W22" s="74"/>
      <c r="X22" s="198" t="s">
        <v>22</v>
      </c>
      <c r="Y22" s="45"/>
      <c r="Z22" s="45"/>
      <c r="AA22" s="45"/>
      <c r="AB22" s="45">
        <v>12.102480000000002</v>
      </c>
      <c r="AC22" s="98">
        <v>72</v>
      </c>
      <c r="AD22" s="45">
        <v>6.6</v>
      </c>
      <c r="AE22" s="98">
        <v>39</v>
      </c>
      <c r="AF22" s="45">
        <v>11.409536000000001</v>
      </c>
      <c r="AG22" s="98">
        <v>68</v>
      </c>
      <c r="AH22" s="45">
        <v>18.540496000000001</v>
      </c>
      <c r="AI22" s="444">
        <v>110</v>
      </c>
      <c r="AJ22" s="518"/>
      <c r="AK22" s="519"/>
      <c r="AL22" s="159">
        <v>88.012079999999997</v>
      </c>
      <c r="AM22" s="98">
        <v>1048.0748015522622</v>
      </c>
      <c r="AN22" s="100">
        <f t="shared" si="2"/>
        <v>1683.0748015522622</v>
      </c>
      <c r="AO22" s="544"/>
      <c r="AP22" s="498"/>
      <c r="AQ22" s="507"/>
    </row>
    <row r="23" spans="1:44" s="31" customFormat="1">
      <c r="A23" s="391"/>
      <c r="B23" s="391"/>
      <c r="C23" s="39"/>
      <c r="D23" s="40"/>
      <c r="E23" s="41"/>
      <c r="F23" s="42"/>
      <c r="G23" s="42"/>
      <c r="H23" s="43"/>
      <c r="I23" s="44"/>
      <c r="J23" s="44"/>
      <c r="K23" s="44"/>
      <c r="L23" s="44"/>
      <c r="M23" s="44"/>
      <c r="N23" s="44"/>
      <c r="O23" s="44"/>
      <c r="P23" s="44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</row>
    <row r="24" spans="1:44" s="94" customFormat="1">
      <c r="A24" s="87"/>
      <c r="B24" s="87"/>
      <c r="C24" s="88"/>
      <c r="D24" s="89"/>
      <c r="E24" s="90"/>
      <c r="F24" s="91"/>
      <c r="G24" s="91"/>
      <c r="H24" s="92"/>
      <c r="I24" s="93"/>
      <c r="J24" s="93"/>
      <c r="K24" s="93"/>
      <c r="L24" s="93"/>
      <c r="M24" s="93"/>
      <c r="N24" s="93"/>
      <c r="O24" s="93"/>
      <c r="P24" s="93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</row>
    <row r="25" spans="1:44" s="31" customFormat="1" ht="13.5" thickBot="1">
      <c r="A25" s="391"/>
      <c r="B25" s="50"/>
      <c r="C25" s="51"/>
      <c r="D25" s="52"/>
      <c r="E25" s="53"/>
      <c r="F25" s="42"/>
      <c r="G25" s="42"/>
      <c r="H25" s="55"/>
      <c r="I25" s="56"/>
      <c r="J25" s="56"/>
      <c r="K25" s="44"/>
      <c r="L25" s="44"/>
      <c r="M25" s="44"/>
      <c r="N25" s="44"/>
      <c r="O25" s="44"/>
      <c r="P25" s="44"/>
      <c r="Q25" s="43"/>
      <c r="R25" s="55"/>
      <c r="S25" s="55"/>
      <c r="T25" s="55"/>
      <c r="U25" s="43"/>
      <c r="V25" s="43"/>
      <c r="W25" s="43"/>
      <c r="X25" s="43"/>
      <c r="Y25" s="43"/>
      <c r="Z25" s="43"/>
      <c r="AA25" s="43"/>
      <c r="AB25" s="43"/>
      <c r="AC25" s="44"/>
      <c r="AD25" s="44"/>
      <c r="AE25" s="44"/>
      <c r="AF25" s="44"/>
      <c r="AG25" s="44"/>
      <c r="AH25" s="44"/>
      <c r="AI25" s="44"/>
      <c r="AJ25" s="44"/>
      <c r="AK25" s="44"/>
      <c r="AL25" s="56"/>
      <c r="AM25" s="56"/>
      <c r="AN25" s="56"/>
      <c r="AO25" s="44"/>
    </row>
    <row r="26" spans="1:44" s="31" customFormat="1" ht="15" customHeight="1" thickBot="1">
      <c r="A26" s="499" t="s">
        <v>153</v>
      </c>
      <c r="B26" s="327">
        <v>6350</v>
      </c>
      <c r="C26" s="317">
        <v>38988</v>
      </c>
      <c r="D26" s="182" t="s">
        <v>165</v>
      </c>
      <c r="E26" s="268">
        <v>8735.58</v>
      </c>
      <c r="F26" s="477" t="s">
        <v>295</v>
      </c>
      <c r="G26" s="511" t="s">
        <v>124</v>
      </c>
      <c r="H26" s="487" t="s">
        <v>283</v>
      </c>
      <c r="I26" s="487"/>
      <c r="J26" s="488"/>
      <c r="K26" s="484" t="s">
        <v>283</v>
      </c>
      <c r="L26" s="485"/>
      <c r="M26" s="485"/>
      <c r="N26" s="485"/>
      <c r="O26" s="485"/>
      <c r="P26" s="485"/>
      <c r="Q26" s="492"/>
      <c r="R26" s="486" t="s">
        <v>283</v>
      </c>
      <c r="S26" s="487"/>
      <c r="T26" s="488"/>
      <c r="U26" s="484" t="s">
        <v>283</v>
      </c>
      <c r="V26" s="485"/>
      <c r="W26" s="485"/>
      <c r="X26" s="485"/>
      <c r="Y26" s="485"/>
      <c r="Z26" s="492"/>
      <c r="AA26" s="484" t="s">
        <v>283</v>
      </c>
      <c r="AB26" s="485"/>
      <c r="AC26" s="485"/>
      <c r="AD26" s="485"/>
      <c r="AE26" s="485"/>
      <c r="AF26" s="485"/>
      <c r="AG26" s="485"/>
      <c r="AH26" s="485"/>
      <c r="AI26" s="485"/>
      <c r="AJ26" s="514" t="s">
        <v>87</v>
      </c>
      <c r="AK26" s="515"/>
      <c r="AL26" s="487" t="s">
        <v>283</v>
      </c>
      <c r="AM26" s="487"/>
      <c r="AN26" s="487"/>
      <c r="AO26" s="520">
        <v>46047</v>
      </c>
      <c r="AP26" s="493">
        <f>AN26+AN27+AN28</f>
        <v>17043</v>
      </c>
      <c r="AQ26" s="639">
        <f>AP26+AP29+AP32+AP35+AP38+AP41+AP44+AP47+AP50+AP53</f>
        <v>155309.3626233887</v>
      </c>
      <c r="AR26" s="316"/>
    </row>
    <row r="27" spans="1:44" s="31" customFormat="1" ht="15" customHeight="1">
      <c r="A27" s="500"/>
      <c r="B27" s="327"/>
      <c r="C27" s="317"/>
      <c r="D27" s="182" t="s">
        <v>296</v>
      </c>
      <c r="E27" s="478">
        <v>8735.58</v>
      </c>
      <c r="F27" s="610" t="s">
        <v>297</v>
      </c>
      <c r="G27" s="512"/>
      <c r="H27" s="121">
        <v>665.79</v>
      </c>
      <c r="I27" s="222" t="s">
        <v>22</v>
      </c>
      <c r="J27" s="319"/>
      <c r="K27" s="319"/>
      <c r="L27" s="174"/>
      <c r="M27" s="320"/>
      <c r="N27" s="82"/>
      <c r="O27" s="82"/>
      <c r="P27" s="82"/>
      <c r="Q27" s="16"/>
      <c r="R27" s="16"/>
      <c r="S27" s="16"/>
      <c r="T27" s="16">
        <v>665.79</v>
      </c>
      <c r="U27" s="174">
        <v>6990</v>
      </c>
      <c r="V27" s="178"/>
      <c r="W27" s="292"/>
      <c r="X27" s="319"/>
      <c r="Y27" s="174"/>
      <c r="Z27" s="320"/>
      <c r="AA27" s="17"/>
      <c r="AB27" s="16"/>
      <c r="AC27" s="174"/>
      <c r="AD27" s="17">
        <v>21</v>
      </c>
      <c r="AE27" s="174">
        <v>221</v>
      </c>
      <c r="AF27" s="82"/>
      <c r="AG27" s="224"/>
      <c r="AH27" s="17">
        <v>264.73</v>
      </c>
      <c r="AI27" s="261">
        <v>2779</v>
      </c>
      <c r="AJ27" s="516"/>
      <c r="AK27" s="517"/>
      <c r="AL27" s="262">
        <v>665.79</v>
      </c>
      <c r="AM27" s="174">
        <v>13980</v>
      </c>
      <c r="AN27" s="308">
        <f t="shared" ref="AN27:AN28" si="3">AM27</f>
        <v>13980</v>
      </c>
      <c r="AO27" s="521"/>
      <c r="AP27" s="494"/>
      <c r="AQ27" s="655"/>
      <c r="AR27" s="316"/>
    </row>
    <row r="28" spans="1:44" s="31" customFormat="1" ht="15" customHeight="1" thickBot="1">
      <c r="A28" s="500"/>
      <c r="B28" s="329"/>
      <c r="C28" s="318"/>
      <c r="D28" s="133" t="s">
        <v>85</v>
      </c>
      <c r="E28" s="479">
        <v>666.66</v>
      </c>
      <c r="F28" s="611"/>
      <c r="G28" s="512"/>
      <c r="H28" s="124">
        <v>145.87</v>
      </c>
      <c r="I28" s="311" t="s">
        <v>22</v>
      </c>
      <c r="J28" s="312"/>
      <c r="K28" s="312"/>
      <c r="L28" s="175"/>
      <c r="M28" s="325"/>
      <c r="N28" s="205"/>
      <c r="O28" s="205"/>
      <c r="P28" s="205"/>
      <c r="Q28" s="61"/>
      <c r="R28" s="61"/>
      <c r="S28" s="61"/>
      <c r="T28" s="61">
        <v>145.87</v>
      </c>
      <c r="U28" s="175">
        <v>1531</v>
      </c>
      <c r="V28" s="190"/>
      <c r="W28" s="231"/>
      <c r="X28" s="312"/>
      <c r="Y28" s="175"/>
      <c r="Z28" s="325"/>
      <c r="AA28" s="204"/>
      <c r="AB28" s="61">
        <v>8.6665799999999997</v>
      </c>
      <c r="AC28" s="175">
        <v>91</v>
      </c>
      <c r="AD28" s="204">
        <v>5.5199879999999997</v>
      </c>
      <c r="AE28" s="175">
        <v>57.954547783935638</v>
      </c>
      <c r="AF28" s="205"/>
      <c r="AG28" s="232"/>
      <c r="AH28" s="204">
        <v>53.67</v>
      </c>
      <c r="AI28" s="100">
        <v>564</v>
      </c>
      <c r="AJ28" s="516"/>
      <c r="AK28" s="517"/>
      <c r="AL28" s="267">
        <v>145.87</v>
      </c>
      <c r="AM28" s="175">
        <v>3063</v>
      </c>
      <c r="AN28" s="315">
        <f t="shared" si="3"/>
        <v>3063</v>
      </c>
      <c r="AO28" s="521"/>
      <c r="AP28" s="495"/>
      <c r="AQ28" s="655"/>
      <c r="AR28" s="316"/>
    </row>
    <row r="29" spans="1:44" s="31" customFormat="1" ht="15" customHeight="1" thickBot="1">
      <c r="A29" s="500"/>
      <c r="B29" s="476" t="s">
        <v>293</v>
      </c>
      <c r="C29" s="36" t="s">
        <v>293</v>
      </c>
      <c r="D29" s="182" t="s">
        <v>165</v>
      </c>
      <c r="E29" s="268">
        <v>6722.18</v>
      </c>
      <c r="F29" s="477" t="s">
        <v>302</v>
      </c>
      <c r="G29" s="512"/>
      <c r="H29" s="487" t="s">
        <v>283</v>
      </c>
      <c r="I29" s="487"/>
      <c r="J29" s="488"/>
      <c r="K29" s="484" t="s">
        <v>283</v>
      </c>
      <c r="L29" s="485"/>
      <c r="M29" s="485"/>
      <c r="N29" s="485"/>
      <c r="O29" s="485"/>
      <c r="P29" s="485"/>
      <c r="Q29" s="492"/>
      <c r="R29" s="486" t="s">
        <v>283</v>
      </c>
      <c r="S29" s="487"/>
      <c r="T29" s="488"/>
      <c r="U29" s="484" t="s">
        <v>283</v>
      </c>
      <c r="V29" s="485"/>
      <c r="W29" s="485"/>
      <c r="X29" s="485"/>
      <c r="Y29" s="485"/>
      <c r="Z29" s="492"/>
      <c r="AA29" s="484" t="s">
        <v>283</v>
      </c>
      <c r="AB29" s="485"/>
      <c r="AC29" s="485"/>
      <c r="AD29" s="485"/>
      <c r="AE29" s="485"/>
      <c r="AF29" s="485"/>
      <c r="AG29" s="485"/>
      <c r="AH29" s="485"/>
      <c r="AI29" s="485"/>
      <c r="AJ29" s="516"/>
      <c r="AK29" s="517"/>
      <c r="AL29" s="487" t="s">
        <v>283</v>
      </c>
      <c r="AM29" s="487"/>
      <c r="AN29" s="487"/>
      <c r="AO29" s="521"/>
      <c r="AP29" s="493">
        <f>AN29+AN30+AN31</f>
        <v>20168.569371266691</v>
      </c>
      <c r="AQ29" s="655"/>
      <c r="AR29" s="316"/>
    </row>
    <row r="30" spans="1:44" s="31" customFormat="1" ht="15" customHeight="1">
      <c r="A30" s="500"/>
      <c r="B30" s="322"/>
      <c r="C30" s="317"/>
      <c r="D30" s="182" t="s">
        <v>166</v>
      </c>
      <c r="E30" s="268">
        <v>6722.18</v>
      </c>
      <c r="F30" s="610" t="s">
        <v>297</v>
      </c>
      <c r="G30" s="512"/>
      <c r="H30" s="121">
        <v>750.62616000000003</v>
      </c>
      <c r="I30" s="222" t="s">
        <v>22</v>
      </c>
      <c r="J30" s="319"/>
      <c r="K30" s="319"/>
      <c r="L30" s="174"/>
      <c r="M30" s="320"/>
      <c r="N30" s="82"/>
      <c r="O30" s="82"/>
      <c r="P30" s="82"/>
      <c r="Q30" s="16"/>
      <c r="R30" s="16"/>
      <c r="S30" s="16"/>
      <c r="T30" s="16">
        <v>750.62616000000003</v>
      </c>
      <c r="U30" s="174">
        <v>7880.8907198812076</v>
      </c>
      <c r="V30" s="178"/>
      <c r="W30" s="292"/>
      <c r="X30" s="319"/>
      <c r="Y30" s="174"/>
      <c r="Z30" s="320"/>
      <c r="AA30" s="17"/>
      <c r="AB30" s="16"/>
      <c r="AC30" s="174"/>
      <c r="AD30" s="17">
        <v>20.379923999999999</v>
      </c>
      <c r="AE30" s="174">
        <v>213.96953748649054</v>
      </c>
      <c r="AF30" s="82"/>
      <c r="AG30" s="224"/>
      <c r="AH30" s="17">
        <v>297.46646400000003</v>
      </c>
      <c r="AI30" s="261">
        <v>3123.1108477058997</v>
      </c>
      <c r="AJ30" s="516"/>
      <c r="AK30" s="517"/>
      <c r="AL30" s="262">
        <v>750.62616000000003</v>
      </c>
      <c r="AM30" s="174">
        <v>15761.741123467622</v>
      </c>
      <c r="AN30" s="308">
        <f t="shared" ref="AN30:AN55" si="4">AM30</f>
        <v>15761.741123467622</v>
      </c>
      <c r="AO30" s="521"/>
      <c r="AP30" s="494"/>
      <c r="AQ30" s="655"/>
      <c r="AR30" s="316" t="s">
        <v>167</v>
      </c>
    </row>
    <row r="31" spans="1:44" s="31" customFormat="1" ht="15" customHeight="1" thickBot="1">
      <c r="A31" s="500"/>
      <c r="B31" s="324"/>
      <c r="C31" s="318"/>
      <c r="D31" s="133" t="s">
        <v>85</v>
      </c>
      <c r="E31" s="279">
        <v>666.66</v>
      </c>
      <c r="F31" s="611"/>
      <c r="G31" s="512"/>
      <c r="H31" s="124">
        <v>209.8665</v>
      </c>
      <c r="I31" s="311" t="s">
        <v>22</v>
      </c>
      <c r="J31" s="312"/>
      <c r="K31" s="312"/>
      <c r="L31" s="175"/>
      <c r="M31" s="325"/>
      <c r="N31" s="205"/>
      <c r="O31" s="205"/>
      <c r="P31" s="205"/>
      <c r="Q31" s="61"/>
      <c r="R31" s="61"/>
      <c r="S31" s="61"/>
      <c r="T31" s="61">
        <v>209.8665</v>
      </c>
      <c r="U31" s="175">
        <v>2203.4324972109653</v>
      </c>
      <c r="V31" s="190"/>
      <c r="W31" s="231"/>
      <c r="X31" s="312"/>
      <c r="Y31" s="175"/>
      <c r="Z31" s="325"/>
      <c r="AA31" s="204"/>
      <c r="AB31" s="61">
        <v>8.6665799999999997</v>
      </c>
      <c r="AC31" s="175">
        <v>91</v>
      </c>
      <c r="AD31" s="204">
        <v>5.5199879999999997</v>
      </c>
      <c r="AE31" s="175">
        <v>57.954547783935638</v>
      </c>
      <c r="AF31" s="205"/>
      <c r="AG31" s="232"/>
      <c r="AH31" s="204">
        <v>79.279967999999997</v>
      </c>
      <c r="AI31" s="100">
        <v>832.36316705124909</v>
      </c>
      <c r="AJ31" s="516"/>
      <c r="AK31" s="517"/>
      <c r="AL31" s="267">
        <v>209.8665</v>
      </c>
      <c r="AM31" s="175">
        <v>4406.828247799067</v>
      </c>
      <c r="AN31" s="315">
        <f t="shared" si="4"/>
        <v>4406.828247799067</v>
      </c>
      <c r="AO31" s="521"/>
      <c r="AP31" s="495"/>
      <c r="AQ31" s="655"/>
      <c r="AR31" s="316"/>
    </row>
    <row r="32" spans="1:44" s="31" customFormat="1" ht="15.75" customHeight="1" thickBot="1">
      <c r="A32" s="500"/>
      <c r="B32" s="216" t="s">
        <v>293</v>
      </c>
      <c r="C32" s="36" t="s">
        <v>293</v>
      </c>
      <c r="D32" s="182" t="s">
        <v>168</v>
      </c>
      <c r="E32" s="268">
        <v>3692.7</v>
      </c>
      <c r="F32" s="480" t="s">
        <v>303</v>
      </c>
      <c r="G32" s="512"/>
      <c r="H32" s="487" t="s">
        <v>283</v>
      </c>
      <c r="I32" s="487"/>
      <c r="J32" s="488"/>
      <c r="K32" s="484" t="s">
        <v>283</v>
      </c>
      <c r="L32" s="485"/>
      <c r="M32" s="485"/>
      <c r="N32" s="485"/>
      <c r="O32" s="485"/>
      <c r="P32" s="485"/>
      <c r="Q32" s="492"/>
      <c r="R32" s="486" t="s">
        <v>283</v>
      </c>
      <c r="S32" s="487"/>
      <c r="T32" s="488"/>
      <c r="U32" s="484" t="s">
        <v>283</v>
      </c>
      <c r="V32" s="485"/>
      <c r="W32" s="485"/>
      <c r="X32" s="485"/>
      <c r="Y32" s="485"/>
      <c r="Z32" s="492"/>
      <c r="AA32" s="484" t="s">
        <v>283</v>
      </c>
      <c r="AB32" s="485"/>
      <c r="AC32" s="485"/>
      <c r="AD32" s="485"/>
      <c r="AE32" s="485"/>
      <c r="AF32" s="485"/>
      <c r="AG32" s="485"/>
      <c r="AH32" s="485"/>
      <c r="AI32" s="485"/>
      <c r="AJ32" s="516"/>
      <c r="AK32" s="517"/>
      <c r="AL32" s="487" t="s">
        <v>283</v>
      </c>
      <c r="AM32" s="487"/>
      <c r="AN32" s="487"/>
      <c r="AO32" s="521"/>
      <c r="AP32" s="493">
        <f>AN32+AN33+AN34</f>
        <v>15996.389203527146</v>
      </c>
      <c r="AQ32" s="655"/>
      <c r="AR32" s="316"/>
    </row>
    <row r="33" spans="1:44" s="31" customFormat="1" ht="15" customHeight="1">
      <c r="A33" s="500"/>
      <c r="B33" s="327"/>
      <c r="C33" s="317"/>
      <c r="D33" s="182" t="s">
        <v>169</v>
      </c>
      <c r="E33" s="268">
        <v>3692.7</v>
      </c>
      <c r="F33" s="610" t="s">
        <v>297</v>
      </c>
      <c r="G33" s="512"/>
      <c r="H33" s="121">
        <v>560.27240000000006</v>
      </c>
      <c r="I33" s="222" t="s">
        <v>22</v>
      </c>
      <c r="J33" s="319"/>
      <c r="K33" s="319"/>
      <c r="L33" s="174"/>
      <c r="M33" s="320"/>
      <c r="N33" s="81"/>
      <c r="O33" s="81"/>
      <c r="P33" s="81"/>
      <c r="Q33" s="18"/>
      <c r="R33" s="18"/>
      <c r="S33" s="18"/>
      <c r="T33" s="18">
        <v>560.27240000000006</v>
      </c>
      <c r="U33" s="174">
        <v>5882.2943975431936</v>
      </c>
      <c r="V33" s="73"/>
      <c r="W33" s="217"/>
      <c r="X33" s="319"/>
      <c r="Y33" s="174"/>
      <c r="Z33" s="320"/>
      <c r="AA33" s="22"/>
      <c r="AB33" s="328"/>
      <c r="AC33" s="115"/>
      <c r="AD33" s="16">
        <v>14.926860000000001</v>
      </c>
      <c r="AE33" s="122">
        <v>156.71762712783396</v>
      </c>
      <c r="AF33" s="178"/>
      <c r="AG33" s="292"/>
      <c r="AH33" s="16">
        <v>221.32496000000003</v>
      </c>
      <c r="AI33" s="308">
        <v>2323.698524362313</v>
      </c>
      <c r="AJ33" s="516"/>
      <c r="AK33" s="517"/>
      <c r="AL33" s="121">
        <v>560.27240000000006</v>
      </c>
      <c r="AM33" s="122">
        <v>11764.61399277063</v>
      </c>
      <c r="AN33" s="308">
        <f t="shared" si="4"/>
        <v>11764.61399277063</v>
      </c>
      <c r="AO33" s="521"/>
      <c r="AP33" s="494"/>
      <c r="AQ33" s="655"/>
      <c r="AR33" s="316"/>
    </row>
    <row r="34" spans="1:44" s="31" customFormat="1" ht="15" customHeight="1" thickBot="1">
      <c r="A34" s="500"/>
      <c r="B34" s="329"/>
      <c r="C34" s="318"/>
      <c r="D34" s="133" t="s">
        <v>85</v>
      </c>
      <c r="E34" s="279">
        <v>333.33</v>
      </c>
      <c r="F34" s="611"/>
      <c r="G34" s="512"/>
      <c r="H34" s="124">
        <v>201.53325000000001</v>
      </c>
      <c r="I34" s="311" t="s">
        <v>22</v>
      </c>
      <c r="J34" s="312"/>
      <c r="K34" s="312"/>
      <c r="L34" s="175"/>
      <c r="M34" s="325"/>
      <c r="N34" s="205"/>
      <c r="O34" s="205"/>
      <c r="P34" s="205"/>
      <c r="Q34" s="61"/>
      <c r="R34" s="61"/>
      <c r="S34" s="61"/>
      <c r="T34" s="61">
        <v>201.53325000000001</v>
      </c>
      <c r="U34" s="175">
        <v>2115.8705444462144</v>
      </c>
      <c r="V34" s="190"/>
      <c r="W34" s="231"/>
      <c r="X34" s="312"/>
      <c r="Y34" s="175"/>
      <c r="Z34" s="325"/>
      <c r="AA34" s="204"/>
      <c r="AB34" s="330">
        <v>4.3332899999999999</v>
      </c>
      <c r="AC34" s="142">
        <v>45</v>
      </c>
      <c r="AD34" s="61">
        <v>4.919994</v>
      </c>
      <c r="AE34" s="142">
        <v>51.655189715933609</v>
      </c>
      <c r="AF34" s="190"/>
      <c r="AG34" s="231"/>
      <c r="AH34" s="61">
        <v>77.679984000000005</v>
      </c>
      <c r="AI34" s="315">
        <v>815.56487886991056</v>
      </c>
      <c r="AJ34" s="516"/>
      <c r="AK34" s="517"/>
      <c r="AL34" s="124">
        <v>201.53325000000001</v>
      </c>
      <c r="AM34" s="142">
        <v>4231.7752107565157</v>
      </c>
      <c r="AN34" s="315">
        <f t="shared" si="4"/>
        <v>4231.7752107565157</v>
      </c>
      <c r="AO34" s="521"/>
      <c r="AP34" s="495"/>
      <c r="AQ34" s="655"/>
      <c r="AR34" s="316"/>
    </row>
    <row r="35" spans="1:44" s="31" customFormat="1" ht="15" customHeight="1" thickBot="1">
      <c r="A35" s="500"/>
      <c r="B35" s="476" t="s">
        <v>293</v>
      </c>
      <c r="C35" s="36" t="s">
        <v>293</v>
      </c>
      <c r="D35" s="182" t="s">
        <v>165</v>
      </c>
      <c r="E35" s="268">
        <v>7385.4</v>
      </c>
      <c r="F35" s="480" t="s">
        <v>304</v>
      </c>
      <c r="G35" s="512"/>
      <c r="H35" s="487" t="s">
        <v>283</v>
      </c>
      <c r="I35" s="487"/>
      <c r="J35" s="488"/>
      <c r="K35" s="484" t="s">
        <v>283</v>
      </c>
      <c r="L35" s="485"/>
      <c r="M35" s="485"/>
      <c r="N35" s="485"/>
      <c r="O35" s="485"/>
      <c r="P35" s="485"/>
      <c r="Q35" s="492"/>
      <c r="R35" s="486" t="s">
        <v>283</v>
      </c>
      <c r="S35" s="487"/>
      <c r="T35" s="488"/>
      <c r="U35" s="484" t="s">
        <v>283</v>
      </c>
      <c r="V35" s="485"/>
      <c r="W35" s="485"/>
      <c r="X35" s="485"/>
      <c r="Y35" s="485"/>
      <c r="Z35" s="492"/>
      <c r="AA35" s="484" t="s">
        <v>283</v>
      </c>
      <c r="AB35" s="485"/>
      <c r="AC35" s="485"/>
      <c r="AD35" s="485"/>
      <c r="AE35" s="485"/>
      <c r="AF35" s="485"/>
      <c r="AG35" s="485"/>
      <c r="AH35" s="485"/>
      <c r="AI35" s="485"/>
      <c r="AJ35" s="516"/>
      <c r="AK35" s="517"/>
      <c r="AL35" s="487" t="s">
        <v>283</v>
      </c>
      <c r="AM35" s="487"/>
      <c r="AN35" s="487"/>
      <c r="AO35" s="521"/>
      <c r="AP35" s="493">
        <f>AN35+AN36+AN37</f>
        <v>17160.137951139252</v>
      </c>
      <c r="AQ35" s="655"/>
      <c r="AR35" s="316"/>
    </row>
    <row r="36" spans="1:44" s="31" customFormat="1" ht="15" customHeight="1">
      <c r="A36" s="500"/>
      <c r="B36" s="322"/>
      <c r="C36" s="317"/>
      <c r="D36" s="182" t="s">
        <v>169</v>
      </c>
      <c r="E36" s="268">
        <v>7385.4</v>
      </c>
      <c r="F36" s="610" t="s">
        <v>297</v>
      </c>
      <c r="G36" s="512"/>
      <c r="H36" s="121">
        <v>604.58479999999997</v>
      </c>
      <c r="I36" s="222" t="s">
        <v>22</v>
      </c>
      <c r="J36" s="319"/>
      <c r="K36" s="319"/>
      <c r="L36" s="174"/>
      <c r="M36" s="320"/>
      <c r="N36" s="82"/>
      <c r="O36" s="82"/>
      <c r="P36" s="82"/>
      <c r="Q36" s="16"/>
      <c r="R36" s="16"/>
      <c r="S36" s="16"/>
      <c r="T36" s="16">
        <v>604.58479999999997</v>
      </c>
      <c r="U36" s="122">
        <v>6348</v>
      </c>
      <c r="V36" s="178"/>
      <c r="W36" s="292"/>
      <c r="X36" s="319"/>
      <c r="Y36" s="174"/>
      <c r="Z36" s="320"/>
      <c r="AA36" s="17"/>
      <c r="AB36" s="333"/>
      <c r="AC36" s="122"/>
      <c r="AD36" s="16">
        <v>21.573720000000002</v>
      </c>
      <c r="AE36" s="122">
        <v>226.50324359713287</v>
      </c>
      <c r="AF36" s="178"/>
      <c r="AG36" s="292"/>
      <c r="AH36" s="16">
        <v>239.04992000000004</v>
      </c>
      <c r="AI36" s="308">
        <v>2509.7935016137726</v>
      </c>
      <c r="AJ36" s="516"/>
      <c r="AK36" s="517"/>
      <c r="AL36" s="121">
        <v>604.58479999999997</v>
      </c>
      <c r="AM36" s="122">
        <v>12695.063681343692</v>
      </c>
      <c r="AN36" s="308">
        <f t="shared" si="4"/>
        <v>12695.063681343692</v>
      </c>
      <c r="AO36" s="521"/>
      <c r="AP36" s="494"/>
      <c r="AQ36" s="655"/>
    </row>
    <row r="37" spans="1:44" s="31" customFormat="1" ht="15" customHeight="1" thickBot="1">
      <c r="A37" s="500"/>
      <c r="B37" s="324"/>
      <c r="C37" s="318"/>
      <c r="D37" s="133" t="s">
        <v>85</v>
      </c>
      <c r="E37" s="279">
        <v>777.77</v>
      </c>
      <c r="F37" s="611"/>
      <c r="G37" s="512"/>
      <c r="H37" s="124">
        <v>212.64424999999997</v>
      </c>
      <c r="I37" s="311" t="s">
        <v>22</v>
      </c>
      <c r="J37" s="312"/>
      <c r="K37" s="312"/>
      <c r="L37" s="175"/>
      <c r="M37" s="325"/>
      <c r="N37" s="205"/>
      <c r="O37" s="205"/>
      <c r="P37" s="205"/>
      <c r="Q37" s="61"/>
      <c r="R37" s="61"/>
      <c r="S37" s="61"/>
      <c r="T37" s="61">
        <v>212.64424999999997</v>
      </c>
      <c r="U37" s="142">
        <v>2233</v>
      </c>
      <c r="V37" s="190"/>
      <c r="W37" s="231"/>
      <c r="X37" s="312"/>
      <c r="Y37" s="175"/>
      <c r="Z37" s="325"/>
      <c r="AA37" s="204"/>
      <c r="AB37" s="330">
        <v>10.11101</v>
      </c>
      <c r="AC37" s="142">
        <v>106</v>
      </c>
      <c r="AD37" s="61">
        <v>5.7199860000000005</v>
      </c>
      <c r="AE37" s="142">
        <v>60.054333806603083</v>
      </c>
      <c r="AF37" s="190"/>
      <c r="AG37" s="231"/>
      <c r="AH37" s="61">
        <v>79.813295999999994</v>
      </c>
      <c r="AI37" s="315">
        <v>837.96259644502936</v>
      </c>
      <c r="AJ37" s="516"/>
      <c r="AK37" s="517"/>
      <c r="AL37" s="124">
        <v>212.64424999999997</v>
      </c>
      <c r="AM37" s="142">
        <v>4465.0742697955602</v>
      </c>
      <c r="AN37" s="315">
        <f t="shared" si="4"/>
        <v>4465.0742697955602</v>
      </c>
      <c r="AO37" s="521"/>
      <c r="AP37" s="495"/>
      <c r="AQ37" s="655"/>
    </row>
    <row r="38" spans="1:44" s="31" customFormat="1" ht="15" customHeight="1" thickBot="1">
      <c r="A38" s="500"/>
      <c r="B38" s="216" t="s">
        <v>293</v>
      </c>
      <c r="C38" s="36" t="s">
        <v>293</v>
      </c>
      <c r="D38" s="182" t="s">
        <v>170</v>
      </c>
      <c r="E38" s="268">
        <v>3931.01</v>
      </c>
      <c r="F38" s="480" t="s">
        <v>305</v>
      </c>
      <c r="G38" s="512"/>
      <c r="H38" s="487" t="s">
        <v>283</v>
      </c>
      <c r="I38" s="487"/>
      <c r="J38" s="488"/>
      <c r="K38" s="484" t="s">
        <v>283</v>
      </c>
      <c r="L38" s="485"/>
      <c r="M38" s="485"/>
      <c r="N38" s="485"/>
      <c r="O38" s="485"/>
      <c r="P38" s="485"/>
      <c r="Q38" s="492"/>
      <c r="R38" s="486" t="s">
        <v>283</v>
      </c>
      <c r="S38" s="487"/>
      <c r="T38" s="488"/>
      <c r="U38" s="484" t="s">
        <v>283</v>
      </c>
      <c r="V38" s="485"/>
      <c r="W38" s="485"/>
      <c r="X38" s="485"/>
      <c r="Y38" s="485"/>
      <c r="Z38" s="492"/>
      <c r="AA38" s="484" t="s">
        <v>283</v>
      </c>
      <c r="AB38" s="485"/>
      <c r="AC38" s="485"/>
      <c r="AD38" s="485"/>
      <c r="AE38" s="485"/>
      <c r="AF38" s="485"/>
      <c r="AG38" s="485"/>
      <c r="AH38" s="485"/>
      <c r="AI38" s="485"/>
      <c r="AJ38" s="516"/>
      <c r="AK38" s="517"/>
      <c r="AL38" s="487" t="s">
        <v>283</v>
      </c>
      <c r="AM38" s="487"/>
      <c r="AN38" s="487"/>
      <c r="AO38" s="521"/>
      <c r="AP38" s="493">
        <f>AN38+AN39+AN40</f>
        <v>20130.066364821272</v>
      </c>
      <c r="AQ38" s="655"/>
      <c r="AR38" s="316"/>
    </row>
    <row r="39" spans="1:44" s="31" customFormat="1" ht="12.75" customHeight="1">
      <c r="A39" s="500"/>
      <c r="B39" s="327"/>
      <c r="C39" s="317"/>
      <c r="D39" s="182" t="s">
        <v>171</v>
      </c>
      <c r="E39" s="268">
        <v>3931.01</v>
      </c>
      <c r="F39" s="610" t="s">
        <v>297</v>
      </c>
      <c r="G39" s="512"/>
      <c r="H39" s="121">
        <v>741.13211999999999</v>
      </c>
      <c r="I39" s="222" t="s">
        <v>22</v>
      </c>
      <c r="J39" s="319"/>
      <c r="K39" s="319"/>
      <c r="L39" s="174"/>
      <c r="M39" s="320"/>
      <c r="N39" s="82"/>
      <c r="O39" s="82"/>
      <c r="P39" s="82"/>
      <c r="Q39" s="16"/>
      <c r="R39" s="16"/>
      <c r="S39" s="16"/>
      <c r="T39" s="16">
        <v>741.13211999999999</v>
      </c>
      <c r="U39" s="122">
        <v>7781</v>
      </c>
      <c r="V39" s="178"/>
      <c r="W39" s="292"/>
      <c r="X39" s="319"/>
      <c r="Y39" s="174"/>
      <c r="Z39" s="320"/>
      <c r="AA39" s="17"/>
      <c r="AB39" s="16"/>
      <c r="AC39" s="174"/>
      <c r="AD39" s="17">
        <v>15.355818000000001</v>
      </c>
      <c r="AE39" s="174">
        <v>161.22127222784178</v>
      </c>
      <c r="AF39" s="82"/>
      <c r="AG39" s="224"/>
      <c r="AH39" s="17">
        <v>293.66884799999997</v>
      </c>
      <c r="AI39" s="261">
        <v>3083.239544011572</v>
      </c>
      <c r="AJ39" s="516"/>
      <c r="AK39" s="517"/>
      <c r="AL39" s="262">
        <v>741.13211999999999</v>
      </c>
      <c r="AM39" s="174">
        <v>15562.322030746753</v>
      </c>
      <c r="AN39" s="308">
        <f t="shared" si="4"/>
        <v>15562.322030746753</v>
      </c>
      <c r="AO39" s="521"/>
      <c r="AP39" s="494"/>
      <c r="AQ39" s="655"/>
      <c r="AR39" s="316"/>
    </row>
    <row r="40" spans="1:44" s="31" customFormat="1" ht="15" customHeight="1" thickBot="1">
      <c r="A40" s="500"/>
      <c r="B40" s="329"/>
      <c r="C40" s="318"/>
      <c r="D40" s="133" t="s">
        <v>85</v>
      </c>
      <c r="E40" s="279">
        <v>333.33</v>
      </c>
      <c r="F40" s="611"/>
      <c r="G40" s="512"/>
      <c r="H40" s="124">
        <v>217.53325000000001</v>
      </c>
      <c r="I40" s="311" t="s">
        <v>22</v>
      </c>
      <c r="J40" s="312"/>
      <c r="K40" s="312"/>
      <c r="L40" s="175"/>
      <c r="M40" s="325"/>
      <c r="N40" s="205"/>
      <c r="O40" s="205"/>
      <c r="P40" s="205"/>
      <c r="Q40" s="61"/>
      <c r="R40" s="61"/>
      <c r="S40" s="61"/>
      <c r="T40" s="61">
        <v>217.53325000000001</v>
      </c>
      <c r="U40" s="142">
        <v>2284</v>
      </c>
      <c r="V40" s="190"/>
      <c r="W40" s="231"/>
      <c r="X40" s="312"/>
      <c r="Y40" s="175"/>
      <c r="Z40" s="325"/>
      <c r="AA40" s="204"/>
      <c r="AB40" s="61">
        <v>4.3332899999999999</v>
      </c>
      <c r="AC40" s="175">
        <v>45</v>
      </c>
      <c r="AD40" s="204">
        <v>4.919994</v>
      </c>
      <c r="AE40" s="175">
        <v>51.655189715933609</v>
      </c>
      <c r="AF40" s="205"/>
      <c r="AG40" s="232"/>
      <c r="AH40" s="204">
        <v>84.07998400000001</v>
      </c>
      <c r="AI40" s="100">
        <v>882.7587035335132</v>
      </c>
      <c r="AJ40" s="516"/>
      <c r="AK40" s="517"/>
      <c r="AL40" s="267">
        <v>217.53325000000001</v>
      </c>
      <c r="AM40" s="175">
        <v>4567.7443340745194</v>
      </c>
      <c r="AN40" s="315">
        <f t="shared" si="4"/>
        <v>4567.7443340745194</v>
      </c>
      <c r="AO40" s="521"/>
      <c r="AP40" s="495"/>
      <c r="AQ40" s="655"/>
      <c r="AR40" s="316"/>
    </row>
    <row r="41" spans="1:44" s="31" customFormat="1" ht="15" customHeight="1" thickBot="1">
      <c r="A41" s="500"/>
      <c r="B41" s="476" t="s">
        <v>293</v>
      </c>
      <c r="C41" s="36" t="s">
        <v>293</v>
      </c>
      <c r="D41" s="182" t="s">
        <v>170</v>
      </c>
      <c r="E41" s="268">
        <v>3024.98</v>
      </c>
      <c r="F41" s="480" t="s">
        <v>306</v>
      </c>
      <c r="G41" s="512"/>
      <c r="H41" s="487" t="s">
        <v>283</v>
      </c>
      <c r="I41" s="487"/>
      <c r="J41" s="488"/>
      <c r="K41" s="484" t="s">
        <v>283</v>
      </c>
      <c r="L41" s="485"/>
      <c r="M41" s="485"/>
      <c r="N41" s="485"/>
      <c r="O41" s="485"/>
      <c r="P41" s="485"/>
      <c r="Q41" s="492"/>
      <c r="R41" s="486" t="s">
        <v>283</v>
      </c>
      <c r="S41" s="487"/>
      <c r="T41" s="488"/>
      <c r="U41" s="484" t="s">
        <v>283</v>
      </c>
      <c r="V41" s="485"/>
      <c r="W41" s="485"/>
      <c r="X41" s="485"/>
      <c r="Y41" s="485"/>
      <c r="Z41" s="492"/>
      <c r="AA41" s="484" t="s">
        <v>283</v>
      </c>
      <c r="AB41" s="485"/>
      <c r="AC41" s="485"/>
      <c r="AD41" s="485"/>
      <c r="AE41" s="485"/>
      <c r="AF41" s="485"/>
      <c r="AG41" s="485"/>
      <c r="AH41" s="485"/>
      <c r="AI41" s="485"/>
      <c r="AJ41" s="516"/>
      <c r="AK41" s="517"/>
      <c r="AL41" s="487" t="s">
        <v>283</v>
      </c>
      <c r="AM41" s="487"/>
      <c r="AN41" s="487"/>
      <c r="AO41" s="521"/>
      <c r="AP41" s="493">
        <f>AN41+AN42+AN43</f>
        <v>19901.792563944262</v>
      </c>
      <c r="AQ41" s="655"/>
      <c r="AR41" s="316"/>
    </row>
    <row r="42" spans="1:44" s="31" customFormat="1" ht="15" customHeight="1">
      <c r="A42" s="500"/>
      <c r="B42" s="322"/>
      <c r="C42" s="317"/>
      <c r="D42" s="182" t="s">
        <v>166</v>
      </c>
      <c r="E42" s="268">
        <v>3024.98</v>
      </c>
      <c r="F42" s="610" t="s">
        <v>297</v>
      </c>
      <c r="G42" s="512"/>
      <c r="H42" s="121">
        <v>730.25976000000003</v>
      </c>
      <c r="I42" s="222" t="s">
        <v>22</v>
      </c>
      <c r="J42" s="319"/>
      <c r="K42" s="319"/>
      <c r="L42" s="174"/>
      <c r="M42" s="320"/>
      <c r="N42" s="82"/>
      <c r="O42" s="82"/>
      <c r="P42" s="82"/>
      <c r="Q42" s="16"/>
      <c r="R42" s="16"/>
      <c r="S42" s="16"/>
      <c r="T42" s="16">
        <v>730.25976000000003</v>
      </c>
      <c r="U42" s="122">
        <v>7667</v>
      </c>
      <c r="V42" s="178"/>
      <c r="W42" s="292"/>
      <c r="X42" s="319"/>
      <c r="Y42" s="174"/>
      <c r="Z42" s="320"/>
      <c r="AA42" s="17"/>
      <c r="AB42" s="16"/>
      <c r="AC42" s="174"/>
      <c r="AD42" s="17">
        <v>13.724964</v>
      </c>
      <c r="AE42" s="174">
        <v>144.09887883285197</v>
      </c>
      <c r="AF42" s="82"/>
      <c r="AG42" s="224"/>
      <c r="AH42" s="17">
        <v>289.31990400000007</v>
      </c>
      <c r="AI42" s="261">
        <v>3037.5798282916021</v>
      </c>
      <c r="AJ42" s="516"/>
      <c r="AK42" s="517"/>
      <c r="AL42" s="262">
        <v>730.25976000000003</v>
      </c>
      <c r="AM42" s="174">
        <v>15334.048229869744</v>
      </c>
      <c r="AN42" s="308">
        <f t="shared" si="4"/>
        <v>15334.048229869744</v>
      </c>
      <c r="AO42" s="521"/>
      <c r="AP42" s="494"/>
      <c r="AQ42" s="655"/>
      <c r="AR42" s="316"/>
    </row>
    <row r="43" spans="1:44" s="31" customFormat="1" ht="15" customHeight="1" thickBot="1">
      <c r="A43" s="500"/>
      <c r="B43" s="324"/>
      <c r="C43" s="318"/>
      <c r="D43" s="133" t="s">
        <v>85</v>
      </c>
      <c r="E43" s="279">
        <v>333.33</v>
      </c>
      <c r="F43" s="611"/>
      <c r="G43" s="512"/>
      <c r="H43" s="124">
        <v>217.53325000000001</v>
      </c>
      <c r="I43" s="311" t="s">
        <v>22</v>
      </c>
      <c r="J43" s="312"/>
      <c r="K43" s="312"/>
      <c r="L43" s="175"/>
      <c r="M43" s="325"/>
      <c r="N43" s="205"/>
      <c r="O43" s="205"/>
      <c r="P43" s="205"/>
      <c r="Q43" s="61"/>
      <c r="R43" s="61"/>
      <c r="S43" s="61"/>
      <c r="T43" s="61">
        <v>217.53325000000001</v>
      </c>
      <c r="U43" s="142">
        <v>2284</v>
      </c>
      <c r="V43" s="190"/>
      <c r="W43" s="231"/>
      <c r="X43" s="312"/>
      <c r="Y43" s="175"/>
      <c r="Z43" s="325"/>
      <c r="AA43" s="204"/>
      <c r="AB43" s="61">
        <v>4.3332899999999999</v>
      </c>
      <c r="AC43" s="175">
        <v>45</v>
      </c>
      <c r="AD43" s="204">
        <v>4.919994</v>
      </c>
      <c r="AE43" s="175">
        <v>51.655189715933609</v>
      </c>
      <c r="AF43" s="205"/>
      <c r="AG43" s="232"/>
      <c r="AH43" s="204">
        <v>84.07998400000001</v>
      </c>
      <c r="AI43" s="100">
        <v>882.7587035335132</v>
      </c>
      <c r="AJ43" s="516"/>
      <c r="AK43" s="517"/>
      <c r="AL43" s="267">
        <v>217.53325000000001</v>
      </c>
      <c r="AM43" s="175">
        <v>4567.7443340745194</v>
      </c>
      <c r="AN43" s="315">
        <f t="shared" si="4"/>
        <v>4567.7443340745194</v>
      </c>
      <c r="AO43" s="521"/>
      <c r="AP43" s="495"/>
      <c r="AQ43" s="655"/>
      <c r="AR43" s="316"/>
    </row>
    <row r="44" spans="1:44" s="31" customFormat="1" ht="15" customHeight="1" thickBot="1">
      <c r="A44" s="500"/>
      <c r="B44" s="216" t="s">
        <v>293</v>
      </c>
      <c r="C44" s="36" t="s">
        <v>293</v>
      </c>
      <c r="D44" s="182" t="s">
        <v>172</v>
      </c>
      <c r="E44" s="268">
        <v>3323.43</v>
      </c>
      <c r="F44" s="480" t="s">
        <v>307</v>
      </c>
      <c r="G44" s="512"/>
      <c r="H44" s="487" t="s">
        <v>283</v>
      </c>
      <c r="I44" s="487"/>
      <c r="J44" s="488"/>
      <c r="K44" s="484" t="s">
        <v>283</v>
      </c>
      <c r="L44" s="485"/>
      <c r="M44" s="485"/>
      <c r="N44" s="485"/>
      <c r="O44" s="485"/>
      <c r="P44" s="485"/>
      <c r="Q44" s="492"/>
      <c r="R44" s="486" t="s">
        <v>283</v>
      </c>
      <c r="S44" s="487"/>
      <c r="T44" s="488"/>
      <c r="U44" s="484" t="s">
        <v>283</v>
      </c>
      <c r="V44" s="485"/>
      <c r="W44" s="485"/>
      <c r="X44" s="485"/>
      <c r="Y44" s="485"/>
      <c r="Z44" s="492"/>
      <c r="AA44" s="484" t="s">
        <v>283</v>
      </c>
      <c r="AB44" s="485"/>
      <c r="AC44" s="485"/>
      <c r="AD44" s="485"/>
      <c r="AE44" s="485"/>
      <c r="AF44" s="485"/>
      <c r="AG44" s="485"/>
      <c r="AH44" s="485"/>
      <c r="AI44" s="485"/>
      <c r="AJ44" s="516"/>
      <c r="AK44" s="517"/>
      <c r="AL44" s="487" t="s">
        <v>283</v>
      </c>
      <c r="AM44" s="487"/>
      <c r="AN44" s="487"/>
      <c r="AO44" s="521"/>
      <c r="AP44" s="493">
        <f>AN44+AN45+AN46</f>
        <v>15904.404637215326</v>
      </c>
      <c r="AQ44" s="655"/>
      <c r="AR44" s="316"/>
    </row>
    <row r="45" spans="1:44" s="31" customFormat="1" ht="15.75" customHeight="1">
      <c r="A45" s="500"/>
      <c r="B45" s="327"/>
      <c r="C45" s="317"/>
      <c r="D45" s="182" t="s">
        <v>169</v>
      </c>
      <c r="E45" s="268">
        <v>3323.43</v>
      </c>
      <c r="F45" s="610" t="s">
        <v>297</v>
      </c>
      <c r="G45" s="512"/>
      <c r="H45" s="121">
        <v>555.84115999999995</v>
      </c>
      <c r="I45" s="222" t="s">
        <v>22</v>
      </c>
      <c r="J45" s="319"/>
      <c r="K45" s="319"/>
      <c r="L45" s="174"/>
      <c r="M45" s="320"/>
      <c r="N45" s="82"/>
      <c r="O45" s="82"/>
      <c r="P45" s="82"/>
      <c r="Q45" s="16"/>
      <c r="R45" s="16"/>
      <c r="S45" s="16"/>
      <c r="T45" s="16">
        <v>555.84115999999995</v>
      </c>
      <c r="U45" s="122">
        <v>5836</v>
      </c>
      <c r="V45" s="178"/>
      <c r="W45" s="292"/>
      <c r="X45" s="319"/>
      <c r="Y45" s="174"/>
      <c r="Z45" s="320"/>
      <c r="AA45" s="17"/>
      <c r="AB45" s="16"/>
      <c r="AC45" s="174"/>
      <c r="AD45" s="17">
        <v>14.262174000000002</v>
      </c>
      <c r="AE45" s="174">
        <v>149.73906548090429</v>
      </c>
      <c r="AF45" s="82"/>
      <c r="AG45" s="224"/>
      <c r="AH45" s="17">
        <v>219.55246399999999</v>
      </c>
      <c r="AI45" s="261">
        <v>2305.0890266371625</v>
      </c>
      <c r="AJ45" s="516"/>
      <c r="AK45" s="517"/>
      <c r="AL45" s="262">
        <v>555.84115999999995</v>
      </c>
      <c r="AM45" s="174">
        <v>11671.579522948443</v>
      </c>
      <c r="AN45" s="308">
        <f t="shared" si="4"/>
        <v>11671.579522948443</v>
      </c>
      <c r="AO45" s="521"/>
      <c r="AP45" s="494"/>
      <c r="AQ45" s="655"/>
      <c r="AR45" s="316"/>
    </row>
    <row r="46" spans="1:44" s="31" customFormat="1" ht="15" customHeight="1" thickBot="1">
      <c r="A46" s="500"/>
      <c r="B46" s="329"/>
      <c r="C46" s="318"/>
      <c r="D46" s="133" t="s">
        <v>85</v>
      </c>
      <c r="E46" s="279">
        <v>333.33</v>
      </c>
      <c r="F46" s="611"/>
      <c r="G46" s="512"/>
      <c r="H46" s="124">
        <v>201.53325000000001</v>
      </c>
      <c r="I46" s="311" t="s">
        <v>22</v>
      </c>
      <c r="J46" s="312"/>
      <c r="K46" s="312"/>
      <c r="L46" s="175"/>
      <c r="M46" s="325"/>
      <c r="N46" s="205"/>
      <c r="O46" s="205"/>
      <c r="P46" s="205"/>
      <c r="Q46" s="61"/>
      <c r="R46" s="61"/>
      <c r="S46" s="61"/>
      <c r="T46" s="61">
        <v>201.53325000000001</v>
      </c>
      <c r="U46" s="142">
        <v>2117</v>
      </c>
      <c r="V46" s="190"/>
      <c r="W46" s="231"/>
      <c r="X46" s="312"/>
      <c r="Y46" s="175"/>
      <c r="Z46" s="325"/>
      <c r="AA46" s="204"/>
      <c r="AB46" s="330">
        <v>4.3332899999999999</v>
      </c>
      <c r="AC46" s="142">
        <v>45</v>
      </c>
      <c r="AD46" s="61">
        <v>4.919994</v>
      </c>
      <c r="AE46" s="142">
        <v>51.655189715933609</v>
      </c>
      <c r="AF46" s="190"/>
      <c r="AG46" s="231"/>
      <c r="AH46" s="61">
        <v>77.679984000000005</v>
      </c>
      <c r="AI46" s="315">
        <v>815.56487886991056</v>
      </c>
      <c r="AJ46" s="516"/>
      <c r="AK46" s="517"/>
      <c r="AL46" s="124">
        <v>201.53325000000001</v>
      </c>
      <c r="AM46" s="142">
        <v>4232.8251142668832</v>
      </c>
      <c r="AN46" s="315">
        <f t="shared" si="4"/>
        <v>4232.8251142668832</v>
      </c>
      <c r="AO46" s="521"/>
      <c r="AP46" s="495"/>
      <c r="AQ46" s="655"/>
      <c r="AR46" s="316"/>
    </row>
    <row r="47" spans="1:44" s="31" customFormat="1" ht="15" customHeight="1" thickBot="1">
      <c r="A47" s="500"/>
      <c r="B47" s="476" t="s">
        <v>293</v>
      </c>
      <c r="C47" s="36" t="s">
        <v>293</v>
      </c>
      <c r="D47" s="182" t="s">
        <v>168</v>
      </c>
      <c r="E47" s="268">
        <v>2626.85</v>
      </c>
      <c r="F47" s="480" t="s">
        <v>308</v>
      </c>
      <c r="G47" s="512"/>
      <c r="H47" s="487" t="s">
        <v>283</v>
      </c>
      <c r="I47" s="487"/>
      <c r="J47" s="488"/>
      <c r="K47" s="484" t="s">
        <v>283</v>
      </c>
      <c r="L47" s="485"/>
      <c r="M47" s="485"/>
      <c r="N47" s="485"/>
      <c r="O47" s="485"/>
      <c r="P47" s="485"/>
      <c r="Q47" s="492"/>
      <c r="R47" s="486" t="s">
        <v>283</v>
      </c>
      <c r="S47" s="487"/>
      <c r="T47" s="488"/>
      <c r="U47" s="484" t="s">
        <v>283</v>
      </c>
      <c r="V47" s="485"/>
      <c r="W47" s="485"/>
      <c r="X47" s="485"/>
      <c r="Y47" s="485"/>
      <c r="Z47" s="492"/>
      <c r="AA47" s="484" t="s">
        <v>283</v>
      </c>
      <c r="AB47" s="485"/>
      <c r="AC47" s="485"/>
      <c r="AD47" s="485"/>
      <c r="AE47" s="485"/>
      <c r="AF47" s="485"/>
      <c r="AG47" s="485"/>
      <c r="AH47" s="485"/>
      <c r="AI47" s="485"/>
      <c r="AJ47" s="516"/>
      <c r="AK47" s="517"/>
      <c r="AL47" s="487" t="s">
        <v>283</v>
      </c>
      <c r="AM47" s="487"/>
      <c r="AN47" s="487"/>
      <c r="AO47" s="521"/>
      <c r="AP47" s="493">
        <f>AN47+AN48+AN49</f>
        <v>6608.5455919678698</v>
      </c>
      <c r="AQ47" s="655"/>
    </row>
    <row r="48" spans="1:44" s="31" customFormat="1" ht="15" customHeight="1">
      <c r="A48" s="500"/>
      <c r="B48" s="322"/>
      <c r="C48" s="317"/>
      <c r="D48" s="182" t="s">
        <v>173</v>
      </c>
      <c r="E48" s="268">
        <v>2626.65</v>
      </c>
      <c r="F48" s="610" t="s">
        <v>297</v>
      </c>
      <c r="G48" s="512"/>
      <c r="H48" s="121">
        <v>262.47980000000001</v>
      </c>
      <c r="I48" s="222" t="s">
        <v>22</v>
      </c>
      <c r="J48" s="319"/>
      <c r="K48" s="319"/>
      <c r="L48" s="174"/>
      <c r="M48" s="334"/>
      <c r="N48" s="82"/>
      <c r="O48" s="82"/>
      <c r="P48" s="82"/>
      <c r="Q48" s="16"/>
      <c r="R48" s="16"/>
      <c r="S48" s="16"/>
      <c r="T48" s="16">
        <v>262.47980000000001</v>
      </c>
      <c r="U48" s="122">
        <v>2684.8434648093285</v>
      </c>
      <c r="V48" s="178"/>
      <c r="W48" s="292"/>
      <c r="X48" s="319"/>
      <c r="Y48" s="174"/>
      <c r="Z48" s="334"/>
      <c r="AA48" s="17"/>
      <c r="AB48" s="333"/>
      <c r="AC48" s="122"/>
      <c r="AD48" s="16">
        <v>10.00797</v>
      </c>
      <c r="AE48" s="122">
        <v>102.36906754993835</v>
      </c>
      <c r="AF48" s="178"/>
      <c r="AG48" s="292"/>
      <c r="AH48" s="16">
        <v>103.40792000000002</v>
      </c>
      <c r="AI48" s="308">
        <v>1057.7342205940504</v>
      </c>
      <c r="AJ48" s="516"/>
      <c r="AK48" s="517"/>
      <c r="AL48" s="121">
        <v>262.47980000000001</v>
      </c>
      <c r="AM48" s="122">
        <v>5369.6848838677688</v>
      </c>
      <c r="AN48" s="308">
        <f t="shared" si="4"/>
        <v>5369.6848838677688</v>
      </c>
      <c r="AO48" s="521"/>
      <c r="AP48" s="494"/>
      <c r="AQ48" s="655"/>
    </row>
    <row r="49" spans="1:45" s="31" customFormat="1" ht="15" customHeight="1" thickBot="1">
      <c r="A49" s="500"/>
      <c r="B49" s="324"/>
      <c r="C49" s="318"/>
      <c r="D49" s="133" t="s">
        <v>85</v>
      </c>
      <c r="E49" s="279">
        <v>222.22</v>
      </c>
      <c r="F49" s="611"/>
      <c r="G49" s="512"/>
      <c r="H49" s="124">
        <v>60.555500000000002</v>
      </c>
      <c r="I49" s="311" t="s">
        <v>22</v>
      </c>
      <c r="J49" s="312"/>
      <c r="K49" s="312"/>
      <c r="L49" s="175"/>
      <c r="M49" s="325"/>
      <c r="N49" s="335"/>
      <c r="O49" s="335"/>
      <c r="P49" s="335"/>
      <c r="Q49" s="61"/>
      <c r="R49" s="61"/>
      <c r="S49" s="61"/>
      <c r="T49" s="61">
        <v>60.555500000000002</v>
      </c>
      <c r="U49" s="142">
        <v>619.45336874753514</v>
      </c>
      <c r="V49" s="190"/>
      <c r="W49" s="231"/>
      <c r="X49" s="312"/>
      <c r="Y49" s="175"/>
      <c r="Z49" s="325"/>
      <c r="AA49" s="229"/>
      <c r="AB49" s="204">
        <v>2.8888600000000002</v>
      </c>
      <c r="AC49" s="336">
        <v>29.56110032497315</v>
      </c>
      <c r="AD49" s="61">
        <v>1.7199960000000001</v>
      </c>
      <c r="AE49" s="142">
        <v>17.593416717838281</v>
      </c>
      <c r="AF49" s="190"/>
      <c r="AG49" s="231"/>
      <c r="AH49" s="61">
        <v>23.066656000000002</v>
      </c>
      <c r="AI49" s="315">
        <v>235.94315992306019</v>
      </c>
      <c r="AJ49" s="516"/>
      <c r="AK49" s="517"/>
      <c r="AL49" s="124">
        <v>60.555500000000002</v>
      </c>
      <c r="AM49" s="142">
        <v>1238.860708100101</v>
      </c>
      <c r="AN49" s="315">
        <f t="shared" si="4"/>
        <v>1238.860708100101</v>
      </c>
      <c r="AO49" s="521"/>
      <c r="AP49" s="495"/>
      <c r="AQ49" s="655"/>
      <c r="AR49" s="316"/>
    </row>
    <row r="50" spans="1:45" s="31" customFormat="1" ht="12.75" customHeight="1" thickBot="1">
      <c r="A50" s="500"/>
      <c r="B50" s="216" t="s">
        <v>293</v>
      </c>
      <c r="C50" s="36" t="s">
        <v>293</v>
      </c>
      <c r="D50" s="182" t="s">
        <v>174</v>
      </c>
      <c r="E50" s="268">
        <v>2364.16</v>
      </c>
      <c r="F50" s="480" t="s">
        <v>309</v>
      </c>
      <c r="G50" s="512"/>
      <c r="H50" s="487" t="s">
        <v>283</v>
      </c>
      <c r="I50" s="487"/>
      <c r="J50" s="488"/>
      <c r="K50" s="484" t="s">
        <v>283</v>
      </c>
      <c r="L50" s="485"/>
      <c r="M50" s="485"/>
      <c r="N50" s="485"/>
      <c r="O50" s="485"/>
      <c r="P50" s="485"/>
      <c r="Q50" s="492"/>
      <c r="R50" s="486" t="s">
        <v>283</v>
      </c>
      <c r="S50" s="487"/>
      <c r="T50" s="488"/>
      <c r="U50" s="484" t="s">
        <v>283</v>
      </c>
      <c r="V50" s="485"/>
      <c r="W50" s="485"/>
      <c r="X50" s="485"/>
      <c r="Y50" s="485"/>
      <c r="Z50" s="492"/>
      <c r="AA50" s="484" t="s">
        <v>283</v>
      </c>
      <c r="AB50" s="485"/>
      <c r="AC50" s="485"/>
      <c r="AD50" s="485"/>
      <c r="AE50" s="485"/>
      <c r="AF50" s="485"/>
      <c r="AG50" s="485"/>
      <c r="AH50" s="485"/>
      <c r="AI50" s="485"/>
      <c r="AJ50" s="516"/>
      <c r="AK50" s="517"/>
      <c r="AL50" s="487" t="s">
        <v>283</v>
      </c>
      <c r="AM50" s="487"/>
      <c r="AN50" s="487"/>
      <c r="AO50" s="521"/>
      <c r="AP50" s="493">
        <f>AN50+AN51+AN52</f>
        <v>9940.0521397795692</v>
      </c>
      <c r="AQ50" s="655"/>
      <c r="AR50" s="316"/>
    </row>
    <row r="51" spans="1:45" s="31" customFormat="1" ht="15" customHeight="1">
      <c r="A51" s="500"/>
      <c r="B51" s="327"/>
      <c r="C51" s="317"/>
      <c r="D51" s="182" t="s">
        <v>173</v>
      </c>
      <c r="E51" s="268">
        <v>2364.16</v>
      </c>
      <c r="F51" s="610" t="s">
        <v>297</v>
      </c>
      <c r="G51" s="512"/>
      <c r="H51" s="121">
        <v>358.32992000000002</v>
      </c>
      <c r="I51" s="222" t="s">
        <v>22</v>
      </c>
      <c r="J51" s="319"/>
      <c r="K51" s="319"/>
      <c r="L51" s="174"/>
      <c r="M51" s="320"/>
      <c r="N51" s="82"/>
      <c r="O51" s="82"/>
      <c r="P51" s="82"/>
      <c r="Q51" s="16"/>
      <c r="R51" s="16"/>
      <c r="S51" s="16"/>
      <c r="T51" s="16">
        <v>358.32992000000002</v>
      </c>
      <c r="U51" s="122">
        <v>3665.2695776635451</v>
      </c>
      <c r="V51" s="178"/>
      <c r="W51" s="292"/>
      <c r="X51" s="319"/>
      <c r="Y51" s="174"/>
      <c r="Z51" s="320"/>
      <c r="AA51" s="17"/>
      <c r="AB51" s="16"/>
      <c r="AC51" s="174"/>
      <c r="AD51" s="17">
        <v>12.535488000000001</v>
      </c>
      <c r="AE51" s="174">
        <v>128.22242850882256</v>
      </c>
      <c r="AF51" s="82"/>
      <c r="AG51" s="224"/>
      <c r="AH51" s="17">
        <v>140.547968</v>
      </c>
      <c r="AI51" s="261">
        <v>1437.6306513907</v>
      </c>
      <c r="AJ51" s="516"/>
      <c r="AK51" s="517"/>
      <c r="AL51" s="262">
        <v>358.32992000000002</v>
      </c>
      <c r="AM51" s="174">
        <v>7330.5383370267318</v>
      </c>
      <c r="AN51" s="308">
        <f t="shared" si="4"/>
        <v>7330.5383370267318</v>
      </c>
      <c r="AO51" s="521"/>
      <c r="AP51" s="494"/>
      <c r="AQ51" s="655"/>
      <c r="AR51" s="316"/>
    </row>
    <row r="52" spans="1:45" s="31" customFormat="1" ht="15" customHeight="1" thickBot="1">
      <c r="A52" s="500"/>
      <c r="B52" s="329"/>
      <c r="C52" s="318"/>
      <c r="D52" s="133" t="s">
        <v>85</v>
      </c>
      <c r="E52" s="279">
        <v>222.22</v>
      </c>
      <c r="F52" s="611"/>
      <c r="G52" s="512"/>
      <c r="H52" s="124">
        <v>127.55549999999998</v>
      </c>
      <c r="I52" s="311" t="s">
        <v>22</v>
      </c>
      <c r="J52" s="312"/>
      <c r="K52" s="312"/>
      <c r="L52" s="175"/>
      <c r="M52" s="325"/>
      <c r="N52" s="205"/>
      <c r="O52" s="205"/>
      <c r="P52" s="205"/>
      <c r="Q52" s="61"/>
      <c r="R52" s="61"/>
      <c r="S52" s="61"/>
      <c r="T52" s="61">
        <v>127.55549999999998</v>
      </c>
      <c r="U52" s="142">
        <v>1304.7799160739035</v>
      </c>
      <c r="V52" s="190"/>
      <c r="W52" s="231"/>
      <c r="X52" s="312"/>
      <c r="Y52" s="175"/>
      <c r="Z52" s="325"/>
      <c r="AA52" s="204"/>
      <c r="AB52" s="61">
        <v>2.8888600000000002</v>
      </c>
      <c r="AC52" s="175">
        <v>30</v>
      </c>
      <c r="AD52" s="204">
        <v>4.7199960000000001</v>
      </c>
      <c r="AE52" s="175">
        <v>48.279680030959184</v>
      </c>
      <c r="AF52" s="205"/>
      <c r="AG52" s="232"/>
      <c r="AH52" s="204">
        <v>48.666655999999996</v>
      </c>
      <c r="AI52" s="100">
        <v>497.79927352835932</v>
      </c>
      <c r="AJ52" s="516"/>
      <c r="AK52" s="517"/>
      <c r="AL52" s="267">
        <v>127.55549999999998</v>
      </c>
      <c r="AM52" s="175">
        <v>2609.5138027528374</v>
      </c>
      <c r="AN52" s="315">
        <f t="shared" si="4"/>
        <v>2609.5138027528374</v>
      </c>
      <c r="AO52" s="521"/>
      <c r="AP52" s="495"/>
      <c r="AQ52" s="655"/>
      <c r="AR52" s="316"/>
    </row>
    <row r="53" spans="1:45" s="31" customFormat="1" ht="15" customHeight="1" thickBot="1">
      <c r="A53" s="500"/>
      <c r="B53" s="476" t="s">
        <v>293</v>
      </c>
      <c r="C53" s="36" t="s">
        <v>293</v>
      </c>
      <c r="D53" s="182" t="s">
        <v>165</v>
      </c>
      <c r="E53" s="268">
        <v>5253.7</v>
      </c>
      <c r="F53" s="480" t="s">
        <v>310</v>
      </c>
      <c r="G53" s="512"/>
      <c r="H53" s="487" t="s">
        <v>283</v>
      </c>
      <c r="I53" s="487"/>
      <c r="J53" s="488"/>
      <c r="K53" s="484" t="s">
        <v>283</v>
      </c>
      <c r="L53" s="485"/>
      <c r="M53" s="485"/>
      <c r="N53" s="485"/>
      <c r="O53" s="485"/>
      <c r="P53" s="485"/>
      <c r="Q53" s="492"/>
      <c r="R53" s="486" t="s">
        <v>283</v>
      </c>
      <c r="S53" s="487"/>
      <c r="T53" s="488"/>
      <c r="U53" s="484" t="s">
        <v>283</v>
      </c>
      <c r="V53" s="485"/>
      <c r="W53" s="485"/>
      <c r="X53" s="485"/>
      <c r="Y53" s="485"/>
      <c r="Z53" s="492"/>
      <c r="AA53" s="484" t="s">
        <v>283</v>
      </c>
      <c r="AB53" s="485"/>
      <c r="AC53" s="485"/>
      <c r="AD53" s="485"/>
      <c r="AE53" s="485"/>
      <c r="AF53" s="485"/>
      <c r="AG53" s="485"/>
      <c r="AH53" s="485"/>
      <c r="AI53" s="485"/>
      <c r="AJ53" s="516"/>
      <c r="AK53" s="517"/>
      <c r="AL53" s="487" t="s">
        <v>283</v>
      </c>
      <c r="AM53" s="487"/>
      <c r="AN53" s="487"/>
      <c r="AO53" s="521"/>
      <c r="AP53" s="493">
        <f>AN53+AN54+AN55</f>
        <v>12456.404799727283</v>
      </c>
      <c r="AQ53" s="655"/>
      <c r="AR53" s="316"/>
    </row>
    <row r="54" spans="1:45" s="31" customFormat="1" ht="15" customHeight="1">
      <c r="A54" s="500"/>
      <c r="B54" s="322"/>
      <c r="C54" s="317"/>
      <c r="D54" s="182" t="s">
        <v>173</v>
      </c>
      <c r="E54" s="268">
        <v>5253.7</v>
      </c>
      <c r="F54" s="610" t="s">
        <v>297</v>
      </c>
      <c r="G54" s="512"/>
      <c r="H54" s="121">
        <v>441.00439999999998</v>
      </c>
      <c r="I54" s="222" t="s">
        <v>22</v>
      </c>
      <c r="J54" s="17"/>
      <c r="K54" s="17"/>
      <c r="L54" s="174"/>
      <c r="M54" s="17"/>
      <c r="N54" s="82"/>
      <c r="O54" s="82"/>
      <c r="P54" s="82"/>
      <c r="Q54" s="16"/>
      <c r="R54" s="16"/>
      <c r="S54" s="16"/>
      <c r="T54" s="16">
        <v>441.00439999999998</v>
      </c>
      <c r="U54" s="122">
        <v>4510.8807070287767</v>
      </c>
      <c r="V54" s="178"/>
      <c r="W54" s="292"/>
      <c r="X54" s="17"/>
      <c r="Y54" s="174"/>
      <c r="Z54" s="17"/>
      <c r="AA54" s="17"/>
      <c r="AB54" s="290"/>
      <c r="AC54" s="289"/>
      <c r="AD54" s="288">
        <v>17.736660000000001</v>
      </c>
      <c r="AE54" s="289">
        <v>181.42393968509998</v>
      </c>
      <c r="AF54" s="337"/>
      <c r="AG54" s="338"/>
      <c r="AH54" s="288">
        <v>173.61776</v>
      </c>
      <c r="AI54" s="339">
        <v>1775.8934330647471</v>
      </c>
      <c r="AJ54" s="516"/>
      <c r="AK54" s="517"/>
      <c r="AL54" s="340">
        <v>441.00439999999998</v>
      </c>
      <c r="AM54" s="289">
        <v>9021.8064205770788</v>
      </c>
      <c r="AN54" s="308">
        <f t="shared" si="4"/>
        <v>9021.8064205770788</v>
      </c>
      <c r="AO54" s="521"/>
      <c r="AP54" s="494"/>
      <c r="AQ54" s="655"/>
      <c r="AR54" s="316"/>
    </row>
    <row r="55" spans="1:45" s="31" customFormat="1" ht="15" customHeight="1" thickBot="1">
      <c r="A55" s="501"/>
      <c r="B55" s="324"/>
      <c r="C55" s="318"/>
      <c r="D55" s="133" t="s">
        <v>85</v>
      </c>
      <c r="E55" s="279">
        <v>555.54999999999995</v>
      </c>
      <c r="F55" s="611"/>
      <c r="G55" s="513"/>
      <c r="H55" s="124">
        <v>167.88874999999999</v>
      </c>
      <c r="I55" s="229" t="s">
        <v>22</v>
      </c>
      <c r="J55" s="204"/>
      <c r="K55" s="204"/>
      <c r="L55" s="175"/>
      <c r="M55" s="204"/>
      <c r="N55" s="205"/>
      <c r="O55" s="205"/>
      <c r="P55" s="205"/>
      <c r="Q55" s="61"/>
      <c r="R55" s="61"/>
      <c r="S55" s="61"/>
      <c r="T55" s="61">
        <v>167.88874999999999</v>
      </c>
      <c r="U55" s="142">
        <v>1717.3055825466254</v>
      </c>
      <c r="V55" s="190"/>
      <c r="W55" s="231"/>
      <c r="X55" s="204"/>
      <c r="Y55" s="175"/>
      <c r="Z55" s="204"/>
      <c r="AA55" s="204"/>
      <c r="AB55" s="61">
        <v>7.2221500000000001</v>
      </c>
      <c r="AC55" s="175">
        <v>74</v>
      </c>
      <c r="AD55" s="204">
        <v>5.3199899999999998</v>
      </c>
      <c r="AE55" s="175">
        <v>54.416871321056817</v>
      </c>
      <c r="AF55" s="205"/>
      <c r="AG55" s="232"/>
      <c r="AH55" s="204">
        <v>63.06664</v>
      </c>
      <c r="AI55" s="100">
        <v>645.09317377126888</v>
      </c>
      <c r="AJ55" s="518"/>
      <c r="AK55" s="519"/>
      <c r="AL55" s="267">
        <v>167.88874999999999</v>
      </c>
      <c r="AM55" s="175">
        <v>3434.5983791502031</v>
      </c>
      <c r="AN55" s="315">
        <f t="shared" si="4"/>
        <v>3434.5983791502031</v>
      </c>
      <c r="AO55" s="522"/>
      <c r="AP55" s="495"/>
      <c r="AQ55" s="656"/>
      <c r="AR55" s="316"/>
    </row>
    <row r="56" spans="1:45" s="31" customFormat="1">
      <c r="A56" s="391"/>
      <c r="B56" s="391"/>
      <c r="C56" s="39"/>
      <c r="D56" s="40"/>
      <c r="E56" s="41"/>
      <c r="F56" s="42"/>
      <c r="G56" s="42"/>
      <c r="H56" s="43"/>
      <c r="I56" s="44"/>
      <c r="J56" s="44"/>
      <c r="K56" s="44"/>
      <c r="L56" s="44"/>
      <c r="M56" s="44"/>
      <c r="N56" s="44"/>
      <c r="O56" s="44"/>
      <c r="P56" s="44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</row>
    <row r="57" spans="1:45" s="94" customFormat="1">
      <c r="A57" s="87"/>
      <c r="B57" s="87"/>
      <c r="C57" s="88"/>
      <c r="D57" s="89"/>
      <c r="E57" s="90"/>
      <c r="F57" s="91"/>
      <c r="G57" s="91"/>
      <c r="H57" s="92"/>
      <c r="I57" s="93"/>
      <c r="J57" s="93"/>
      <c r="K57" s="93"/>
      <c r="L57" s="93"/>
      <c r="M57" s="93"/>
      <c r="N57" s="93"/>
      <c r="O57" s="93"/>
      <c r="P57" s="93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</row>
    <row r="58" spans="1:45" s="31" customFormat="1" ht="13.5" thickBot="1">
      <c r="A58" s="391"/>
      <c r="B58" s="50"/>
      <c r="C58" s="51"/>
      <c r="D58" s="52"/>
      <c r="E58" s="53"/>
      <c r="F58" s="54"/>
      <c r="G58" s="54"/>
      <c r="H58" s="55"/>
      <c r="I58" s="56"/>
      <c r="J58" s="56"/>
      <c r="K58" s="56"/>
      <c r="L58" s="56"/>
      <c r="M58" s="56"/>
      <c r="N58" s="56"/>
      <c r="O58" s="56"/>
      <c r="P58" s="56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44"/>
      <c r="AN58" s="44"/>
      <c r="AO58" s="44"/>
    </row>
    <row r="59" spans="1:45" s="31" customFormat="1" ht="15" customHeight="1">
      <c r="A59" s="489" t="s">
        <v>284</v>
      </c>
      <c r="B59" s="322">
        <v>12636</v>
      </c>
      <c r="C59" s="317">
        <v>35093</v>
      </c>
      <c r="D59" s="182" t="s">
        <v>168</v>
      </c>
      <c r="E59" s="255">
        <v>8804.11</v>
      </c>
      <c r="F59" s="615" t="s">
        <v>286</v>
      </c>
      <c r="G59" s="561" t="s">
        <v>215</v>
      </c>
      <c r="H59" s="484" t="s">
        <v>287</v>
      </c>
      <c r="I59" s="485"/>
      <c r="J59" s="492"/>
      <c r="K59" s="484" t="s">
        <v>287</v>
      </c>
      <c r="L59" s="485"/>
      <c r="M59" s="485"/>
      <c r="N59" s="485"/>
      <c r="O59" s="485"/>
      <c r="P59" s="492"/>
      <c r="Q59" s="484" t="s">
        <v>287</v>
      </c>
      <c r="R59" s="485"/>
      <c r="S59" s="485"/>
      <c r="T59" s="485"/>
      <c r="U59" s="485"/>
      <c r="V59" s="492"/>
      <c r="W59" s="484" t="s">
        <v>287</v>
      </c>
      <c r="X59" s="485"/>
      <c r="Y59" s="485"/>
      <c r="Z59" s="485"/>
      <c r="AA59" s="485"/>
      <c r="AB59" s="492"/>
      <c r="AC59" s="484" t="s">
        <v>287</v>
      </c>
      <c r="AD59" s="485"/>
      <c r="AE59" s="485"/>
      <c r="AF59" s="485"/>
      <c r="AG59" s="485"/>
      <c r="AH59" s="485"/>
      <c r="AI59" s="554"/>
      <c r="AJ59" s="514" t="s">
        <v>289</v>
      </c>
      <c r="AK59" s="515"/>
      <c r="AL59" s="114">
        <v>183.58</v>
      </c>
      <c r="AM59" s="239">
        <v>23824</v>
      </c>
      <c r="AN59" s="451">
        <f>AL59+AM59</f>
        <v>24007.58</v>
      </c>
      <c r="AO59" s="621">
        <v>46195</v>
      </c>
      <c r="AP59" s="618">
        <f>SUM(AN59:AN61)</f>
        <v>96089.74</v>
      </c>
      <c r="AR59" s="401"/>
      <c r="AS59" s="401"/>
    </row>
    <row r="60" spans="1:45" s="31" customFormat="1" ht="15.75" customHeight="1">
      <c r="A60" s="490"/>
      <c r="B60" s="446"/>
      <c r="C60" s="407"/>
      <c r="D60" s="131" t="s">
        <v>175</v>
      </c>
      <c r="E60" s="431">
        <v>3260.78</v>
      </c>
      <c r="F60" s="616"/>
      <c r="G60" s="562"/>
      <c r="H60" s="121">
        <v>139.16</v>
      </c>
      <c r="I60" s="222" t="s">
        <v>22</v>
      </c>
      <c r="J60" s="82"/>
      <c r="K60" s="82"/>
      <c r="L60" s="82"/>
      <c r="M60" s="82"/>
      <c r="N60" s="82"/>
      <c r="O60" s="82"/>
      <c r="P60" s="82"/>
      <c r="Q60" s="178"/>
      <c r="R60" s="178"/>
      <c r="S60" s="17"/>
      <c r="T60" s="17">
        <v>139.18</v>
      </c>
      <c r="U60" s="174">
        <v>8166.9070501435945</v>
      </c>
      <c r="V60" s="16">
        <v>139.18</v>
      </c>
      <c r="W60" s="122">
        <v>8166.9070501435945</v>
      </c>
      <c r="X60" s="16"/>
      <c r="Y60" s="122"/>
      <c r="Z60" s="16"/>
      <c r="AA60" s="16"/>
      <c r="AB60" s="16">
        <v>25.27</v>
      </c>
      <c r="AC60" s="174">
        <v>1482.8117628763328</v>
      </c>
      <c r="AD60" s="17">
        <v>10.34</v>
      </c>
      <c r="AE60" s="174">
        <v>606.73817285877681</v>
      </c>
      <c r="AF60" s="178"/>
      <c r="AG60" s="292"/>
      <c r="AH60" s="16">
        <v>33.19</v>
      </c>
      <c r="AI60" s="308">
        <v>1947.5473846405062</v>
      </c>
      <c r="AJ60" s="516"/>
      <c r="AK60" s="517"/>
      <c r="AL60" s="121">
        <v>139.18</v>
      </c>
      <c r="AM60" s="122">
        <v>24501</v>
      </c>
      <c r="AN60" s="452">
        <f>AL60+AM60</f>
        <v>24640.18</v>
      </c>
      <c r="AO60" s="622"/>
      <c r="AP60" s="619"/>
      <c r="AQ60" s="401"/>
      <c r="AR60" s="401" t="s">
        <v>53</v>
      </c>
    </row>
    <row r="61" spans="1:45" s="31" customFormat="1" ht="15.75" customHeight="1" thickBot="1">
      <c r="A61" s="491"/>
      <c r="B61" s="447"/>
      <c r="C61" s="445"/>
      <c r="D61" s="153" t="s">
        <v>176</v>
      </c>
      <c r="E61" s="449">
        <v>9782.34</v>
      </c>
      <c r="F61" s="617"/>
      <c r="G61" s="563"/>
      <c r="H61" s="159">
        <v>267.98</v>
      </c>
      <c r="I61" s="311" t="s">
        <v>22</v>
      </c>
      <c r="J61" s="205"/>
      <c r="K61" s="205"/>
      <c r="L61" s="205"/>
      <c r="M61" s="205"/>
      <c r="N61" s="205"/>
      <c r="O61" s="205"/>
      <c r="P61" s="205"/>
      <c r="Q61" s="190"/>
      <c r="R61" s="74"/>
      <c r="S61" s="125"/>
      <c r="T61" s="125">
        <v>267.98</v>
      </c>
      <c r="U61" s="126">
        <v>15724.728777823491</v>
      </c>
      <c r="V61" s="45">
        <v>267.98</v>
      </c>
      <c r="W61" s="98">
        <v>15724.728777823491</v>
      </c>
      <c r="X61" s="45"/>
      <c r="Y61" s="98"/>
      <c r="Z61" s="45"/>
      <c r="AA61" s="45"/>
      <c r="AB61" s="45">
        <v>75.81</v>
      </c>
      <c r="AC61" s="126">
        <v>4448.4352886290089</v>
      </c>
      <c r="AD61" s="125">
        <v>23.07</v>
      </c>
      <c r="AE61" s="126">
        <v>1295.0397944867691</v>
      </c>
      <c r="AF61" s="74"/>
      <c r="AG61" s="341"/>
      <c r="AH61" s="45">
        <v>56.67</v>
      </c>
      <c r="AI61" s="444">
        <v>3325.3242026989269</v>
      </c>
      <c r="AJ61" s="518"/>
      <c r="AK61" s="519"/>
      <c r="AL61" s="159">
        <v>267.98</v>
      </c>
      <c r="AM61" s="98">
        <v>47174</v>
      </c>
      <c r="AN61" s="453">
        <f>AL61+AM61</f>
        <v>47441.98</v>
      </c>
      <c r="AO61" s="623"/>
      <c r="AP61" s="620"/>
    </row>
    <row r="62" spans="1:45" s="31" customFormat="1">
      <c r="A62" s="391"/>
      <c r="B62" s="391"/>
      <c r="C62" s="39"/>
      <c r="D62" s="40"/>
      <c r="E62" s="41"/>
      <c r="F62" s="42"/>
      <c r="G62" s="42"/>
      <c r="H62" s="43"/>
      <c r="I62" s="44"/>
      <c r="J62" s="44"/>
      <c r="K62" s="44"/>
      <c r="L62" s="44"/>
      <c r="M62" s="44"/>
      <c r="N62" s="44"/>
      <c r="O62" s="44"/>
      <c r="P62" s="44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</row>
    <row r="63" spans="1:45" s="94" customFormat="1">
      <c r="A63" s="87"/>
      <c r="B63" s="87"/>
      <c r="C63" s="88"/>
      <c r="D63" s="89"/>
      <c r="E63" s="90"/>
      <c r="F63" s="91"/>
      <c r="G63" s="91"/>
      <c r="H63" s="92"/>
      <c r="I63" s="93"/>
      <c r="J63" s="93"/>
      <c r="K63" s="93"/>
      <c r="L63" s="93"/>
      <c r="M63" s="93"/>
      <c r="N63" s="93"/>
      <c r="O63" s="93"/>
      <c r="P63" s="93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</row>
    <row r="64" spans="1:45" s="31" customFormat="1" ht="13.5" thickBot="1">
      <c r="A64" s="50"/>
      <c r="B64" s="50"/>
      <c r="C64" s="51"/>
      <c r="D64" s="52"/>
      <c r="E64" s="53"/>
      <c r="F64" s="54"/>
      <c r="G64" s="54"/>
      <c r="H64" s="55"/>
      <c r="I64" s="56"/>
      <c r="J64" s="56"/>
      <c r="K64" s="56"/>
      <c r="L64" s="56"/>
      <c r="M64" s="56"/>
      <c r="N64" s="56"/>
      <c r="O64" s="56"/>
      <c r="P64" s="56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spans="1:48" s="31" customFormat="1">
      <c r="A65" s="499" t="s">
        <v>20</v>
      </c>
      <c r="B65" s="216" t="s">
        <v>293</v>
      </c>
      <c r="C65" s="36" t="s">
        <v>293</v>
      </c>
      <c r="D65" s="21" t="s">
        <v>21</v>
      </c>
      <c r="E65" s="20">
        <f>6000000/340.75</f>
        <v>17608.217168011739</v>
      </c>
      <c r="F65" s="533" t="s">
        <v>285</v>
      </c>
      <c r="G65" s="605" t="s">
        <v>192</v>
      </c>
      <c r="H65" s="18">
        <v>1157.8399999999999</v>
      </c>
      <c r="I65" s="22">
        <v>331.01</v>
      </c>
      <c r="J65" s="22"/>
      <c r="K65" s="22"/>
      <c r="L65" s="22"/>
      <c r="M65" s="22"/>
      <c r="N65" s="22"/>
      <c r="O65" s="22"/>
      <c r="P65" s="22"/>
      <c r="Q65" s="18"/>
      <c r="R65" s="18"/>
      <c r="S65" s="18"/>
      <c r="T65" s="18"/>
      <c r="U65" s="18"/>
      <c r="V65" s="73"/>
      <c r="W65" s="73"/>
      <c r="X65" s="46" t="s">
        <v>22</v>
      </c>
      <c r="Y65" s="18">
        <v>0.67</v>
      </c>
      <c r="Z65" s="73"/>
      <c r="AA65" s="73"/>
      <c r="AB65" s="18">
        <f>Y65</f>
        <v>0.67</v>
      </c>
      <c r="AC65" s="22">
        <v>16</v>
      </c>
      <c r="AD65" s="22">
        <v>49.21</v>
      </c>
      <c r="AE65" s="22">
        <v>1142</v>
      </c>
      <c r="AF65" s="83"/>
      <c r="AG65" s="83"/>
      <c r="AH65" s="68">
        <v>262.81</v>
      </c>
      <c r="AI65" s="68">
        <v>6098</v>
      </c>
      <c r="AJ65" s="75">
        <v>646.32000000000005</v>
      </c>
      <c r="AK65" s="76">
        <v>7642</v>
      </c>
      <c r="AL65" s="22">
        <v>312.69</v>
      </c>
      <c r="AM65" s="22">
        <v>7255</v>
      </c>
      <c r="AN65" s="85">
        <f>U65+AC65+AE65+AM65</f>
        <v>8413</v>
      </c>
      <c r="AO65" s="524">
        <v>45573</v>
      </c>
      <c r="AP65" s="612">
        <f>AN65+AN66+AN67</f>
        <v>16713</v>
      </c>
    </row>
    <row r="66" spans="1:48" s="31" customFormat="1" ht="15" customHeight="1">
      <c r="A66" s="500"/>
      <c r="B66" s="327"/>
      <c r="C66" s="317"/>
      <c r="D66" s="15" t="s">
        <v>31</v>
      </c>
      <c r="E66" s="57"/>
      <c r="F66" s="534"/>
      <c r="G66" s="605"/>
      <c r="H66" s="18">
        <v>547.98</v>
      </c>
      <c r="I66" s="30">
        <v>0</v>
      </c>
      <c r="J66" s="389"/>
      <c r="K66" s="389"/>
      <c r="L66" s="389"/>
      <c r="M66" s="389"/>
      <c r="N66" s="389"/>
      <c r="O66" s="389"/>
      <c r="P66" s="404"/>
      <c r="Q66" s="18"/>
      <c r="R66" s="18"/>
      <c r="S66" s="18"/>
      <c r="T66" s="18"/>
      <c r="U66" s="18"/>
      <c r="V66" s="73"/>
      <c r="W66" s="73"/>
      <c r="X66" s="81"/>
      <c r="Y66" s="73"/>
      <c r="Z66" s="73"/>
      <c r="AA66" s="73"/>
      <c r="AB66" s="73"/>
      <c r="AC66" s="81"/>
      <c r="AD66" s="22">
        <v>7.22</v>
      </c>
      <c r="AE66" s="22">
        <v>168</v>
      </c>
      <c r="AF66" s="82"/>
      <c r="AG66" s="82"/>
      <c r="AH66" s="17">
        <v>164.39</v>
      </c>
      <c r="AI66" s="17">
        <v>3884</v>
      </c>
      <c r="AJ66" s="77">
        <v>383.59</v>
      </c>
      <c r="AK66" s="78">
        <v>4535</v>
      </c>
      <c r="AL66" s="22">
        <v>171.61</v>
      </c>
      <c r="AM66" s="22">
        <v>3982</v>
      </c>
      <c r="AN66" s="85">
        <f t="shared" ref="AN66:AN67" si="5">U66+AC66+AE66+AM66</f>
        <v>4150</v>
      </c>
      <c r="AO66" s="525"/>
      <c r="AP66" s="613"/>
    </row>
    <row r="67" spans="1:48" s="31" customFormat="1" ht="15.75" customHeight="1" thickBot="1">
      <c r="A67" s="501"/>
      <c r="B67" s="329"/>
      <c r="C67" s="318"/>
      <c r="D67" s="47" t="s">
        <v>32</v>
      </c>
      <c r="E67" s="48"/>
      <c r="F67" s="535"/>
      <c r="G67" s="606"/>
      <c r="H67" s="49">
        <v>616.67999999999995</v>
      </c>
      <c r="I67" s="58">
        <v>0</v>
      </c>
      <c r="J67" s="390"/>
      <c r="K67" s="390"/>
      <c r="L67" s="390"/>
      <c r="M67" s="390"/>
      <c r="N67" s="390"/>
      <c r="O67" s="390"/>
      <c r="P67" s="403"/>
      <c r="Q67" s="45"/>
      <c r="R67" s="45"/>
      <c r="S67" s="45"/>
      <c r="T67" s="45"/>
      <c r="U67" s="45"/>
      <c r="V67" s="74"/>
      <c r="W67" s="74"/>
      <c r="X67" s="74"/>
      <c r="Y67" s="74"/>
      <c r="Z67" s="74"/>
      <c r="AA67" s="74"/>
      <c r="AB67" s="74"/>
      <c r="AC67" s="74"/>
      <c r="AD67" s="45">
        <v>7.22</v>
      </c>
      <c r="AE67" s="45">
        <v>168</v>
      </c>
      <c r="AF67" s="74"/>
      <c r="AG67" s="74"/>
      <c r="AH67" s="45">
        <v>164.39</v>
      </c>
      <c r="AI67" s="45">
        <v>3884</v>
      </c>
      <c r="AJ67" s="79">
        <v>383.59</v>
      </c>
      <c r="AK67" s="80">
        <v>4535</v>
      </c>
      <c r="AL67" s="45">
        <v>171.61</v>
      </c>
      <c r="AM67" s="45">
        <v>3982</v>
      </c>
      <c r="AN67" s="64">
        <f t="shared" si="5"/>
        <v>4150</v>
      </c>
      <c r="AO67" s="526"/>
      <c r="AP67" s="614"/>
    </row>
    <row r="68" spans="1:48" s="31" customFormat="1">
      <c r="A68" s="38"/>
      <c r="B68" s="38"/>
      <c r="C68" s="39"/>
      <c r="D68" s="40"/>
      <c r="E68" s="41"/>
      <c r="F68" s="42"/>
      <c r="G68" s="42"/>
      <c r="H68" s="43"/>
      <c r="I68" s="44"/>
      <c r="J68" s="44"/>
      <c r="K68" s="44"/>
      <c r="L68" s="44"/>
      <c r="M68" s="44"/>
      <c r="N68" s="44"/>
      <c r="O68" s="44"/>
      <c r="P68" s="44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</row>
    <row r="69" spans="1:48" s="94" customFormat="1">
      <c r="A69" s="87"/>
      <c r="B69" s="87"/>
      <c r="C69" s="88"/>
      <c r="D69" s="89"/>
      <c r="E69" s="90"/>
      <c r="F69" s="91"/>
      <c r="G69" s="91"/>
      <c r="H69" s="92"/>
      <c r="I69" s="93"/>
      <c r="J69" s="93"/>
      <c r="K69" s="93"/>
      <c r="L69" s="93"/>
      <c r="M69" s="93"/>
      <c r="N69" s="93"/>
      <c r="O69" s="93"/>
      <c r="P69" s="93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</row>
    <row r="70" spans="1:48" s="31" customFormat="1" ht="13.5" thickBot="1">
      <c r="A70" s="38"/>
      <c r="B70" s="38"/>
      <c r="C70" s="39"/>
      <c r="D70" s="101"/>
      <c r="E70" s="53"/>
      <c r="F70" s="101"/>
      <c r="G70" s="41"/>
      <c r="H70" s="4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40"/>
      <c r="V70" s="43"/>
      <c r="W70" s="44"/>
      <c r="X70" s="43"/>
      <c r="Y70" s="102"/>
      <c r="Z70" s="43"/>
      <c r="AA70" s="102"/>
      <c r="AB70" s="43"/>
      <c r="AC70" s="43"/>
      <c r="AD70" s="43"/>
      <c r="AE70" s="103"/>
      <c r="AF70" s="44"/>
      <c r="AG70" s="44"/>
      <c r="AH70" s="44"/>
      <c r="AI70" s="44"/>
      <c r="AJ70" s="44"/>
      <c r="AK70" s="44"/>
      <c r="AL70" s="44"/>
      <c r="AM70" s="44"/>
      <c r="AN70" s="44"/>
      <c r="AO70" s="103"/>
      <c r="AP70" s="103"/>
      <c r="AQ70" s="44"/>
      <c r="AR70" s="44"/>
      <c r="AT70" s="104"/>
      <c r="AU70" s="101"/>
      <c r="AV70" s="59"/>
    </row>
    <row r="71" spans="1:48" s="31" customFormat="1" ht="12.75" customHeight="1">
      <c r="A71" s="594" t="s">
        <v>48</v>
      </c>
      <c r="B71" s="161">
        <v>5892</v>
      </c>
      <c r="C71" s="105">
        <v>30196</v>
      </c>
      <c r="D71" s="130" t="s">
        <v>49</v>
      </c>
      <c r="E71" s="129">
        <v>0</v>
      </c>
      <c r="F71" s="533" t="s">
        <v>311</v>
      </c>
      <c r="G71" s="536" t="s">
        <v>203</v>
      </c>
      <c r="H71" s="106"/>
      <c r="I71" s="107"/>
      <c r="J71" s="256"/>
      <c r="K71" s="256"/>
      <c r="L71" s="256"/>
      <c r="M71" s="256"/>
      <c r="N71" s="256"/>
      <c r="O71" s="256"/>
      <c r="P71" s="256"/>
      <c r="Q71" s="106"/>
      <c r="R71" s="106"/>
      <c r="S71" s="106"/>
      <c r="T71" s="106"/>
      <c r="U71" s="111"/>
      <c r="V71" s="106"/>
      <c r="W71" s="111"/>
      <c r="X71" s="108"/>
      <c r="Y71" s="109"/>
      <c r="Z71" s="108"/>
      <c r="AA71" s="109"/>
      <c r="AB71" s="108"/>
      <c r="AC71" s="108"/>
      <c r="AD71" s="108"/>
      <c r="AE71" s="110"/>
      <c r="AF71" s="111"/>
      <c r="AG71" s="111"/>
      <c r="AH71" s="111"/>
      <c r="AI71" s="111"/>
      <c r="AJ71" s="111"/>
      <c r="AK71" s="111"/>
      <c r="AL71" s="111"/>
      <c r="AM71" s="111"/>
      <c r="AN71" s="111"/>
      <c r="AO71" s="110"/>
      <c r="AP71" s="112"/>
      <c r="AQ71" s="44"/>
      <c r="AR71" s="44"/>
      <c r="AT71" s="19"/>
      <c r="AU71" s="104"/>
      <c r="AV71" s="101"/>
    </row>
    <row r="72" spans="1:48" s="31" customFormat="1" ht="15" customHeight="1">
      <c r="A72" s="595"/>
      <c r="B72" s="163"/>
      <c r="C72" s="113"/>
      <c r="D72" s="131" t="s">
        <v>50</v>
      </c>
      <c r="E72" s="132">
        <v>9782.34</v>
      </c>
      <c r="F72" s="534"/>
      <c r="G72" s="537"/>
      <c r="H72" s="114">
        <v>165.35093176815849</v>
      </c>
      <c r="I72" s="30">
        <v>1.85</v>
      </c>
      <c r="J72" s="411"/>
      <c r="K72" s="411"/>
      <c r="L72" s="411"/>
      <c r="M72" s="411"/>
      <c r="N72" s="411"/>
      <c r="O72" s="411"/>
      <c r="P72" s="411"/>
      <c r="Q72" s="136"/>
      <c r="R72" s="136"/>
      <c r="S72" s="136"/>
      <c r="T72" s="136"/>
      <c r="U72" s="137"/>
      <c r="V72" s="136"/>
      <c r="W72" s="137"/>
      <c r="X72" s="18" t="s">
        <v>44</v>
      </c>
      <c r="Y72" s="115"/>
      <c r="Z72" s="18" t="s">
        <v>44</v>
      </c>
      <c r="AA72" s="115"/>
      <c r="AB72" s="116"/>
      <c r="AC72" s="115"/>
      <c r="AD72" s="18">
        <v>16.906821716801172</v>
      </c>
      <c r="AE72" s="115">
        <v>26489</v>
      </c>
      <c r="AF72" s="137"/>
      <c r="AG72" s="137"/>
      <c r="AH72" s="18">
        <v>48.71606456346295</v>
      </c>
      <c r="AI72" s="115">
        <v>76320</v>
      </c>
      <c r="AJ72" s="18">
        <v>97.879182685253113</v>
      </c>
      <c r="AK72" s="115">
        <v>78006</v>
      </c>
      <c r="AL72" s="18">
        <v>65.622886280264126</v>
      </c>
      <c r="AM72" s="115">
        <v>102793</v>
      </c>
      <c r="AN72" s="115">
        <f>AK72+AM72</f>
        <v>180799</v>
      </c>
      <c r="AO72" s="539">
        <v>45924</v>
      </c>
      <c r="AP72" s="558">
        <f>AN72+AN73+AN74+AN75+AN76+AN77</f>
        <v>426931</v>
      </c>
      <c r="AQ72" s="44"/>
      <c r="AR72" s="44"/>
      <c r="AT72" s="19"/>
      <c r="AU72" s="101"/>
      <c r="AV72" s="101"/>
    </row>
    <row r="73" spans="1:48" s="31" customFormat="1" ht="15" customHeight="1">
      <c r="A73" s="595"/>
      <c r="B73" s="163"/>
      <c r="C73" s="117"/>
      <c r="D73" s="131" t="s">
        <v>51</v>
      </c>
      <c r="E73" s="132">
        <v>6521.56</v>
      </c>
      <c r="F73" s="534"/>
      <c r="G73" s="537"/>
      <c r="H73" s="114">
        <v>130.93012619222304</v>
      </c>
      <c r="I73" s="30">
        <v>0</v>
      </c>
      <c r="J73" s="411"/>
      <c r="K73" s="411"/>
      <c r="L73" s="411"/>
      <c r="M73" s="411"/>
      <c r="N73" s="411"/>
      <c r="O73" s="411"/>
      <c r="P73" s="411"/>
      <c r="Q73" s="136"/>
      <c r="R73" s="136"/>
      <c r="S73" s="136"/>
      <c r="T73" s="136"/>
      <c r="U73" s="137"/>
      <c r="V73" s="136"/>
      <c r="W73" s="137"/>
      <c r="X73" s="18" t="s">
        <v>44</v>
      </c>
      <c r="Y73" s="115"/>
      <c r="Z73" s="18" t="s">
        <v>44</v>
      </c>
      <c r="AA73" s="18"/>
      <c r="AB73" s="18">
        <v>50.542099779897292</v>
      </c>
      <c r="AC73" s="115">
        <v>79171</v>
      </c>
      <c r="AD73" s="18">
        <v>10.342870139398388</v>
      </c>
      <c r="AE73" s="115">
        <v>16198</v>
      </c>
      <c r="AF73" s="137"/>
      <c r="AG73" s="137"/>
      <c r="AH73" s="18">
        <v>24.063583272193689</v>
      </c>
      <c r="AI73" s="115">
        <v>37690</v>
      </c>
      <c r="AJ73" s="18">
        <v>45.98157300073369</v>
      </c>
      <c r="AK73" s="115">
        <v>36644</v>
      </c>
      <c r="AL73" s="18">
        <v>84.948553191489353</v>
      </c>
      <c r="AM73" s="115">
        <v>133074</v>
      </c>
      <c r="AN73" s="115">
        <f t="shared" ref="AN73:AN77" si="6">AK73+AM73</f>
        <v>169718</v>
      </c>
      <c r="AO73" s="525"/>
      <c r="AP73" s="559"/>
      <c r="AQ73" s="44"/>
      <c r="AR73" s="44"/>
      <c r="AT73" s="19"/>
      <c r="AU73" s="104"/>
      <c r="AV73" s="101"/>
    </row>
    <row r="74" spans="1:48" s="31" customFormat="1" ht="15" customHeight="1">
      <c r="A74" s="595"/>
      <c r="B74" s="163"/>
      <c r="C74" s="37"/>
      <c r="D74" s="131" t="s">
        <v>45</v>
      </c>
      <c r="E74" s="132"/>
      <c r="F74" s="534"/>
      <c r="G74" s="537"/>
      <c r="H74" s="114">
        <v>8.6573734409391054</v>
      </c>
      <c r="I74" s="30">
        <v>0</v>
      </c>
      <c r="J74" s="411"/>
      <c r="K74" s="411"/>
      <c r="L74" s="411"/>
      <c r="M74" s="411"/>
      <c r="N74" s="411"/>
      <c r="O74" s="411"/>
      <c r="P74" s="411"/>
      <c r="Q74" s="136"/>
      <c r="R74" s="136"/>
      <c r="S74" s="136"/>
      <c r="T74" s="136"/>
      <c r="U74" s="137"/>
      <c r="V74" s="136"/>
      <c r="W74" s="137"/>
      <c r="X74" s="18" t="s">
        <v>44</v>
      </c>
      <c r="Y74" s="115"/>
      <c r="Z74" s="18" t="s">
        <v>44</v>
      </c>
      <c r="AA74" s="18"/>
      <c r="AB74" s="18">
        <v>0</v>
      </c>
      <c r="AC74" s="115"/>
      <c r="AD74" s="18">
        <v>8.0704328686720464E-2</v>
      </c>
      <c r="AE74" s="115">
        <v>125</v>
      </c>
      <c r="AF74" s="137"/>
      <c r="AG74" s="137"/>
      <c r="AH74" s="18">
        <v>2.5972120322817314</v>
      </c>
      <c r="AI74" s="115">
        <v>4073</v>
      </c>
      <c r="AJ74" s="18">
        <v>5.9794570799706532</v>
      </c>
      <c r="AK74" s="115">
        <v>4766</v>
      </c>
      <c r="AL74" s="18">
        <v>2.6779163609684518</v>
      </c>
      <c r="AM74" s="115">
        <v>4198</v>
      </c>
      <c r="AN74" s="115">
        <f t="shared" si="6"/>
        <v>8964</v>
      </c>
      <c r="AO74" s="525"/>
      <c r="AP74" s="559"/>
      <c r="AQ74" s="24"/>
      <c r="AR74" s="24" t="s">
        <v>53</v>
      </c>
      <c r="AT74" s="19"/>
      <c r="AU74" s="104"/>
      <c r="AV74" s="101"/>
    </row>
    <row r="75" spans="1:48" s="31" customFormat="1" ht="15" customHeight="1">
      <c r="A75" s="595"/>
      <c r="B75" s="163"/>
      <c r="C75" s="118"/>
      <c r="D75" s="131" t="s">
        <v>52</v>
      </c>
      <c r="E75" s="132">
        <v>163.04</v>
      </c>
      <c r="F75" s="534"/>
      <c r="G75" s="537"/>
      <c r="H75" s="119">
        <v>12.113763756419662</v>
      </c>
      <c r="I75" s="30">
        <v>0</v>
      </c>
      <c r="J75" s="392"/>
      <c r="K75" s="392"/>
      <c r="L75" s="392"/>
      <c r="M75" s="392"/>
      <c r="N75" s="392"/>
      <c r="O75" s="392"/>
      <c r="P75" s="402"/>
      <c r="Q75" s="138"/>
      <c r="R75" s="138"/>
      <c r="S75" s="138"/>
      <c r="T75" s="138"/>
      <c r="U75" s="137"/>
      <c r="V75" s="138"/>
      <c r="W75" s="137"/>
      <c r="X75" s="18" t="s">
        <v>44</v>
      </c>
      <c r="Y75" s="120"/>
      <c r="Z75" s="18" t="s">
        <v>44</v>
      </c>
      <c r="AA75" s="65"/>
      <c r="AB75" s="65">
        <v>2.1194864269992664</v>
      </c>
      <c r="AC75" s="120">
        <v>3321</v>
      </c>
      <c r="AD75" s="65">
        <v>0.62900220102714599</v>
      </c>
      <c r="AE75" s="120">
        <v>987</v>
      </c>
      <c r="AF75" s="137"/>
      <c r="AG75" s="137"/>
      <c r="AH75" s="65">
        <v>2.9982831988261185</v>
      </c>
      <c r="AI75" s="120">
        <v>4699</v>
      </c>
      <c r="AJ75" s="65">
        <v>6.3669919295671304</v>
      </c>
      <c r="AK75" s="120">
        <v>5077</v>
      </c>
      <c r="AL75" s="65">
        <v>5.7467718268525312</v>
      </c>
      <c r="AM75" s="120">
        <v>9007</v>
      </c>
      <c r="AN75" s="115">
        <f t="shared" si="6"/>
        <v>14084</v>
      </c>
      <c r="AO75" s="525"/>
      <c r="AP75" s="559"/>
      <c r="AQ75" s="209"/>
      <c r="AR75" s="209" t="s">
        <v>72</v>
      </c>
      <c r="AT75" s="19"/>
      <c r="AU75" s="104"/>
      <c r="AV75" s="101"/>
    </row>
    <row r="76" spans="1:48" s="31" customFormat="1" ht="15" customHeight="1">
      <c r="A76" s="595"/>
      <c r="B76" s="163"/>
      <c r="C76" s="12"/>
      <c r="D76" s="131" t="s">
        <v>46</v>
      </c>
      <c r="E76" s="15"/>
      <c r="F76" s="534"/>
      <c r="G76" s="537"/>
      <c r="H76" s="121">
        <v>4.4020542920029344</v>
      </c>
      <c r="I76" s="30">
        <v>0</v>
      </c>
      <c r="J76" s="412"/>
      <c r="K76" s="412"/>
      <c r="L76" s="412"/>
      <c r="M76" s="412"/>
      <c r="N76" s="412"/>
      <c r="O76" s="412"/>
      <c r="P76" s="412"/>
      <c r="Q76" s="139"/>
      <c r="R76" s="139"/>
      <c r="S76" s="139"/>
      <c r="T76" s="139"/>
      <c r="U76" s="137"/>
      <c r="V76" s="139"/>
      <c r="W76" s="137"/>
      <c r="X76" s="18" t="s">
        <v>44</v>
      </c>
      <c r="Y76" s="122"/>
      <c r="Z76" s="18" t="s">
        <v>44</v>
      </c>
      <c r="AA76" s="122"/>
      <c r="AB76" s="116"/>
      <c r="AC76" s="122"/>
      <c r="AD76" s="16">
        <v>0.66764490095377838</v>
      </c>
      <c r="AE76" s="122">
        <v>1050</v>
      </c>
      <c r="AF76" s="137"/>
      <c r="AG76" s="137"/>
      <c r="AH76" s="16">
        <v>1.1445341159207629</v>
      </c>
      <c r="AI76" s="122">
        <v>1786</v>
      </c>
      <c r="AJ76" s="16">
        <v>2.5898752751283931</v>
      </c>
      <c r="AK76" s="122">
        <v>2064</v>
      </c>
      <c r="AL76" s="16">
        <v>1.8121790168745415</v>
      </c>
      <c r="AM76" s="122">
        <v>2835</v>
      </c>
      <c r="AN76" s="115">
        <f t="shared" si="6"/>
        <v>4899</v>
      </c>
      <c r="AO76" s="525"/>
      <c r="AP76" s="559"/>
      <c r="AQ76" s="44"/>
      <c r="AT76" s="19"/>
      <c r="AU76" s="104"/>
      <c r="AV76" s="101"/>
    </row>
    <row r="77" spans="1:48" s="31" customFormat="1" ht="15.75" customHeight="1" thickBot="1">
      <c r="A77" s="596"/>
      <c r="B77" s="164"/>
      <c r="C77" s="123"/>
      <c r="D77" s="133" t="s">
        <v>47</v>
      </c>
      <c r="E77" s="134"/>
      <c r="F77" s="535"/>
      <c r="G77" s="538"/>
      <c r="H77" s="124">
        <v>46.397652237710929</v>
      </c>
      <c r="I77" s="58">
        <v>0</v>
      </c>
      <c r="J77" s="413"/>
      <c r="K77" s="413"/>
      <c r="L77" s="413"/>
      <c r="M77" s="413"/>
      <c r="N77" s="413"/>
      <c r="O77" s="413"/>
      <c r="P77" s="413"/>
      <c r="Q77" s="140"/>
      <c r="R77" s="140"/>
      <c r="S77" s="140"/>
      <c r="T77" s="140"/>
      <c r="U77" s="141"/>
      <c r="V77" s="140"/>
      <c r="W77" s="141"/>
      <c r="X77" s="61" t="s">
        <v>44</v>
      </c>
      <c r="Y77" s="126"/>
      <c r="Z77" s="61" t="s">
        <v>44</v>
      </c>
      <c r="AA77" s="126"/>
      <c r="AB77" s="127"/>
      <c r="AC77" s="126"/>
      <c r="AD77" s="45">
        <v>1.4306676449009539</v>
      </c>
      <c r="AE77" s="126">
        <v>2240</v>
      </c>
      <c r="AF77" s="141"/>
      <c r="AG77" s="141"/>
      <c r="AH77" s="125">
        <v>13.51430667644901</v>
      </c>
      <c r="AI77" s="126">
        <v>21163</v>
      </c>
      <c r="AJ77" s="125">
        <v>31.452677916360969</v>
      </c>
      <c r="AK77" s="126">
        <v>25064</v>
      </c>
      <c r="AL77" s="125">
        <v>14.944974321349964</v>
      </c>
      <c r="AM77" s="126">
        <v>23403</v>
      </c>
      <c r="AN77" s="142">
        <f t="shared" si="6"/>
        <v>48467</v>
      </c>
      <c r="AO77" s="526"/>
      <c r="AP77" s="560"/>
      <c r="AQ77" s="44"/>
      <c r="AT77" s="19"/>
      <c r="AU77" s="128"/>
      <c r="AV77" s="128"/>
    </row>
    <row r="78" spans="1:48" s="31" customFormat="1">
      <c r="A78" s="38"/>
      <c r="B78" s="38"/>
      <c r="C78" s="39"/>
      <c r="D78" s="101"/>
      <c r="E78" s="101"/>
      <c r="F78" s="101"/>
      <c r="G78" s="41"/>
      <c r="H78" s="41"/>
      <c r="I78" s="44"/>
      <c r="J78" s="44"/>
      <c r="K78" s="44"/>
      <c r="L78" s="44"/>
      <c r="M78" s="44"/>
      <c r="N78" s="44"/>
      <c r="O78" s="44"/>
      <c r="P78" s="44"/>
      <c r="Q78" s="101"/>
      <c r="R78" s="101"/>
      <c r="S78" s="101"/>
      <c r="T78" s="101"/>
      <c r="U78" s="40"/>
      <c r="V78" s="43"/>
      <c r="W78" s="43"/>
      <c r="X78" s="43"/>
      <c r="Y78" s="102"/>
      <c r="Z78" s="43"/>
      <c r="AA78" s="102"/>
      <c r="AB78" s="43"/>
      <c r="AC78" s="43"/>
      <c r="AD78" s="43"/>
      <c r="AE78" s="102"/>
      <c r="AF78" s="43"/>
      <c r="AG78" s="43"/>
      <c r="AH78" s="43"/>
      <c r="AI78" s="43"/>
      <c r="AJ78" s="43"/>
      <c r="AK78" s="43"/>
      <c r="AL78" s="43"/>
      <c r="AM78" s="43"/>
      <c r="AN78" s="43"/>
      <c r="AO78" s="102"/>
      <c r="AP78" s="102"/>
      <c r="AQ78" s="44"/>
      <c r="AT78" s="19"/>
      <c r="AU78" s="104"/>
      <c r="AV78" s="101"/>
    </row>
    <row r="79" spans="1:48" s="94" customFormat="1">
      <c r="A79" s="87"/>
      <c r="B79" s="87"/>
      <c r="C79" s="88"/>
      <c r="D79" s="89"/>
      <c r="E79" s="90"/>
      <c r="F79" s="91"/>
      <c r="G79" s="91"/>
      <c r="H79" s="92"/>
      <c r="I79" s="93"/>
      <c r="J79" s="93"/>
      <c r="K79" s="93"/>
      <c r="L79" s="93"/>
      <c r="M79" s="93"/>
      <c r="N79" s="93"/>
      <c r="O79" s="93"/>
      <c r="P79" s="93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</row>
    <row r="80" spans="1:48" s="31" customFormat="1" ht="13.5" thickBot="1">
      <c r="A80" s="38"/>
      <c r="B80" s="38"/>
      <c r="C80" s="39"/>
      <c r="D80" s="101"/>
      <c r="E80" s="53"/>
      <c r="F80" s="101"/>
      <c r="G80" s="41"/>
      <c r="H80" s="4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40"/>
      <c r="V80" s="43"/>
      <c r="W80" s="44"/>
      <c r="X80" s="43"/>
      <c r="Y80" s="102"/>
      <c r="Z80" s="43"/>
      <c r="AA80" s="102"/>
      <c r="AB80" s="43"/>
      <c r="AC80" s="43"/>
      <c r="AD80" s="43"/>
      <c r="AE80" s="103"/>
      <c r="AF80" s="44"/>
      <c r="AG80" s="44"/>
      <c r="AH80" s="44"/>
      <c r="AI80" s="44"/>
      <c r="AJ80" s="44"/>
      <c r="AK80" s="44"/>
      <c r="AL80" s="44"/>
      <c r="AM80" s="44"/>
      <c r="AN80" s="44"/>
      <c r="AO80" s="103"/>
      <c r="AP80" s="103"/>
      <c r="AQ80" s="44"/>
      <c r="AT80" s="104"/>
      <c r="AU80" s="101"/>
      <c r="AV80" s="59"/>
    </row>
    <row r="81" spans="1:48" s="31" customFormat="1" ht="12.75" customHeight="1">
      <c r="A81" s="594" t="s">
        <v>294</v>
      </c>
      <c r="B81" s="161">
        <v>6001</v>
      </c>
      <c r="C81" s="105">
        <v>30196</v>
      </c>
      <c r="D81" s="130" t="s">
        <v>49</v>
      </c>
      <c r="E81" s="129">
        <v>0</v>
      </c>
      <c r="F81" s="533" t="s">
        <v>312</v>
      </c>
      <c r="G81" s="536" t="s">
        <v>120</v>
      </c>
      <c r="H81" s="106"/>
      <c r="I81" s="107"/>
      <c r="J81" s="256"/>
      <c r="K81" s="256"/>
      <c r="L81" s="256"/>
      <c r="M81" s="256"/>
      <c r="N81" s="256"/>
      <c r="O81" s="256"/>
      <c r="P81" s="256"/>
      <c r="Q81" s="106"/>
      <c r="R81" s="106"/>
      <c r="S81" s="106"/>
      <c r="T81" s="106"/>
      <c r="U81" s="111"/>
      <c r="V81" s="106"/>
      <c r="W81" s="111"/>
      <c r="X81" s="108"/>
      <c r="Y81" s="109"/>
      <c r="Z81" s="108"/>
      <c r="AA81" s="109"/>
      <c r="AB81" s="108"/>
      <c r="AC81" s="108"/>
      <c r="AD81" s="108"/>
      <c r="AE81" s="110"/>
      <c r="AF81" s="111"/>
      <c r="AG81" s="111"/>
      <c r="AH81" s="111"/>
      <c r="AI81" s="111"/>
      <c r="AJ81" s="111"/>
      <c r="AK81" s="111"/>
      <c r="AL81" s="111"/>
      <c r="AM81" s="111"/>
      <c r="AN81" s="111"/>
      <c r="AO81" s="110"/>
      <c r="AP81" s="112"/>
      <c r="AQ81" s="44"/>
      <c r="AT81" s="19"/>
      <c r="AU81" s="104"/>
      <c r="AV81" s="101"/>
    </row>
    <row r="82" spans="1:48" s="31" customFormat="1" ht="15" customHeight="1">
      <c r="A82" s="595"/>
      <c r="B82" s="163"/>
      <c r="C82" s="113"/>
      <c r="D82" s="131" t="s">
        <v>54</v>
      </c>
      <c r="E82" s="132">
        <v>45650.931768158473</v>
      </c>
      <c r="F82" s="534"/>
      <c r="G82" s="537"/>
      <c r="H82" s="114">
        <v>180595.55000000002</v>
      </c>
      <c r="I82" s="30">
        <v>1.85</v>
      </c>
      <c r="J82" s="411"/>
      <c r="K82" s="411"/>
      <c r="L82" s="411"/>
      <c r="M82" s="411"/>
      <c r="N82" s="411"/>
      <c r="O82" s="411"/>
      <c r="P82" s="411"/>
      <c r="Q82" s="136"/>
      <c r="R82" s="136"/>
      <c r="S82" s="136"/>
      <c r="T82" s="136"/>
      <c r="U82" s="137"/>
      <c r="V82" s="136"/>
      <c r="W82" s="137"/>
      <c r="X82" s="18" t="s">
        <v>44</v>
      </c>
      <c r="Y82" s="115"/>
      <c r="Z82" s="18" t="s">
        <v>44</v>
      </c>
      <c r="AA82" s="115"/>
      <c r="AB82" s="116">
        <v>0</v>
      </c>
      <c r="AC82" s="115"/>
      <c r="AD82" s="18">
        <v>71.232083639031543</v>
      </c>
      <c r="AE82" s="115">
        <v>105922.65134657433</v>
      </c>
      <c r="AF82" s="137"/>
      <c r="AG82" s="137"/>
      <c r="AH82" s="18">
        <v>158.12667644900955</v>
      </c>
      <c r="AI82" s="115">
        <v>235142.45146849571</v>
      </c>
      <c r="AJ82" s="18">
        <v>298.78665443873814</v>
      </c>
      <c r="AK82" s="115">
        <v>226043.23621411904</v>
      </c>
      <c r="AL82" s="18">
        <v>229.35876008804107</v>
      </c>
      <c r="AM82" s="115">
        <v>341068.20129282743</v>
      </c>
      <c r="AN82" s="115">
        <f>AK82+AM82</f>
        <v>567111.4375069465</v>
      </c>
      <c r="AO82" s="539">
        <v>45925</v>
      </c>
      <c r="AP82" s="558">
        <f>AN82+AN83+AN84+AN85+AN86+AN87+AN88+AN89</f>
        <v>1576335.6567582705</v>
      </c>
      <c r="AQ82" s="44"/>
      <c r="AT82" s="19"/>
      <c r="AU82" s="101"/>
      <c r="AV82" s="101"/>
    </row>
    <row r="83" spans="1:48" s="31" customFormat="1" ht="15" customHeight="1">
      <c r="A83" s="595"/>
      <c r="B83" s="163"/>
      <c r="C83" s="117"/>
      <c r="D83" s="131" t="s">
        <v>55</v>
      </c>
      <c r="E83" s="132">
        <v>9130.1863536316941</v>
      </c>
      <c r="F83" s="534"/>
      <c r="G83" s="537"/>
      <c r="H83" s="114">
        <v>60012.220250000006</v>
      </c>
      <c r="I83" s="30">
        <v>0</v>
      </c>
      <c r="J83" s="411"/>
      <c r="K83" s="411"/>
      <c r="L83" s="411"/>
      <c r="M83" s="411"/>
      <c r="N83" s="411"/>
      <c r="O83" s="411"/>
      <c r="P83" s="411"/>
      <c r="Q83" s="136"/>
      <c r="R83" s="136"/>
      <c r="S83" s="136"/>
      <c r="T83" s="136"/>
      <c r="U83" s="137"/>
      <c r="V83" s="136"/>
      <c r="W83" s="137"/>
      <c r="X83" s="18" t="s">
        <v>44</v>
      </c>
      <c r="Y83" s="115"/>
      <c r="Z83" s="18" t="s">
        <v>44</v>
      </c>
      <c r="AA83" s="18"/>
      <c r="AB83" s="18">
        <v>70.758944240645647</v>
      </c>
      <c r="AC83" s="115">
        <v>105223.73731971894</v>
      </c>
      <c r="AD83" s="18">
        <v>14.255807776962584</v>
      </c>
      <c r="AE83" s="115">
        <v>21205.348985008386</v>
      </c>
      <c r="AF83" s="137"/>
      <c r="AG83" s="137"/>
      <c r="AH83" s="18">
        <v>31.554902421129864</v>
      </c>
      <c r="AI83" s="115">
        <v>46923.753017387346</v>
      </c>
      <c r="AJ83" s="18">
        <v>59.548380044020547</v>
      </c>
      <c r="AK83" s="115">
        <v>45050.568144497011</v>
      </c>
      <c r="AL83" s="18">
        <v>116.56965443873808</v>
      </c>
      <c r="AM83" s="115">
        <v>173345.03530401571</v>
      </c>
      <c r="AN83" s="115">
        <f t="shared" ref="AN83:AN89" si="7">AK83+AM83</f>
        <v>218395.60344851273</v>
      </c>
      <c r="AO83" s="525"/>
      <c r="AP83" s="559"/>
      <c r="AQ83" s="44"/>
      <c r="AT83" s="19"/>
      <c r="AU83" s="104"/>
      <c r="AV83" s="101"/>
    </row>
    <row r="84" spans="1:48" s="31" customFormat="1" ht="15" customHeight="1">
      <c r="A84" s="595"/>
      <c r="B84" s="163"/>
      <c r="C84" s="37"/>
      <c r="D84" s="131" t="s">
        <v>56</v>
      </c>
      <c r="E84" s="132">
        <v>11738.808510638299</v>
      </c>
      <c r="F84" s="534"/>
      <c r="G84" s="537"/>
      <c r="H84" s="114">
        <v>75669.982250000001</v>
      </c>
      <c r="I84" s="30">
        <v>0</v>
      </c>
      <c r="J84" s="411"/>
      <c r="K84" s="411"/>
      <c r="L84" s="411"/>
      <c r="M84" s="411"/>
      <c r="N84" s="411"/>
      <c r="O84" s="411"/>
      <c r="P84" s="411"/>
      <c r="Q84" s="136"/>
      <c r="R84" s="136"/>
      <c r="S84" s="136"/>
      <c r="T84" s="136"/>
      <c r="U84" s="137"/>
      <c r="V84" s="136"/>
      <c r="W84" s="137"/>
      <c r="X84" s="18" t="s">
        <v>44</v>
      </c>
      <c r="Y84" s="115"/>
      <c r="Z84" s="18" t="s">
        <v>44</v>
      </c>
      <c r="AA84" s="18"/>
      <c r="AB84" s="18">
        <v>90.975765957446811</v>
      </c>
      <c r="AC84" s="115">
        <v>135291.91098569857</v>
      </c>
      <c r="AD84" s="18">
        <v>18.168741012472484</v>
      </c>
      <c r="AE84" s="115">
        <v>27019.718867994525</v>
      </c>
      <c r="AF84" s="137"/>
      <c r="AG84" s="137"/>
      <c r="AH84" s="18">
        <v>39.275119589141596</v>
      </c>
      <c r="AI84" s="115">
        <v>58404.110611198237</v>
      </c>
      <c r="AJ84" s="18">
        <v>73.649286867204694</v>
      </c>
      <c r="AK84" s="115">
        <v>55718.429524898289</v>
      </c>
      <c r="AL84" s="18">
        <v>148.4196265590609</v>
      </c>
      <c r="AM84" s="115">
        <v>220707.57204835233</v>
      </c>
      <c r="AN84" s="115">
        <f t="shared" si="7"/>
        <v>276426.00157325063</v>
      </c>
      <c r="AO84" s="525"/>
      <c r="AP84" s="559"/>
      <c r="AQ84" s="24"/>
      <c r="AR84" s="24" t="s">
        <v>53</v>
      </c>
      <c r="AT84" s="19"/>
      <c r="AU84" s="104"/>
      <c r="AV84" s="101"/>
    </row>
    <row r="85" spans="1:48" s="31" customFormat="1" ht="15" customHeight="1">
      <c r="A85" s="595"/>
      <c r="B85" s="163"/>
      <c r="C85" s="144"/>
      <c r="D85" s="131" t="s">
        <v>57</v>
      </c>
      <c r="E85" s="132">
        <v>2608.6221570066032</v>
      </c>
      <c r="F85" s="534"/>
      <c r="G85" s="537"/>
      <c r="H85" s="121">
        <v>20447.761999999999</v>
      </c>
      <c r="I85" s="30">
        <v>0</v>
      </c>
      <c r="J85" s="30"/>
      <c r="K85" s="30"/>
      <c r="L85" s="30"/>
      <c r="M85" s="30"/>
      <c r="N85" s="30"/>
      <c r="O85" s="30"/>
      <c r="P85" s="30"/>
      <c r="Q85" s="147"/>
      <c r="R85" s="147"/>
      <c r="S85" s="147"/>
      <c r="T85" s="147"/>
      <c r="U85" s="137"/>
      <c r="V85" s="147"/>
      <c r="W85" s="137"/>
      <c r="X85" s="18" t="s">
        <v>44</v>
      </c>
      <c r="Y85" s="122"/>
      <c r="Z85" s="18" t="s">
        <v>44</v>
      </c>
      <c r="AA85" s="16"/>
      <c r="AB85" s="16">
        <v>20.216821716801178</v>
      </c>
      <c r="AC85" s="122">
        <v>30068.17366597963</v>
      </c>
      <c r="AD85" s="16">
        <v>4.4734614820249456</v>
      </c>
      <c r="AE85" s="122">
        <v>6647.1185107284191</v>
      </c>
      <c r="AF85" s="137"/>
      <c r="AG85" s="137"/>
      <c r="AH85" s="16">
        <v>11.884560528246515</v>
      </c>
      <c r="AI85" s="122">
        <v>17672.949055744939</v>
      </c>
      <c r="AJ85" s="16">
        <v>23.433261922230365</v>
      </c>
      <c r="AK85" s="122">
        <v>17728.135715780794</v>
      </c>
      <c r="AL85" s="16">
        <v>36.57484372707264</v>
      </c>
      <c r="AM85" s="122">
        <v>54388.662363584772</v>
      </c>
      <c r="AN85" s="115">
        <f t="shared" si="7"/>
        <v>72116.798079365573</v>
      </c>
      <c r="AO85" s="525"/>
      <c r="AP85" s="559"/>
      <c r="AQ85" s="208"/>
      <c r="AR85" s="208" t="s">
        <v>71</v>
      </c>
      <c r="AT85" s="19"/>
      <c r="AU85" s="104"/>
      <c r="AV85" s="101"/>
    </row>
    <row r="86" spans="1:48" s="31" customFormat="1" ht="15" customHeight="1">
      <c r="A86" s="595"/>
      <c r="B86" s="163"/>
      <c r="C86" s="144"/>
      <c r="D86" s="131" t="s">
        <v>58</v>
      </c>
      <c r="E86" s="132">
        <v>7173.7168011738813</v>
      </c>
      <c r="F86" s="534"/>
      <c r="G86" s="537"/>
      <c r="H86" s="121">
        <v>48858.880999999994</v>
      </c>
      <c r="I86" s="30">
        <v>0</v>
      </c>
      <c r="J86" s="30"/>
      <c r="K86" s="30"/>
      <c r="L86" s="30"/>
      <c r="M86" s="30"/>
      <c r="N86" s="30"/>
      <c r="O86" s="30"/>
      <c r="P86" s="30"/>
      <c r="Q86" s="147"/>
      <c r="R86" s="147"/>
      <c r="S86" s="147"/>
      <c r="T86" s="147"/>
      <c r="U86" s="137"/>
      <c r="V86" s="147"/>
      <c r="W86" s="137"/>
      <c r="X86" s="18" t="s">
        <v>44</v>
      </c>
      <c r="Y86" s="122"/>
      <c r="Z86" s="18" t="s">
        <v>44</v>
      </c>
      <c r="AA86" s="16"/>
      <c r="AB86" s="16">
        <v>55.596305209097586</v>
      </c>
      <c r="AC86" s="122">
        <v>82680.042325839036</v>
      </c>
      <c r="AD86" s="16">
        <v>11.321103448275862</v>
      </c>
      <c r="AE86" s="122">
        <v>16833.418689361497</v>
      </c>
      <c r="AF86" s="137"/>
      <c r="AG86" s="137"/>
      <c r="AH86" s="16">
        <v>26.284173147468813</v>
      </c>
      <c r="AI86" s="122">
        <v>39085.909142669036</v>
      </c>
      <c r="AJ86" s="16">
        <v>50.184716067498144</v>
      </c>
      <c r="AK86" s="122">
        <v>37966.607476807148</v>
      </c>
      <c r="AL86" s="16">
        <v>93.201581804842263</v>
      </c>
      <c r="AM86" s="122">
        <v>138595.51669891193</v>
      </c>
      <c r="AN86" s="115">
        <f t="shared" si="7"/>
        <v>176562.12417571907</v>
      </c>
      <c r="AO86" s="525"/>
      <c r="AP86" s="559"/>
      <c r="AQ86" s="24"/>
      <c r="AR86" s="24"/>
      <c r="AT86" s="19"/>
      <c r="AU86" s="104"/>
      <c r="AV86" s="101"/>
    </row>
    <row r="87" spans="1:48" s="31" customFormat="1" ht="15" customHeight="1">
      <c r="A87" s="595"/>
      <c r="B87" s="163"/>
      <c r="C87" s="118"/>
      <c r="D87" s="131" t="s">
        <v>59</v>
      </c>
      <c r="E87" s="132">
        <v>5543.3250183418932</v>
      </c>
      <c r="F87" s="534"/>
      <c r="G87" s="537"/>
      <c r="H87" s="119">
        <v>37397.762000000002</v>
      </c>
      <c r="I87" s="33">
        <v>0</v>
      </c>
      <c r="J87" s="392"/>
      <c r="K87" s="392"/>
      <c r="L87" s="392"/>
      <c r="M87" s="392"/>
      <c r="N87" s="392"/>
      <c r="O87" s="392"/>
      <c r="P87" s="402"/>
      <c r="Q87" s="138"/>
      <c r="R87" s="138"/>
      <c r="S87" s="138"/>
      <c r="T87" s="138"/>
      <c r="U87" s="129"/>
      <c r="V87" s="138"/>
      <c r="W87" s="129"/>
      <c r="X87" s="18" t="s">
        <v>44</v>
      </c>
      <c r="Y87" s="120"/>
      <c r="Z87" s="18" t="s">
        <v>44</v>
      </c>
      <c r="AA87" s="65"/>
      <c r="AB87" s="65">
        <v>42.960768892149673</v>
      </c>
      <c r="AC87" s="120">
        <v>63883.71615679931</v>
      </c>
      <c r="AD87" s="65">
        <v>8.8755157740278801</v>
      </c>
      <c r="AE87" s="120">
        <v>13205.013954198766</v>
      </c>
      <c r="AF87" s="129"/>
      <c r="AG87" s="137"/>
      <c r="AH87" s="65">
        <v>19.984340425531919</v>
      </c>
      <c r="AI87" s="120">
        <v>29717.735831599886</v>
      </c>
      <c r="AJ87" s="65">
        <v>37.93069405722671</v>
      </c>
      <c r="AK87" s="120">
        <v>28695.983268225758</v>
      </c>
      <c r="AL87" s="65">
        <v>71.820625091709459</v>
      </c>
      <c r="AM87" s="120">
        <v>106800.9410512724</v>
      </c>
      <c r="AN87" s="115">
        <f t="shared" si="7"/>
        <v>135496.92431949815</v>
      </c>
      <c r="AO87" s="525"/>
      <c r="AP87" s="559"/>
      <c r="AQ87" s="44"/>
      <c r="AR87" s="44"/>
      <c r="AT87" s="19"/>
      <c r="AU87" s="104"/>
      <c r="AV87" s="101"/>
    </row>
    <row r="88" spans="1:48" s="31" customFormat="1" ht="15" customHeight="1">
      <c r="A88" s="595"/>
      <c r="B88" s="163"/>
      <c r="C88" s="12"/>
      <c r="D88" s="131" t="s">
        <v>60</v>
      </c>
      <c r="E88" s="145">
        <v>978.23330887747613</v>
      </c>
      <c r="F88" s="534"/>
      <c r="G88" s="537"/>
      <c r="H88" s="121">
        <v>9786.6607499999991</v>
      </c>
      <c r="I88" s="30">
        <v>0</v>
      </c>
      <c r="J88" s="412"/>
      <c r="K88" s="412"/>
      <c r="L88" s="412"/>
      <c r="M88" s="412"/>
      <c r="N88" s="412"/>
      <c r="O88" s="412"/>
      <c r="P88" s="412"/>
      <c r="Q88" s="139"/>
      <c r="R88" s="139"/>
      <c r="S88" s="139"/>
      <c r="T88" s="139"/>
      <c r="U88" s="137"/>
      <c r="V88" s="139"/>
      <c r="W88" s="137"/>
      <c r="X88" s="18" t="s">
        <v>44</v>
      </c>
      <c r="Y88" s="122"/>
      <c r="Z88" s="18" t="s">
        <v>44</v>
      </c>
      <c r="AA88" s="122"/>
      <c r="AB88" s="116">
        <v>7.5813081438004408</v>
      </c>
      <c r="AC88" s="122">
        <v>11271.847496939921</v>
      </c>
      <c r="AD88" s="16">
        <v>2.0278782098312544</v>
      </c>
      <c r="AE88" s="122">
        <v>3018.7137755657013</v>
      </c>
      <c r="AF88" s="137"/>
      <c r="AG88" s="137"/>
      <c r="AH88" s="16">
        <v>6.2890652971386638</v>
      </c>
      <c r="AI88" s="122">
        <v>9352.1615999530732</v>
      </c>
      <c r="AJ88" s="16">
        <v>12.822689655172411</v>
      </c>
      <c r="AK88" s="122">
        <v>9700.8424692501667</v>
      </c>
      <c r="AL88" s="16">
        <v>15.898251650770359</v>
      </c>
      <c r="AM88" s="122">
        <v>23641.512938714623</v>
      </c>
      <c r="AN88" s="115">
        <f t="shared" si="7"/>
        <v>33342.355407964787</v>
      </c>
      <c r="AO88" s="525"/>
      <c r="AP88" s="559"/>
      <c r="AQ88" s="44"/>
      <c r="AR88" s="44"/>
      <c r="AT88" s="19"/>
      <c r="AU88" s="104"/>
      <c r="AV88" s="101"/>
    </row>
    <row r="89" spans="1:48" s="31" customFormat="1" ht="15.75" customHeight="1" thickBot="1">
      <c r="A89" s="596"/>
      <c r="B89" s="164"/>
      <c r="C89" s="123"/>
      <c r="D89" s="133" t="s">
        <v>61</v>
      </c>
      <c r="E89" s="146">
        <v>2934.6999266324283</v>
      </c>
      <c r="F89" s="535"/>
      <c r="G89" s="538"/>
      <c r="H89" s="124">
        <v>25769.977000000003</v>
      </c>
      <c r="I89" s="58">
        <v>0</v>
      </c>
      <c r="J89" s="413"/>
      <c r="K89" s="413"/>
      <c r="L89" s="413"/>
      <c r="M89" s="413"/>
      <c r="N89" s="413"/>
      <c r="O89" s="413"/>
      <c r="P89" s="413"/>
      <c r="Q89" s="140"/>
      <c r="R89" s="140"/>
      <c r="S89" s="140"/>
      <c r="T89" s="140"/>
      <c r="U89" s="141"/>
      <c r="V89" s="140"/>
      <c r="W89" s="141"/>
      <c r="X89" s="61" t="s">
        <v>44</v>
      </c>
      <c r="Y89" s="126"/>
      <c r="Z89" s="61" t="s">
        <v>44</v>
      </c>
      <c r="AA89" s="126"/>
      <c r="AB89" s="127">
        <v>38.151099046221574</v>
      </c>
      <c r="AC89" s="126">
        <v>56731.00026494178</v>
      </c>
      <c r="AD89" s="45">
        <v>4.9625781364636827</v>
      </c>
      <c r="AE89" s="126">
        <v>7375.7735600028946</v>
      </c>
      <c r="AF89" s="141"/>
      <c r="AG89" s="141"/>
      <c r="AH89" s="125">
        <v>11.190013206162876</v>
      </c>
      <c r="AI89" s="126">
        <v>16640.121681874902</v>
      </c>
      <c r="AJ89" s="125">
        <v>21.323534849596481</v>
      </c>
      <c r="AK89" s="126">
        <v>16132.048581559435</v>
      </c>
      <c r="AL89" s="125">
        <v>54.303690388848132</v>
      </c>
      <c r="AM89" s="126">
        <v>80752.363665453697</v>
      </c>
      <c r="AN89" s="142">
        <f t="shared" si="7"/>
        <v>96884.412247013126</v>
      </c>
      <c r="AO89" s="526"/>
      <c r="AP89" s="560"/>
      <c r="AQ89" s="44"/>
      <c r="AR89" s="44"/>
      <c r="AT89" s="19"/>
      <c r="AU89" s="128"/>
      <c r="AV89" s="128"/>
    </row>
    <row r="90" spans="1:48" s="31" customFormat="1">
      <c r="A90" s="38"/>
      <c r="B90" s="38"/>
      <c r="C90" s="39"/>
      <c r="D90" s="101"/>
      <c r="E90" s="101"/>
      <c r="F90" s="101"/>
      <c r="G90" s="41"/>
      <c r="H90" s="41"/>
      <c r="I90" s="44"/>
      <c r="J90" s="44"/>
      <c r="K90" s="44"/>
      <c r="L90" s="44"/>
      <c r="M90" s="44"/>
      <c r="N90" s="44"/>
      <c r="O90" s="44"/>
      <c r="P90" s="44"/>
      <c r="Q90" s="101"/>
      <c r="R90" s="101"/>
      <c r="S90" s="101"/>
      <c r="T90" s="101"/>
      <c r="U90" s="40"/>
      <c r="V90" s="43"/>
      <c r="W90" s="43"/>
      <c r="X90" s="43"/>
      <c r="Y90" s="102"/>
      <c r="Z90" s="43"/>
      <c r="AA90" s="102"/>
      <c r="AB90" s="43"/>
      <c r="AC90" s="43"/>
      <c r="AD90" s="43"/>
      <c r="AE90" s="102"/>
      <c r="AF90" s="43"/>
      <c r="AG90" s="43"/>
      <c r="AH90" s="43"/>
      <c r="AI90" s="43"/>
      <c r="AJ90" s="43"/>
      <c r="AK90" s="43"/>
      <c r="AL90" s="43"/>
      <c r="AM90" s="43"/>
      <c r="AN90" s="43"/>
      <c r="AO90" s="102"/>
      <c r="AP90" s="102"/>
      <c r="AQ90" s="44"/>
      <c r="AR90" s="44"/>
      <c r="AT90" s="19"/>
      <c r="AU90" s="104"/>
      <c r="AV90" s="101"/>
    </row>
    <row r="91" spans="1:48" s="94" customFormat="1">
      <c r="A91" s="87"/>
      <c r="B91" s="87"/>
      <c r="C91" s="88"/>
      <c r="D91" s="148"/>
      <c r="E91" s="148"/>
      <c r="F91" s="148"/>
      <c r="G91" s="90"/>
      <c r="H91" s="90"/>
      <c r="I91" s="93"/>
      <c r="J91" s="93"/>
      <c r="K91" s="93"/>
      <c r="L91" s="93"/>
      <c r="M91" s="93"/>
      <c r="N91" s="93"/>
      <c r="O91" s="93"/>
      <c r="P91" s="93"/>
      <c r="Q91" s="148"/>
      <c r="R91" s="148"/>
      <c r="S91" s="148"/>
      <c r="T91" s="148"/>
      <c r="U91" s="89"/>
      <c r="V91" s="92"/>
      <c r="W91" s="92"/>
      <c r="X91" s="92"/>
      <c r="Y91" s="149"/>
      <c r="Z91" s="92"/>
      <c r="AA91" s="149"/>
      <c r="AB91" s="92"/>
      <c r="AC91" s="92"/>
      <c r="AD91" s="92"/>
      <c r="AE91" s="149"/>
      <c r="AF91" s="92"/>
      <c r="AG91" s="92"/>
      <c r="AH91" s="92"/>
      <c r="AI91" s="92"/>
      <c r="AJ91" s="92"/>
      <c r="AK91" s="92"/>
      <c r="AL91" s="92"/>
      <c r="AM91" s="92"/>
      <c r="AN91" s="92"/>
      <c r="AO91" s="149"/>
      <c r="AP91" s="149"/>
      <c r="AQ91" s="93"/>
      <c r="AR91" s="93"/>
      <c r="AT91" s="150"/>
      <c r="AU91" s="151"/>
      <c r="AV91" s="148"/>
    </row>
    <row r="92" spans="1:48" s="31" customFormat="1" ht="13.5" thickBot="1">
      <c r="A92" s="38"/>
      <c r="B92" s="38"/>
      <c r="C92" s="39"/>
      <c r="D92" s="101"/>
      <c r="E92" s="53"/>
      <c r="F92" s="101"/>
      <c r="G92" s="41"/>
      <c r="H92" s="4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40"/>
      <c r="V92" s="43"/>
      <c r="W92" s="44"/>
      <c r="X92" s="43"/>
      <c r="Y92" s="102"/>
      <c r="Z92" s="43"/>
      <c r="AA92" s="102"/>
      <c r="AB92" s="43"/>
      <c r="AC92" s="43"/>
      <c r="AD92" s="43"/>
      <c r="AE92" s="103"/>
      <c r="AF92" s="44"/>
      <c r="AG92" s="44"/>
      <c r="AH92" s="44"/>
      <c r="AI92" s="44"/>
      <c r="AJ92" s="44"/>
      <c r="AK92" s="44"/>
      <c r="AL92" s="44"/>
      <c r="AM92" s="44"/>
      <c r="AN92" s="44"/>
      <c r="AO92" s="103"/>
      <c r="AP92" s="103"/>
      <c r="AQ92" s="44"/>
      <c r="AR92" s="44"/>
      <c r="AT92" s="104"/>
      <c r="AU92" s="101"/>
      <c r="AV92" s="59"/>
    </row>
    <row r="93" spans="1:48" s="31" customFormat="1" ht="12.75" customHeight="1" thickBot="1">
      <c r="A93" s="594" t="s">
        <v>73</v>
      </c>
      <c r="B93" s="161">
        <v>4607</v>
      </c>
      <c r="C93" s="105">
        <v>29276</v>
      </c>
      <c r="D93" s="130" t="s">
        <v>49</v>
      </c>
      <c r="E93" s="162">
        <v>0</v>
      </c>
      <c r="F93" s="533" t="s">
        <v>313</v>
      </c>
      <c r="G93" s="597" t="s">
        <v>203</v>
      </c>
      <c r="H93" s="106"/>
      <c r="I93" s="107"/>
      <c r="J93" s="256"/>
      <c r="K93" s="256"/>
      <c r="L93" s="256"/>
      <c r="M93" s="256"/>
      <c r="N93" s="256"/>
      <c r="O93" s="256"/>
      <c r="P93" s="256"/>
      <c r="Q93" s="106"/>
      <c r="R93" s="106"/>
      <c r="S93" s="106"/>
      <c r="T93" s="106"/>
      <c r="U93" s="111"/>
      <c r="V93" s="106"/>
      <c r="W93" s="111"/>
      <c r="X93" s="108"/>
      <c r="Y93" s="109"/>
      <c r="Z93" s="108"/>
      <c r="AA93" s="109"/>
      <c r="AB93" s="108"/>
      <c r="AC93" s="108"/>
      <c r="AD93" s="108"/>
      <c r="AE93" s="110"/>
      <c r="AF93" s="111"/>
      <c r="AG93" s="111"/>
      <c r="AH93" s="111"/>
      <c r="AI93" s="111"/>
      <c r="AJ93" s="111"/>
      <c r="AK93" s="111"/>
      <c r="AL93" s="111"/>
      <c r="AM93" s="111"/>
      <c r="AN93" s="111"/>
      <c r="AO93" s="110"/>
      <c r="AP93" s="166"/>
      <c r="AQ93" s="209"/>
      <c r="AR93" s="209" t="s">
        <v>74</v>
      </c>
      <c r="AT93" s="19"/>
      <c r="AU93" s="104"/>
      <c r="AV93" s="101"/>
    </row>
    <row r="94" spans="1:48" s="31" customFormat="1" ht="15" customHeight="1">
      <c r="A94" s="595"/>
      <c r="B94" s="163"/>
      <c r="C94" s="113"/>
      <c r="D94" s="131" t="s">
        <v>76</v>
      </c>
      <c r="E94" s="132">
        <v>79503.06</v>
      </c>
      <c r="F94" s="534"/>
      <c r="G94" s="598"/>
      <c r="H94" s="114">
        <v>277116.67</v>
      </c>
      <c r="I94" s="30">
        <v>1.1499999999999999</v>
      </c>
      <c r="J94" s="411"/>
      <c r="K94" s="411"/>
      <c r="L94" s="411"/>
      <c r="M94" s="411"/>
      <c r="N94" s="411"/>
      <c r="O94" s="411"/>
      <c r="P94" s="411"/>
      <c r="Q94" s="136"/>
      <c r="R94" s="136"/>
      <c r="S94" s="136"/>
      <c r="T94" s="136"/>
      <c r="U94" s="137"/>
      <c r="V94" s="136"/>
      <c r="W94" s="137"/>
      <c r="X94" s="18" t="s">
        <v>44</v>
      </c>
      <c r="Y94" s="115"/>
      <c r="Z94" s="18" t="s">
        <v>44</v>
      </c>
      <c r="AA94" s="115"/>
      <c r="AB94" s="116"/>
      <c r="AC94" s="115"/>
      <c r="AD94" s="18">
        <v>120.34923110785033</v>
      </c>
      <c r="AE94" s="115">
        <v>322538</v>
      </c>
      <c r="AF94" s="137"/>
      <c r="AG94" s="137"/>
      <c r="AH94" s="18">
        <v>243.37520469552456</v>
      </c>
      <c r="AI94" s="115">
        <v>652801</v>
      </c>
      <c r="AJ94" s="18">
        <v>448.37731034482755</v>
      </c>
      <c r="AK94" s="115">
        <v>611853</v>
      </c>
      <c r="AL94" s="18">
        <v>363.72443580337489</v>
      </c>
      <c r="AM94" s="115">
        <v>975581</v>
      </c>
      <c r="AN94" s="115">
        <f>AK94+AM94</f>
        <v>1587434</v>
      </c>
      <c r="AO94" s="600">
        <v>45927</v>
      </c>
      <c r="AP94" s="591">
        <f>AN94+AN95</f>
        <v>1948543</v>
      </c>
      <c r="AQ94" s="24"/>
      <c r="AR94" s="24" t="s">
        <v>53</v>
      </c>
      <c r="AT94" s="19"/>
      <c r="AU94" s="101"/>
      <c r="AV94" s="101"/>
    </row>
    <row r="95" spans="1:48" s="31" customFormat="1" ht="15" customHeight="1" thickBot="1">
      <c r="A95" s="596"/>
      <c r="B95" s="164"/>
      <c r="C95" s="165"/>
      <c r="D95" s="133" t="s">
        <v>77</v>
      </c>
      <c r="E95" s="152">
        <v>6521.56</v>
      </c>
      <c r="F95" s="535"/>
      <c r="G95" s="599"/>
      <c r="H95" s="158">
        <v>52191.106</v>
      </c>
      <c r="I95" s="58">
        <v>0</v>
      </c>
      <c r="J95" s="413"/>
      <c r="K95" s="413"/>
      <c r="L95" s="413"/>
      <c r="M95" s="413"/>
      <c r="N95" s="413"/>
      <c r="O95" s="413"/>
      <c r="P95" s="413"/>
      <c r="Q95" s="140"/>
      <c r="R95" s="140"/>
      <c r="S95" s="140"/>
      <c r="T95" s="140"/>
      <c r="U95" s="141"/>
      <c r="V95" s="140"/>
      <c r="W95" s="141"/>
      <c r="X95" s="61" t="s">
        <v>44</v>
      </c>
      <c r="Y95" s="142"/>
      <c r="Z95" s="61" t="s">
        <v>44</v>
      </c>
      <c r="AA95" s="61"/>
      <c r="AB95" s="61">
        <v>84.780296404989002</v>
      </c>
      <c r="AC95" s="142">
        <v>227400</v>
      </c>
      <c r="AD95" s="61">
        <v>10.183222303741747</v>
      </c>
      <c r="AE95" s="142">
        <v>27305</v>
      </c>
      <c r="AF95" s="141"/>
      <c r="AG95" s="141"/>
      <c r="AH95" s="61">
        <v>20.480311078503302</v>
      </c>
      <c r="AI95" s="142">
        <v>54932</v>
      </c>
      <c r="AJ95" s="61">
        <v>37.72155832721937</v>
      </c>
      <c r="AK95" s="142">
        <v>51472</v>
      </c>
      <c r="AL95" s="61">
        <v>115.44382978723405</v>
      </c>
      <c r="AM95" s="142">
        <v>309637</v>
      </c>
      <c r="AN95" s="142">
        <f t="shared" ref="AN95" si="8">AK95+AM95</f>
        <v>361109</v>
      </c>
      <c r="AO95" s="601"/>
      <c r="AP95" s="593"/>
      <c r="AQ95" s="208"/>
      <c r="AR95" s="208" t="s">
        <v>75</v>
      </c>
      <c r="AT95" s="19"/>
      <c r="AU95" s="104"/>
      <c r="AV95" s="101"/>
    </row>
    <row r="96" spans="1:48" s="31" customFormat="1">
      <c r="A96" s="38"/>
      <c r="B96" s="38"/>
      <c r="C96" s="39"/>
      <c r="D96" s="101"/>
      <c r="E96" s="101"/>
      <c r="F96" s="101"/>
      <c r="G96" s="41"/>
      <c r="H96" s="41"/>
      <c r="I96" s="44"/>
      <c r="J96" s="44"/>
      <c r="K96" s="44"/>
      <c r="L96" s="44"/>
      <c r="M96" s="44"/>
      <c r="N96" s="44"/>
      <c r="O96" s="44"/>
      <c r="P96" s="44"/>
      <c r="Q96" s="101"/>
      <c r="R96" s="101"/>
      <c r="S96" s="101"/>
      <c r="T96" s="101"/>
      <c r="U96" s="40"/>
      <c r="V96" s="43"/>
      <c r="W96" s="43"/>
      <c r="X96" s="43"/>
      <c r="Y96" s="102"/>
      <c r="Z96" s="43"/>
      <c r="AA96" s="102"/>
      <c r="AB96" s="43"/>
      <c r="AC96" s="43"/>
      <c r="AD96" s="43"/>
      <c r="AE96" s="102"/>
      <c r="AF96" s="43"/>
      <c r="AG96" s="43"/>
      <c r="AH96" s="43"/>
      <c r="AI96" s="43"/>
      <c r="AJ96" s="43"/>
      <c r="AK96" s="43"/>
      <c r="AL96" s="43"/>
      <c r="AM96" s="43"/>
      <c r="AN96" s="43"/>
      <c r="AO96" s="102"/>
      <c r="AP96" s="102"/>
      <c r="AQ96" s="44"/>
      <c r="AT96" s="19"/>
      <c r="AU96" s="104"/>
      <c r="AV96" s="101"/>
    </row>
    <row r="97" spans="1:55" s="94" customFormat="1">
      <c r="A97" s="87"/>
      <c r="B97" s="87"/>
      <c r="C97" s="88"/>
      <c r="D97" s="148"/>
      <c r="E97" s="148"/>
      <c r="F97" s="148"/>
      <c r="G97" s="90"/>
      <c r="H97" s="90"/>
      <c r="I97" s="93"/>
      <c r="J97" s="93"/>
      <c r="K97" s="93"/>
      <c r="L97" s="93"/>
      <c r="M97" s="93"/>
      <c r="N97" s="93"/>
      <c r="O97" s="93"/>
      <c r="P97" s="93"/>
      <c r="Q97" s="148"/>
      <c r="R97" s="148"/>
      <c r="S97" s="148"/>
      <c r="T97" s="148"/>
      <c r="U97" s="89"/>
      <c r="V97" s="92"/>
      <c r="W97" s="92"/>
      <c r="X97" s="92"/>
      <c r="Y97" s="149"/>
      <c r="Z97" s="92"/>
      <c r="AA97" s="149"/>
      <c r="AB97" s="92"/>
      <c r="AC97" s="92"/>
      <c r="AD97" s="92"/>
      <c r="AE97" s="149"/>
      <c r="AF97" s="92"/>
      <c r="AG97" s="92"/>
      <c r="AH97" s="92"/>
      <c r="AI97" s="92"/>
      <c r="AJ97" s="92"/>
      <c r="AK97" s="92"/>
      <c r="AL97" s="92"/>
      <c r="AM97" s="92"/>
      <c r="AN97" s="92"/>
      <c r="AO97" s="149"/>
      <c r="AP97" s="149"/>
      <c r="AQ97" s="93"/>
      <c r="AT97" s="150"/>
      <c r="AU97" s="151"/>
      <c r="AV97" s="148"/>
    </row>
    <row r="98" spans="1:55" s="31" customFormat="1" ht="13.5" thickBot="1">
      <c r="A98" s="38"/>
      <c r="B98" s="38"/>
      <c r="C98" s="39"/>
      <c r="D98" s="101"/>
      <c r="E98" s="53"/>
      <c r="F98" s="101"/>
      <c r="G98" s="41"/>
      <c r="H98" s="4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40"/>
      <c r="V98" s="43"/>
      <c r="W98" s="44"/>
      <c r="X98" s="43"/>
      <c r="Y98" s="102"/>
      <c r="Z98" s="43"/>
      <c r="AA98" s="102"/>
      <c r="AB98" s="43"/>
      <c r="AC98" s="43"/>
      <c r="AD98" s="43"/>
      <c r="AE98" s="103"/>
      <c r="AF98" s="44"/>
      <c r="AG98" s="44"/>
      <c r="AH98" s="44"/>
      <c r="AI98" s="44"/>
      <c r="AJ98" s="44"/>
      <c r="AK98" s="44"/>
      <c r="AL98" s="44"/>
      <c r="AM98" s="44"/>
      <c r="AN98" s="44"/>
      <c r="AO98" s="103"/>
      <c r="AP98" s="103"/>
      <c r="AQ98" s="44"/>
      <c r="AT98" s="104"/>
      <c r="AU98" s="101"/>
      <c r="AV98" s="59"/>
    </row>
    <row r="99" spans="1:55" s="31" customFormat="1" ht="12.75" customHeight="1" thickBot="1">
      <c r="A99" s="594" t="s">
        <v>66</v>
      </c>
      <c r="B99" s="155">
        <v>3829</v>
      </c>
      <c r="C99" s="105">
        <v>28847</v>
      </c>
      <c r="D99" s="130" t="s">
        <v>49</v>
      </c>
      <c r="E99" s="481">
        <v>0</v>
      </c>
      <c r="F99" s="511" t="s">
        <v>314</v>
      </c>
      <c r="G99" s="602" t="s">
        <v>203</v>
      </c>
      <c r="H99" s="106"/>
      <c r="I99" s="107"/>
      <c r="J99" s="256"/>
      <c r="K99" s="256"/>
      <c r="L99" s="256"/>
      <c r="M99" s="256"/>
      <c r="N99" s="256"/>
      <c r="O99" s="256"/>
      <c r="P99" s="256"/>
      <c r="Q99" s="106"/>
      <c r="R99" s="106"/>
      <c r="S99" s="106"/>
      <c r="T99" s="106"/>
      <c r="U99" s="111"/>
      <c r="V99" s="106"/>
      <c r="W99" s="111"/>
      <c r="X99" s="108"/>
      <c r="Y99" s="109"/>
      <c r="Z99" s="108"/>
      <c r="AA99" s="109"/>
      <c r="AB99" s="108"/>
      <c r="AC99" s="108"/>
      <c r="AD99" s="108"/>
      <c r="AE99" s="110"/>
      <c r="AF99" s="111"/>
      <c r="AG99" s="111"/>
      <c r="AH99" s="111"/>
      <c r="AI99" s="111"/>
      <c r="AJ99" s="111"/>
      <c r="AK99" s="111"/>
      <c r="AL99" s="111"/>
      <c r="AM99" s="111"/>
      <c r="AN99" s="111"/>
      <c r="AO99" s="166"/>
      <c r="AP99" s="166"/>
      <c r="AQ99" s="44"/>
      <c r="AT99" s="19"/>
      <c r="AU99" s="104"/>
      <c r="AV99" s="101"/>
    </row>
    <row r="100" spans="1:55" s="31" customFormat="1" ht="15" customHeight="1">
      <c r="A100" s="595"/>
      <c r="B100" s="156"/>
      <c r="C100" s="113"/>
      <c r="D100" s="131" t="s">
        <v>68</v>
      </c>
      <c r="E100" s="482">
        <v>16501.830000000002</v>
      </c>
      <c r="F100" s="512"/>
      <c r="G100" s="603"/>
      <c r="H100" s="114">
        <v>181.95157740278796</v>
      </c>
      <c r="I100" s="30">
        <v>1.85</v>
      </c>
      <c r="J100" s="411"/>
      <c r="K100" s="411"/>
      <c r="L100" s="411"/>
      <c r="M100" s="411"/>
      <c r="N100" s="411"/>
      <c r="O100" s="411"/>
      <c r="P100" s="411"/>
      <c r="Q100" s="136"/>
      <c r="R100" s="136"/>
      <c r="S100" s="136"/>
      <c r="T100" s="136"/>
      <c r="U100" s="137"/>
      <c r="V100" s="136"/>
      <c r="W100" s="137"/>
      <c r="X100" s="18" t="s">
        <v>44</v>
      </c>
      <c r="Y100" s="115"/>
      <c r="Z100" s="18" t="s">
        <v>44</v>
      </c>
      <c r="AA100" s="115"/>
      <c r="AB100" s="116"/>
      <c r="AC100" s="115"/>
      <c r="AD100" s="18">
        <v>26.15</v>
      </c>
      <c r="AE100" s="115">
        <v>84910</v>
      </c>
      <c r="AF100" s="137"/>
      <c r="AG100" s="137"/>
      <c r="AH100" s="18">
        <v>53.8</v>
      </c>
      <c r="AI100" s="115">
        <v>174690</v>
      </c>
      <c r="AJ100" s="18">
        <v>100.1505502567865</v>
      </c>
      <c r="AK100" s="115">
        <v>164221</v>
      </c>
      <c r="AL100" s="18">
        <v>79.952164343360238</v>
      </c>
      <c r="AM100" s="115">
        <v>269600</v>
      </c>
      <c r="AN100" s="219">
        <f>AK100+AM100</f>
        <v>433821</v>
      </c>
      <c r="AO100" s="520">
        <v>45927</v>
      </c>
      <c r="AP100" s="591">
        <f>AN100+AN101+AN102</f>
        <v>877175</v>
      </c>
      <c r="AQ100" s="44"/>
      <c r="AT100" s="19"/>
      <c r="AU100" s="101"/>
      <c r="AV100" s="101"/>
    </row>
    <row r="101" spans="1:55" s="31" customFormat="1" ht="15" customHeight="1">
      <c r="A101" s="595"/>
      <c r="B101" s="156"/>
      <c r="C101" s="117"/>
      <c r="D101" s="131" t="s">
        <v>67</v>
      </c>
      <c r="E101" s="482"/>
      <c r="F101" s="512"/>
      <c r="G101" s="603"/>
      <c r="H101" s="114">
        <v>1.5847395451210564</v>
      </c>
      <c r="I101" s="30">
        <v>0</v>
      </c>
      <c r="J101" s="411"/>
      <c r="K101" s="411"/>
      <c r="L101" s="411"/>
      <c r="M101" s="411"/>
      <c r="N101" s="411"/>
      <c r="O101" s="411"/>
      <c r="P101" s="411"/>
      <c r="Q101" s="136"/>
      <c r="R101" s="136"/>
      <c r="S101" s="136"/>
      <c r="T101" s="136"/>
      <c r="U101" s="137"/>
      <c r="V101" s="136"/>
      <c r="W101" s="137"/>
      <c r="X101" s="18" t="s">
        <v>44</v>
      </c>
      <c r="Y101" s="115"/>
      <c r="Z101" s="18" t="s">
        <v>44</v>
      </c>
      <c r="AA101" s="18"/>
      <c r="AB101" s="18"/>
      <c r="AC101" s="115"/>
      <c r="AD101" s="18">
        <v>0.28000000000000003</v>
      </c>
      <c r="AE101" s="115">
        <v>909</v>
      </c>
      <c r="AF101" s="137"/>
      <c r="AG101" s="137"/>
      <c r="AH101" s="18">
        <v>0.4</v>
      </c>
      <c r="AI101" s="115">
        <v>1299</v>
      </c>
      <c r="AJ101" s="18">
        <v>0.89655172413793105</v>
      </c>
      <c r="AK101" s="115">
        <v>1476</v>
      </c>
      <c r="AL101" s="18">
        <v>0.68818782098312548</v>
      </c>
      <c r="AM101" s="115">
        <v>2922</v>
      </c>
      <c r="AN101" s="219">
        <f t="shared" ref="AN101:AN102" si="9">AK101+AM101</f>
        <v>4398</v>
      </c>
      <c r="AO101" s="543"/>
      <c r="AP101" s="592"/>
      <c r="AQ101" s="209"/>
      <c r="AR101" s="209" t="s">
        <v>70</v>
      </c>
      <c r="AT101" s="19"/>
      <c r="AU101" s="104"/>
      <c r="AV101" s="101"/>
    </row>
    <row r="102" spans="1:55" s="31" customFormat="1" ht="15" customHeight="1" thickBot="1">
      <c r="A102" s="596"/>
      <c r="B102" s="157"/>
      <c r="C102" s="60"/>
      <c r="D102" s="133" t="s">
        <v>69</v>
      </c>
      <c r="E102" s="483">
        <v>6521.56</v>
      </c>
      <c r="F102" s="513"/>
      <c r="G102" s="604"/>
      <c r="H102" s="124">
        <v>154.19253411592075</v>
      </c>
      <c r="I102" s="58">
        <v>0</v>
      </c>
      <c r="J102" s="413"/>
      <c r="K102" s="413"/>
      <c r="L102" s="413"/>
      <c r="M102" s="413"/>
      <c r="N102" s="413"/>
      <c r="O102" s="413"/>
      <c r="P102" s="413"/>
      <c r="Q102" s="140"/>
      <c r="R102" s="140"/>
      <c r="S102" s="140"/>
      <c r="T102" s="140"/>
      <c r="U102" s="141"/>
      <c r="V102" s="140"/>
      <c r="W102" s="141"/>
      <c r="X102" s="61" t="s">
        <v>44</v>
      </c>
      <c r="Y102" s="142"/>
      <c r="Z102" s="61" t="s">
        <v>44</v>
      </c>
      <c r="AA102" s="61"/>
      <c r="AB102" s="61">
        <v>84.78</v>
      </c>
      <c r="AC102" s="142">
        <v>275283</v>
      </c>
      <c r="AD102" s="61">
        <v>10.23</v>
      </c>
      <c r="AE102" s="142">
        <v>33217</v>
      </c>
      <c r="AF102" s="141"/>
      <c r="AG102" s="141"/>
      <c r="AH102" s="61">
        <v>20.79</v>
      </c>
      <c r="AI102" s="142">
        <v>67506</v>
      </c>
      <c r="AJ102" s="61">
        <v>38.392137931034483</v>
      </c>
      <c r="AK102" s="142">
        <v>62950</v>
      </c>
      <c r="AL102" s="61">
        <v>115.80039618488628</v>
      </c>
      <c r="AM102" s="142">
        <v>376006</v>
      </c>
      <c r="AN102" s="315">
        <f t="shared" si="9"/>
        <v>438956</v>
      </c>
      <c r="AO102" s="544"/>
      <c r="AP102" s="593"/>
      <c r="AQ102" s="24"/>
      <c r="AR102" s="24" t="s">
        <v>53</v>
      </c>
      <c r="AT102" s="19"/>
      <c r="AU102" s="104"/>
      <c r="AV102" s="101"/>
    </row>
    <row r="103" spans="1:55" s="31" customFormat="1">
      <c r="A103" s="38"/>
      <c r="B103" s="38"/>
      <c r="C103" s="39"/>
      <c r="D103" s="40"/>
      <c r="E103" s="41"/>
      <c r="F103" s="42"/>
      <c r="G103" s="42"/>
      <c r="H103" s="43"/>
      <c r="I103" s="44"/>
      <c r="J103" s="44"/>
      <c r="K103" s="44"/>
      <c r="L103" s="44"/>
      <c r="M103" s="44"/>
      <c r="N103" s="44"/>
      <c r="O103" s="44"/>
      <c r="P103" s="44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</row>
    <row r="104" spans="1:55" s="94" customFormat="1">
      <c r="A104" s="87"/>
      <c r="B104" s="87"/>
      <c r="C104" s="88"/>
      <c r="D104" s="148"/>
      <c r="E104" s="148"/>
      <c r="F104" s="148"/>
      <c r="G104" s="90"/>
      <c r="H104" s="90"/>
      <c r="I104" s="93"/>
      <c r="J104" s="93"/>
      <c r="K104" s="93"/>
      <c r="L104" s="93"/>
      <c r="M104" s="93"/>
      <c r="N104" s="93"/>
      <c r="O104" s="93"/>
      <c r="P104" s="93"/>
      <c r="Q104" s="148"/>
      <c r="R104" s="148"/>
      <c r="S104" s="148"/>
      <c r="T104" s="148"/>
      <c r="U104" s="89"/>
      <c r="V104" s="92"/>
      <c r="W104" s="92"/>
      <c r="X104" s="92"/>
      <c r="Y104" s="149"/>
      <c r="Z104" s="92"/>
      <c r="AA104" s="149"/>
      <c r="AB104" s="92"/>
      <c r="AC104" s="92"/>
      <c r="AD104" s="92"/>
      <c r="AE104" s="149"/>
      <c r="AF104" s="92"/>
      <c r="AG104" s="92"/>
      <c r="AH104" s="92"/>
      <c r="AI104" s="92"/>
      <c r="AJ104" s="92"/>
      <c r="AK104" s="92"/>
      <c r="AL104" s="92"/>
      <c r="AM104" s="92"/>
      <c r="AN104" s="92"/>
      <c r="AO104" s="149"/>
      <c r="AP104" s="149"/>
      <c r="AQ104" s="93"/>
      <c r="AU104" s="151"/>
      <c r="AV104" s="148"/>
    </row>
    <row r="105" spans="1:55" s="31" customFormat="1" ht="13.5" thickBot="1">
      <c r="A105" s="38"/>
      <c r="B105" s="50"/>
      <c r="C105" s="51"/>
      <c r="D105" s="40"/>
      <c r="E105" s="40"/>
      <c r="F105" s="40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2"/>
      <c r="R105" s="42"/>
      <c r="S105" s="42"/>
      <c r="T105" s="42"/>
      <c r="U105" s="42"/>
      <c r="V105" s="43"/>
      <c r="W105" s="44"/>
      <c r="X105" s="44"/>
      <c r="Y105" s="44"/>
      <c r="Z105" s="44"/>
      <c r="AA105" s="44"/>
      <c r="AB105" s="44"/>
      <c r="AC105" s="44"/>
      <c r="AD105" s="44"/>
      <c r="AE105" s="43"/>
      <c r="AF105" s="43"/>
      <c r="AG105" s="43"/>
      <c r="AH105" s="102"/>
      <c r="AI105" s="43"/>
      <c r="AJ105" s="102"/>
      <c r="AK105" s="43"/>
      <c r="AL105" s="43"/>
      <c r="AM105" s="43"/>
      <c r="AN105" s="55"/>
      <c r="AO105" s="43"/>
      <c r="AP105" s="103"/>
      <c r="AQ105" s="44"/>
      <c r="AR105" s="103"/>
      <c r="AS105" s="44"/>
      <c r="AT105" s="103"/>
      <c r="AU105" s="44"/>
      <c r="AV105" s="103"/>
      <c r="AW105" s="44"/>
      <c r="AX105" s="103"/>
      <c r="AY105" s="44"/>
      <c r="AZ105" s="103"/>
      <c r="BA105" s="215"/>
      <c r="BB105" s="56"/>
      <c r="BC105" s="103"/>
    </row>
    <row r="106" spans="1:55" s="31" customFormat="1" ht="12.75" customHeight="1">
      <c r="A106" s="499" t="s">
        <v>127</v>
      </c>
      <c r="B106" s="216" t="s">
        <v>293</v>
      </c>
      <c r="C106" s="36" t="s">
        <v>293</v>
      </c>
      <c r="D106" s="235" t="s">
        <v>93</v>
      </c>
      <c r="E106" s="236"/>
      <c r="F106" s="533" t="s">
        <v>315</v>
      </c>
      <c r="G106" s="533" t="s">
        <v>203</v>
      </c>
      <c r="H106" s="107">
        <v>442.57999999999993</v>
      </c>
      <c r="I106" s="107">
        <v>107.44</v>
      </c>
      <c r="J106" s="107"/>
      <c r="K106" s="107"/>
      <c r="L106" s="107"/>
      <c r="M106" s="237">
        <v>37595</v>
      </c>
      <c r="N106" s="107">
        <v>29.45</v>
      </c>
      <c r="O106" s="107">
        <v>57.01</v>
      </c>
      <c r="P106" s="107">
        <v>223</v>
      </c>
      <c r="Q106" s="238"/>
      <c r="R106" s="238"/>
      <c r="S106" s="238"/>
      <c r="T106" s="238">
        <v>335.13999999999993</v>
      </c>
      <c r="U106" s="239">
        <v>5196.8712192698949</v>
      </c>
      <c r="V106" s="108"/>
      <c r="W106" s="108"/>
      <c r="X106" s="240"/>
      <c r="Y106" s="240"/>
      <c r="Z106" s="240"/>
      <c r="AA106" s="240"/>
      <c r="AB106" s="238"/>
      <c r="AC106" s="241"/>
      <c r="AD106" s="240">
        <v>18.450899999999997</v>
      </c>
      <c r="AE106" s="241">
        <v>286.11013659851648</v>
      </c>
      <c r="AF106" s="108"/>
      <c r="AG106" s="108"/>
      <c r="AH106" s="242">
        <v>130.30399999999997</v>
      </c>
      <c r="AI106" s="243">
        <v>2020.5678443508527</v>
      </c>
      <c r="AJ106" s="545" t="s">
        <v>87</v>
      </c>
      <c r="AK106" s="546"/>
      <c r="AL106" s="242">
        <v>335.13999999999993</v>
      </c>
      <c r="AM106" s="244">
        <v>10616.737845790283</v>
      </c>
      <c r="AN106" s="99">
        <f>AM106</f>
        <v>10616.737845790283</v>
      </c>
      <c r="AO106" s="674">
        <v>46055</v>
      </c>
      <c r="AP106" s="607">
        <f>AN106+AN107+AN108+AN109</f>
        <v>74162.669296621039</v>
      </c>
    </row>
    <row r="107" spans="1:55" s="31" customFormat="1" ht="12.75" customHeight="1">
      <c r="A107" s="500"/>
      <c r="B107" s="448"/>
      <c r="C107" s="405"/>
      <c r="D107" s="245" t="s">
        <v>132</v>
      </c>
      <c r="E107" s="246">
        <v>22222.22</v>
      </c>
      <c r="F107" s="534"/>
      <c r="G107" s="534"/>
      <c r="H107" s="68">
        <v>577.97480500000006</v>
      </c>
      <c r="I107" s="223" t="s">
        <v>22</v>
      </c>
      <c r="J107" s="247"/>
      <c r="K107" s="247"/>
      <c r="L107" s="247"/>
      <c r="M107" s="247"/>
      <c r="N107" s="247"/>
      <c r="O107" s="247"/>
      <c r="P107" s="247"/>
      <c r="Q107" s="65"/>
      <c r="R107" s="65"/>
      <c r="S107" s="65"/>
      <c r="T107" s="65">
        <v>577.97480500000006</v>
      </c>
      <c r="U107" s="120">
        <v>8962.3311410199294</v>
      </c>
      <c r="V107" s="248"/>
      <c r="W107" s="248"/>
      <c r="X107" s="225" t="s">
        <v>22</v>
      </c>
      <c r="Y107" s="249"/>
      <c r="Z107" s="225" t="s">
        <v>22</v>
      </c>
      <c r="AA107" s="249"/>
      <c r="AB107" s="65">
        <v>172.222205</v>
      </c>
      <c r="AC107" s="173">
        <v>2670.5411511089733</v>
      </c>
      <c r="AD107" s="249">
        <v>44.323690000000013</v>
      </c>
      <c r="AE107" s="173">
        <v>687.30831560792751</v>
      </c>
      <c r="AF107" s="248"/>
      <c r="AG107" s="248"/>
      <c r="AH107" s="17">
        <v>161.10104000000001</v>
      </c>
      <c r="AI107" s="174">
        <v>2498.1242411244502</v>
      </c>
      <c r="AJ107" s="547"/>
      <c r="AK107" s="548"/>
      <c r="AL107" s="17">
        <v>577.97480500000006</v>
      </c>
      <c r="AM107" s="174">
        <v>17924.736791099378</v>
      </c>
      <c r="AN107" s="99">
        <f>AM107</f>
        <v>17924.736791099378</v>
      </c>
      <c r="AO107" s="675"/>
      <c r="AP107" s="608"/>
      <c r="AR107" s="31" t="s">
        <v>133</v>
      </c>
    </row>
    <row r="108" spans="1:55" s="31" customFormat="1" ht="12.75" customHeight="1">
      <c r="A108" s="500"/>
      <c r="B108" s="284"/>
      <c r="C108" s="184"/>
      <c r="D108" s="131" t="s">
        <v>134</v>
      </c>
      <c r="E108" s="250">
        <v>56864.09</v>
      </c>
      <c r="F108" s="534"/>
      <c r="G108" s="534"/>
      <c r="H108" s="17">
        <v>1276.5417375</v>
      </c>
      <c r="I108" s="223" t="s">
        <v>22</v>
      </c>
      <c r="J108" s="223"/>
      <c r="K108" s="223"/>
      <c r="L108" s="223"/>
      <c r="M108" s="223"/>
      <c r="N108" s="223"/>
      <c r="O108" s="223"/>
      <c r="P108" s="223"/>
      <c r="Q108" s="16"/>
      <c r="R108" s="16"/>
      <c r="S108" s="16"/>
      <c r="T108" s="16">
        <v>1276.5417375</v>
      </c>
      <c r="U108" s="122">
        <v>19794.754389946866</v>
      </c>
      <c r="V108" s="147"/>
      <c r="W108" s="147"/>
      <c r="X108" s="225" t="s">
        <v>22</v>
      </c>
      <c r="Y108" s="17"/>
      <c r="Z108" s="225" t="s">
        <v>22</v>
      </c>
      <c r="AA108" s="16"/>
      <c r="AB108" s="16">
        <v>440.69669749999997</v>
      </c>
      <c r="AC108" s="174">
        <v>6833.7445435705731</v>
      </c>
      <c r="AD108" s="14">
        <v>106.679056</v>
      </c>
      <c r="AE108" s="174">
        <v>1654.226042326434</v>
      </c>
      <c r="AF108" s="147"/>
      <c r="AG108" s="147"/>
      <c r="AH108" s="17">
        <v>333.13801600000005</v>
      </c>
      <c r="AI108" s="174">
        <v>5165.827318121007</v>
      </c>
      <c r="AJ108" s="547"/>
      <c r="AK108" s="548"/>
      <c r="AL108" s="17">
        <v>1276.5417375</v>
      </c>
      <c r="AM108" s="174">
        <v>39589.535722555731</v>
      </c>
      <c r="AN108" s="174">
        <f t="shared" ref="AN108:AN109" si="10">AK108+AM108</f>
        <v>39589.535722555731</v>
      </c>
      <c r="AO108" s="675"/>
      <c r="AP108" s="608"/>
    </row>
    <row r="109" spans="1:55" s="31" customFormat="1" ht="15.75" customHeight="1" thickBot="1">
      <c r="A109" s="501"/>
      <c r="B109" s="293"/>
      <c r="C109" s="186"/>
      <c r="D109" s="133" t="s">
        <v>85</v>
      </c>
      <c r="E109" s="251">
        <v>6666.66</v>
      </c>
      <c r="F109" s="535"/>
      <c r="G109" s="535"/>
      <c r="H109" s="61">
        <v>194.52246</v>
      </c>
      <c r="I109" s="252" t="s">
        <v>22</v>
      </c>
      <c r="J109" s="252"/>
      <c r="K109" s="252"/>
      <c r="L109" s="252"/>
      <c r="M109" s="252"/>
      <c r="N109" s="252"/>
      <c r="O109" s="252"/>
      <c r="P109" s="252"/>
      <c r="Q109" s="61"/>
      <c r="R109" s="61"/>
      <c r="S109" s="61"/>
      <c r="T109" s="61">
        <v>194.52246</v>
      </c>
      <c r="U109" s="142">
        <v>3015.2831721951093</v>
      </c>
      <c r="V109" s="253"/>
      <c r="W109" s="253"/>
      <c r="X109" s="233" t="s">
        <v>22</v>
      </c>
      <c r="Y109" s="61"/>
      <c r="Z109" s="233" t="s">
        <v>22</v>
      </c>
      <c r="AA109" s="61"/>
      <c r="AB109" s="61">
        <v>86.66658000000001</v>
      </c>
      <c r="AC109" s="175">
        <v>1347.0555672792732</v>
      </c>
      <c r="AD109" s="204">
        <v>16.323681999999998</v>
      </c>
      <c r="AE109" s="175">
        <v>253.12428590533514</v>
      </c>
      <c r="AF109" s="253"/>
      <c r="AG109" s="253"/>
      <c r="AH109" s="125">
        <v>41.942352</v>
      </c>
      <c r="AI109" s="126">
        <v>650.38193583961106</v>
      </c>
      <c r="AJ109" s="549"/>
      <c r="AK109" s="550"/>
      <c r="AL109" s="125">
        <v>194.52246</v>
      </c>
      <c r="AM109" s="175">
        <v>6031.6589371756545</v>
      </c>
      <c r="AN109" s="175">
        <f t="shared" si="10"/>
        <v>6031.6589371756545</v>
      </c>
      <c r="AO109" s="676"/>
      <c r="AP109" s="609"/>
    </row>
    <row r="110" spans="1:55" s="31" customFormat="1">
      <c r="A110" s="38"/>
      <c r="B110" s="38"/>
      <c r="C110" s="39"/>
      <c r="D110" s="40"/>
      <c r="E110" s="40"/>
      <c r="F110" s="40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2"/>
      <c r="R110" s="42"/>
      <c r="S110" s="42"/>
      <c r="T110" s="42"/>
      <c r="U110" s="42"/>
      <c r="V110" s="43"/>
      <c r="W110" s="44"/>
      <c r="X110" s="44"/>
      <c r="Y110" s="44"/>
      <c r="Z110" s="44"/>
      <c r="AA110" s="44"/>
      <c r="AB110" s="44"/>
      <c r="AC110" s="44"/>
      <c r="AD110" s="44"/>
      <c r="AE110" s="43"/>
      <c r="AF110" s="43"/>
      <c r="AG110" s="43"/>
      <c r="AH110" s="102"/>
      <c r="AI110" s="43"/>
      <c r="AJ110" s="102"/>
      <c r="AK110" s="43"/>
      <c r="AL110" s="43"/>
      <c r="AM110" s="43"/>
      <c r="AN110" s="43"/>
      <c r="AO110" s="43"/>
      <c r="AP110" s="103"/>
      <c r="AQ110" s="44"/>
      <c r="AR110" s="103"/>
      <c r="AS110" s="44"/>
      <c r="AT110" s="103"/>
      <c r="AU110" s="44"/>
      <c r="AV110" s="103"/>
      <c r="AW110" s="44"/>
      <c r="AX110" s="103"/>
      <c r="AY110" s="44"/>
      <c r="AZ110" s="103"/>
      <c r="BA110" s="103"/>
      <c r="BB110" s="44"/>
      <c r="BC110" s="103"/>
    </row>
    <row r="111" spans="1:55" s="94" customFormat="1">
      <c r="A111" s="87"/>
      <c r="B111" s="87"/>
      <c r="C111" s="88"/>
      <c r="D111" s="148"/>
      <c r="E111" s="148"/>
      <c r="F111" s="148"/>
      <c r="G111" s="90"/>
      <c r="H111" s="90"/>
      <c r="I111" s="93"/>
      <c r="J111" s="93"/>
      <c r="K111" s="93"/>
      <c r="L111" s="93"/>
      <c r="M111" s="93"/>
      <c r="N111" s="93"/>
      <c r="O111" s="93"/>
      <c r="P111" s="93"/>
      <c r="Q111" s="148"/>
      <c r="R111" s="148"/>
      <c r="S111" s="148"/>
      <c r="T111" s="148"/>
      <c r="U111" s="89"/>
      <c r="V111" s="92"/>
      <c r="W111" s="92"/>
      <c r="X111" s="92"/>
      <c r="Y111" s="149"/>
      <c r="Z111" s="92"/>
      <c r="AA111" s="149"/>
      <c r="AB111" s="92"/>
      <c r="AC111" s="92"/>
      <c r="AD111" s="92"/>
      <c r="AE111" s="149"/>
      <c r="AF111" s="92"/>
      <c r="AG111" s="92"/>
      <c r="AH111" s="92"/>
      <c r="AI111" s="92"/>
      <c r="AJ111" s="92"/>
      <c r="AK111" s="92"/>
      <c r="AL111" s="92"/>
      <c r="AM111" s="92"/>
      <c r="AN111" s="92"/>
      <c r="AO111" s="149"/>
      <c r="AP111" s="149"/>
      <c r="AQ111" s="93"/>
      <c r="AU111" s="151"/>
      <c r="AV111" s="148"/>
    </row>
    <row r="112" spans="1:55" s="31" customFormat="1" ht="13.5" thickBot="1">
      <c r="A112" s="391"/>
      <c r="B112" s="50"/>
      <c r="C112" s="51"/>
      <c r="D112" s="101"/>
      <c r="E112" s="101"/>
      <c r="F112" s="101"/>
      <c r="G112" s="41"/>
      <c r="H112" s="41"/>
      <c r="I112" s="44"/>
      <c r="J112" s="44"/>
      <c r="K112" s="44"/>
      <c r="L112" s="44"/>
      <c r="M112" s="44"/>
      <c r="N112" s="44"/>
      <c r="O112" s="44"/>
      <c r="P112" s="44"/>
      <c r="Q112" s="101"/>
      <c r="R112" s="101"/>
      <c r="S112" s="101"/>
      <c r="T112" s="101"/>
      <c r="U112" s="40"/>
      <c r="V112" s="43"/>
      <c r="W112" s="43"/>
      <c r="X112" s="43"/>
      <c r="Y112" s="102"/>
      <c r="Z112" s="43"/>
      <c r="AA112" s="102"/>
      <c r="AB112" s="43"/>
      <c r="AC112" s="43"/>
      <c r="AD112" s="43"/>
      <c r="AE112" s="102"/>
      <c r="AF112" s="43"/>
      <c r="AG112" s="43"/>
      <c r="AH112" s="43"/>
      <c r="AI112" s="43"/>
      <c r="AJ112" s="43"/>
      <c r="AK112" s="43"/>
      <c r="AL112" s="43"/>
      <c r="AM112" s="43"/>
      <c r="AN112" s="43"/>
      <c r="AO112" s="102"/>
      <c r="AP112" s="102"/>
      <c r="AQ112" s="44"/>
      <c r="AU112" s="104"/>
      <c r="AV112" s="101"/>
    </row>
    <row r="113" spans="1:44" s="31" customFormat="1" ht="15" customHeight="1">
      <c r="A113" s="499" t="s">
        <v>99</v>
      </c>
      <c r="B113" s="476" t="s">
        <v>293</v>
      </c>
      <c r="C113" s="36" t="s">
        <v>293</v>
      </c>
      <c r="D113" s="342" t="s">
        <v>177</v>
      </c>
      <c r="E113" s="236">
        <v>36977.26</v>
      </c>
      <c r="F113" s="651" t="s">
        <v>316</v>
      </c>
      <c r="G113" s="561" t="s">
        <v>206</v>
      </c>
      <c r="H113" s="631" t="s">
        <v>287</v>
      </c>
      <c r="I113" s="630"/>
      <c r="J113" s="632"/>
      <c r="K113" s="630" t="s">
        <v>287</v>
      </c>
      <c r="L113" s="630"/>
      <c r="M113" s="630"/>
      <c r="N113" s="630"/>
      <c r="O113" s="630"/>
      <c r="P113" s="632"/>
      <c r="Q113" s="630" t="s">
        <v>287</v>
      </c>
      <c r="R113" s="630"/>
      <c r="S113" s="630"/>
      <c r="T113" s="630"/>
      <c r="U113" s="630"/>
      <c r="V113" s="632"/>
      <c r="W113" s="630" t="s">
        <v>287</v>
      </c>
      <c r="X113" s="630"/>
      <c r="Y113" s="630"/>
      <c r="Z113" s="630"/>
      <c r="AA113" s="630"/>
      <c r="AB113" s="632"/>
      <c r="AC113" s="630" t="s">
        <v>287</v>
      </c>
      <c r="AD113" s="630"/>
      <c r="AE113" s="630"/>
      <c r="AF113" s="630"/>
      <c r="AG113" s="630"/>
      <c r="AH113" s="630"/>
      <c r="AI113" s="646"/>
      <c r="AJ113" s="564" t="s">
        <v>87</v>
      </c>
      <c r="AK113" s="565"/>
      <c r="AL113" s="631" t="s">
        <v>287</v>
      </c>
      <c r="AM113" s="630"/>
      <c r="AN113" s="632"/>
      <c r="AO113" s="570">
        <v>46062</v>
      </c>
      <c r="AP113" s="648">
        <f>AN113+AN114+AN115+AN116+AN117</f>
        <v>71427.36257088065</v>
      </c>
      <c r="AQ113" s="505">
        <f>AP113+AP118</f>
        <v>108281.60141597061</v>
      </c>
      <c r="AR113" s="316"/>
    </row>
    <row r="114" spans="1:44" s="31" customFormat="1" ht="15" customHeight="1">
      <c r="A114" s="500"/>
      <c r="B114" s="343"/>
      <c r="C114" s="37"/>
      <c r="D114" s="15" t="s">
        <v>178</v>
      </c>
      <c r="E114" s="14"/>
      <c r="F114" s="605"/>
      <c r="G114" s="562"/>
      <c r="H114" s="486"/>
      <c r="I114" s="487"/>
      <c r="J114" s="488"/>
      <c r="K114" s="487"/>
      <c r="L114" s="487"/>
      <c r="M114" s="487"/>
      <c r="N114" s="487"/>
      <c r="O114" s="487"/>
      <c r="P114" s="488"/>
      <c r="Q114" s="487"/>
      <c r="R114" s="487"/>
      <c r="S114" s="487"/>
      <c r="T114" s="487"/>
      <c r="U114" s="487"/>
      <c r="V114" s="488"/>
      <c r="W114" s="487"/>
      <c r="X114" s="487"/>
      <c r="Y114" s="487"/>
      <c r="Z114" s="487"/>
      <c r="AA114" s="487"/>
      <c r="AB114" s="488"/>
      <c r="AC114" s="487"/>
      <c r="AD114" s="487"/>
      <c r="AE114" s="487"/>
      <c r="AF114" s="487"/>
      <c r="AG114" s="487"/>
      <c r="AH114" s="487"/>
      <c r="AI114" s="647"/>
      <c r="AJ114" s="566"/>
      <c r="AK114" s="567"/>
      <c r="AL114" s="486"/>
      <c r="AM114" s="487"/>
      <c r="AN114" s="488"/>
      <c r="AO114" s="571"/>
      <c r="AP114" s="649"/>
      <c r="AQ114" s="506"/>
      <c r="AR114" s="316"/>
    </row>
    <row r="115" spans="1:44" s="31" customFormat="1" ht="15.75" customHeight="1">
      <c r="A115" s="500"/>
      <c r="B115" s="343"/>
      <c r="C115" s="96"/>
      <c r="D115" s="15" t="s">
        <v>179</v>
      </c>
      <c r="E115" s="14">
        <v>29347.03</v>
      </c>
      <c r="F115" s="605"/>
      <c r="G115" s="562"/>
      <c r="H115" s="121">
        <v>724.78350770359498</v>
      </c>
      <c r="I115" s="222" t="s">
        <v>22</v>
      </c>
      <c r="J115" s="17"/>
      <c r="K115" s="17"/>
      <c r="L115" s="174"/>
      <c r="M115" s="344"/>
      <c r="N115" s="17"/>
      <c r="O115" s="17"/>
      <c r="P115" s="17"/>
      <c r="Q115" s="16"/>
      <c r="R115" s="16"/>
      <c r="S115" s="16"/>
      <c r="T115" s="16">
        <v>724.78350770359498</v>
      </c>
      <c r="U115" s="122">
        <v>12976.987340037398</v>
      </c>
      <c r="V115" s="147"/>
      <c r="W115" s="345"/>
      <c r="X115" s="221" t="s">
        <v>22</v>
      </c>
      <c r="Y115" s="16"/>
      <c r="Z115" s="221" t="s">
        <v>22</v>
      </c>
      <c r="AA115" s="16"/>
      <c r="AB115" s="16">
        <v>227.43944900953781</v>
      </c>
      <c r="AC115" s="122">
        <v>4072</v>
      </c>
      <c r="AD115" s="16">
        <v>58.808505355832729</v>
      </c>
      <c r="AE115" s="122">
        <v>1052.9501772802269</v>
      </c>
      <c r="AF115" s="345"/>
      <c r="AG115" s="345"/>
      <c r="AH115" s="16">
        <v>221.68523727072636</v>
      </c>
      <c r="AI115" s="308">
        <v>3969.2134406791074</v>
      </c>
      <c r="AJ115" s="566"/>
      <c r="AK115" s="567"/>
      <c r="AL115" s="121">
        <v>724.78350770359498</v>
      </c>
      <c r="AM115" s="122">
        <v>25954.037484546694</v>
      </c>
      <c r="AN115" s="346">
        <f t="shared" ref="AN115" si="11">AK115+AM115</f>
        <v>25954.037484546694</v>
      </c>
      <c r="AO115" s="571"/>
      <c r="AP115" s="649"/>
      <c r="AQ115" s="506"/>
      <c r="AR115" s="31" t="s">
        <v>290</v>
      </c>
    </row>
    <row r="116" spans="1:44" s="31" customFormat="1" ht="12.75" customHeight="1">
      <c r="A116" s="500"/>
      <c r="B116" s="343"/>
      <c r="C116" s="37"/>
      <c r="D116" s="454" t="s">
        <v>180</v>
      </c>
      <c r="E116" s="347">
        <v>81519.520000000004</v>
      </c>
      <c r="F116" s="605"/>
      <c r="G116" s="562"/>
      <c r="H116" s="121">
        <v>1185.3362406456347</v>
      </c>
      <c r="I116" s="222" t="s">
        <v>22</v>
      </c>
      <c r="J116" s="17"/>
      <c r="K116" s="17"/>
      <c r="L116" s="174"/>
      <c r="M116" s="344"/>
      <c r="N116" s="17"/>
      <c r="O116" s="17"/>
      <c r="P116" s="17"/>
      <c r="Q116" s="250"/>
      <c r="R116" s="250"/>
      <c r="S116" s="250"/>
      <c r="T116" s="250">
        <v>1185.3362406456347</v>
      </c>
      <c r="U116" s="348">
        <v>21223.187965506655</v>
      </c>
      <c r="V116" s="147"/>
      <c r="W116" s="147"/>
      <c r="X116" s="221" t="s">
        <v>22</v>
      </c>
      <c r="Y116" s="16"/>
      <c r="Z116" s="221" t="s">
        <v>22</v>
      </c>
      <c r="AA116" s="16"/>
      <c r="AB116" s="16">
        <v>0</v>
      </c>
      <c r="AC116" s="122"/>
      <c r="AD116" s="250">
        <v>155.06676038151139</v>
      </c>
      <c r="AE116" s="348">
        <v>2776.4278627052154</v>
      </c>
      <c r="AF116" s="147"/>
      <c r="AG116" s="147"/>
      <c r="AH116" s="16">
        <v>530.22522611885552</v>
      </c>
      <c r="AI116" s="261">
        <v>9493.537413715685</v>
      </c>
      <c r="AJ116" s="566"/>
      <c r="AK116" s="567"/>
      <c r="AL116" s="262">
        <v>1185.3362406456347</v>
      </c>
      <c r="AM116" s="174">
        <v>42446.308620803335</v>
      </c>
      <c r="AN116" s="261">
        <f>AK116+AM116</f>
        <v>42446.308620803335</v>
      </c>
      <c r="AO116" s="571"/>
      <c r="AP116" s="649"/>
      <c r="AQ116" s="506"/>
    </row>
    <row r="117" spans="1:44" s="31" customFormat="1" ht="15.75" customHeight="1" thickBot="1">
      <c r="A117" s="500"/>
      <c r="B117" s="277"/>
      <c r="C117" s="60"/>
      <c r="D117" s="455" t="s">
        <v>181</v>
      </c>
      <c r="E117" s="349">
        <v>2282.54</v>
      </c>
      <c r="F117" s="606"/>
      <c r="G117" s="562"/>
      <c r="H117" s="124">
        <v>84.532428466617759</v>
      </c>
      <c r="I117" s="229" t="s">
        <v>22</v>
      </c>
      <c r="J117" s="204"/>
      <c r="K117" s="204"/>
      <c r="L117" s="175"/>
      <c r="M117" s="350"/>
      <c r="N117" s="204"/>
      <c r="O117" s="204"/>
      <c r="P117" s="204"/>
      <c r="Q117" s="204"/>
      <c r="R117" s="204"/>
      <c r="S117" s="204"/>
      <c r="T117" s="204">
        <v>84.532428466617759</v>
      </c>
      <c r="U117" s="175">
        <v>1513.4864922505592</v>
      </c>
      <c r="V117" s="253"/>
      <c r="W117" s="253"/>
      <c r="X117" s="228" t="s">
        <v>22</v>
      </c>
      <c r="Y117" s="61"/>
      <c r="Z117" s="228" t="s">
        <v>22</v>
      </c>
      <c r="AA117" s="61"/>
      <c r="AB117" s="61">
        <v>29.673077035950111</v>
      </c>
      <c r="AC117" s="142">
        <v>531</v>
      </c>
      <c r="AD117" s="204">
        <v>8.316943800440205</v>
      </c>
      <c r="AE117" s="175">
        <v>148.91260024575047</v>
      </c>
      <c r="AF117" s="253"/>
      <c r="AG117" s="253"/>
      <c r="AH117" s="61">
        <v>23.36609185619956</v>
      </c>
      <c r="AI117" s="280">
        <v>418.36347333542966</v>
      </c>
      <c r="AJ117" s="566"/>
      <c r="AK117" s="567"/>
      <c r="AL117" s="281">
        <v>84.532428466617759</v>
      </c>
      <c r="AM117" s="175">
        <v>3027.0164655306116</v>
      </c>
      <c r="AN117" s="100">
        <f>AK117+AM117</f>
        <v>3027.0164655306116</v>
      </c>
      <c r="AO117" s="571"/>
      <c r="AP117" s="650"/>
      <c r="AQ117" s="506"/>
    </row>
    <row r="118" spans="1:44" s="31" customFormat="1" ht="15" customHeight="1">
      <c r="A118" s="500"/>
      <c r="B118" s="216" t="s">
        <v>293</v>
      </c>
      <c r="C118" s="36" t="s">
        <v>293</v>
      </c>
      <c r="D118" s="182" t="s">
        <v>93</v>
      </c>
      <c r="E118" s="187"/>
      <c r="F118" s="652" t="s">
        <v>317</v>
      </c>
      <c r="G118" s="562"/>
      <c r="H118" s="114">
        <v>1193.1600000000001</v>
      </c>
      <c r="I118" s="22">
        <v>96.7</v>
      </c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>
        <v>1096.46</v>
      </c>
      <c r="U118" s="97">
        <v>9608.2543289506266</v>
      </c>
      <c r="V118" s="73"/>
      <c r="W118" s="73"/>
      <c r="X118" s="22"/>
      <c r="Y118" s="22"/>
      <c r="Z118" s="22"/>
      <c r="AA118" s="22"/>
      <c r="AB118" s="22"/>
      <c r="AC118" s="22"/>
      <c r="AD118" s="22">
        <v>33.576999999999998</v>
      </c>
      <c r="AE118" s="22">
        <v>294.23449610854487</v>
      </c>
      <c r="AF118" s="81"/>
      <c r="AG118" s="81"/>
      <c r="AH118" s="22">
        <v>429.08000000000004</v>
      </c>
      <c r="AI118" s="99">
        <v>3760.0183932529562</v>
      </c>
      <c r="AJ118" s="566"/>
      <c r="AK118" s="567"/>
      <c r="AL118" s="323">
        <v>1096.46</v>
      </c>
      <c r="AM118" s="22">
        <v>19216.508657901253</v>
      </c>
      <c r="AN118" s="97">
        <f t="shared" ref="AN118:AN119" si="12">AM118</f>
        <v>19216.508657901253</v>
      </c>
      <c r="AO118" s="571"/>
      <c r="AP118" s="508">
        <f>AN118+AN119+AN120+AN121+AN122</f>
        <v>36854.23884508996</v>
      </c>
      <c r="AQ118" s="506"/>
    </row>
    <row r="119" spans="1:44" s="31" customFormat="1" ht="15.75" customHeight="1">
      <c r="A119" s="500"/>
      <c r="B119" s="183"/>
      <c r="C119" s="184"/>
      <c r="D119" s="131" t="s">
        <v>100</v>
      </c>
      <c r="E119" s="188">
        <v>28896.59</v>
      </c>
      <c r="F119" s="653"/>
      <c r="G119" s="562"/>
      <c r="H119" s="456">
        <v>495.71907999999996</v>
      </c>
      <c r="I119" s="170" t="s">
        <v>22</v>
      </c>
      <c r="J119" s="170"/>
      <c r="K119" s="170"/>
      <c r="L119" s="170"/>
      <c r="M119" s="170"/>
      <c r="N119" s="170"/>
      <c r="O119" s="170"/>
      <c r="P119" s="170"/>
      <c r="Q119" s="16"/>
      <c r="R119" s="16"/>
      <c r="S119" s="16"/>
      <c r="T119" s="16">
        <v>495.71907999999996</v>
      </c>
      <c r="U119" s="122">
        <v>4343.9751530866806</v>
      </c>
      <c r="V119" s="178"/>
      <c r="W119" s="178"/>
      <c r="X119" s="16"/>
      <c r="Y119" s="16"/>
      <c r="Z119" s="16"/>
      <c r="AA119" s="16"/>
      <c r="AB119" s="16"/>
      <c r="AC119" s="16"/>
      <c r="AD119" s="16">
        <v>60.293861999999997</v>
      </c>
      <c r="AE119" s="16">
        <v>528.35375715543796</v>
      </c>
      <c r="AF119" s="178"/>
      <c r="AG119" s="178"/>
      <c r="AH119" s="16">
        <v>195.50363200000001</v>
      </c>
      <c r="AI119" s="308">
        <v>1713.1939318256666</v>
      </c>
      <c r="AJ119" s="566"/>
      <c r="AK119" s="567"/>
      <c r="AL119" s="121">
        <v>495.71907999999996</v>
      </c>
      <c r="AM119" s="16">
        <v>8687.9503061733612</v>
      </c>
      <c r="AN119" s="174">
        <f t="shared" si="12"/>
        <v>8687.9503061733612</v>
      </c>
      <c r="AO119" s="571"/>
      <c r="AP119" s="509"/>
      <c r="AQ119" s="506"/>
      <c r="AR119" s="31" t="s">
        <v>103</v>
      </c>
    </row>
    <row r="120" spans="1:44" s="31" customFormat="1" ht="15" customHeight="1">
      <c r="A120" s="500"/>
      <c r="B120" s="183"/>
      <c r="C120" s="184"/>
      <c r="D120" s="131" t="s">
        <v>85</v>
      </c>
      <c r="E120" s="196">
        <v>666.66</v>
      </c>
      <c r="F120" s="653"/>
      <c r="G120" s="562"/>
      <c r="H120" s="121">
        <v>195.06650000000002</v>
      </c>
      <c r="I120" s="170" t="s">
        <v>22</v>
      </c>
      <c r="J120" s="170"/>
      <c r="K120" s="170"/>
      <c r="L120" s="170"/>
      <c r="M120" s="170"/>
      <c r="N120" s="170"/>
      <c r="O120" s="170"/>
      <c r="P120" s="170"/>
      <c r="Q120" s="17"/>
      <c r="R120" s="17"/>
      <c r="S120" s="17"/>
      <c r="T120" s="17">
        <v>195.06650000000002</v>
      </c>
      <c r="U120" s="174">
        <v>1709.3633539374416</v>
      </c>
      <c r="V120" s="178"/>
      <c r="W120" s="178"/>
      <c r="X120" s="17"/>
      <c r="Y120" s="17"/>
      <c r="Z120" s="17"/>
      <c r="AA120" s="17"/>
      <c r="AB120" s="17">
        <v>8.6665799999999997</v>
      </c>
      <c r="AC120" s="17">
        <v>75.975015077615083</v>
      </c>
      <c r="AD120" s="17">
        <v>5.5199879999999997</v>
      </c>
      <c r="AE120" s="17">
        <v>48.37153074143653</v>
      </c>
      <c r="AF120" s="82"/>
      <c r="AG120" s="82"/>
      <c r="AH120" s="17">
        <v>73.359968000000009</v>
      </c>
      <c r="AI120" s="261">
        <v>642.85175027605237</v>
      </c>
      <c r="AJ120" s="566"/>
      <c r="AK120" s="567"/>
      <c r="AL120" s="262">
        <v>195.06650000000002</v>
      </c>
      <c r="AM120" s="17">
        <v>3418.7267078748832</v>
      </c>
      <c r="AN120" s="174">
        <f>AM120</f>
        <v>3418.7267078748832</v>
      </c>
      <c r="AO120" s="571"/>
      <c r="AP120" s="509"/>
      <c r="AQ120" s="506"/>
      <c r="AR120" s="31" t="s">
        <v>104</v>
      </c>
    </row>
    <row r="121" spans="1:44" s="31" customFormat="1" ht="15" customHeight="1">
      <c r="A121" s="500"/>
      <c r="B121" s="183"/>
      <c r="C121" s="184"/>
      <c r="D121" s="131" t="s">
        <v>101</v>
      </c>
      <c r="E121" s="196">
        <v>333.33</v>
      </c>
      <c r="F121" s="653"/>
      <c r="G121" s="562"/>
      <c r="H121" s="121">
        <v>155.54326750000001</v>
      </c>
      <c r="I121" s="170" t="s">
        <v>22</v>
      </c>
      <c r="J121" s="170"/>
      <c r="K121" s="170"/>
      <c r="L121" s="170"/>
      <c r="M121" s="170"/>
      <c r="N121" s="170"/>
      <c r="O121" s="170"/>
      <c r="P121" s="170"/>
      <c r="Q121" s="17"/>
      <c r="R121" s="17"/>
      <c r="S121" s="17"/>
      <c r="T121" s="17">
        <v>155.54326750000001</v>
      </c>
      <c r="U121" s="174">
        <v>1363.0221561169569</v>
      </c>
      <c r="V121" s="178"/>
      <c r="W121" s="178"/>
      <c r="X121" s="17"/>
      <c r="Y121" s="17"/>
      <c r="Z121" s="17"/>
      <c r="AA121" s="17"/>
      <c r="AB121" s="17">
        <v>2.5833075000000001</v>
      </c>
      <c r="AC121" s="17">
        <v>22.608481995414898</v>
      </c>
      <c r="AD121" s="17">
        <v>8.8799939999999999</v>
      </c>
      <c r="AE121" s="17">
        <v>77.815187778446656</v>
      </c>
      <c r="AF121" s="82"/>
      <c r="AG121" s="82"/>
      <c r="AH121" s="17">
        <v>58.399984000000011</v>
      </c>
      <c r="AI121" s="261">
        <v>511.75774682035683</v>
      </c>
      <c r="AJ121" s="566"/>
      <c r="AK121" s="567"/>
      <c r="AL121" s="262">
        <v>155.54326750000001</v>
      </c>
      <c r="AM121" s="17">
        <v>2726.0443122339138</v>
      </c>
      <c r="AN121" s="174">
        <f t="shared" ref="AN121:AN122" si="13">AM121</f>
        <v>2726.0443122339138</v>
      </c>
      <c r="AO121" s="571"/>
      <c r="AP121" s="509"/>
      <c r="AQ121" s="506"/>
    </row>
    <row r="122" spans="1:44" s="31" customFormat="1" ht="15.75" customHeight="1" thickBot="1">
      <c r="A122" s="501"/>
      <c r="B122" s="185"/>
      <c r="C122" s="186"/>
      <c r="D122" s="133" t="s">
        <v>102</v>
      </c>
      <c r="E122" s="197">
        <v>2222.2199999999998</v>
      </c>
      <c r="F122" s="654"/>
      <c r="G122" s="563"/>
      <c r="H122" s="457">
        <v>160.048845</v>
      </c>
      <c r="I122" s="167" t="s">
        <v>22</v>
      </c>
      <c r="J122" s="167"/>
      <c r="K122" s="167"/>
      <c r="L122" s="167"/>
      <c r="M122" s="167"/>
      <c r="N122" s="167"/>
      <c r="O122" s="167"/>
      <c r="P122" s="167"/>
      <c r="Q122" s="61"/>
      <c r="R122" s="61"/>
      <c r="S122" s="61"/>
      <c r="T122" s="61">
        <v>160.048845</v>
      </c>
      <c r="U122" s="142">
        <v>1402.504430453276</v>
      </c>
      <c r="V122" s="190"/>
      <c r="W122" s="190"/>
      <c r="X122" s="61"/>
      <c r="Y122" s="61"/>
      <c r="Z122" s="61"/>
      <c r="AA122" s="61"/>
      <c r="AB122" s="61">
        <v>17.222204999999999</v>
      </c>
      <c r="AC122" s="61">
        <v>150.89847285311794</v>
      </c>
      <c r="AD122" s="61">
        <v>12.279996000000001</v>
      </c>
      <c r="AE122" s="61">
        <v>107.60932886425074</v>
      </c>
      <c r="AF122" s="190"/>
      <c r="AG122" s="190"/>
      <c r="AH122" s="61">
        <v>54.346655999999996</v>
      </c>
      <c r="AI122" s="315">
        <v>476.23852468488593</v>
      </c>
      <c r="AJ122" s="568"/>
      <c r="AK122" s="569"/>
      <c r="AL122" s="124">
        <v>160.048845</v>
      </c>
      <c r="AM122" s="61">
        <v>2805.0088609065519</v>
      </c>
      <c r="AN122" s="175">
        <f t="shared" si="13"/>
        <v>2805.0088609065519</v>
      </c>
      <c r="AO122" s="572"/>
      <c r="AP122" s="510"/>
      <c r="AQ122" s="507"/>
    </row>
    <row r="123" spans="1:44" s="31" customFormat="1">
      <c r="A123" s="38"/>
      <c r="B123" s="38"/>
      <c r="C123" s="39"/>
      <c r="D123" s="40"/>
      <c r="E123" s="41"/>
      <c r="F123" s="42"/>
      <c r="G123" s="42"/>
      <c r="H123" s="43"/>
      <c r="I123" s="44"/>
      <c r="J123" s="44"/>
      <c r="K123" s="44"/>
      <c r="L123" s="44"/>
      <c r="M123" s="44"/>
      <c r="N123" s="44"/>
      <c r="O123" s="44"/>
      <c r="P123" s="44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</row>
    <row r="124" spans="1:44" s="94" customFormat="1">
      <c r="A124" s="87"/>
      <c r="B124" s="87"/>
      <c r="C124" s="88"/>
      <c r="D124" s="89"/>
      <c r="E124" s="90"/>
      <c r="F124" s="91"/>
      <c r="G124" s="91"/>
      <c r="H124" s="92"/>
      <c r="I124" s="93"/>
      <c r="J124" s="93"/>
      <c r="K124" s="93"/>
      <c r="L124" s="93"/>
      <c r="M124" s="93"/>
      <c r="N124" s="93"/>
      <c r="O124" s="93"/>
      <c r="P124" s="93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</row>
    <row r="125" spans="1:44" s="31" customFormat="1" ht="13.5" thickBot="1">
      <c r="A125" s="50"/>
      <c r="B125" s="50"/>
      <c r="C125" s="51"/>
      <c r="D125" s="52"/>
      <c r="E125" s="53"/>
      <c r="F125" s="54"/>
      <c r="G125" s="54"/>
      <c r="H125" s="55"/>
      <c r="I125" s="56"/>
      <c r="J125" s="56"/>
      <c r="K125" s="56"/>
      <c r="L125" s="56"/>
      <c r="M125" s="56"/>
      <c r="N125" s="56"/>
      <c r="O125" s="56"/>
      <c r="P125" s="56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</row>
    <row r="126" spans="1:44" s="31" customFormat="1" ht="12.75" customHeight="1">
      <c r="A126" s="499" t="s">
        <v>40</v>
      </c>
      <c r="B126" s="216" t="s">
        <v>293</v>
      </c>
      <c r="C126" s="36" t="s">
        <v>293</v>
      </c>
      <c r="D126" s="21" t="s">
        <v>34</v>
      </c>
      <c r="E126" s="20">
        <v>63449.31</v>
      </c>
      <c r="F126" s="533" t="s">
        <v>39</v>
      </c>
      <c r="G126" s="605" t="s">
        <v>38</v>
      </c>
      <c r="H126" s="18">
        <v>1237.9287571533384</v>
      </c>
      <c r="I126" s="22">
        <v>747.74468085106378</v>
      </c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>
        <v>10963.03</v>
      </c>
      <c r="U126" s="462"/>
      <c r="V126" s="73"/>
      <c r="W126" s="73"/>
      <c r="X126" s="18"/>
      <c r="Y126" s="18"/>
      <c r="Z126" s="18"/>
      <c r="AA126" s="18"/>
      <c r="AB126" s="22">
        <v>0</v>
      </c>
      <c r="AC126" s="97"/>
      <c r="AD126" s="22">
        <v>19.411984152604575</v>
      </c>
      <c r="AE126" s="97">
        <v>324.49275047888494</v>
      </c>
      <c r="AF126" s="83"/>
      <c r="AG126" s="83"/>
      <c r="AH126" s="22">
        <v>375.38077769625824</v>
      </c>
      <c r="AI126" s="97">
        <v>2365.3406306326469</v>
      </c>
      <c r="AJ126" s="83"/>
      <c r="AK126" s="83"/>
      <c r="AL126" s="22">
        <v>490.18407630227455</v>
      </c>
      <c r="AM126" s="97">
        <v>27570.851145814871</v>
      </c>
      <c r="AN126" s="99">
        <f>U126+AC126+AE126+AM126</f>
        <v>27895.343896293758</v>
      </c>
      <c r="AO126" s="524">
        <v>45998</v>
      </c>
      <c r="AP126" s="496">
        <f>AN126+AN127+AN128+AN129</f>
        <v>53495.21671758817</v>
      </c>
    </row>
    <row r="127" spans="1:44" s="31" customFormat="1" ht="12.75" customHeight="1">
      <c r="A127" s="500"/>
      <c r="B127" s="443"/>
      <c r="C127" s="96"/>
      <c r="D127" s="21" t="s">
        <v>35</v>
      </c>
      <c r="E127" s="20">
        <v>9771.19</v>
      </c>
      <c r="F127" s="534"/>
      <c r="G127" s="605"/>
      <c r="H127" s="18">
        <v>297.86749816581073</v>
      </c>
      <c r="I127" s="169" t="s">
        <v>22</v>
      </c>
      <c r="J127" s="408"/>
      <c r="K127" s="408"/>
      <c r="L127" s="408"/>
      <c r="M127" s="408"/>
      <c r="N127" s="408"/>
      <c r="O127" s="408"/>
      <c r="P127" s="408"/>
      <c r="Q127" s="22"/>
      <c r="R127" s="22"/>
      <c r="S127" s="22"/>
      <c r="T127" s="22">
        <f>AK127</f>
        <v>0</v>
      </c>
      <c r="U127" s="462"/>
      <c r="V127" s="73"/>
      <c r="W127" s="73"/>
      <c r="X127" s="168" t="s">
        <v>22</v>
      </c>
      <c r="Y127" s="18">
        <v>127.03</v>
      </c>
      <c r="Z127" s="18"/>
      <c r="AA127" s="18"/>
      <c r="AB127" s="22">
        <v>127.02550843727073</v>
      </c>
      <c r="AC127" s="97">
        <v>2123</v>
      </c>
      <c r="AD127" s="22">
        <v>22.706269112252386</v>
      </c>
      <c r="AE127" s="97">
        <v>379.56036124004038</v>
      </c>
      <c r="AF127" s="82"/>
      <c r="AG127" s="82"/>
      <c r="AH127" s="22">
        <v>0</v>
      </c>
      <c r="AI127" s="97">
        <v>855.27204837341753</v>
      </c>
      <c r="AJ127" s="82"/>
      <c r="AK127" s="82"/>
      <c r="AL127" s="22">
        <v>297.86749816581073</v>
      </c>
      <c r="AM127" s="97">
        <v>9958.4101152945004</v>
      </c>
      <c r="AN127" s="99">
        <f t="shared" ref="AN127" si="14">U127+AC127+AE127+AM127</f>
        <v>12460.970476534541</v>
      </c>
      <c r="AO127" s="525"/>
      <c r="AP127" s="497"/>
    </row>
    <row r="128" spans="1:44" s="31" customFormat="1" ht="15" customHeight="1">
      <c r="A128" s="500"/>
      <c r="B128" s="443"/>
      <c r="C128" s="96"/>
      <c r="D128" s="15" t="s">
        <v>36</v>
      </c>
      <c r="E128" s="57"/>
      <c r="F128" s="534"/>
      <c r="G128" s="605"/>
      <c r="H128" s="18">
        <v>61.399853264856937</v>
      </c>
      <c r="I128" s="170" t="s">
        <v>22</v>
      </c>
      <c r="J128" s="409"/>
      <c r="K128" s="409"/>
      <c r="L128" s="409"/>
      <c r="M128" s="409"/>
      <c r="N128" s="409"/>
      <c r="O128" s="409"/>
      <c r="P128" s="409"/>
      <c r="Q128" s="22"/>
      <c r="R128" s="22"/>
      <c r="S128" s="22"/>
      <c r="T128" s="22">
        <f>AK128</f>
        <v>0</v>
      </c>
      <c r="U128" s="462"/>
      <c r="V128" s="73"/>
      <c r="W128" s="73"/>
      <c r="X128" s="22"/>
      <c r="Y128" s="18"/>
      <c r="Z128" s="18"/>
      <c r="AA128" s="18"/>
      <c r="AB128" s="22">
        <v>0</v>
      </c>
      <c r="AC128" s="97"/>
      <c r="AD128" s="22">
        <v>5.4644167278063094</v>
      </c>
      <c r="AE128" s="97">
        <v>91.343759598669763</v>
      </c>
      <c r="AF128" s="82"/>
      <c r="AG128" s="82"/>
      <c r="AH128" s="22">
        <v>0.29347028613352899</v>
      </c>
      <c r="AI128" s="97">
        <v>303.17101735756086</v>
      </c>
      <c r="AJ128" s="82"/>
      <c r="AK128" s="82"/>
      <c r="AL128" s="22">
        <v>61.399853264856937</v>
      </c>
      <c r="AM128" s="97">
        <v>2052.7351470648323</v>
      </c>
      <c r="AN128" s="99">
        <f t="shared" ref="AN128:AN129" si="15">U128+AC128+AE128+AM128</f>
        <v>2144.078906663502</v>
      </c>
      <c r="AO128" s="525"/>
      <c r="AP128" s="497"/>
      <c r="AR128" s="31" t="s">
        <v>81</v>
      </c>
    </row>
    <row r="129" spans="1:55" s="31" customFormat="1" ht="15.75" customHeight="1" thickBot="1">
      <c r="A129" s="501"/>
      <c r="B129" s="157"/>
      <c r="C129" s="95"/>
      <c r="D129" s="47" t="s">
        <v>37</v>
      </c>
      <c r="E129" s="48"/>
      <c r="F129" s="535"/>
      <c r="G129" s="606"/>
      <c r="H129" s="49">
        <v>294.2802641232575</v>
      </c>
      <c r="I129" s="160">
        <v>58.694057226705795</v>
      </c>
      <c r="J129" s="160"/>
      <c r="K129" s="160"/>
      <c r="L129" s="160"/>
      <c r="M129" s="160"/>
      <c r="N129" s="160"/>
      <c r="O129" s="160"/>
      <c r="P129" s="160"/>
      <c r="Q129" s="45"/>
      <c r="R129" s="45"/>
      <c r="S129" s="45"/>
      <c r="T129" s="45">
        <v>860.49</v>
      </c>
      <c r="U129" s="463"/>
      <c r="V129" s="74"/>
      <c r="W129" s="74"/>
      <c r="X129" s="45"/>
      <c r="Y129" s="45"/>
      <c r="Z129" s="45"/>
      <c r="AA129" s="45"/>
      <c r="AB129" s="45">
        <v>0</v>
      </c>
      <c r="AC129" s="98"/>
      <c r="AD129" s="45">
        <v>18.154071900220103</v>
      </c>
      <c r="AE129" s="98">
        <v>303.46535815111292</v>
      </c>
      <c r="AF129" s="74"/>
      <c r="AG129" s="74"/>
      <c r="AH129" s="45">
        <v>159.94130594277328</v>
      </c>
      <c r="AI129" s="98">
        <v>1434.9113685612754</v>
      </c>
      <c r="AJ129" s="74"/>
      <c r="AK129" s="74"/>
      <c r="AL129" s="45">
        <v>294.2802641232575</v>
      </c>
      <c r="AM129" s="98">
        <v>10691.35807994525</v>
      </c>
      <c r="AN129" s="100">
        <f t="shared" si="15"/>
        <v>10994.823438096362</v>
      </c>
      <c r="AO129" s="526"/>
      <c r="AP129" s="498"/>
      <c r="AR129" s="31" t="s">
        <v>82</v>
      </c>
    </row>
    <row r="130" spans="1:55" s="31" customFormat="1">
      <c r="A130" s="38"/>
      <c r="B130" s="38"/>
      <c r="C130" s="39"/>
      <c r="D130" s="40"/>
      <c r="E130" s="41"/>
      <c r="F130" s="42"/>
      <c r="G130" s="42"/>
      <c r="H130" s="43"/>
      <c r="I130" s="44"/>
      <c r="J130" s="44"/>
      <c r="K130" s="44"/>
      <c r="L130" s="44"/>
      <c r="M130" s="44"/>
      <c r="N130" s="44"/>
      <c r="O130" s="44"/>
      <c r="P130" s="44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</row>
    <row r="131" spans="1:55" s="94" customFormat="1" ht="12.75" customHeight="1">
      <c r="A131" s="87"/>
      <c r="B131" s="87"/>
      <c r="C131" s="88"/>
      <c r="D131" s="89"/>
      <c r="E131" s="90"/>
      <c r="F131" s="91"/>
      <c r="G131" s="91"/>
      <c r="H131" s="92"/>
      <c r="I131" s="93"/>
      <c r="J131" s="93"/>
      <c r="K131" s="93"/>
      <c r="L131" s="93"/>
      <c r="M131" s="93"/>
      <c r="N131" s="93"/>
      <c r="O131" s="93"/>
      <c r="P131" s="93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</row>
    <row r="132" spans="1:55" s="31" customFormat="1" ht="13.5" thickBot="1">
      <c r="A132" s="38"/>
      <c r="B132" s="50"/>
      <c r="C132" s="51"/>
      <c r="D132" s="52"/>
      <c r="E132" s="52"/>
      <c r="F132" s="52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4"/>
      <c r="R132" s="42"/>
      <c r="S132" s="42"/>
      <c r="T132" s="42"/>
      <c r="U132" s="42"/>
      <c r="V132" s="43"/>
      <c r="W132" s="44"/>
      <c r="X132" s="44"/>
      <c r="Y132" s="44"/>
      <c r="Z132" s="44"/>
      <c r="AA132" s="44"/>
      <c r="AB132" s="44"/>
      <c r="AC132" s="44"/>
      <c r="AD132" s="44"/>
      <c r="AE132" s="43"/>
      <c r="AF132" s="43"/>
      <c r="AG132" s="43"/>
      <c r="AH132" s="102"/>
      <c r="AI132" s="43"/>
      <c r="AJ132" s="102"/>
      <c r="AK132" s="43"/>
      <c r="AL132" s="43"/>
      <c r="AM132" s="43"/>
      <c r="AN132" s="55"/>
      <c r="AO132" s="43"/>
      <c r="AP132" s="103"/>
      <c r="AQ132" s="44"/>
      <c r="AR132" s="103"/>
      <c r="AS132" s="44"/>
      <c r="AT132" s="103"/>
      <c r="AU132" s="44"/>
      <c r="AV132" s="103"/>
      <c r="AW132" s="44"/>
      <c r="AX132" s="103"/>
      <c r="AY132" s="44"/>
      <c r="AZ132" s="103"/>
      <c r="BA132" s="215"/>
      <c r="BB132" s="281"/>
      <c r="BC132" s="103"/>
    </row>
    <row r="133" spans="1:55" s="31" customFormat="1" ht="12.75" customHeight="1">
      <c r="A133" s="489" t="s">
        <v>135</v>
      </c>
      <c r="B133" s="254">
        <v>10218</v>
      </c>
      <c r="C133" s="317">
        <v>33575</v>
      </c>
      <c r="D133" s="182" t="s">
        <v>136</v>
      </c>
      <c r="E133" s="20"/>
      <c r="F133" s="511" t="s">
        <v>318</v>
      </c>
      <c r="G133" s="511" t="s">
        <v>137</v>
      </c>
      <c r="H133" s="256">
        <v>198.72340425531914</v>
      </c>
      <c r="I133" s="107">
        <v>18.46</v>
      </c>
      <c r="J133" s="107"/>
      <c r="K133" s="107"/>
      <c r="L133" s="107"/>
      <c r="M133" s="107"/>
      <c r="N133" s="107"/>
      <c r="O133" s="107"/>
      <c r="P133" s="107"/>
      <c r="Q133" s="108"/>
      <c r="R133" s="108"/>
      <c r="S133" s="108"/>
      <c r="T133" s="108"/>
      <c r="U133" s="458"/>
      <c r="V133" s="240">
        <v>180.26412325752017</v>
      </c>
      <c r="W133" s="241">
        <v>42278.75713414645</v>
      </c>
      <c r="X133" s="107"/>
      <c r="Y133" s="107"/>
      <c r="Z133" s="238"/>
      <c r="AA133" s="238"/>
      <c r="AB133" s="238">
        <v>0</v>
      </c>
      <c r="AC133" s="241">
        <v>0</v>
      </c>
      <c r="AD133" s="240">
        <v>4.7101980924431404</v>
      </c>
      <c r="AE133" s="241">
        <v>1104.7196613806279</v>
      </c>
      <c r="AF133" s="108"/>
      <c r="AG133" s="108"/>
      <c r="AH133" s="240">
        <v>53.216434336023475</v>
      </c>
      <c r="AI133" s="257">
        <v>12481.267277037776</v>
      </c>
      <c r="AJ133" s="564" t="s">
        <v>30</v>
      </c>
      <c r="AK133" s="565"/>
      <c r="AL133" s="256">
        <v>180.26412325752017</v>
      </c>
      <c r="AM133" s="244">
        <v>84557.5142682929</v>
      </c>
      <c r="AN133" s="99">
        <f t="shared" ref="AN133:AN136" si="16">AM133</f>
        <v>84557.5142682929</v>
      </c>
      <c r="AO133" s="520">
        <v>46234</v>
      </c>
      <c r="AP133" s="633">
        <f>SUM(AN133:AN136)</f>
        <v>202393.16723454217</v>
      </c>
      <c r="BB133" s="461"/>
    </row>
    <row r="134" spans="1:55" s="31" customFormat="1" ht="15.75" customHeight="1">
      <c r="A134" s="490"/>
      <c r="B134" s="258"/>
      <c r="C134" s="407"/>
      <c r="D134" s="131" t="s">
        <v>138</v>
      </c>
      <c r="E134" s="14">
        <v>73.367571533382247</v>
      </c>
      <c r="F134" s="512"/>
      <c r="G134" s="512"/>
      <c r="H134" s="121">
        <v>111.28319882611885</v>
      </c>
      <c r="I134" s="223" t="s">
        <v>22</v>
      </c>
      <c r="J134" s="223"/>
      <c r="K134" s="223"/>
      <c r="L134" s="223"/>
      <c r="M134" s="223"/>
      <c r="N134" s="223"/>
      <c r="O134" s="223"/>
      <c r="P134" s="223"/>
      <c r="Q134" s="147"/>
      <c r="R134" s="147"/>
      <c r="S134" s="147"/>
      <c r="T134" s="147"/>
      <c r="U134" s="82"/>
      <c r="V134" s="17">
        <v>111.28319882611885</v>
      </c>
      <c r="W134" s="174">
        <v>26100.12048575579</v>
      </c>
      <c r="X134" s="260"/>
      <c r="Y134" s="16"/>
      <c r="Z134" s="260"/>
      <c r="AA134" s="16"/>
      <c r="AB134" s="16">
        <v>0.56859867938371245</v>
      </c>
      <c r="AC134" s="174">
        <v>133.35790304828447</v>
      </c>
      <c r="AD134" s="17">
        <v>4.3433602347762292</v>
      </c>
      <c r="AE134" s="174">
        <v>1018.6823045752827</v>
      </c>
      <c r="AF134" s="147"/>
      <c r="AG134" s="147"/>
      <c r="AH134" s="17">
        <v>32.187820983125455</v>
      </c>
      <c r="AI134" s="261">
        <v>7549.2618355281784</v>
      </c>
      <c r="AJ134" s="566"/>
      <c r="AK134" s="567"/>
      <c r="AL134" s="262">
        <v>111.28319882611885</v>
      </c>
      <c r="AM134" s="174">
        <v>52200.240971511579</v>
      </c>
      <c r="AN134" s="261">
        <f t="shared" si="16"/>
        <v>52200.240971511579</v>
      </c>
      <c r="AO134" s="543"/>
      <c r="AP134" s="634"/>
      <c r="AR134" s="31" t="s">
        <v>139</v>
      </c>
    </row>
    <row r="135" spans="1:55" s="31" customFormat="1" ht="12.75" customHeight="1">
      <c r="A135" s="490"/>
      <c r="B135" s="254"/>
      <c r="C135" s="317"/>
      <c r="D135" s="182" t="s">
        <v>140</v>
      </c>
      <c r="E135" s="14">
        <v>1027.1460014673514</v>
      </c>
      <c r="F135" s="512"/>
      <c r="G135" s="512"/>
      <c r="H135" s="262">
        <v>119.2516507703595</v>
      </c>
      <c r="I135" s="223" t="s">
        <v>22</v>
      </c>
      <c r="J135" s="17"/>
      <c r="K135" s="17"/>
      <c r="L135" s="17"/>
      <c r="M135" s="17"/>
      <c r="N135" s="17"/>
      <c r="O135" s="17"/>
      <c r="P135" s="17"/>
      <c r="Q135" s="147"/>
      <c r="R135" s="147"/>
      <c r="S135" s="147"/>
      <c r="T135" s="147"/>
      <c r="U135" s="459"/>
      <c r="V135" s="14">
        <v>119.2516507703595</v>
      </c>
      <c r="W135" s="174">
        <v>27969.023950281531</v>
      </c>
      <c r="X135" s="16"/>
      <c r="Y135" s="16"/>
      <c r="Z135" s="16"/>
      <c r="AA135" s="16"/>
      <c r="AB135" s="16">
        <v>0</v>
      </c>
      <c r="AC135" s="174">
        <v>0</v>
      </c>
      <c r="AD135" s="14">
        <v>5.5003668378576673</v>
      </c>
      <c r="AE135" s="174">
        <v>1290.0441279393417</v>
      </c>
      <c r="AF135" s="147"/>
      <c r="AG135" s="147"/>
      <c r="AH135" s="14">
        <v>34.842259721203227</v>
      </c>
      <c r="AI135" s="261">
        <v>8171.8281493716468</v>
      </c>
      <c r="AJ135" s="566"/>
      <c r="AK135" s="567"/>
      <c r="AL135" s="262">
        <v>119.2516507703595</v>
      </c>
      <c r="AM135" s="174">
        <v>55938.047900563062</v>
      </c>
      <c r="AN135" s="261">
        <f t="shared" si="16"/>
        <v>55938.047900563062</v>
      </c>
      <c r="AO135" s="543"/>
      <c r="AP135" s="634"/>
    </row>
    <row r="136" spans="1:55" s="31" customFormat="1" ht="12.75" customHeight="1" thickBot="1">
      <c r="A136" s="491"/>
      <c r="B136" s="263"/>
      <c r="C136" s="318"/>
      <c r="D136" s="133" t="s">
        <v>85</v>
      </c>
      <c r="E136" s="264">
        <v>32.607483492296403</v>
      </c>
      <c r="F136" s="513"/>
      <c r="G136" s="512"/>
      <c r="H136" s="265">
        <v>20.673347028613353</v>
      </c>
      <c r="I136" s="252" t="s">
        <v>22</v>
      </c>
      <c r="J136" s="204"/>
      <c r="K136" s="204"/>
      <c r="L136" s="204"/>
      <c r="M136" s="266"/>
      <c r="N136" s="204"/>
      <c r="O136" s="204"/>
      <c r="P136" s="204"/>
      <c r="Q136" s="253"/>
      <c r="R136" s="253"/>
      <c r="S136" s="253"/>
      <c r="T136" s="253"/>
      <c r="U136" s="302"/>
      <c r="V136" s="227">
        <v>20.673347028613353</v>
      </c>
      <c r="W136" s="175">
        <v>4848.6820470873008</v>
      </c>
      <c r="X136" s="227"/>
      <c r="Y136" s="227"/>
      <c r="Z136" s="227"/>
      <c r="AA136" s="227"/>
      <c r="AB136" s="61">
        <v>0.42389728539985327</v>
      </c>
      <c r="AC136" s="175">
        <v>99.419951432275255</v>
      </c>
      <c r="AD136" s="227">
        <v>0.92149669845928095</v>
      </c>
      <c r="AE136" s="175">
        <v>216.12584029502599</v>
      </c>
      <c r="AF136" s="205"/>
      <c r="AG136" s="232"/>
      <c r="AH136" s="204">
        <v>6.0748349229640501</v>
      </c>
      <c r="AI136" s="100">
        <v>1424.7786286965134</v>
      </c>
      <c r="AJ136" s="566"/>
      <c r="AK136" s="567"/>
      <c r="AL136" s="267">
        <v>20.673347028613353</v>
      </c>
      <c r="AM136" s="175">
        <v>9697.3640941746016</v>
      </c>
      <c r="AN136" s="100">
        <f t="shared" si="16"/>
        <v>9697.3640941746016</v>
      </c>
      <c r="AO136" s="543"/>
      <c r="AP136" s="635"/>
    </row>
    <row r="137" spans="1:55" s="31" customFormat="1" ht="12.75" customHeight="1">
      <c r="A137" s="499" t="s">
        <v>126</v>
      </c>
      <c r="B137" s="476" t="s">
        <v>293</v>
      </c>
      <c r="C137" s="36" t="s">
        <v>293</v>
      </c>
      <c r="D137" s="235" t="s">
        <v>93</v>
      </c>
      <c r="E137" s="268"/>
      <c r="F137" s="511" t="s">
        <v>319</v>
      </c>
      <c r="G137" s="512"/>
      <c r="H137" s="256">
        <v>979.26</v>
      </c>
      <c r="I137" s="107">
        <v>80.7</v>
      </c>
      <c r="J137" s="107"/>
      <c r="K137" s="107"/>
      <c r="L137" s="107"/>
      <c r="M137" s="107"/>
      <c r="N137" s="107"/>
      <c r="O137" s="107"/>
      <c r="P137" s="107"/>
      <c r="Q137" s="269"/>
      <c r="R137" s="269"/>
      <c r="S137" s="269"/>
      <c r="T137" s="270"/>
      <c r="U137" s="458"/>
      <c r="V137" s="240">
        <v>898.56</v>
      </c>
      <c r="W137" s="241">
        <v>10283.85310481196</v>
      </c>
      <c r="X137" s="240"/>
      <c r="Y137" s="240"/>
      <c r="Z137" s="240"/>
      <c r="AA137" s="240"/>
      <c r="AB137" s="238">
        <v>0</v>
      </c>
      <c r="AC137" s="241"/>
      <c r="AD137" s="240">
        <v>18.690000000000001</v>
      </c>
      <c r="AE137" s="241">
        <v>214</v>
      </c>
      <c r="AF137" s="108"/>
      <c r="AG137" s="108"/>
      <c r="AH137" s="242">
        <v>354.76400000000001</v>
      </c>
      <c r="AI137" s="244">
        <v>4060</v>
      </c>
      <c r="AJ137" s="566"/>
      <c r="AK137" s="567"/>
      <c r="AL137" s="271">
        <v>898.56</v>
      </c>
      <c r="AM137" s="244">
        <v>20567.706209623921</v>
      </c>
      <c r="AN137" s="99">
        <f>AM137</f>
        <v>20567.706209623921</v>
      </c>
      <c r="AO137" s="543"/>
      <c r="AP137" s="508">
        <f>AN137+AN138+AN139</f>
        <v>31859.806557068321</v>
      </c>
      <c r="AQ137" s="505">
        <f>AP137+AP140</f>
        <v>51248.085938817516</v>
      </c>
    </row>
    <row r="138" spans="1:55" s="31" customFormat="1" ht="12.75" customHeight="1">
      <c r="A138" s="500"/>
      <c r="B138" s="272"/>
      <c r="C138" s="405"/>
      <c r="D138" s="245" t="s">
        <v>25</v>
      </c>
      <c r="E138" s="273">
        <v>5499.58</v>
      </c>
      <c r="F138" s="512"/>
      <c r="G138" s="512"/>
      <c r="H138" s="274">
        <v>421.99495999999999</v>
      </c>
      <c r="I138" s="223" t="s">
        <v>22</v>
      </c>
      <c r="J138" s="247"/>
      <c r="K138" s="247"/>
      <c r="L138" s="247"/>
      <c r="M138" s="247"/>
      <c r="N138" s="247"/>
      <c r="O138" s="247"/>
      <c r="P138" s="247"/>
      <c r="Q138" s="275"/>
      <c r="R138" s="275"/>
      <c r="S138" s="275"/>
      <c r="T138" s="276"/>
      <c r="U138" s="460"/>
      <c r="V138" s="249">
        <v>421.99495999999999</v>
      </c>
      <c r="W138" s="173">
        <v>4829.6543131354547</v>
      </c>
      <c r="X138" s="249"/>
      <c r="Y138" s="249"/>
      <c r="Z138" s="249"/>
      <c r="AA138" s="249"/>
      <c r="AB138" s="65">
        <v>0</v>
      </c>
      <c r="AC138" s="173"/>
      <c r="AD138" s="249">
        <v>14.219244000000002</v>
      </c>
      <c r="AE138" s="173">
        <v>163</v>
      </c>
      <c r="AF138" s="248"/>
      <c r="AG138" s="248"/>
      <c r="AH138" s="17">
        <v>167.597984</v>
      </c>
      <c r="AI138" s="261">
        <v>1918</v>
      </c>
      <c r="AJ138" s="566"/>
      <c r="AK138" s="567"/>
      <c r="AL138" s="262">
        <v>421.99495999999999</v>
      </c>
      <c r="AM138" s="174">
        <v>9659.3086262709094</v>
      </c>
      <c r="AN138" s="99">
        <f>AM138</f>
        <v>9659.3086262709094</v>
      </c>
      <c r="AO138" s="543"/>
      <c r="AP138" s="509"/>
      <c r="AQ138" s="506"/>
    </row>
    <row r="139" spans="1:55" s="31" customFormat="1" ht="15.75" customHeight="1" thickBot="1">
      <c r="A139" s="500"/>
      <c r="B139" s="277"/>
      <c r="C139" s="60"/>
      <c r="D139" s="278" t="s">
        <v>85</v>
      </c>
      <c r="E139" s="279">
        <v>333.33</v>
      </c>
      <c r="F139" s="512"/>
      <c r="G139" s="512"/>
      <c r="H139" s="124">
        <v>71.333250000000007</v>
      </c>
      <c r="I139" s="230" t="s">
        <v>22</v>
      </c>
      <c r="J139" s="230"/>
      <c r="K139" s="230"/>
      <c r="L139" s="230"/>
      <c r="M139" s="230"/>
      <c r="N139" s="230"/>
      <c r="O139" s="230"/>
      <c r="P139" s="230"/>
      <c r="Q139" s="190"/>
      <c r="R139" s="190"/>
      <c r="S139" s="190"/>
      <c r="T139" s="231"/>
      <c r="U139" s="205"/>
      <c r="V139" s="204">
        <v>71.333250000000007</v>
      </c>
      <c r="W139" s="175">
        <v>816.39586058674661</v>
      </c>
      <c r="X139" s="233" t="s">
        <v>22</v>
      </c>
      <c r="Y139" s="61"/>
      <c r="Z139" s="233" t="s">
        <v>22</v>
      </c>
      <c r="AA139" s="204"/>
      <c r="AB139" s="61">
        <v>4.3332899999999999</v>
      </c>
      <c r="AC139" s="175">
        <v>50</v>
      </c>
      <c r="AD139" s="204">
        <v>4.919994</v>
      </c>
      <c r="AE139" s="175">
        <v>56</v>
      </c>
      <c r="AF139" s="253"/>
      <c r="AG139" s="253"/>
      <c r="AH139" s="125">
        <v>25.599984000000003</v>
      </c>
      <c r="AI139" s="280">
        <v>293</v>
      </c>
      <c r="AJ139" s="566"/>
      <c r="AK139" s="567"/>
      <c r="AL139" s="281">
        <v>71.333250000000007</v>
      </c>
      <c r="AM139" s="175">
        <v>1632.7917211734932</v>
      </c>
      <c r="AN139" s="100">
        <f>AM139</f>
        <v>1632.7917211734932</v>
      </c>
      <c r="AO139" s="543"/>
      <c r="AP139" s="510"/>
      <c r="AQ139" s="506"/>
    </row>
    <row r="140" spans="1:55" s="31" customFormat="1" ht="12.75" customHeight="1">
      <c r="A140" s="500"/>
      <c r="B140" s="216" t="s">
        <v>293</v>
      </c>
      <c r="C140" s="36" t="s">
        <v>293</v>
      </c>
      <c r="D140" s="182" t="s">
        <v>93</v>
      </c>
      <c r="E140" s="268"/>
      <c r="F140" s="512"/>
      <c r="G140" s="512"/>
      <c r="H140" s="256">
        <v>597.55999999999995</v>
      </c>
      <c r="I140" s="107">
        <v>56.7</v>
      </c>
      <c r="J140" s="107"/>
      <c r="K140" s="107"/>
      <c r="L140" s="107"/>
      <c r="M140" s="107"/>
      <c r="N140" s="107"/>
      <c r="O140" s="107"/>
      <c r="P140" s="107"/>
      <c r="Q140" s="269"/>
      <c r="R140" s="269"/>
      <c r="S140" s="269"/>
      <c r="T140" s="270"/>
      <c r="U140" s="458"/>
      <c r="V140" s="240">
        <v>540.8599999999999</v>
      </c>
      <c r="W140" s="241">
        <v>6190.0427242127307</v>
      </c>
      <c r="X140" s="107"/>
      <c r="Y140" s="107"/>
      <c r="Z140" s="238"/>
      <c r="AA140" s="238"/>
      <c r="AB140" s="238">
        <v>0</v>
      </c>
      <c r="AC140" s="241"/>
      <c r="AD140" s="240">
        <v>18.25</v>
      </c>
      <c r="AE140" s="241">
        <v>209</v>
      </c>
      <c r="AF140" s="108"/>
      <c r="AG140" s="108"/>
      <c r="AH140" s="107">
        <v>211.68399999999997</v>
      </c>
      <c r="AI140" s="257">
        <v>2423</v>
      </c>
      <c r="AJ140" s="566"/>
      <c r="AK140" s="567"/>
      <c r="AL140" s="256">
        <v>540.8599999999999</v>
      </c>
      <c r="AM140" s="283">
        <v>12380.085448425461</v>
      </c>
      <c r="AN140" s="99">
        <f t="shared" ref="AN140:AN143" si="17">AK140+AM140</f>
        <v>12380.085448425461</v>
      </c>
      <c r="AO140" s="543"/>
      <c r="AP140" s="508">
        <f>AN140+AN141+AN142+AN143</f>
        <v>19388.279381749191</v>
      </c>
      <c r="AQ140" s="506"/>
    </row>
    <row r="141" spans="1:55" s="31" customFormat="1" ht="15.75" customHeight="1">
      <c r="A141" s="500"/>
      <c r="B141" s="284"/>
      <c r="C141" s="184"/>
      <c r="D141" s="131" t="s">
        <v>141</v>
      </c>
      <c r="E141" s="273">
        <v>1681.75</v>
      </c>
      <c r="F141" s="512"/>
      <c r="G141" s="512"/>
      <c r="H141" s="285">
        <v>60.2145625</v>
      </c>
      <c r="I141" s="223" t="s">
        <v>22</v>
      </c>
      <c r="J141" s="259"/>
      <c r="K141" s="259"/>
      <c r="L141" s="259"/>
      <c r="M141" s="259"/>
      <c r="N141" s="259"/>
      <c r="O141" s="259"/>
      <c r="P141" s="259"/>
      <c r="Q141" s="286"/>
      <c r="R141" s="286"/>
      <c r="S141" s="286"/>
      <c r="T141" s="287"/>
      <c r="U141" s="337"/>
      <c r="V141" s="288">
        <v>60.2145625</v>
      </c>
      <c r="W141" s="289">
        <v>689.1445373937396</v>
      </c>
      <c r="X141" s="225" t="s">
        <v>22</v>
      </c>
      <c r="Y141" s="290"/>
      <c r="Z141" s="225" t="s">
        <v>22</v>
      </c>
      <c r="AA141" s="290"/>
      <c r="AB141" s="290">
        <v>13.0335625</v>
      </c>
      <c r="AC141" s="289">
        <v>149</v>
      </c>
      <c r="AD141" s="288">
        <v>7.3471500000000001</v>
      </c>
      <c r="AE141" s="289">
        <v>84</v>
      </c>
      <c r="AF141" s="291"/>
      <c r="AG141" s="291"/>
      <c r="AH141" s="68">
        <v>17.6724</v>
      </c>
      <c r="AI141" s="283">
        <v>202</v>
      </c>
      <c r="AJ141" s="566"/>
      <c r="AK141" s="567"/>
      <c r="AL141" s="262">
        <v>60.2145625</v>
      </c>
      <c r="AM141" s="174">
        <v>1378.2890747874792</v>
      </c>
      <c r="AN141" s="261">
        <f t="shared" si="17"/>
        <v>1378.2890747874792</v>
      </c>
      <c r="AO141" s="543"/>
      <c r="AP141" s="509"/>
      <c r="AQ141" s="506"/>
    </row>
    <row r="142" spans="1:55" s="31" customFormat="1" ht="12.75" customHeight="1">
      <c r="A142" s="500"/>
      <c r="B142" s="284"/>
      <c r="C142" s="184"/>
      <c r="D142" s="131" t="s">
        <v>25</v>
      </c>
      <c r="E142" s="273">
        <v>1681.75</v>
      </c>
      <c r="F142" s="512"/>
      <c r="G142" s="512"/>
      <c r="H142" s="262">
        <v>192.18099999999998</v>
      </c>
      <c r="I142" s="223" t="s">
        <v>22</v>
      </c>
      <c r="J142" s="223"/>
      <c r="K142" s="223"/>
      <c r="L142" s="223"/>
      <c r="M142" s="223"/>
      <c r="N142" s="223"/>
      <c r="O142" s="223"/>
      <c r="P142" s="223"/>
      <c r="Q142" s="178"/>
      <c r="R142" s="178"/>
      <c r="S142" s="178"/>
      <c r="T142" s="292"/>
      <c r="U142" s="459"/>
      <c r="V142" s="14">
        <v>192.18099999999998</v>
      </c>
      <c r="W142" s="174">
        <v>2199.4760211180837</v>
      </c>
      <c r="X142" s="17"/>
      <c r="Y142" s="17"/>
      <c r="Z142" s="17"/>
      <c r="AA142" s="16"/>
      <c r="AB142" s="16">
        <v>0</v>
      </c>
      <c r="AC142" s="174"/>
      <c r="AD142" s="14">
        <v>7.3471500000000001</v>
      </c>
      <c r="AE142" s="174">
        <v>84</v>
      </c>
      <c r="AF142" s="147"/>
      <c r="AG142" s="147"/>
      <c r="AH142" s="17">
        <v>75.672399999999996</v>
      </c>
      <c r="AI142" s="261">
        <v>866</v>
      </c>
      <c r="AJ142" s="566"/>
      <c r="AK142" s="567"/>
      <c r="AL142" s="262">
        <v>192.18099999999998</v>
      </c>
      <c r="AM142" s="174">
        <v>4398.9520422361675</v>
      </c>
      <c r="AN142" s="261">
        <f t="shared" si="17"/>
        <v>4398.9520422361675</v>
      </c>
      <c r="AO142" s="543"/>
      <c r="AP142" s="509"/>
      <c r="AQ142" s="506"/>
    </row>
    <row r="143" spans="1:55" s="31" customFormat="1" ht="15.75" customHeight="1" thickBot="1">
      <c r="A143" s="501"/>
      <c r="B143" s="293"/>
      <c r="C143" s="186"/>
      <c r="D143" s="133" t="s">
        <v>85</v>
      </c>
      <c r="E143" s="279">
        <v>111.11</v>
      </c>
      <c r="F143" s="513"/>
      <c r="G143" s="513"/>
      <c r="H143" s="124">
        <v>53.777749999999997</v>
      </c>
      <c r="I143" s="252" t="s">
        <v>22</v>
      </c>
      <c r="J143" s="252"/>
      <c r="K143" s="252"/>
      <c r="L143" s="252"/>
      <c r="M143" s="252"/>
      <c r="N143" s="252"/>
      <c r="O143" s="252"/>
      <c r="P143" s="252"/>
      <c r="Q143" s="190"/>
      <c r="R143" s="190"/>
      <c r="S143" s="190"/>
      <c r="T143" s="231"/>
      <c r="U143" s="205"/>
      <c r="V143" s="204">
        <v>53.777749999999997</v>
      </c>
      <c r="W143" s="175">
        <v>615.47640815004161</v>
      </c>
      <c r="X143" s="233" t="s">
        <v>22</v>
      </c>
      <c r="Y143" s="61"/>
      <c r="Z143" s="233" t="s">
        <v>22</v>
      </c>
      <c r="AA143" s="61"/>
      <c r="AB143" s="61">
        <v>1.4444300000000001</v>
      </c>
      <c r="AC143" s="175">
        <v>17</v>
      </c>
      <c r="AD143" s="204">
        <v>4.5199980000000002</v>
      </c>
      <c r="AE143" s="175">
        <v>52</v>
      </c>
      <c r="AF143" s="253"/>
      <c r="AG143" s="253"/>
      <c r="AH143" s="125">
        <v>19.733328</v>
      </c>
      <c r="AI143" s="280">
        <v>226</v>
      </c>
      <c r="AJ143" s="568"/>
      <c r="AK143" s="569"/>
      <c r="AL143" s="281">
        <v>53.777749999999997</v>
      </c>
      <c r="AM143" s="175">
        <v>1230.9528163000832</v>
      </c>
      <c r="AN143" s="100">
        <f t="shared" si="17"/>
        <v>1230.9528163000832</v>
      </c>
      <c r="AO143" s="544"/>
      <c r="AP143" s="510"/>
      <c r="AQ143" s="507"/>
    </row>
    <row r="144" spans="1:55" s="31" customFormat="1">
      <c r="A144" s="38"/>
      <c r="B144" s="38"/>
      <c r="C144" s="39"/>
      <c r="D144" s="40"/>
      <c r="E144" s="40"/>
      <c r="F144" s="40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2"/>
      <c r="R144" s="42"/>
      <c r="S144" s="42"/>
      <c r="T144" s="42"/>
      <c r="U144" s="42"/>
      <c r="V144" s="43"/>
      <c r="W144" s="44"/>
      <c r="X144" s="44"/>
      <c r="Y144" s="44"/>
      <c r="Z144" s="44"/>
      <c r="AA144" s="44"/>
      <c r="AB144" s="44"/>
      <c r="AC144" s="44"/>
      <c r="AD144" s="44"/>
      <c r="AE144" s="43"/>
      <c r="AF144" s="43"/>
      <c r="AG144" s="43"/>
      <c r="AH144" s="102"/>
      <c r="AI144" s="43"/>
      <c r="AJ144" s="102"/>
      <c r="AK144" s="43"/>
      <c r="AL144" s="43"/>
      <c r="AM144" s="43"/>
      <c r="AN144" s="43"/>
      <c r="AO144" s="43"/>
      <c r="AP144" s="103"/>
      <c r="AQ144" s="44"/>
      <c r="AR144" s="103"/>
      <c r="AS144" s="44"/>
      <c r="AT144" s="103"/>
      <c r="AU144" s="44"/>
      <c r="AV144" s="103"/>
      <c r="AW144" s="44"/>
      <c r="AX144" s="103"/>
      <c r="AY144" s="44"/>
      <c r="AZ144" s="103"/>
      <c r="BA144" s="103"/>
      <c r="BB144" s="44"/>
      <c r="BC144" s="103"/>
    </row>
    <row r="145" spans="1:44" s="94" customFormat="1">
      <c r="A145" s="87"/>
      <c r="B145" s="87"/>
      <c r="C145" s="88"/>
      <c r="D145" s="89"/>
      <c r="E145" s="90"/>
      <c r="F145" s="91"/>
      <c r="G145" s="91"/>
      <c r="H145" s="92"/>
      <c r="I145" s="93"/>
      <c r="J145" s="93"/>
      <c r="K145" s="93"/>
      <c r="L145" s="93"/>
      <c r="M145" s="93"/>
      <c r="N145" s="93"/>
      <c r="O145" s="93"/>
      <c r="P145" s="93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</row>
    <row r="146" spans="1:44" s="31" customFormat="1" ht="13.5" thickBot="1">
      <c r="A146" s="50"/>
      <c r="B146" s="50"/>
      <c r="C146" s="51"/>
      <c r="D146" s="52"/>
      <c r="E146" s="53"/>
      <c r="F146" s="54"/>
      <c r="G146" s="54"/>
      <c r="H146" s="55"/>
      <c r="I146" s="56"/>
      <c r="J146" s="56"/>
      <c r="K146" s="56"/>
      <c r="L146" s="56"/>
      <c r="M146" s="56"/>
      <c r="N146" s="56"/>
      <c r="O146" s="56"/>
      <c r="P146" s="56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</row>
    <row r="147" spans="1:44" s="31" customFormat="1" ht="12.75" customHeight="1">
      <c r="A147" s="499" t="s">
        <v>78</v>
      </c>
      <c r="B147" s="216" t="s">
        <v>293</v>
      </c>
      <c r="C147" s="36" t="s">
        <v>293</v>
      </c>
      <c r="D147" s="21" t="s">
        <v>79</v>
      </c>
      <c r="E147" s="20">
        <v>62682.85</v>
      </c>
      <c r="F147" s="533" t="s">
        <v>320</v>
      </c>
      <c r="G147" s="605" t="s">
        <v>38</v>
      </c>
      <c r="H147" s="18">
        <v>1151.7980102714598</v>
      </c>
      <c r="I147" s="22">
        <v>796.9479090242113</v>
      </c>
      <c r="J147" s="22"/>
      <c r="K147" s="22"/>
      <c r="L147" s="22"/>
      <c r="M147" s="22"/>
      <c r="N147" s="22"/>
      <c r="O147" s="22"/>
      <c r="P147" s="22"/>
      <c r="Q147" s="73"/>
      <c r="R147" s="73"/>
      <c r="S147" s="73"/>
      <c r="T147" s="73"/>
      <c r="U147" s="73"/>
      <c r="V147" s="73"/>
      <c r="W147" s="73"/>
      <c r="X147" s="18"/>
      <c r="Y147" s="18"/>
      <c r="Z147" s="18"/>
      <c r="AA147" s="18"/>
      <c r="AB147" s="22">
        <v>0</v>
      </c>
      <c r="AC147" s="97"/>
      <c r="AD147" s="22">
        <v>23.746223917828306</v>
      </c>
      <c r="AE147" s="97">
        <v>387</v>
      </c>
      <c r="AF147" s="83"/>
      <c r="AG147" s="83"/>
      <c r="AH147" s="22">
        <v>102.67454614820248</v>
      </c>
      <c r="AI147" s="97">
        <v>1671</v>
      </c>
      <c r="AJ147" s="22">
        <v>228.4293311812178</v>
      </c>
      <c r="AK147" s="97">
        <v>1878</v>
      </c>
      <c r="AL147" s="22">
        <v>126.42077006603078</v>
      </c>
      <c r="AM147" s="97">
        <v>2057</v>
      </c>
      <c r="AN147" s="99">
        <f>U147+AC147+AE147+AM147</f>
        <v>2444</v>
      </c>
      <c r="AO147" s="524">
        <v>45990</v>
      </c>
      <c r="AP147" s="496">
        <f>AN147+AN148</f>
        <v>12435</v>
      </c>
    </row>
    <row r="148" spans="1:44" s="31" customFormat="1" ht="15.75" customHeight="1" thickBot="1">
      <c r="A148" s="501"/>
      <c r="B148" s="157"/>
      <c r="C148" s="95"/>
      <c r="D148" s="47" t="s">
        <v>80</v>
      </c>
      <c r="E148" s="48">
        <v>17544.919999999998</v>
      </c>
      <c r="F148" s="535"/>
      <c r="G148" s="606"/>
      <c r="H148" s="49">
        <v>521.26426999266334</v>
      </c>
      <c r="I148" s="167" t="s">
        <v>22</v>
      </c>
      <c r="J148" s="410"/>
      <c r="K148" s="410"/>
      <c r="L148" s="410"/>
      <c r="M148" s="410"/>
      <c r="N148" s="410"/>
      <c r="O148" s="410"/>
      <c r="P148" s="410"/>
      <c r="Q148" s="74"/>
      <c r="R148" s="74"/>
      <c r="S148" s="74"/>
      <c r="T148" s="74"/>
      <c r="U148" s="74"/>
      <c r="V148" s="74"/>
      <c r="W148" s="74"/>
      <c r="X148" s="45"/>
      <c r="Y148" s="45"/>
      <c r="Z148" s="45"/>
      <c r="AA148" s="45"/>
      <c r="AB148" s="45">
        <v>228.08397945708001</v>
      </c>
      <c r="AC148" s="98">
        <v>3712</v>
      </c>
      <c r="AD148" s="45">
        <v>35.789222597212031</v>
      </c>
      <c r="AE148" s="98">
        <v>582</v>
      </c>
      <c r="AF148" s="74"/>
      <c r="AG148" s="74"/>
      <c r="AH148" s="45">
        <v>86.193265443873813</v>
      </c>
      <c r="AI148" s="98">
        <v>1403</v>
      </c>
      <c r="AJ148" s="45">
        <v>171.19780249449747</v>
      </c>
      <c r="AK148" s="98">
        <v>1408</v>
      </c>
      <c r="AL148" s="45">
        <v>350.06646749816582</v>
      </c>
      <c r="AM148" s="98">
        <v>5697</v>
      </c>
      <c r="AN148" s="100">
        <f t="shared" ref="AN148" si="18">U148+AC148+AE148+AM148</f>
        <v>9991</v>
      </c>
      <c r="AO148" s="526"/>
      <c r="AP148" s="498"/>
    </row>
    <row r="149" spans="1:44" s="31" customFormat="1">
      <c r="A149" s="38"/>
      <c r="B149" s="38"/>
      <c r="C149" s="39"/>
      <c r="D149" s="40"/>
      <c r="E149" s="41"/>
      <c r="F149" s="42"/>
      <c r="G149" s="42"/>
      <c r="H149" s="43"/>
      <c r="I149" s="44"/>
      <c r="J149" s="44"/>
      <c r="K149" s="44"/>
      <c r="L149" s="44"/>
      <c r="M149" s="44"/>
      <c r="N149" s="44"/>
      <c r="O149" s="44"/>
      <c r="P149" s="44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</row>
    <row r="150" spans="1:44" s="94" customFormat="1">
      <c r="A150" s="87"/>
      <c r="B150" s="87"/>
      <c r="C150" s="88"/>
      <c r="D150" s="89"/>
      <c r="E150" s="90"/>
      <c r="F150" s="91"/>
      <c r="G150" s="91"/>
      <c r="H150" s="92"/>
      <c r="I150" s="93"/>
      <c r="J150" s="93"/>
      <c r="K150" s="93"/>
      <c r="L150" s="93"/>
      <c r="M150" s="93"/>
      <c r="N150" s="93"/>
      <c r="O150" s="93"/>
      <c r="P150" s="93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</row>
    <row r="151" spans="1:44" s="31" customFormat="1" ht="13.5" thickBot="1">
      <c r="A151" s="50"/>
      <c r="B151" s="50"/>
      <c r="C151" s="51"/>
      <c r="D151" s="52"/>
      <c r="E151" s="53"/>
      <c r="F151" s="54"/>
      <c r="G151" s="54"/>
      <c r="H151" s="55"/>
      <c r="I151" s="56"/>
      <c r="J151" s="56"/>
      <c r="K151" s="56"/>
      <c r="L151" s="56"/>
      <c r="M151" s="56"/>
      <c r="N151" s="56"/>
      <c r="O151" s="56"/>
      <c r="P151" s="56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</row>
    <row r="152" spans="1:44" s="31" customFormat="1" ht="15" customHeight="1">
      <c r="A152" s="499" t="s">
        <v>83</v>
      </c>
      <c r="B152" s="216" t="s">
        <v>293</v>
      </c>
      <c r="C152" s="36" t="s">
        <v>293</v>
      </c>
      <c r="D152" s="21" t="s">
        <v>25</v>
      </c>
      <c r="E152" s="20">
        <v>144216.06</v>
      </c>
      <c r="F152" s="533" t="s">
        <v>321</v>
      </c>
      <c r="G152" s="605" t="s">
        <v>86</v>
      </c>
      <c r="H152" s="18">
        <v>3079.3727200000003</v>
      </c>
      <c r="I152" s="22">
        <v>1914.37</v>
      </c>
      <c r="J152" s="22"/>
      <c r="K152" s="22"/>
      <c r="L152" s="22"/>
      <c r="M152" s="22"/>
      <c r="N152" s="22"/>
      <c r="O152" s="22"/>
      <c r="P152" s="22"/>
      <c r="Q152" s="18"/>
      <c r="R152" s="18"/>
      <c r="S152" s="18"/>
      <c r="T152" s="18">
        <v>1165.0027200000004</v>
      </c>
      <c r="U152" s="115">
        <v>10679.416892151958</v>
      </c>
      <c r="V152" s="73"/>
      <c r="W152" s="73"/>
      <c r="X152" s="22"/>
      <c r="Y152" s="22"/>
      <c r="Z152" s="22"/>
      <c r="AA152" s="22"/>
      <c r="AB152" s="22"/>
      <c r="AC152" s="22"/>
      <c r="AD152" s="22">
        <v>300.588908</v>
      </c>
      <c r="AE152" s="22">
        <f t="shared" ref="AE152:AE154" si="19">AD152+AD152*0.584%</f>
        <v>302.34434722271999</v>
      </c>
      <c r="AF152" s="83"/>
      <c r="AG152" s="83"/>
      <c r="AH152" s="68">
        <v>460.04908800000015</v>
      </c>
      <c r="AI152" s="173">
        <v>4217.205605842968</v>
      </c>
      <c r="AJ152" s="545" t="s">
        <v>87</v>
      </c>
      <c r="AK152" s="546"/>
      <c r="AL152" s="22">
        <v>1165.0027200000004</v>
      </c>
      <c r="AM152" s="97">
        <v>21358.833784303915</v>
      </c>
      <c r="AN152" s="99">
        <f>AM152</f>
        <v>21358.833784303915</v>
      </c>
      <c r="AO152" s="524">
        <v>46008</v>
      </c>
      <c r="AP152" s="496">
        <f>AN152+AN153+AN154</f>
        <v>38381.691476358552</v>
      </c>
    </row>
    <row r="153" spans="1:44" s="31" customFormat="1" ht="15" customHeight="1">
      <c r="A153" s="500"/>
      <c r="B153" s="443"/>
      <c r="C153" s="96"/>
      <c r="D153" s="15" t="s">
        <v>84</v>
      </c>
      <c r="E153" s="171">
        <v>1111.1099999999999</v>
      </c>
      <c r="F153" s="534"/>
      <c r="G153" s="605"/>
      <c r="H153" s="18">
        <v>149.9444225</v>
      </c>
      <c r="I153" s="170" t="s">
        <v>22</v>
      </c>
      <c r="J153" s="409"/>
      <c r="K153" s="409"/>
      <c r="L153" s="409"/>
      <c r="M153" s="409"/>
      <c r="N153" s="409"/>
      <c r="O153" s="409"/>
      <c r="P153" s="409"/>
      <c r="Q153" s="18"/>
      <c r="R153" s="18"/>
      <c r="S153" s="18"/>
      <c r="T153" s="18">
        <v>149.9444225</v>
      </c>
      <c r="U153" s="115">
        <v>1374.5195363410571</v>
      </c>
      <c r="V153" s="73"/>
      <c r="W153" s="73"/>
      <c r="X153" s="22"/>
      <c r="Y153" s="22"/>
      <c r="Z153" s="22"/>
      <c r="AA153" s="22"/>
      <c r="AB153" s="22">
        <v>8.6111024999999994</v>
      </c>
      <c r="AC153" s="22">
        <v>78.936771494020249</v>
      </c>
      <c r="AD153" s="22">
        <v>6.319998</v>
      </c>
      <c r="AE153" s="22">
        <f t="shared" si="19"/>
        <v>6.3569067883199999</v>
      </c>
      <c r="AF153" s="82"/>
      <c r="AG153" s="82"/>
      <c r="AH153" s="17">
        <v>55.333328000000009</v>
      </c>
      <c r="AI153" s="174">
        <v>507.23287387877133</v>
      </c>
      <c r="AJ153" s="547"/>
      <c r="AK153" s="548"/>
      <c r="AL153" s="22">
        <v>149.9444225</v>
      </c>
      <c r="AM153" s="97">
        <v>2749.0390726821142</v>
      </c>
      <c r="AN153" s="99">
        <f t="shared" ref="AN153:AN154" si="20">AM153</f>
        <v>2749.0390726821142</v>
      </c>
      <c r="AO153" s="525"/>
      <c r="AP153" s="497"/>
      <c r="AR153" s="31" t="s">
        <v>88</v>
      </c>
    </row>
    <row r="154" spans="1:44" s="31" customFormat="1" ht="15.75" customHeight="1" thickBot="1">
      <c r="A154" s="501"/>
      <c r="B154" s="157"/>
      <c r="C154" s="95"/>
      <c r="D154" s="47" t="s">
        <v>85</v>
      </c>
      <c r="E154" s="172">
        <v>22222.22</v>
      </c>
      <c r="F154" s="535"/>
      <c r="G154" s="606"/>
      <c r="H154" s="49">
        <v>778.55549999999994</v>
      </c>
      <c r="I154" s="167" t="s">
        <v>22</v>
      </c>
      <c r="J154" s="410"/>
      <c r="K154" s="410"/>
      <c r="L154" s="410"/>
      <c r="M154" s="410"/>
      <c r="N154" s="410"/>
      <c r="O154" s="410"/>
      <c r="P154" s="410"/>
      <c r="Q154" s="45"/>
      <c r="R154" s="45"/>
      <c r="S154" s="45"/>
      <c r="T154" s="45">
        <v>778.55549999999994</v>
      </c>
      <c r="U154" s="98">
        <v>7136.9093096862625</v>
      </c>
      <c r="V154" s="74"/>
      <c r="W154" s="74"/>
      <c r="X154" s="45"/>
      <c r="Y154" s="45"/>
      <c r="Z154" s="45"/>
      <c r="AA154" s="45"/>
      <c r="AB154" s="45">
        <v>288.88886000000002</v>
      </c>
      <c r="AC154" s="45">
        <v>2648.2037496346129</v>
      </c>
      <c r="AD154" s="45">
        <v>44.319996000000003</v>
      </c>
      <c r="AE154" s="45">
        <f t="shared" si="19"/>
        <v>44.578824776640005</v>
      </c>
      <c r="AF154" s="74"/>
      <c r="AG154" s="74"/>
      <c r="AH154" s="45">
        <v>194.66665600000002</v>
      </c>
      <c r="AI154" s="98">
        <v>1784.4819919606171</v>
      </c>
      <c r="AJ154" s="549"/>
      <c r="AK154" s="550"/>
      <c r="AL154" s="45">
        <v>778.55549999999994</v>
      </c>
      <c r="AM154" s="98">
        <v>14273.818619372525</v>
      </c>
      <c r="AN154" s="175">
        <f t="shared" si="20"/>
        <v>14273.818619372525</v>
      </c>
      <c r="AO154" s="526"/>
      <c r="AP154" s="498"/>
      <c r="AR154" s="31" t="s">
        <v>89</v>
      </c>
    </row>
    <row r="155" spans="1:44" s="31" customFormat="1">
      <c r="A155" s="38"/>
      <c r="B155" s="38"/>
      <c r="C155" s="39"/>
      <c r="D155" s="40"/>
      <c r="E155" s="41"/>
      <c r="F155" s="42"/>
      <c r="G155" s="42"/>
      <c r="H155" s="43"/>
      <c r="I155" s="44"/>
      <c r="J155" s="44"/>
      <c r="K155" s="44"/>
      <c r="L155" s="44"/>
      <c r="M155" s="44"/>
      <c r="N155" s="44"/>
      <c r="O155" s="44"/>
      <c r="P155" s="44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</row>
    <row r="156" spans="1:44" s="94" customFormat="1">
      <c r="A156" s="87"/>
      <c r="B156" s="87"/>
      <c r="C156" s="88"/>
      <c r="D156" s="89"/>
      <c r="E156" s="90"/>
      <c r="F156" s="91"/>
      <c r="G156" s="91"/>
      <c r="H156" s="92"/>
      <c r="I156" s="93"/>
      <c r="J156" s="93"/>
      <c r="K156" s="93"/>
      <c r="L156" s="93"/>
      <c r="M156" s="93"/>
      <c r="N156" s="93"/>
      <c r="O156" s="93"/>
      <c r="P156" s="93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3"/>
      <c r="AD156" s="93"/>
      <c r="AE156" s="93"/>
      <c r="AF156" s="93"/>
      <c r="AG156" s="93"/>
      <c r="AH156" s="93"/>
      <c r="AI156" s="93"/>
      <c r="AJ156" s="93"/>
      <c r="AK156" s="93"/>
      <c r="AL156" s="176"/>
      <c r="AM156" s="176"/>
      <c r="AN156" s="176"/>
      <c r="AO156" s="93"/>
    </row>
    <row r="157" spans="1:44" s="31" customFormat="1" ht="13.5" thickBot="1">
      <c r="A157" s="50"/>
      <c r="B157" s="50"/>
      <c r="C157" s="51"/>
      <c r="D157" s="52"/>
      <c r="E157" s="53"/>
      <c r="F157" s="54"/>
      <c r="G157" s="54"/>
      <c r="H157" s="55"/>
      <c r="I157" s="56"/>
      <c r="J157" s="56"/>
      <c r="K157" s="56"/>
      <c r="L157" s="56"/>
      <c r="M157" s="56"/>
      <c r="N157" s="56"/>
      <c r="O157" s="56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</row>
    <row r="158" spans="1:44" s="31" customFormat="1" ht="15" customHeight="1" thickBot="1">
      <c r="A158" s="500" t="s">
        <v>90</v>
      </c>
      <c r="B158" s="193">
        <v>8034</v>
      </c>
      <c r="C158" s="194">
        <v>39668</v>
      </c>
      <c r="D158" s="153" t="s">
        <v>92</v>
      </c>
      <c r="E158" s="195"/>
      <c r="F158" s="534" t="s">
        <v>322</v>
      </c>
      <c r="G158" s="534" t="s">
        <v>91</v>
      </c>
      <c r="H158" s="45">
        <v>25.6</v>
      </c>
      <c r="I158" s="125">
        <v>24.5</v>
      </c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>
        <v>1.1000000000000014</v>
      </c>
      <c r="U158" s="126">
        <v>9.2039025926059104</v>
      </c>
      <c r="V158" s="74"/>
      <c r="W158" s="74"/>
      <c r="X158" s="125"/>
      <c r="Y158" s="125"/>
      <c r="Z158" s="125"/>
      <c r="AA158" s="125"/>
      <c r="AB158" s="125"/>
      <c r="AC158" s="125"/>
      <c r="AD158" s="125">
        <v>2.2000000000000002</v>
      </c>
      <c r="AE158" s="125">
        <v>18.407805185211821</v>
      </c>
      <c r="AF158" s="191"/>
      <c r="AG158" s="191"/>
      <c r="AH158" s="125">
        <v>0.44000000000000006</v>
      </c>
      <c r="AI158" s="126">
        <v>3.6815610370423624</v>
      </c>
      <c r="AJ158" s="545" t="s">
        <v>87</v>
      </c>
      <c r="AK158" s="546"/>
      <c r="AL158" s="125">
        <v>1.1000000000000014</v>
      </c>
      <c r="AM158" s="126">
        <v>18.407805185211821</v>
      </c>
      <c r="AN158" s="126">
        <f>AM158</f>
        <v>18.407805185211821</v>
      </c>
      <c r="AO158" s="524">
        <v>46031</v>
      </c>
      <c r="AP158" s="551">
        <f>SUM(AN158:AN163)</f>
        <v>63745.351183653118</v>
      </c>
      <c r="AR158" s="31" t="s">
        <v>113</v>
      </c>
    </row>
    <row r="159" spans="1:44" s="31" customFormat="1" ht="15" customHeight="1">
      <c r="A159" s="500"/>
      <c r="B159" s="216" t="s">
        <v>293</v>
      </c>
      <c r="C159" s="36" t="s">
        <v>293</v>
      </c>
      <c r="D159" s="182" t="s">
        <v>93</v>
      </c>
      <c r="E159" s="187"/>
      <c r="F159" s="534"/>
      <c r="G159" s="534"/>
      <c r="H159" s="18">
        <v>1791.9399999999998</v>
      </c>
      <c r="I159" s="17">
        <v>80.7</v>
      </c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>
        <v>1711.2399999999998</v>
      </c>
      <c r="U159" s="97">
        <v>14179.443495966245</v>
      </c>
      <c r="V159" s="73"/>
      <c r="W159" s="73"/>
      <c r="X159" s="22"/>
      <c r="Y159" s="22"/>
      <c r="Z159" s="22"/>
      <c r="AA159" s="22"/>
      <c r="AB159" s="22"/>
      <c r="AC159" s="22"/>
      <c r="AD159" s="22">
        <v>23.32</v>
      </c>
      <c r="AE159" s="22">
        <v>193.23100343957211</v>
      </c>
      <c r="AF159" s="81"/>
      <c r="AG159" s="81"/>
      <c r="AH159" s="22">
        <v>678.16</v>
      </c>
      <c r="AI159" s="97">
        <v>5619.2768993387754</v>
      </c>
      <c r="AJ159" s="547"/>
      <c r="AK159" s="548"/>
      <c r="AL159" s="22">
        <v>1711.2399999999998</v>
      </c>
      <c r="AM159" s="97">
        <v>28358.88699193249</v>
      </c>
      <c r="AN159" s="97">
        <f t="shared" ref="AN159:AN160" si="21">AM159</f>
        <v>28358.88699193249</v>
      </c>
      <c r="AO159" s="525"/>
      <c r="AP159" s="552"/>
      <c r="AR159" s="31" t="s">
        <v>97</v>
      </c>
    </row>
    <row r="160" spans="1:44" s="31" customFormat="1" ht="15.75" customHeight="1">
      <c r="A160" s="500"/>
      <c r="B160" s="183"/>
      <c r="C160" s="184"/>
      <c r="D160" s="131" t="s">
        <v>94</v>
      </c>
      <c r="E160" s="188">
        <v>1925</v>
      </c>
      <c r="F160" s="534"/>
      <c r="G160" s="534"/>
      <c r="H160" s="179">
        <v>327.01875000000001</v>
      </c>
      <c r="I160" s="170" t="s">
        <v>22</v>
      </c>
      <c r="J160" s="170"/>
      <c r="K160" s="170"/>
      <c r="L160" s="170"/>
      <c r="M160" s="170"/>
      <c r="N160" s="170"/>
      <c r="O160" s="170"/>
      <c r="P160" s="170"/>
      <c r="Q160" s="16"/>
      <c r="R160" s="16"/>
      <c r="S160" s="16"/>
      <c r="T160" s="16">
        <v>327.01875000000001</v>
      </c>
      <c r="U160" s="122">
        <v>2709.7085225046671</v>
      </c>
      <c r="V160" s="178"/>
      <c r="W160" s="178"/>
      <c r="X160" s="16"/>
      <c r="Y160" s="16"/>
      <c r="Z160" s="16"/>
      <c r="AA160" s="16"/>
      <c r="AB160" s="16">
        <v>14.918750000000001</v>
      </c>
      <c r="AC160" s="16">
        <v>123.62806909598675</v>
      </c>
      <c r="AD160" s="16">
        <v>7.7850000000000001</v>
      </c>
      <c r="AE160" s="16">
        <v>64.54843554006284</v>
      </c>
      <c r="AF160" s="178"/>
      <c r="AG160" s="178"/>
      <c r="AH160" s="16">
        <v>123.64000000000001</v>
      </c>
      <c r="AI160" s="122">
        <v>1024.4889050286747</v>
      </c>
      <c r="AJ160" s="547"/>
      <c r="AK160" s="548"/>
      <c r="AL160" s="16">
        <v>327.01875000000001</v>
      </c>
      <c r="AM160" s="122">
        <v>5419</v>
      </c>
      <c r="AN160" s="174">
        <f t="shared" si="21"/>
        <v>5419</v>
      </c>
      <c r="AO160" s="525"/>
      <c r="AP160" s="552"/>
      <c r="AR160" s="31" t="s">
        <v>98</v>
      </c>
    </row>
    <row r="161" spans="1:59" s="31" customFormat="1" ht="15" customHeight="1">
      <c r="A161" s="500"/>
      <c r="B161" s="183"/>
      <c r="C161" s="184"/>
      <c r="D161" s="131" t="s">
        <v>95</v>
      </c>
      <c r="E161" s="188">
        <v>12466.63</v>
      </c>
      <c r="F161" s="534"/>
      <c r="G161" s="534"/>
      <c r="H161" s="16">
        <v>713.21594249999998</v>
      </c>
      <c r="I161" s="170" t="s">
        <v>22</v>
      </c>
      <c r="J161" s="170"/>
      <c r="K161" s="170"/>
      <c r="L161" s="170"/>
      <c r="M161" s="170"/>
      <c r="N161" s="170"/>
      <c r="O161" s="170"/>
      <c r="P161" s="170"/>
      <c r="Q161" s="17"/>
      <c r="R161" s="17"/>
      <c r="S161" s="17"/>
      <c r="T161" s="17">
        <v>713.21594249999998</v>
      </c>
      <c r="U161" s="174">
        <v>5909.7526688840044</v>
      </c>
      <c r="V161" s="178"/>
      <c r="W161" s="178"/>
      <c r="X161" s="17"/>
      <c r="Y161" s="17"/>
      <c r="Z161" s="17"/>
      <c r="AA161" s="17"/>
      <c r="AB161" s="17">
        <v>96.6163825</v>
      </c>
      <c r="AC161" s="17">
        <v>800.56949138835682</v>
      </c>
      <c r="AD161" s="17">
        <v>26.759934000000001</v>
      </c>
      <c r="AE161" s="17">
        <v>221.73451538579405</v>
      </c>
      <c r="AF161" s="82"/>
      <c r="AG161" s="82"/>
      <c r="AH161" s="17">
        <v>245.43982400000002</v>
      </c>
      <c r="AI161" s="174">
        <v>2033.7299946634625</v>
      </c>
      <c r="AJ161" s="547"/>
      <c r="AK161" s="548"/>
      <c r="AL161" s="17">
        <v>713.21594249999998</v>
      </c>
      <c r="AM161" s="174">
        <v>11819.505337768009</v>
      </c>
      <c r="AN161" s="174">
        <f>AM161</f>
        <v>11819.505337768009</v>
      </c>
      <c r="AO161" s="525"/>
      <c r="AP161" s="552"/>
    </row>
    <row r="162" spans="1:59" s="31" customFormat="1" ht="15" customHeight="1">
      <c r="A162" s="500"/>
      <c r="B162" s="183"/>
      <c r="C162" s="184"/>
      <c r="D162" s="131" t="s">
        <v>96</v>
      </c>
      <c r="E162" s="188">
        <v>25887.23</v>
      </c>
      <c r="F162" s="534"/>
      <c r="G162" s="534"/>
      <c r="H162" s="16">
        <v>977.64676000000009</v>
      </c>
      <c r="I162" s="170" t="s">
        <v>22</v>
      </c>
      <c r="J162" s="170"/>
      <c r="K162" s="170"/>
      <c r="L162" s="170"/>
      <c r="M162" s="170"/>
      <c r="N162" s="170"/>
      <c r="O162" s="170"/>
      <c r="P162" s="170"/>
      <c r="Q162" s="17"/>
      <c r="R162" s="17"/>
      <c r="S162" s="17"/>
      <c r="T162" s="17">
        <v>977.64676000000009</v>
      </c>
      <c r="U162" s="174">
        <v>8100.8432437498495</v>
      </c>
      <c r="V162" s="178"/>
      <c r="W162" s="178"/>
      <c r="X162" s="17"/>
      <c r="Y162" s="17"/>
      <c r="Z162" s="17"/>
      <c r="AA162" s="17"/>
      <c r="AB162" s="17"/>
      <c r="AC162" s="17"/>
      <c r="AD162" s="17">
        <v>50.917014000000002</v>
      </c>
      <c r="AE162" s="17">
        <v>421.9016169539766</v>
      </c>
      <c r="AF162" s="82"/>
      <c r="AG162" s="82"/>
      <c r="AH162" s="17">
        <v>389.85870400000005</v>
      </c>
      <c r="AI162" s="174">
        <v>3230.3940211651375</v>
      </c>
      <c r="AJ162" s="547"/>
      <c r="AK162" s="548"/>
      <c r="AL162" s="17">
        <v>977.64676000000009</v>
      </c>
      <c r="AM162" s="174">
        <v>16201.686487499699</v>
      </c>
      <c r="AN162" s="174">
        <f t="shared" ref="AN162:AN163" si="22">AM162</f>
        <v>16201.686487499699</v>
      </c>
      <c r="AO162" s="525"/>
      <c r="AP162" s="552"/>
    </row>
    <row r="163" spans="1:59" s="31" customFormat="1" ht="15.75" customHeight="1" thickBot="1">
      <c r="A163" s="501"/>
      <c r="B163" s="185"/>
      <c r="C163" s="186"/>
      <c r="D163" s="133" t="s">
        <v>85</v>
      </c>
      <c r="E163" s="189">
        <v>2157.27</v>
      </c>
      <c r="F163" s="645"/>
      <c r="G163" s="645"/>
      <c r="H163" s="192">
        <v>116.33175000000001</v>
      </c>
      <c r="I163" s="167" t="s">
        <v>22</v>
      </c>
      <c r="J163" s="167"/>
      <c r="K163" s="167"/>
      <c r="L163" s="167"/>
      <c r="M163" s="167"/>
      <c r="N163" s="167"/>
      <c r="O163" s="167"/>
      <c r="P163" s="167"/>
      <c r="Q163" s="61"/>
      <c r="R163" s="61"/>
      <c r="S163" s="61"/>
      <c r="T163" s="61">
        <v>116.33175000000001</v>
      </c>
      <c r="U163" s="142">
        <v>963.93228063385209</v>
      </c>
      <c r="V163" s="190"/>
      <c r="W163" s="190"/>
      <c r="X163" s="61"/>
      <c r="Y163" s="61"/>
      <c r="Z163" s="61"/>
      <c r="AA163" s="61"/>
      <c r="AB163" s="61">
        <v>28.044510000000002</v>
      </c>
      <c r="AC163" s="61">
        <v>232.34</v>
      </c>
      <c r="AD163" s="61">
        <v>8.203085999999999</v>
      </c>
      <c r="AE163" s="61">
        <v>67.971292413426411</v>
      </c>
      <c r="AF163" s="190"/>
      <c r="AG163" s="190"/>
      <c r="AH163" s="61">
        <v>34.114896000000009</v>
      </c>
      <c r="AI163" s="142">
        <v>282.67819838407542</v>
      </c>
      <c r="AJ163" s="549"/>
      <c r="AK163" s="550"/>
      <c r="AL163" s="61">
        <v>116.33175000000001</v>
      </c>
      <c r="AM163" s="142">
        <v>1927.8645612677042</v>
      </c>
      <c r="AN163" s="175">
        <f t="shared" si="22"/>
        <v>1927.8645612677042</v>
      </c>
      <c r="AO163" s="526"/>
      <c r="AP163" s="553"/>
    </row>
    <row r="164" spans="1:59" s="31" customFormat="1">
      <c r="A164" s="38"/>
      <c r="B164" s="38"/>
      <c r="C164" s="39"/>
      <c r="D164" s="40"/>
      <c r="E164" s="41"/>
      <c r="F164" s="42"/>
      <c r="G164" s="42"/>
      <c r="H164" s="43"/>
      <c r="I164" s="44"/>
      <c r="J164" s="44"/>
      <c r="K164" s="44"/>
      <c r="L164" s="44"/>
      <c r="M164" s="44"/>
      <c r="N164" s="44"/>
      <c r="O164" s="44"/>
      <c r="P164" s="44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</row>
    <row r="165" spans="1:59" s="94" customFormat="1" ht="12.75" customHeight="1">
      <c r="A165" s="87"/>
      <c r="B165" s="87"/>
      <c r="C165" s="88"/>
      <c r="D165" s="89"/>
      <c r="E165" s="90"/>
      <c r="F165" s="91"/>
      <c r="G165" s="91"/>
      <c r="H165" s="92"/>
      <c r="I165" s="93"/>
      <c r="J165" s="93"/>
      <c r="K165" s="93"/>
      <c r="L165" s="93"/>
      <c r="M165" s="93"/>
      <c r="N165" s="93"/>
      <c r="O165" s="93"/>
      <c r="P165" s="93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3"/>
      <c r="AD165" s="93"/>
      <c r="AE165" s="93"/>
      <c r="AF165" s="93"/>
      <c r="AG165" s="93"/>
      <c r="AH165" s="93"/>
      <c r="AI165" s="93"/>
      <c r="AJ165" s="93"/>
      <c r="AK165" s="93"/>
      <c r="AL165" s="176"/>
      <c r="AM165" s="176"/>
      <c r="AN165" s="176"/>
      <c r="AO165" s="93"/>
    </row>
    <row r="166" spans="1:59" s="31" customFormat="1" ht="13.5" thickBot="1">
      <c r="A166" s="50"/>
      <c r="B166" s="50"/>
      <c r="C166" s="51"/>
      <c r="D166" s="52"/>
      <c r="E166" s="53"/>
      <c r="F166" s="54"/>
      <c r="G166" s="54"/>
      <c r="H166" s="55"/>
      <c r="I166" s="56"/>
      <c r="J166" s="56"/>
      <c r="K166" s="56"/>
      <c r="L166" s="56"/>
      <c r="M166" s="56"/>
      <c r="N166" s="56"/>
      <c r="O166" s="56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6"/>
      <c r="AD166" s="56"/>
      <c r="AE166" s="56"/>
      <c r="AF166" s="56"/>
      <c r="AG166" s="56"/>
      <c r="AH166" s="56"/>
      <c r="AI166" s="56"/>
      <c r="AJ166" s="56"/>
      <c r="AK166" s="56"/>
      <c r="AL166" s="215"/>
      <c r="AM166" s="215"/>
      <c r="AN166" s="215"/>
      <c r="AO166" s="44"/>
    </row>
    <row r="167" spans="1:59" s="31" customFormat="1" ht="15" customHeight="1">
      <c r="A167" s="499" t="s">
        <v>125</v>
      </c>
      <c r="B167" s="216" t="s">
        <v>293</v>
      </c>
      <c r="C167" s="36" t="s">
        <v>293</v>
      </c>
      <c r="D167" s="182" t="s">
        <v>182</v>
      </c>
      <c r="E167" s="351">
        <v>1199.7446808510638</v>
      </c>
      <c r="F167" s="668" t="s">
        <v>323</v>
      </c>
      <c r="G167" s="555" t="s">
        <v>192</v>
      </c>
      <c r="H167" s="486" t="s">
        <v>283</v>
      </c>
      <c r="I167" s="487"/>
      <c r="J167" s="488"/>
      <c r="K167" s="484" t="s">
        <v>283</v>
      </c>
      <c r="L167" s="485"/>
      <c r="M167" s="485"/>
      <c r="N167" s="485"/>
      <c r="O167" s="485"/>
      <c r="P167" s="485"/>
      <c r="Q167" s="492"/>
      <c r="R167" s="486" t="s">
        <v>283</v>
      </c>
      <c r="S167" s="487"/>
      <c r="T167" s="488"/>
      <c r="U167" s="484" t="s">
        <v>283</v>
      </c>
      <c r="V167" s="485"/>
      <c r="W167" s="485"/>
      <c r="X167" s="485"/>
      <c r="Y167" s="485"/>
      <c r="Z167" s="492"/>
      <c r="AA167" s="484" t="s">
        <v>283</v>
      </c>
      <c r="AB167" s="485"/>
      <c r="AC167" s="485"/>
      <c r="AD167" s="485"/>
      <c r="AE167" s="485"/>
      <c r="AF167" s="485"/>
      <c r="AG167" s="485"/>
      <c r="AH167" s="485"/>
      <c r="AI167" s="554"/>
      <c r="AJ167" s="514" t="s">
        <v>87</v>
      </c>
      <c r="AK167" s="515"/>
      <c r="AL167" s="486" t="s">
        <v>283</v>
      </c>
      <c r="AM167" s="487"/>
      <c r="AN167" s="488"/>
      <c r="AO167" s="520">
        <v>46052</v>
      </c>
      <c r="AP167" s="508">
        <f>AN167+AN168+AN169+AN170</f>
        <v>11670.843107115303</v>
      </c>
      <c r="AQ167" s="639">
        <f>AP167+AP171</f>
        <v>39838.820787430217</v>
      </c>
      <c r="BE167" s="94"/>
    </row>
    <row r="168" spans="1:59" s="31" customFormat="1" ht="15.75" customHeight="1">
      <c r="A168" s="500"/>
      <c r="B168" s="359"/>
      <c r="C168" s="407"/>
      <c r="D168" s="131" t="s">
        <v>183</v>
      </c>
      <c r="E168" s="352">
        <v>195.64490095377843</v>
      </c>
      <c r="F168" s="669"/>
      <c r="G168" s="556"/>
      <c r="H168" s="16">
        <v>99.256526779163622</v>
      </c>
      <c r="I168" s="222" t="s">
        <v>22</v>
      </c>
      <c r="J168" s="222"/>
      <c r="K168" s="222"/>
      <c r="L168" s="353"/>
      <c r="M168" s="222"/>
      <c r="N168" s="354"/>
      <c r="O168" s="354"/>
      <c r="P168" s="354"/>
      <c r="Q168" s="16"/>
      <c r="R168" s="16"/>
      <c r="S168" s="16"/>
      <c r="T168" s="16">
        <v>99.256526779163622</v>
      </c>
      <c r="U168" s="122">
        <v>1960</v>
      </c>
      <c r="V168" s="147"/>
      <c r="W168" s="345"/>
      <c r="X168" s="221" t="s">
        <v>22</v>
      </c>
      <c r="Y168" s="16"/>
      <c r="Z168" s="221" t="s">
        <v>22</v>
      </c>
      <c r="AA168" s="16"/>
      <c r="AB168" s="16">
        <v>1.5162479823917829</v>
      </c>
      <c r="AC168" s="122">
        <v>29</v>
      </c>
      <c r="AD168" s="16">
        <v>6.6177549523110786</v>
      </c>
      <c r="AE168" s="122">
        <v>127</v>
      </c>
      <c r="AF168" s="345"/>
      <c r="AG168" s="345"/>
      <c r="AH168" s="16">
        <v>37.212032281731474</v>
      </c>
      <c r="AI168" s="308">
        <v>714</v>
      </c>
      <c r="AJ168" s="516"/>
      <c r="AK168" s="517"/>
      <c r="AL168" s="121">
        <v>99.256526779163622</v>
      </c>
      <c r="AM168" s="122">
        <v>3863.5223504361466</v>
      </c>
      <c r="AN168" s="346">
        <f t="shared" ref="AN168" si="23">AK168+AM168</f>
        <v>3863.5223504361466</v>
      </c>
      <c r="AO168" s="543"/>
      <c r="AP168" s="509"/>
      <c r="AQ168" s="640"/>
      <c r="AR168" s="316" t="s">
        <v>291</v>
      </c>
      <c r="BE168" s="94"/>
      <c r="BF168" s="316" t="s">
        <v>184</v>
      </c>
    </row>
    <row r="169" spans="1:59" s="31" customFormat="1" ht="15" customHeight="1">
      <c r="A169" s="500"/>
      <c r="B169" s="359"/>
      <c r="C169" s="407"/>
      <c r="D169" s="131" t="s">
        <v>185</v>
      </c>
      <c r="E169" s="250">
        <v>1199.7446808510638</v>
      </c>
      <c r="F169" s="669"/>
      <c r="G169" s="556"/>
      <c r="H169" s="16">
        <v>139.89950403521641</v>
      </c>
      <c r="I169" s="222" t="s">
        <v>22</v>
      </c>
      <c r="J169" s="17"/>
      <c r="K169" s="17"/>
      <c r="L169" s="174"/>
      <c r="M169" s="17"/>
      <c r="N169" s="82"/>
      <c r="O169" s="82"/>
      <c r="P169" s="82"/>
      <c r="Q169" s="16"/>
      <c r="R169" s="16"/>
      <c r="S169" s="16"/>
      <c r="T169" s="16">
        <v>139.89950403521641</v>
      </c>
      <c r="U169" s="122">
        <v>2739</v>
      </c>
      <c r="V169" s="147"/>
      <c r="W169" s="345"/>
      <c r="X169" s="221" t="s">
        <v>22</v>
      </c>
      <c r="Y169" s="16"/>
      <c r="Z169" s="221" t="s">
        <v>22</v>
      </c>
      <c r="AA169" s="16"/>
      <c r="AB169" s="16"/>
      <c r="AC169" s="122"/>
      <c r="AD169" s="16">
        <v>17.534448716067498</v>
      </c>
      <c r="AE169" s="122">
        <v>336</v>
      </c>
      <c r="AF169" s="345"/>
      <c r="AG169" s="345"/>
      <c r="AH169" s="16">
        <v>50.319302714600134</v>
      </c>
      <c r="AI169" s="308">
        <v>965</v>
      </c>
      <c r="AJ169" s="516"/>
      <c r="AK169" s="517"/>
      <c r="AL169" s="121">
        <v>139.89950403521641</v>
      </c>
      <c r="AM169" s="122">
        <v>5422.4402645832524</v>
      </c>
      <c r="AN169" s="346">
        <f>AK169+AM169</f>
        <v>5422.4402645832524</v>
      </c>
      <c r="AO169" s="543"/>
      <c r="AP169" s="509"/>
      <c r="AQ169" s="640"/>
      <c r="BE169" s="94"/>
    </row>
    <row r="170" spans="1:59" s="31" customFormat="1" ht="15" customHeight="1" thickBot="1">
      <c r="A170" s="500"/>
      <c r="B170" s="329"/>
      <c r="C170" s="318"/>
      <c r="D170" s="133" t="s">
        <v>186</v>
      </c>
      <c r="E170" s="355">
        <v>19.562729273661041</v>
      </c>
      <c r="F170" s="670"/>
      <c r="G170" s="556"/>
      <c r="H170" s="61">
        <v>60.709194424064563</v>
      </c>
      <c r="I170" s="229" t="s">
        <v>22</v>
      </c>
      <c r="J170" s="229"/>
      <c r="K170" s="229"/>
      <c r="L170" s="356"/>
      <c r="M170" s="229"/>
      <c r="N170" s="335"/>
      <c r="O170" s="335"/>
      <c r="P170" s="335"/>
      <c r="Q170" s="61"/>
      <c r="R170" s="61"/>
      <c r="S170" s="61"/>
      <c r="T170" s="61">
        <v>60.709194424064563</v>
      </c>
      <c r="U170" s="142">
        <v>1221</v>
      </c>
      <c r="V170" s="253"/>
      <c r="W170" s="357"/>
      <c r="X170" s="228" t="s">
        <v>22</v>
      </c>
      <c r="Y170" s="61"/>
      <c r="Z170" s="228" t="s">
        <v>22</v>
      </c>
      <c r="AA170" s="61"/>
      <c r="AB170" s="61">
        <v>0.25431548055759357</v>
      </c>
      <c r="AC170" s="142">
        <v>5</v>
      </c>
      <c r="AD170" s="61">
        <v>4.8422597212032281</v>
      </c>
      <c r="AE170" s="142">
        <v>93</v>
      </c>
      <c r="AF170" s="357"/>
      <c r="AG170" s="357"/>
      <c r="AH170" s="61">
        <v>23.008070432868671</v>
      </c>
      <c r="AI170" s="315">
        <v>441</v>
      </c>
      <c r="AJ170" s="516"/>
      <c r="AK170" s="517"/>
      <c r="AL170" s="124">
        <v>60.709194424064563</v>
      </c>
      <c r="AM170" s="142">
        <v>2384.8804920959055</v>
      </c>
      <c r="AN170" s="358">
        <f t="shared" ref="AN170" si="24">AK170+AM170</f>
        <v>2384.8804920959055</v>
      </c>
      <c r="AO170" s="543"/>
      <c r="AP170" s="510"/>
      <c r="AQ170" s="640"/>
      <c r="AR170" s="316"/>
      <c r="AS170" s="316"/>
      <c r="BE170" s="94"/>
      <c r="BF170" s="316"/>
      <c r="BG170" s="316"/>
    </row>
    <row r="171" spans="1:59" s="31" customFormat="1" ht="12.75" customHeight="1">
      <c r="A171" s="500"/>
      <c r="B171" s="476" t="s">
        <v>293</v>
      </c>
      <c r="C171" s="36" t="s">
        <v>293</v>
      </c>
      <c r="D171" s="182" t="s">
        <v>136</v>
      </c>
      <c r="E171" s="282"/>
      <c r="F171" s="555" t="s">
        <v>324</v>
      </c>
      <c r="G171" s="556"/>
      <c r="H171" s="107">
        <v>665.46999999999991</v>
      </c>
      <c r="I171" s="107">
        <v>35</v>
      </c>
      <c r="J171" s="107"/>
      <c r="K171" s="107"/>
      <c r="L171" s="107"/>
      <c r="M171" s="107"/>
      <c r="N171" s="107"/>
      <c r="O171" s="107"/>
      <c r="P171" s="107"/>
      <c r="Q171" s="238"/>
      <c r="R171" s="238"/>
      <c r="S171" s="238"/>
      <c r="T171" s="238">
        <v>630.46999999999991</v>
      </c>
      <c r="U171" s="239">
        <v>6267</v>
      </c>
      <c r="V171" s="108"/>
      <c r="W171" s="108"/>
      <c r="X171" s="107"/>
      <c r="Y171" s="107"/>
      <c r="Z171" s="238"/>
      <c r="AA171" s="238"/>
      <c r="AB171" s="238"/>
      <c r="AC171" s="241"/>
      <c r="AD171" s="240">
        <v>32.18</v>
      </c>
      <c r="AE171" s="241">
        <v>320</v>
      </c>
      <c r="AF171" s="108"/>
      <c r="AG171" s="108"/>
      <c r="AH171" s="107">
        <v>242.48400000000004</v>
      </c>
      <c r="AI171" s="257">
        <v>2412</v>
      </c>
      <c r="AJ171" s="516"/>
      <c r="AK171" s="517"/>
      <c r="AL171" s="256">
        <v>630.46999999999991</v>
      </c>
      <c r="AM171" s="283">
        <v>12538.244629431556</v>
      </c>
      <c r="AN171" s="99">
        <f t="shared" ref="AN171:AN174" si="25">AK171+AM171</f>
        <v>12538.244629431556</v>
      </c>
      <c r="AO171" s="543"/>
      <c r="AP171" s="573">
        <f>AN171+AN172+AN173+AN174</f>
        <v>28167.977680314918</v>
      </c>
      <c r="AQ171" s="640"/>
    </row>
    <row r="172" spans="1:59" s="31" customFormat="1" ht="15.75" customHeight="1">
      <c r="A172" s="500"/>
      <c r="B172" s="284"/>
      <c r="C172" s="184"/>
      <c r="D172" s="131" t="s">
        <v>142</v>
      </c>
      <c r="E172" s="250">
        <v>4979.4277329420393</v>
      </c>
      <c r="F172" s="556"/>
      <c r="G172" s="556"/>
      <c r="H172" s="290">
        <v>376.67314250000004</v>
      </c>
      <c r="I172" s="223" t="s">
        <v>22</v>
      </c>
      <c r="J172" s="259"/>
      <c r="K172" s="259"/>
      <c r="L172" s="259"/>
      <c r="M172" s="259"/>
      <c r="N172" s="259"/>
      <c r="O172" s="259"/>
      <c r="P172" s="259"/>
      <c r="Q172" s="290"/>
      <c r="R172" s="290"/>
      <c r="S172" s="290"/>
      <c r="T172" s="290">
        <v>376.67314250000004</v>
      </c>
      <c r="U172" s="294">
        <v>3747</v>
      </c>
      <c r="V172" s="291"/>
      <c r="W172" s="291"/>
      <c r="X172" s="225" t="s">
        <v>22</v>
      </c>
      <c r="Y172" s="290"/>
      <c r="Z172" s="225" t="s">
        <v>22</v>
      </c>
      <c r="AA172" s="290"/>
      <c r="AB172" s="290">
        <v>93.107182500000008</v>
      </c>
      <c r="AC172" s="289">
        <v>926</v>
      </c>
      <c r="AD172" s="288">
        <v>25.944893999999998</v>
      </c>
      <c r="AE172" s="289">
        <v>258</v>
      </c>
      <c r="AF172" s="291"/>
      <c r="AG172" s="291"/>
      <c r="AH172" s="68">
        <v>112.22638400000001</v>
      </c>
      <c r="AI172" s="283">
        <v>1116</v>
      </c>
      <c r="AJ172" s="516"/>
      <c r="AK172" s="517"/>
      <c r="AL172" s="262">
        <v>376.67314250000004</v>
      </c>
      <c r="AM172" s="174">
        <v>7493.8602465297527</v>
      </c>
      <c r="AN172" s="261">
        <f t="shared" si="25"/>
        <v>7493.8602465297527</v>
      </c>
      <c r="AO172" s="543"/>
      <c r="AP172" s="574"/>
      <c r="AQ172" s="640"/>
      <c r="AR172" s="31" t="s">
        <v>143</v>
      </c>
    </row>
    <row r="173" spans="1:59" s="31" customFormat="1" ht="12.75" customHeight="1">
      <c r="A173" s="500"/>
      <c r="B173" s="284"/>
      <c r="C173" s="184"/>
      <c r="D173" s="131" t="s">
        <v>144</v>
      </c>
      <c r="E173" s="250">
        <v>3161.5553925165077</v>
      </c>
      <c r="F173" s="556"/>
      <c r="G173" s="556"/>
      <c r="H173" s="17">
        <v>365.27314250000001</v>
      </c>
      <c r="I173" s="223" t="s">
        <v>22</v>
      </c>
      <c r="J173" s="223"/>
      <c r="K173" s="223"/>
      <c r="L173" s="223"/>
      <c r="M173" s="223"/>
      <c r="N173" s="223"/>
      <c r="O173" s="223"/>
      <c r="P173" s="223"/>
      <c r="Q173" s="16"/>
      <c r="R173" s="16"/>
      <c r="S173" s="16"/>
      <c r="T173" s="16">
        <v>365.27314250000001</v>
      </c>
      <c r="U173" s="122">
        <v>3634</v>
      </c>
      <c r="V173" s="147"/>
      <c r="W173" s="147"/>
      <c r="X173" s="225" t="s">
        <v>22</v>
      </c>
      <c r="Y173" s="17"/>
      <c r="Z173" s="225" t="s">
        <v>22</v>
      </c>
      <c r="AA173" s="16"/>
      <c r="AB173" s="16">
        <v>93.107182500000008</v>
      </c>
      <c r="AC173" s="174">
        <v>926</v>
      </c>
      <c r="AD173" s="14">
        <v>25.944893999999998</v>
      </c>
      <c r="AE173" s="174">
        <v>258</v>
      </c>
      <c r="AF173" s="147"/>
      <c r="AG173" s="147"/>
      <c r="AH173" s="17">
        <v>107.66638400000002</v>
      </c>
      <c r="AI173" s="261">
        <v>1073</v>
      </c>
      <c r="AJ173" s="516"/>
      <c r="AK173" s="517"/>
      <c r="AL173" s="262">
        <v>365.27314250000001</v>
      </c>
      <c r="AM173" s="174">
        <v>7267.0569258234545</v>
      </c>
      <c r="AN173" s="261">
        <f t="shared" si="25"/>
        <v>7267.0569258234545</v>
      </c>
      <c r="AO173" s="543"/>
      <c r="AP173" s="574"/>
      <c r="AQ173" s="640"/>
    </row>
    <row r="174" spans="1:59" s="31" customFormat="1" ht="15.75" customHeight="1" thickBot="1">
      <c r="A174" s="501"/>
      <c r="B174" s="293"/>
      <c r="C174" s="186"/>
      <c r="D174" s="133" t="s">
        <v>85</v>
      </c>
      <c r="E174" s="160">
        <v>3260.78</v>
      </c>
      <c r="F174" s="557"/>
      <c r="G174" s="557"/>
      <c r="H174" s="61">
        <v>43.666499999999999</v>
      </c>
      <c r="I174" s="252" t="s">
        <v>22</v>
      </c>
      <c r="J174" s="252"/>
      <c r="K174" s="252"/>
      <c r="L174" s="252"/>
      <c r="M174" s="252"/>
      <c r="N174" s="252"/>
      <c r="O174" s="252"/>
      <c r="P174" s="252"/>
      <c r="Q174" s="61"/>
      <c r="R174" s="61"/>
      <c r="S174" s="61"/>
      <c r="T174" s="61">
        <v>43.666499999999999</v>
      </c>
      <c r="U174" s="142">
        <v>434</v>
      </c>
      <c r="V174" s="253"/>
      <c r="W174" s="253"/>
      <c r="X174" s="233" t="s">
        <v>22</v>
      </c>
      <c r="Y174" s="61"/>
      <c r="Z174" s="233" t="s">
        <v>22</v>
      </c>
      <c r="AA174" s="61"/>
      <c r="AB174" s="61">
        <v>8.6665799999999997</v>
      </c>
      <c r="AC174" s="175">
        <v>86</v>
      </c>
      <c r="AD174" s="204">
        <v>5.5199879999999997</v>
      </c>
      <c r="AE174" s="175">
        <v>55</v>
      </c>
      <c r="AF174" s="253"/>
      <c r="AG174" s="253"/>
      <c r="AH174" s="125">
        <v>12.799968</v>
      </c>
      <c r="AI174" s="280">
        <v>127</v>
      </c>
      <c r="AJ174" s="518"/>
      <c r="AK174" s="519"/>
      <c r="AL174" s="281">
        <v>43.666499999999999</v>
      </c>
      <c r="AM174" s="175">
        <v>868.81587853015742</v>
      </c>
      <c r="AN174" s="100">
        <f t="shared" si="25"/>
        <v>868.81587853015742</v>
      </c>
      <c r="AO174" s="544"/>
      <c r="AP174" s="575"/>
      <c r="AQ174" s="641"/>
    </row>
    <row r="175" spans="1:59" s="31" customFormat="1">
      <c r="A175" s="38"/>
      <c r="B175" s="38"/>
      <c r="C175" s="39"/>
      <c r="D175" s="40"/>
      <c r="E175" s="40"/>
      <c r="F175" s="40"/>
      <c r="G175" s="41"/>
      <c r="H175" s="43"/>
      <c r="I175" s="44"/>
      <c r="J175" s="44"/>
      <c r="K175" s="44"/>
      <c r="L175" s="44"/>
      <c r="M175" s="44"/>
      <c r="N175" s="44"/>
      <c r="O175" s="44"/>
      <c r="P175" s="44"/>
      <c r="Q175" s="43"/>
      <c r="R175" s="43"/>
      <c r="S175" s="43"/>
      <c r="T175" s="102"/>
      <c r="U175" s="43"/>
      <c r="V175" s="102"/>
      <c r="W175" s="43"/>
      <c r="X175" s="43"/>
      <c r="Y175" s="43"/>
      <c r="Z175" s="43"/>
      <c r="AA175" s="43"/>
      <c r="AB175" s="103"/>
      <c r="AC175" s="44"/>
      <c r="AD175" s="103"/>
      <c r="AE175" s="44"/>
      <c r="AF175" s="103"/>
      <c r="AG175" s="44"/>
      <c r="AH175" s="103"/>
      <c r="AI175" s="44"/>
      <c r="AJ175" s="103"/>
      <c r="AK175" s="44"/>
      <c r="AL175" s="103"/>
      <c r="AM175" s="103"/>
      <c r="AN175" s="44"/>
      <c r="AO175" s="103"/>
    </row>
    <row r="176" spans="1:59" s="94" customFormat="1" ht="12.75" customHeight="1">
      <c r="A176" s="87"/>
      <c r="B176" s="87"/>
      <c r="C176" s="88"/>
      <c r="D176" s="89"/>
      <c r="E176" s="90"/>
      <c r="F176" s="91"/>
      <c r="G176" s="91"/>
      <c r="H176" s="92"/>
      <c r="I176" s="93"/>
      <c r="J176" s="93"/>
      <c r="K176" s="93"/>
      <c r="L176" s="93"/>
      <c r="M176" s="93"/>
      <c r="N176" s="93"/>
      <c r="O176" s="93"/>
      <c r="P176" s="93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3"/>
      <c r="AD176" s="93"/>
      <c r="AE176" s="93"/>
      <c r="AF176" s="93"/>
      <c r="AG176" s="93"/>
      <c r="AH176" s="93"/>
      <c r="AI176" s="93"/>
      <c r="AJ176" s="93"/>
      <c r="AK176" s="93"/>
      <c r="AL176" s="176"/>
      <c r="AM176" s="176"/>
      <c r="AN176" s="176"/>
      <c r="AO176" s="93"/>
    </row>
    <row r="177" spans="1:44" s="31" customFormat="1" ht="13.5" thickBot="1">
      <c r="A177" s="50"/>
      <c r="B177" s="50"/>
      <c r="C177" s="51"/>
      <c r="D177" s="52"/>
      <c r="E177" s="53"/>
      <c r="F177" s="54"/>
      <c r="G177" s="54"/>
      <c r="H177" s="55"/>
      <c r="I177" s="56"/>
      <c r="J177" s="56"/>
      <c r="K177" s="56"/>
      <c r="L177" s="56"/>
      <c r="M177" s="56"/>
      <c r="N177" s="56"/>
      <c r="O177" s="56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</row>
    <row r="178" spans="1:44" s="31" customFormat="1" ht="15" customHeight="1" thickBot="1">
      <c r="A178" s="499" t="s">
        <v>114</v>
      </c>
      <c r="B178" s="199">
        <v>4899</v>
      </c>
      <c r="C178" s="200">
        <v>38538</v>
      </c>
      <c r="D178" s="154" t="s">
        <v>92</v>
      </c>
      <c r="E178" s="201"/>
      <c r="F178" s="533" t="s">
        <v>325</v>
      </c>
      <c r="G178" s="533" t="s">
        <v>24</v>
      </c>
      <c r="H178" s="45">
        <v>41.9</v>
      </c>
      <c r="I178" s="125">
        <v>24.5</v>
      </c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>
        <v>17.399999999999999</v>
      </c>
      <c r="U178" s="126">
        <v>208.81015221122496</v>
      </c>
      <c r="V178" s="74"/>
      <c r="W178" s="74"/>
      <c r="X178" s="125"/>
      <c r="Y178" s="125"/>
      <c r="Z178" s="125"/>
      <c r="AA178" s="125"/>
      <c r="AB178" s="125"/>
      <c r="AC178" s="125"/>
      <c r="AD178" s="125">
        <v>2.7</v>
      </c>
      <c r="AE178" s="125">
        <v>32.401575343121181</v>
      </c>
      <c r="AF178" s="191"/>
      <c r="AG178" s="191"/>
      <c r="AH178" s="125">
        <v>6.96</v>
      </c>
      <c r="AI178" s="126">
        <v>83.524060884490012</v>
      </c>
      <c r="AJ178" s="545" t="s">
        <v>43</v>
      </c>
      <c r="AK178" s="546"/>
      <c r="AL178" s="206">
        <v>17.399999999999999</v>
      </c>
      <c r="AM178" s="207">
        <v>418</v>
      </c>
      <c r="AN178" s="207">
        <f>AM178</f>
        <v>418</v>
      </c>
      <c r="AO178" s="524">
        <v>46094</v>
      </c>
      <c r="AP178" s="551">
        <f>SUM(AN178:AN181)</f>
        <v>73621</v>
      </c>
      <c r="AR178" s="31" t="s">
        <v>111</v>
      </c>
    </row>
    <row r="179" spans="1:44" s="31" customFormat="1" ht="15" customHeight="1">
      <c r="A179" s="500"/>
      <c r="B179" s="216" t="s">
        <v>293</v>
      </c>
      <c r="C179" s="36" t="s">
        <v>293</v>
      </c>
      <c r="D179" s="182" t="s">
        <v>93</v>
      </c>
      <c r="E179" s="187"/>
      <c r="F179" s="534"/>
      <c r="G179" s="534"/>
      <c r="H179" s="18">
        <v>1274.5999999999999</v>
      </c>
      <c r="I179" s="17">
        <v>124.7</v>
      </c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>
        <v>1149.8999999999999</v>
      </c>
      <c r="U179" s="97">
        <v>13799.470921131486</v>
      </c>
      <c r="V179" s="73"/>
      <c r="W179" s="73"/>
      <c r="X179" s="22"/>
      <c r="Y179" s="22"/>
      <c r="Z179" s="22"/>
      <c r="AA179" s="22"/>
      <c r="AB179" s="22"/>
      <c r="AC179" s="22"/>
      <c r="AD179" s="22">
        <v>35.64</v>
      </c>
      <c r="AE179" s="22">
        <v>427.70079452919873</v>
      </c>
      <c r="AF179" s="81"/>
      <c r="AG179" s="81"/>
      <c r="AH179" s="22">
        <v>450.84</v>
      </c>
      <c r="AI179" s="97">
        <v>5410.3430472936016</v>
      </c>
      <c r="AJ179" s="547"/>
      <c r="AK179" s="548"/>
      <c r="AL179" s="22">
        <v>1149.8999999999999</v>
      </c>
      <c r="AM179" s="97">
        <v>27599</v>
      </c>
      <c r="AN179" s="97">
        <f t="shared" ref="AN179:AN180" si="26">AM179</f>
        <v>27599</v>
      </c>
      <c r="AO179" s="525"/>
      <c r="AP179" s="552"/>
      <c r="AR179" s="31" t="s">
        <v>112</v>
      </c>
    </row>
    <row r="180" spans="1:44" s="31" customFormat="1" ht="15.75" customHeight="1">
      <c r="A180" s="500"/>
      <c r="B180" s="180"/>
      <c r="C180" s="181"/>
      <c r="D180" s="182" t="s">
        <v>110</v>
      </c>
      <c r="E180" s="203">
        <v>111111.11</v>
      </c>
      <c r="F180" s="534"/>
      <c r="G180" s="534"/>
      <c r="H180" s="179">
        <v>1691.29332</v>
      </c>
      <c r="I180" s="170" t="s">
        <v>22</v>
      </c>
      <c r="J180" s="170"/>
      <c r="K180" s="170"/>
      <c r="L180" s="170"/>
      <c r="M180" s="170"/>
      <c r="N180" s="170"/>
      <c r="O180" s="170"/>
      <c r="P180" s="170"/>
      <c r="Q180" s="16"/>
      <c r="R180" s="16"/>
      <c r="S180" s="16"/>
      <c r="T180" s="16">
        <v>1691.29332</v>
      </c>
      <c r="U180" s="122">
        <v>20296.466800765691</v>
      </c>
      <c r="V180" s="178"/>
      <c r="W180" s="178"/>
      <c r="X180" s="16"/>
      <c r="Y180" s="16"/>
      <c r="Z180" s="16"/>
      <c r="AA180" s="16"/>
      <c r="AB180" s="16"/>
      <c r="AC180" s="16"/>
      <c r="AD180" s="16">
        <v>208.28</v>
      </c>
      <c r="AE180" s="16">
        <v>2499.4815231352895</v>
      </c>
      <c r="AF180" s="178"/>
      <c r="AG180" s="178"/>
      <c r="AH180" s="16">
        <v>673.73</v>
      </c>
      <c r="AI180" s="122">
        <v>8085.1530947855599</v>
      </c>
      <c r="AJ180" s="547"/>
      <c r="AK180" s="548"/>
      <c r="AL180" s="16">
        <v>1691.29332</v>
      </c>
      <c r="AM180" s="122">
        <v>40593</v>
      </c>
      <c r="AN180" s="174">
        <f t="shared" si="26"/>
        <v>40593</v>
      </c>
      <c r="AO180" s="525"/>
      <c r="AP180" s="552"/>
    </row>
    <row r="181" spans="1:44" s="31" customFormat="1" ht="15" customHeight="1" thickBot="1">
      <c r="A181" s="501"/>
      <c r="B181" s="202"/>
      <c r="C181" s="194"/>
      <c r="D181" s="153" t="s">
        <v>109</v>
      </c>
      <c r="E181" s="203">
        <v>1111.1099999999999</v>
      </c>
      <c r="F181" s="535"/>
      <c r="G181" s="535"/>
      <c r="H181" s="61">
        <v>208.77775000000003</v>
      </c>
      <c r="I181" s="167" t="s">
        <v>22</v>
      </c>
      <c r="J181" s="167"/>
      <c r="K181" s="167"/>
      <c r="L181" s="167"/>
      <c r="M181" s="167"/>
      <c r="N181" s="167"/>
      <c r="O181" s="167"/>
      <c r="P181" s="167"/>
      <c r="Q181" s="204"/>
      <c r="R181" s="204"/>
      <c r="S181" s="204"/>
      <c r="T181" s="204">
        <v>208.77775000000003</v>
      </c>
      <c r="U181" s="175">
        <v>2505.4818148654949</v>
      </c>
      <c r="V181" s="190"/>
      <c r="W181" s="190"/>
      <c r="X181" s="204"/>
      <c r="Y181" s="204"/>
      <c r="Z181" s="204"/>
      <c r="AA181" s="204"/>
      <c r="AB181" s="204">
        <v>14.44</v>
      </c>
      <c r="AC181" s="204">
        <v>173.28842516839606</v>
      </c>
      <c r="AD181" s="204">
        <v>6.32</v>
      </c>
      <c r="AE181" s="204">
        <v>75.843687469824289</v>
      </c>
      <c r="AF181" s="205"/>
      <c r="AG181" s="205"/>
      <c r="AH181" s="204">
        <v>76.53</v>
      </c>
      <c r="AI181" s="175">
        <v>918.40465222557896</v>
      </c>
      <c r="AJ181" s="549"/>
      <c r="AK181" s="550"/>
      <c r="AL181" s="204">
        <v>208.77775000000003</v>
      </c>
      <c r="AM181" s="175">
        <v>5011</v>
      </c>
      <c r="AN181" s="175">
        <f>AM181</f>
        <v>5011</v>
      </c>
      <c r="AO181" s="526"/>
      <c r="AP181" s="553"/>
    </row>
    <row r="182" spans="1:44" s="31" customFormat="1">
      <c r="A182" s="38"/>
      <c r="B182" s="38"/>
      <c r="C182" s="39"/>
      <c r="D182" s="40"/>
      <c r="E182" s="41"/>
      <c r="F182" s="42"/>
      <c r="G182" s="42"/>
      <c r="H182" s="43"/>
      <c r="I182" s="44"/>
      <c r="J182" s="44"/>
      <c r="K182" s="44"/>
      <c r="L182" s="44"/>
      <c r="M182" s="44"/>
      <c r="N182" s="44"/>
      <c r="O182" s="44"/>
      <c r="P182" s="44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</row>
    <row r="183" spans="1:44" s="94" customFormat="1">
      <c r="A183" s="87"/>
      <c r="B183" s="87"/>
      <c r="C183" s="88"/>
      <c r="D183" s="89"/>
      <c r="E183" s="90"/>
      <c r="F183" s="91"/>
      <c r="G183" s="91"/>
      <c r="H183" s="92"/>
      <c r="I183" s="93"/>
      <c r="J183" s="93"/>
      <c r="K183" s="93"/>
      <c r="L183" s="93"/>
      <c r="M183" s="93"/>
      <c r="N183" s="93"/>
      <c r="O183" s="93"/>
      <c r="P183" s="93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3"/>
      <c r="AD183" s="93"/>
      <c r="AE183" s="93"/>
      <c r="AF183" s="93"/>
      <c r="AG183" s="93"/>
      <c r="AH183" s="93"/>
      <c r="AI183" s="93"/>
      <c r="AJ183" s="93"/>
      <c r="AK183" s="93"/>
      <c r="AL183" s="176"/>
      <c r="AM183" s="176"/>
      <c r="AN183" s="176"/>
      <c r="AO183" s="93"/>
    </row>
    <row r="184" spans="1:44" s="31" customFormat="1" ht="13.5" thickBot="1">
      <c r="A184" s="38"/>
      <c r="B184" s="50"/>
      <c r="C184" s="51"/>
      <c r="D184" s="52"/>
      <c r="E184" s="53"/>
      <c r="F184" s="54"/>
      <c r="G184" s="54"/>
      <c r="H184" s="55"/>
      <c r="I184" s="56"/>
      <c r="J184" s="56"/>
      <c r="K184" s="56"/>
      <c r="L184" s="56"/>
      <c r="M184" s="56"/>
      <c r="N184" s="56"/>
      <c r="O184" s="56"/>
      <c r="P184" s="56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44"/>
    </row>
    <row r="185" spans="1:44" s="31" customFormat="1" ht="15" customHeight="1">
      <c r="A185" s="499" t="s">
        <v>115</v>
      </c>
      <c r="B185" s="216" t="s">
        <v>293</v>
      </c>
      <c r="C185" s="36" t="s">
        <v>293</v>
      </c>
      <c r="D185" s="182" t="s">
        <v>117</v>
      </c>
      <c r="E185" s="187">
        <v>7702.1863536316951</v>
      </c>
      <c r="F185" s="511" t="s">
        <v>326</v>
      </c>
      <c r="G185" s="533" t="s">
        <v>120</v>
      </c>
      <c r="H185" s="18">
        <v>716.67568598679384</v>
      </c>
      <c r="I185" s="22">
        <v>155.63903154805575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>
        <v>561.03665443873808</v>
      </c>
      <c r="U185" s="97">
        <v>18760</v>
      </c>
      <c r="V185" s="73"/>
      <c r="W185" s="73"/>
      <c r="X185" s="22"/>
      <c r="Y185" s="22"/>
      <c r="Z185" s="22"/>
      <c r="AA185" s="22"/>
      <c r="AB185" s="22"/>
      <c r="AC185" s="22"/>
      <c r="AD185" s="22">
        <v>49.529379310344822</v>
      </c>
      <c r="AE185" s="22">
        <v>1331.6762109929614</v>
      </c>
      <c r="AF185" s="81"/>
      <c r="AG185" s="81"/>
      <c r="AH185" s="22">
        <v>207.76667938371239</v>
      </c>
      <c r="AI185" s="97">
        <v>5586.13792914025</v>
      </c>
      <c r="AJ185" s="547" t="s">
        <v>87</v>
      </c>
      <c r="AK185" s="548"/>
      <c r="AL185" s="22">
        <v>561.03665443873808</v>
      </c>
      <c r="AM185" s="22">
        <v>33844.780105288366</v>
      </c>
      <c r="AN185" s="97">
        <f t="shared" ref="AN185:AN186" si="27">AM185</f>
        <v>33844.780105288366</v>
      </c>
      <c r="AO185" s="624">
        <v>46103</v>
      </c>
      <c r="AP185" s="508">
        <f>AN185+AN186+AN187+AN188+AN189</f>
        <v>92270.441158024318</v>
      </c>
      <c r="AQ185" s="639">
        <f>AP185+AP190</f>
        <v>113592.67823870767</v>
      </c>
    </row>
    <row r="186" spans="1:44" s="31" customFormat="1" ht="15.75" customHeight="1">
      <c r="A186" s="500"/>
      <c r="B186" s="284"/>
      <c r="C186" s="184"/>
      <c r="D186" s="131" t="s">
        <v>32</v>
      </c>
      <c r="E186" s="188">
        <v>0</v>
      </c>
      <c r="F186" s="512"/>
      <c r="G186" s="534"/>
      <c r="H186" s="179">
        <v>559.95597945707993</v>
      </c>
      <c r="I186" s="179">
        <v>58.987527512839328</v>
      </c>
      <c r="J186" s="179"/>
      <c r="K186" s="179"/>
      <c r="L186" s="179"/>
      <c r="M186" s="179"/>
      <c r="N186" s="179"/>
      <c r="O186" s="179"/>
      <c r="P186" s="179"/>
      <c r="Q186" s="16"/>
      <c r="R186" s="16"/>
      <c r="S186" s="16"/>
      <c r="T186" s="16">
        <v>500.96845194424066</v>
      </c>
      <c r="U186" s="122">
        <v>14862.623560051637</v>
      </c>
      <c r="V186" s="178"/>
      <c r="W186" s="178"/>
      <c r="X186" s="16"/>
      <c r="Y186" s="16"/>
      <c r="Z186" s="16"/>
      <c r="AA186" s="16"/>
      <c r="AB186" s="16"/>
      <c r="AC186" s="16"/>
      <c r="AD186" s="16">
        <v>17.622890682318417</v>
      </c>
      <c r="AE186" s="16">
        <v>473.81947073322897</v>
      </c>
      <c r="AF186" s="178"/>
      <c r="AG186" s="178"/>
      <c r="AH186" s="16">
        <v>196.03815113719736</v>
      </c>
      <c r="AI186" s="122">
        <v>5270.7977760166068</v>
      </c>
      <c r="AJ186" s="547"/>
      <c r="AK186" s="548"/>
      <c r="AL186" s="16">
        <v>500.96845194424066</v>
      </c>
      <c r="AM186" s="16">
        <v>28331.957906682102</v>
      </c>
      <c r="AN186" s="174">
        <f t="shared" si="27"/>
        <v>28331.957906682102</v>
      </c>
      <c r="AO186" s="625"/>
      <c r="AP186" s="509"/>
      <c r="AQ186" s="640"/>
      <c r="AR186" s="31" t="s">
        <v>121</v>
      </c>
    </row>
    <row r="187" spans="1:44" s="31" customFormat="1" ht="15" customHeight="1">
      <c r="A187" s="500"/>
      <c r="B187" s="284"/>
      <c r="C187" s="184"/>
      <c r="D187" s="131" t="s">
        <v>119</v>
      </c>
      <c r="E187" s="196">
        <v>978.23330887747613</v>
      </c>
      <c r="F187" s="512"/>
      <c r="G187" s="534"/>
      <c r="H187" s="16">
        <v>192.20344827586206</v>
      </c>
      <c r="I187" s="170" t="s">
        <v>22</v>
      </c>
      <c r="J187" s="170"/>
      <c r="K187" s="170"/>
      <c r="L187" s="170"/>
      <c r="M187" s="170"/>
      <c r="N187" s="170"/>
      <c r="O187" s="170"/>
      <c r="P187" s="170"/>
      <c r="Q187" s="17"/>
      <c r="R187" s="17"/>
      <c r="S187" s="17"/>
      <c r="T187" s="17">
        <v>192.20344827586206</v>
      </c>
      <c r="U187" s="174">
        <v>5167.6029725530907</v>
      </c>
      <c r="V187" s="178"/>
      <c r="W187" s="178"/>
      <c r="X187" s="17"/>
      <c r="Y187" s="17"/>
      <c r="Z187" s="17"/>
      <c r="AA187" s="17"/>
      <c r="AB187" s="17">
        <v>12.72</v>
      </c>
      <c r="AC187" s="17">
        <v>342</v>
      </c>
      <c r="AD187" s="17">
        <v>5.9691838591342625</v>
      </c>
      <c r="AE187" s="17">
        <v>160.49101068771114</v>
      </c>
      <c r="AF187" s="82"/>
      <c r="AG187" s="82"/>
      <c r="AH187" s="17">
        <v>70.620684959647832</v>
      </c>
      <c r="AI187" s="174">
        <v>1898.7495396525028</v>
      </c>
      <c r="AJ187" s="547"/>
      <c r="AK187" s="548"/>
      <c r="AL187" s="17">
        <v>192.20344827586206</v>
      </c>
      <c r="AM187" s="17">
        <v>10335.2986574922</v>
      </c>
      <c r="AN187" s="174">
        <f>AM187</f>
        <v>10335.2986574922</v>
      </c>
      <c r="AO187" s="625"/>
      <c r="AP187" s="509"/>
      <c r="AQ187" s="640"/>
      <c r="AR187" s="31" t="s">
        <v>122</v>
      </c>
    </row>
    <row r="188" spans="1:44" s="31" customFormat="1" ht="15" customHeight="1">
      <c r="A188" s="500"/>
      <c r="B188" s="284"/>
      <c r="C188" s="184"/>
      <c r="D188" s="131" t="s">
        <v>116</v>
      </c>
      <c r="E188" s="188">
        <v>0</v>
      </c>
      <c r="F188" s="512"/>
      <c r="G188" s="534"/>
      <c r="H188" s="16">
        <v>187.52751283932503</v>
      </c>
      <c r="I188" s="170" t="s">
        <v>22</v>
      </c>
      <c r="J188" s="170"/>
      <c r="K188" s="170"/>
      <c r="L188" s="170"/>
      <c r="M188" s="170"/>
      <c r="N188" s="170"/>
      <c r="O188" s="170"/>
      <c r="P188" s="170"/>
      <c r="Q188" s="17"/>
      <c r="R188" s="17"/>
      <c r="S188" s="17"/>
      <c r="T188" s="17">
        <v>187.52751283932503</v>
      </c>
      <c r="U188" s="174">
        <v>5042.0425881523379</v>
      </c>
      <c r="V188" s="178"/>
      <c r="W188" s="178"/>
      <c r="X188" s="17"/>
      <c r="Y188" s="17"/>
      <c r="Z188" s="17"/>
      <c r="AA188" s="17"/>
      <c r="AB188" s="17"/>
      <c r="AC188" s="17"/>
      <c r="AD188" s="17">
        <v>13.294203961848863</v>
      </c>
      <c r="AE188" s="17">
        <v>357.43583720591641</v>
      </c>
      <c r="AF188" s="82"/>
      <c r="AG188" s="82"/>
      <c r="AH188" s="17">
        <v>70.080704328686721</v>
      </c>
      <c r="AI188" s="174">
        <v>1884.2313007676132</v>
      </c>
      <c r="AJ188" s="547"/>
      <c r="AK188" s="548"/>
      <c r="AL188" s="17">
        <v>187.52751283932503</v>
      </c>
      <c r="AM188" s="17">
        <v>10084.0183050305</v>
      </c>
      <c r="AN188" s="174">
        <f t="shared" ref="AN188:AN189" si="28">AM188</f>
        <v>10084.0183050305</v>
      </c>
      <c r="AO188" s="625"/>
      <c r="AP188" s="509"/>
      <c r="AQ188" s="640"/>
    </row>
    <row r="189" spans="1:44" s="31" customFormat="1" ht="15.75" customHeight="1" thickBot="1">
      <c r="A189" s="500"/>
      <c r="B189" s="293"/>
      <c r="C189" s="186"/>
      <c r="D189" s="133" t="s">
        <v>118</v>
      </c>
      <c r="E189" s="197">
        <v>97.822450476889216</v>
      </c>
      <c r="F189" s="513"/>
      <c r="G189" s="534"/>
      <c r="H189" s="192">
        <v>179.91195891415995</v>
      </c>
      <c r="I189" s="167" t="s">
        <v>22</v>
      </c>
      <c r="J189" s="167"/>
      <c r="K189" s="167"/>
      <c r="L189" s="167"/>
      <c r="M189" s="167"/>
      <c r="N189" s="167"/>
      <c r="O189" s="167"/>
      <c r="P189" s="167"/>
      <c r="Q189" s="61"/>
      <c r="R189" s="61"/>
      <c r="S189" s="61"/>
      <c r="T189" s="61">
        <v>179.91195891415995</v>
      </c>
      <c r="U189" s="142">
        <v>4837.1667575027313</v>
      </c>
      <c r="V189" s="190"/>
      <c r="W189" s="190"/>
      <c r="X189" s="61"/>
      <c r="Y189" s="61"/>
      <c r="Z189" s="61"/>
      <c r="AA189" s="61"/>
      <c r="AB189" s="61"/>
      <c r="AC189" s="61"/>
      <c r="AD189" s="61">
        <v>16.008804108584005</v>
      </c>
      <c r="AE189" s="61">
        <v>430.45433709976493</v>
      </c>
      <c r="AF189" s="190"/>
      <c r="AG189" s="190"/>
      <c r="AH189" s="61">
        <v>66.324284666177547</v>
      </c>
      <c r="AI189" s="142">
        <v>1783.2339781134012</v>
      </c>
      <c r="AJ189" s="549"/>
      <c r="AK189" s="550"/>
      <c r="AL189" s="61">
        <v>179.91195891415995</v>
      </c>
      <c r="AM189" s="61">
        <v>9674.3861835311418</v>
      </c>
      <c r="AN189" s="175">
        <f t="shared" si="28"/>
        <v>9674.3861835311418</v>
      </c>
      <c r="AO189" s="601"/>
      <c r="AP189" s="510"/>
      <c r="AQ189" s="640"/>
    </row>
    <row r="190" spans="1:44" s="31" customFormat="1" ht="12.75" customHeight="1">
      <c r="A190" s="500"/>
      <c r="B190" s="476" t="s">
        <v>293</v>
      </c>
      <c r="C190" s="36" t="s">
        <v>293</v>
      </c>
      <c r="D190" s="182" t="s">
        <v>31</v>
      </c>
      <c r="E190" s="236"/>
      <c r="F190" s="534" t="s">
        <v>327</v>
      </c>
      <c r="G190" s="534"/>
      <c r="H190" s="236">
        <v>562.4624</v>
      </c>
      <c r="I190" s="107">
        <v>156.6</v>
      </c>
      <c r="J190" s="107"/>
      <c r="K190" s="107"/>
      <c r="L190" s="107"/>
      <c r="M190" s="295">
        <v>44748</v>
      </c>
      <c r="N190" s="107"/>
      <c r="O190" s="107"/>
      <c r="P190" s="107"/>
      <c r="Q190" s="238"/>
      <c r="R190" s="238"/>
      <c r="S190" s="238"/>
      <c r="T190" s="238">
        <v>405.86239999999998</v>
      </c>
      <c r="U190" s="239">
        <v>3073</v>
      </c>
      <c r="V190" s="108"/>
      <c r="W190" s="108"/>
      <c r="X190" s="240"/>
      <c r="Y190" s="240"/>
      <c r="Z190" s="240"/>
      <c r="AA190" s="240"/>
      <c r="AB190" s="238"/>
      <c r="AC190" s="241"/>
      <c r="AD190" s="240">
        <v>6.6500000000000012</v>
      </c>
      <c r="AE190" s="241">
        <v>39</v>
      </c>
      <c r="AF190" s="242">
        <v>56.102400000000003</v>
      </c>
      <c r="AG190" s="243">
        <v>329</v>
      </c>
      <c r="AH190" s="242">
        <v>63.115199999999994</v>
      </c>
      <c r="AI190" s="243">
        <v>371</v>
      </c>
      <c r="AJ190" s="545" t="s">
        <v>87</v>
      </c>
      <c r="AK190" s="546"/>
      <c r="AL190" s="242">
        <v>405.86239999999998</v>
      </c>
      <c r="AM190" s="244">
        <v>5456.2086290117368</v>
      </c>
      <c r="AN190" s="99">
        <f t="shared" ref="AN190:AN192" si="29">AM190</f>
        <v>5456.2086290117368</v>
      </c>
      <c r="AO190" s="520">
        <v>46106</v>
      </c>
      <c r="AP190" s="508">
        <f>AN190+AN191+AN192</f>
        <v>21322.237080683346</v>
      </c>
      <c r="AQ190" s="640"/>
    </row>
    <row r="191" spans="1:44" s="31" customFormat="1" ht="12.75" customHeight="1">
      <c r="A191" s="500"/>
      <c r="B191" s="296"/>
      <c r="C191" s="464"/>
      <c r="D191" s="131" t="s">
        <v>46</v>
      </c>
      <c r="E191" s="14"/>
      <c r="F191" s="534"/>
      <c r="G191" s="534"/>
      <c r="H191" s="14">
        <v>47</v>
      </c>
      <c r="I191" s="223" t="s">
        <v>22</v>
      </c>
      <c r="J191" s="223"/>
      <c r="K191" s="223"/>
      <c r="L191" s="223"/>
      <c r="M191" s="223"/>
      <c r="N191" s="223"/>
      <c r="O191" s="223"/>
      <c r="P191" s="223"/>
      <c r="Q191" s="65"/>
      <c r="R191" s="65"/>
      <c r="S191" s="65"/>
      <c r="T191" s="65">
        <v>47</v>
      </c>
      <c r="U191" s="120">
        <v>276</v>
      </c>
      <c r="V191" s="248"/>
      <c r="W191" s="248"/>
      <c r="X191" s="225" t="s">
        <v>22</v>
      </c>
      <c r="Y191" s="249"/>
      <c r="Z191" s="225" t="s">
        <v>22</v>
      </c>
      <c r="AA191" s="249"/>
      <c r="AB191" s="65"/>
      <c r="AC191" s="173"/>
      <c r="AD191" s="249">
        <v>5.2</v>
      </c>
      <c r="AE191" s="173">
        <v>31</v>
      </c>
      <c r="AF191" s="17">
        <v>7.04</v>
      </c>
      <c r="AG191" s="174">
        <v>41</v>
      </c>
      <c r="AH191" s="17">
        <v>7.92</v>
      </c>
      <c r="AI191" s="174">
        <v>46</v>
      </c>
      <c r="AJ191" s="547"/>
      <c r="AK191" s="548"/>
      <c r="AL191" s="17">
        <v>47</v>
      </c>
      <c r="AM191" s="174">
        <v>551.85507662932923</v>
      </c>
      <c r="AN191" s="99">
        <f t="shared" si="29"/>
        <v>551.85507662932923</v>
      </c>
      <c r="AO191" s="543"/>
      <c r="AP191" s="509"/>
      <c r="AQ191" s="640"/>
      <c r="AR191" s="31" t="s">
        <v>145</v>
      </c>
    </row>
    <row r="192" spans="1:44" s="31" customFormat="1" ht="15.75" customHeight="1" thickBot="1">
      <c r="A192" s="501"/>
      <c r="B192" s="297"/>
      <c r="C192" s="465"/>
      <c r="D192" s="133" t="s">
        <v>146</v>
      </c>
      <c r="E192" s="172">
        <v>33333.33</v>
      </c>
      <c r="F192" s="535"/>
      <c r="G192" s="535"/>
      <c r="H192" s="48">
        <v>1304.2666075</v>
      </c>
      <c r="I192" s="230" t="s">
        <v>22</v>
      </c>
      <c r="J192" s="230"/>
      <c r="K192" s="230"/>
      <c r="L192" s="230"/>
      <c r="M192" s="230"/>
      <c r="N192" s="230"/>
      <c r="O192" s="230"/>
      <c r="P192" s="230"/>
      <c r="Q192" s="61"/>
      <c r="R192" s="61"/>
      <c r="S192" s="61"/>
      <c r="T192" s="61">
        <v>1304.2666075</v>
      </c>
      <c r="U192" s="142">
        <v>7657</v>
      </c>
      <c r="V192" s="253"/>
      <c r="W192" s="253"/>
      <c r="X192" s="233" t="s">
        <v>22</v>
      </c>
      <c r="Y192" s="61"/>
      <c r="Z192" s="233" t="s">
        <v>22</v>
      </c>
      <c r="AA192" s="204"/>
      <c r="AB192" s="61">
        <v>258.33</v>
      </c>
      <c r="AC192" s="175">
        <v>1517</v>
      </c>
      <c r="AD192" s="204">
        <v>55.199995000000001</v>
      </c>
      <c r="AE192" s="175">
        <v>324</v>
      </c>
      <c r="AF192" s="125">
        <v>152.53332800000001</v>
      </c>
      <c r="AG192" s="126">
        <v>895</v>
      </c>
      <c r="AH192" s="125">
        <v>171.59999399999998</v>
      </c>
      <c r="AI192" s="126">
        <v>1007</v>
      </c>
      <c r="AJ192" s="549"/>
      <c r="AK192" s="550"/>
      <c r="AL192" s="125">
        <v>1304.2666075</v>
      </c>
      <c r="AM192" s="175">
        <v>15314.173375042281</v>
      </c>
      <c r="AN192" s="100">
        <f t="shared" si="29"/>
        <v>15314.173375042281</v>
      </c>
      <c r="AO192" s="544"/>
      <c r="AP192" s="510"/>
      <c r="AQ192" s="641"/>
    </row>
    <row r="193" spans="1:55" s="31" customFormat="1">
      <c r="A193" s="391"/>
      <c r="B193" s="391"/>
      <c r="C193" s="39"/>
      <c r="D193" s="40"/>
      <c r="E193" s="41"/>
      <c r="F193" s="42"/>
      <c r="G193" s="42"/>
      <c r="H193" s="43"/>
      <c r="I193" s="44"/>
      <c r="J193" s="44"/>
      <c r="K193" s="44"/>
      <c r="L193" s="44"/>
      <c r="M193" s="44"/>
      <c r="N193" s="44"/>
      <c r="O193" s="44"/>
      <c r="P193" s="44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</row>
    <row r="194" spans="1:55" s="94" customFormat="1" ht="12.75" customHeight="1">
      <c r="A194" s="87"/>
      <c r="B194" s="87"/>
      <c r="C194" s="88"/>
      <c r="D194" s="89"/>
      <c r="E194" s="90"/>
      <c r="F194" s="91"/>
      <c r="G194" s="91"/>
      <c r="H194" s="92"/>
      <c r="I194" s="93"/>
      <c r="J194" s="93"/>
      <c r="K194" s="93"/>
      <c r="L194" s="93"/>
      <c r="M194" s="93"/>
      <c r="N194" s="93"/>
      <c r="O194" s="93"/>
      <c r="P194" s="93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</row>
    <row r="195" spans="1:55" s="31" customFormat="1" ht="13.5" thickBot="1">
      <c r="A195" s="391"/>
      <c r="B195" s="50"/>
      <c r="C195" s="51"/>
      <c r="D195" s="52"/>
      <c r="E195" s="53"/>
      <c r="F195" s="54"/>
      <c r="G195" s="54"/>
      <c r="H195" s="55"/>
      <c r="I195" s="56"/>
      <c r="J195" s="56"/>
      <c r="K195" s="56"/>
      <c r="L195" s="56"/>
      <c r="M195" s="56"/>
      <c r="N195" s="56"/>
      <c r="O195" s="56"/>
      <c r="P195" s="56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6"/>
      <c r="AD195" s="56"/>
      <c r="AE195" s="56"/>
      <c r="AF195" s="56"/>
      <c r="AG195" s="56"/>
      <c r="AH195" s="56"/>
      <c r="AI195" s="56"/>
      <c r="AJ195" s="44"/>
      <c r="AK195" s="44"/>
      <c r="AL195" s="44"/>
      <c r="AM195" s="44"/>
      <c r="AN195" s="44"/>
      <c r="AO195" s="44"/>
    </row>
    <row r="196" spans="1:55" s="31" customFormat="1" ht="15" customHeight="1">
      <c r="A196" s="499" t="s">
        <v>154</v>
      </c>
      <c r="B196" s="216" t="s">
        <v>293</v>
      </c>
      <c r="C196" s="36" t="s">
        <v>293</v>
      </c>
      <c r="D196" s="182" t="s">
        <v>187</v>
      </c>
      <c r="E196" s="268">
        <v>1199.75</v>
      </c>
      <c r="F196" s="671" t="s">
        <v>328</v>
      </c>
      <c r="G196" s="642" t="s">
        <v>226</v>
      </c>
      <c r="H196" s="486" t="s">
        <v>283</v>
      </c>
      <c r="I196" s="487"/>
      <c r="J196" s="488"/>
      <c r="K196" s="484" t="s">
        <v>283</v>
      </c>
      <c r="L196" s="485"/>
      <c r="M196" s="485"/>
      <c r="N196" s="485"/>
      <c r="O196" s="485"/>
      <c r="P196" s="485"/>
      <c r="Q196" s="492"/>
      <c r="R196" s="486" t="s">
        <v>283</v>
      </c>
      <c r="S196" s="487"/>
      <c r="T196" s="488"/>
      <c r="U196" s="484" t="s">
        <v>283</v>
      </c>
      <c r="V196" s="485"/>
      <c r="W196" s="485"/>
      <c r="X196" s="485"/>
      <c r="Y196" s="485"/>
      <c r="Z196" s="492"/>
      <c r="AA196" s="484" t="s">
        <v>283</v>
      </c>
      <c r="AB196" s="485"/>
      <c r="AC196" s="485"/>
      <c r="AD196" s="485"/>
      <c r="AE196" s="485"/>
      <c r="AF196" s="485"/>
      <c r="AG196" s="485"/>
      <c r="AH196" s="485"/>
      <c r="AI196" s="554"/>
      <c r="AJ196" s="514" t="s">
        <v>87</v>
      </c>
      <c r="AK196" s="515"/>
      <c r="AL196" s="486" t="s">
        <v>283</v>
      </c>
      <c r="AM196" s="487"/>
      <c r="AN196" s="488"/>
      <c r="AO196" s="621">
        <v>46125</v>
      </c>
      <c r="AP196" s="508">
        <f>AN196+AN197+AN198+AN199</f>
        <v>13426.170836633235</v>
      </c>
      <c r="AR196" s="31" t="s">
        <v>292</v>
      </c>
    </row>
    <row r="197" spans="1:55" s="31" customFormat="1" ht="15.75" customHeight="1">
      <c r="A197" s="500"/>
      <c r="B197" s="359"/>
      <c r="C197" s="407"/>
      <c r="D197" s="131" t="s">
        <v>188</v>
      </c>
      <c r="E197" s="273">
        <v>1100.51</v>
      </c>
      <c r="F197" s="672"/>
      <c r="G197" s="643"/>
      <c r="H197" s="121">
        <v>151.017608217168</v>
      </c>
      <c r="I197" s="222" t="s">
        <v>22</v>
      </c>
      <c r="J197" s="222"/>
      <c r="K197" s="222"/>
      <c r="L197" s="353"/>
      <c r="M197" s="222"/>
      <c r="N197" s="222"/>
      <c r="O197" s="222"/>
      <c r="P197" s="222"/>
      <c r="Q197" s="16"/>
      <c r="R197" s="16"/>
      <c r="S197" s="16"/>
      <c r="T197" s="16">
        <v>151.017608217168</v>
      </c>
      <c r="U197" s="122">
        <v>2797.5665991726478</v>
      </c>
      <c r="V197" s="147"/>
      <c r="W197" s="345"/>
      <c r="X197" s="221" t="s">
        <v>22</v>
      </c>
      <c r="Y197" s="16"/>
      <c r="Z197" s="221" t="s">
        <v>22</v>
      </c>
      <c r="AA197" s="16"/>
      <c r="AB197" s="16">
        <v>8.5289801907556857</v>
      </c>
      <c r="AC197" s="122">
        <v>157.99490204385711</v>
      </c>
      <c r="AD197" s="16">
        <v>17.355832721936903</v>
      </c>
      <c r="AE197" s="122">
        <v>321.50773356984695</v>
      </c>
      <c r="AF197" s="345"/>
      <c r="AG197" s="345"/>
      <c r="AH197" s="16">
        <v>49.842993396918565</v>
      </c>
      <c r="AI197" s="308">
        <v>923.31541206464192</v>
      </c>
      <c r="AJ197" s="516"/>
      <c r="AK197" s="517"/>
      <c r="AL197" s="121">
        <v>151.017608217168</v>
      </c>
      <c r="AM197" s="122">
        <v>5595.1331983452956</v>
      </c>
      <c r="AN197" s="346">
        <f t="shared" ref="AN197" si="30">AK197+AM197</f>
        <v>5595.1331983452956</v>
      </c>
      <c r="AO197" s="622"/>
      <c r="AP197" s="509"/>
    </row>
    <row r="198" spans="1:55" s="31" customFormat="1" ht="12.75" customHeight="1">
      <c r="A198" s="500"/>
      <c r="B198" s="359"/>
      <c r="C198" s="407"/>
      <c r="D198" s="131" t="s">
        <v>189</v>
      </c>
      <c r="E198" s="273">
        <v>1199.75</v>
      </c>
      <c r="F198" s="672"/>
      <c r="G198" s="643"/>
      <c r="H198" s="121">
        <v>150.13578283198825</v>
      </c>
      <c r="I198" s="222" t="s">
        <v>22</v>
      </c>
      <c r="J198" s="273"/>
      <c r="K198" s="273"/>
      <c r="L198" s="348"/>
      <c r="M198" s="360"/>
      <c r="N198" s="273"/>
      <c r="O198" s="273"/>
      <c r="P198" s="273"/>
      <c r="Q198" s="250"/>
      <c r="R198" s="250"/>
      <c r="S198" s="250"/>
      <c r="T198" s="250">
        <v>150.13578283198825</v>
      </c>
      <c r="U198" s="348">
        <v>2781.2650589311424</v>
      </c>
      <c r="V198" s="147"/>
      <c r="W198" s="147"/>
      <c r="X198" s="221" t="s">
        <v>22</v>
      </c>
      <c r="Y198" s="16"/>
      <c r="Z198" s="221" t="s">
        <v>22</v>
      </c>
      <c r="AA198" s="16"/>
      <c r="AB198" s="16">
        <v>0</v>
      </c>
      <c r="AC198" s="122">
        <v>0</v>
      </c>
      <c r="AD198" s="250">
        <v>17.534453998532648</v>
      </c>
      <c r="AE198" s="348">
        <v>324.81659939759129</v>
      </c>
      <c r="AF198" s="147"/>
      <c r="AG198" s="147"/>
      <c r="AH198" s="16">
        <v>52.901855319148936</v>
      </c>
      <c r="AI198" s="261">
        <v>979.97923106287249</v>
      </c>
      <c r="AJ198" s="516"/>
      <c r="AK198" s="517"/>
      <c r="AL198" s="262">
        <v>150.13578283198825</v>
      </c>
      <c r="AM198" s="174">
        <v>5562.5301178622849</v>
      </c>
      <c r="AN198" s="261">
        <f>AK198+AM198</f>
        <v>5562.5301178622849</v>
      </c>
      <c r="AO198" s="622"/>
      <c r="AP198" s="509"/>
    </row>
    <row r="199" spans="1:55" s="31" customFormat="1" ht="15.75" customHeight="1" thickBot="1">
      <c r="A199" s="501"/>
      <c r="B199" s="329"/>
      <c r="C199" s="318"/>
      <c r="D199" s="133" t="s">
        <v>190</v>
      </c>
      <c r="E199" s="361">
        <v>59.99</v>
      </c>
      <c r="F199" s="673"/>
      <c r="G199" s="644"/>
      <c r="H199" s="124">
        <v>61.234726338958183</v>
      </c>
      <c r="I199" s="229" t="s">
        <v>22</v>
      </c>
      <c r="J199" s="229"/>
      <c r="K199" s="229"/>
      <c r="L199" s="356"/>
      <c r="M199" s="229"/>
      <c r="N199" s="229"/>
      <c r="O199" s="229"/>
      <c r="P199" s="229"/>
      <c r="Q199" s="204"/>
      <c r="R199" s="204"/>
      <c r="S199" s="204"/>
      <c r="T199" s="204">
        <v>61.234726338958183</v>
      </c>
      <c r="U199" s="175">
        <v>1134.2537602128273</v>
      </c>
      <c r="V199" s="253"/>
      <c r="W199" s="253"/>
      <c r="X199" s="228" t="s">
        <v>22</v>
      </c>
      <c r="Y199" s="61"/>
      <c r="Z199" s="228" t="s">
        <v>22</v>
      </c>
      <c r="AA199" s="61"/>
      <c r="AB199" s="61">
        <v>0.77984739545121062</v>
      </c>
      <c r="AC199" s="142">
        <v>14.446265567249974</v>
      </c>
      <c r="AD199" s="204">
        <v>4.8422597212032281</v>
      </c>
      <c r="AE199" s="175">
        <v>89.700331482963847</v>
      </c>
      <c r="AF199" s="253"/>
      <c r="AG199" s="253"/>
      <c r="AH199" s="61">
        <v>23.008070432868671</v>
      </c>
      <c r="AI199" s="280">
        <v>426.21248413723509</v>
      </c>
      <c r="AJ199" s="518"/>
      <c r="AK199" s="519"/>
      <c r="AL199" s="281">
        <v>61.234726338958183</v>
      </c>
      <c r="AM199" s="175">
        <v>2268.5075204256545</v>
      </c>
      <c r="AN199" s="100">
        <f>AK199+AM199</f>
        <v>2268.5075204256545</v>
      </c>
      <c r="AO199" s="623"/>
      <c r="AP199" s="510"/>
    </row>
    <row r="200" spans="1:55" s="31" customFormat="1">
      <c r="A200" s="391"/>
      <c r="B200" s="391"/>
      <c r="C200" s="39"/>
      <c r="D200" s="40"/>
      <c r="E200" s="41"/>
      <c r="F200" s="42"/>
      <c r="G200" s="42"/>
      <c r="H200" s="43"/>
      <c r="I200" s="44"/>
      <c r="J200" s="44"/>
      <c r="K200" s="44"/>
      <c r="L200" s="44"/>
      <c r="M200" s="44"/>
      <c r="N200" s="44"/>
      <c r="O200" s="44"/>
      <c r="P200" s="44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</row>
    <row r="201" spans="1:55" s="94" customFormat="1">
      <c r="A201" s="87"/>
      <c r="B201" s="87"/>
      <c r="C201" s="88"/>
      <c r="D201" s="89"/>
      <c r="E201" s="90"/>
      <c r="F201" s="91"/>
      <c r="G201" s="91"/>
      <c r="H201" s="92"/>
      <c r="I201" s="93"/>
      <c r="J201" s="93"/>
      <c r="K201" s="93"/>
      <c r="L201" s="93"/>
      <c r="M201" s="93"/>
      <c r="N201" s="93"/>
      <c r="O201" s="93"/>
      <c r="P201" s="93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</row>
    <row r="202" spans="1:55" s="31" customFormat="1" ht="13.5" thickBot="1">
      <c r="A202" s="38"/>
      <c r="B202" s="50"/>
      <c r="C202" s="51"/>
      <c r="D202" s="52"/>
      <c r="E202" s="52"/>
      <c r="F202" s="52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4"/>
      <c r="R202" s="42"/>
      <c r="S202" s="42"/>
      <c r="T202" s="42"/>
      <c r="U202" s="42"/>
      <c r="V202" s="43"/>
      <c r="W202" s="44"/>
      <c r="X202" s="44"/>
      <c r="Y202" s="44"/>
      <c r="Z202" s="44"/>
      <c r="AA202" s="44"/>
      <c r="AB202" s="44"/>
      <c r="AC202" s="44"/>
      <c r="AD202" s="44"/>
      <c r="AE202" s="43"/>
      <c r="AF202" s="43"/>
      <c r="AG202" s="43"/>
      <c r="AH202" s="102"/>
      <c r="AI202" s="43"/>
      <c r="AJ202" s="102"/>
      <c r="AK202" s="43"/>
      <c r="AL202" s="43"/>
      <c r="AM202" s="43"/>
      <c r="AN202" s="55"/>
      <c r="AO202" s="43"/>
      <c r="AP202" s="103"/>
      <c r="AQ202" s="44"/>
      <c r="AR202" s="103"/>
      <c r="AS202" s="44"/>
      <c r="AT202" s="103"/>
      <c r="AU202" s="44"/>
      <c r="AV202" s="103"/>
      <c r="AW202" s="44"/>
      <c r="AX202" s="103"/>
      <c r="AY202" s="44"/>
      <c r="AZ202" s="103"/>
      <c r="BA202" s="103"/>
      <c r="BB202" s="44"/>
      <c r="BC202" s="103"/>
    </row>
    <row r="203" spans="1:55" s="31" customFormat="1" ht="12.75" customHeight="1">
      <c r="A203" s="657" t="s">
        <v>147</v>
      </c>
      <c r="B203" s="254">
        <v>13085</v>
      </c>
      <c r="C203" s="317">
        <v>35343</v>
      </c>
      <c r="D203" s="182" t="s">
        <v>93</v>
      </c>
      <c r="E203" s="450">
        <v>0</v>
      </c>
      <c r="F203" s="511" t="s">
        <v>329</v>
      </c>
      <c r="G203" s="511" t="s">
        <v>124</v>
      </c>
      <c r="H203" s="256">
        <v>424.00586940572265</v>
      </c>
      <c r="I203" s="107">
        <v>24.3</v>
      </c>
      <c r="J203" s="107"/>
      <c r="K203" s="107"/>
      <c r="L203" s="107"/>
      <c r="M203" s="107"/>
      <c r="N203" s="107"/>
      <c r="O203" s="107"/>
      <c r="P203" s="107"/>
      <c r="Q203" s="108"/>
      <c r="R203" s="108"/>
      <c r="S203" s="108"/>
      <c r="T203" s="108"/>
      <c r="U203" s="458"/>
      <c r="V203" s="240">
        <v>399.70652971386647</v>
      </c>
      <c r="W203" s="241">
        <v>19279.535871993114</v>
      </c>
      <c r="X203" s="298"/>
      <c r="Y203" s="298"/>
      <c r="Z203" s="269"/>
      <c r="AA203" s="269"/>
      <c r="AB203" s="238">
        <v>0</v>
      </c>
      <c r="AC203" s="241">
        <v>0</v>
      </c>
      <c r="AD203" s="240">
        <v>6.1746148202494497</v>
      </c>
      <c r="AE203" s="241">
        <v>297.82777881551743</v>
      </c>
      <c r="AF203" s="108"/>
      <c r="AG203" s="108"/>
      <c r="AH203" s="240">
        <v>118.29200293470286</v>
      </c>
      <c r="AI203" s="241">
        <v>5705.7234355968958</v>
      </c>
      <c r="AJ203" s="545" t="s">
        <v>30</v>
      </c>
      <c r="AK203" s="546"/>
      <c r="AL203" s="107">
        <v>399.70652971386647</v>
      </c>
      <c r="AM203" s="244">
        <v>38559.071743986227</v>
      </c>
      <c r="AN203" s="99">
        <f t="shared" ref="AN203:AN207" si="31">AM203</f>
        <v>38559.071743986227</v>
      </c>
      <c r="AO203" s="520">
        <v>46212</v>
      </c>
      <c r="AP203" s="660">
        <f>SUM(AN203:AN207)</f>
        <v>213850.66404908031</v>
      </c>
      <c r="AQ203" s="663">
        <f>AP203+AP208</f>
        <v>255635.91646850252</v>
      </c>
    </row>
    <row r="204" spans="1:55" s="31" customFormat="1" ht="15.75" customHeight="1">
      <c r="A204" s="658"/>
      <c r="B204" s="258"/>
      <c r="C204" s="407"/>
      <c r="D204" s="131" t="s">
        <v>148</v>
      </c>
      <c r="E204" s="468">
        <v>32607.809244314012</v>
      </c>
      <c r="F204" s="512"/>
      <c r="G204" s="512"/>
      <c r="H204" s="121">
        <v>785.6329926632427</v>
      </c>
      <c r="I204" s="223" t="s">
        <v>22</v>
      </c>
      <c r="J204" s="223"/>
      <c r="K204" s="223"/>
      <c r="L204" s="223"/>
      <c r="M204" s="223"/>
      <c r="N204" s="223"/>
      <c r="O204" s="223"/>
      <c r="P204" s="223"/>
      <c r="Q204" s="147"/>
      <c r="R204" s="147"/>
      <c r="S204" s="147"/>
      <c r="T204" s="147"/>
      <c r="U204" s="82"/>
      <c r="V204" s="17">
        <v>785.6329926632427</v>
      </c>
      <c r="W204" s="174">
        <v>37894.400862340466</v>
      </c>
      <c r="X204" s="299"/>
      <c r="Y204" s="178"/>
      <c r="Z204" s="299"/>
      <c r="AA204" s="178"/>
      <c r="AB204" s="16">
        <v>252.71052164343359</v>
      </c>
      <c r="AC204" s="174">
        <v>12189.296909265979</v>
      </c>
      <c r="AD204" s="17">
        <v>62.837857079970654</v>
      </c>
      <c r="AE204" s="174">
        <v>3030.935523019155</v>
      </c>
      <c r="AF204" s="147"/>
      <c r="AG204" s="147"/>
      <c r="AH204" s="17">
        <v>158.99633044754216</v>
      </c>
      <c r="AI204" s="174">
        <v>7669.0652478783122</v>
      </c>
      <c r="AJ204" s="547"/>
      <c r="AK204" s="548"/>
      <c r="AL204" s="17">
        <v>785.6329926632427</v>
      </c>
      <c r="AM204" s="174">
        <v>75788.801724680932</v>
      </c>
      <c r="AN204" s="261">
        <f t="shared" si="31"/>
        <v>75788.801724680932</v>
      </c>
      <c r="AO204" s="543"/>
      <c r="AP204" s="661"/>
      <c r="AQ204" s="664"/>
    </row>
    <row r="205" spans="1:55" s="31" customFormat="1" ht="12.75" customHeight="1">
      <c r="A205" s="658"/>
      <c r="B205" s="258"/>
      <c r="C205" s="407"/>
      <c r="D205" s="131" t="s">
        <v>149</v>
      </c>
      <c r="E205" s="468">
        <v>9782.3418928833453</v>
      </c>
      <c r="F205" s="512"/>
      <c r="G205" s="512"/>
      <c r="H205" s="262">
        <v>282.59230154071901</v>
      </c>
      <c r="I205" s="223" t="s">
        <v>22</v>
      </c>
      <c r="J205" s="17"/>
      <c r="K205" s="17"/>
      <c r="L205" s="17"/>
      <c r="M205" s="17"/>
      <c r="N205" s="17"/>
      <c r="O205" s="17"/>
      <c r="P205" s="17"/>
      <c r="Q205" s="147"/>
      <c r="R205" s="147"/>
      <c r="S205" s="147"/>
      <c r="T205" s="147"/>
      <c r="U205" s="459"/>
      <c r="V205" s="14">
        <v>282.59230154071901</v>
      </c>
      <c r="W205" s="174">
        <v>13630.62149273256</v>
      </c>
      <c r="X205" s="178"/>
      <c r="Y205" s="178"/>
      <c r="Z205" s="178"/>
      <c r="AA205" s="178"/>
      <c r="AB205" s="16">
        <v>75.813149669845927</v>
      </c>
      <c r="AC205" s="174">
        <v>3656.7887436687706</v>
      </c>
      <c r="AD205" s="14">
        <v>21.752015847395448</v>
      </c>
      <c r="AE205" s="174">
        <v>1049.1916910094799</v>
      </c>
      <c r="AF205" s="147"/>
      <c r="AG205" s="147"/>
      <c r="AH205" s="14">
        <v>61.153334702861329</v>
      </c>
      <c r="AI205" s="174">
        <v>2949.6838866751054</v>
      </c>
      <c r="AJ205" s="547"/>
      <c r="AK205" s="548"/>
      <c r="AL205" s="17">
        <v>282.59230154071901</v>
      </c>
      <c r="AM205" s="174">
        <v>27261.24298546512</v>
      </c>
      <c r="AN205" s="261">
        <f t="shared" si="31"/>
        <v>27261.24298546512</v>
      </c>
      <c r="AO205" s="543"/>
      <c r="AP205" s="661"/>
      <c r="AQ205" s="664"/>
    </row>
    <row r="206" spans="1:55" s="31" customFormat="1" ht="15.75" customHeight="1">
      <c r="A206" s="658"/>
      <c r="B206" s="258"/>
      <c r="C206" s="407"/>
      <c r="D206" s="300" t="s">
        <v>150</v>
      </c>
      <c r="E206" s="469">
        <v>9782.34</v>
      </c>
      <c r="F206" s="512"/>
      <c r="G206" s="512"/>
      <c r="H206" s="121">
        <v>279.85000000000002</v>
      </c>
      <c r="I206" s="223" t="s">
        <v>22</v>
      </c>
      <c r="J206" s="223"/>
      <c r="K206" s="223"/>
      <c r="L206" s="223"/>
      <c r="M206" s="223"/>
      <c r="N206" s="223"/>
      <c r="O206" s="223"/>
      <c r="P206" s="223"/>
      <c r="Q206" s="147"/>
      <c r="R206" s="147"/>
      <c r="S206" s="147"/>
      <c r="T206" s="147"/>
      <c r="U206" s="82"/>
      <c r="V206" s="17">
        <v>279.85000000000002</v>
      </c>
      <c r="W206" s="174">
        <v>13629</v>
      </c>
      <c r="X206" s="299"/>
      <c r="Y206" s="178"/>
      <c r="Z206" s="299"/>
      <c r="AA206" s="178"/>
      <c r="AB206" s="16">
        <v>75.81</v>
      </c>
      <c r="AC206" s="174">
        <v>3657</v>
      </c>
      <c r="AD206" s="17">
        <v>19.11</v>
      </c>
      <c r="AE206" s="174">
        <v>922</v>
      </c>
      <c r="AF206" s="147"/>
      <c r="AG206" s="147"/>
      <c r="AH206" s="17">
        <v>61.15</v>
      </c>
      <c r="AI206" s="174">
        <v>2950</v>
      </c>
      <c r="AJ206" s="547"/>
      <c r="AK206" s="548"/>
      <c r="AL206" s="17">
        <v>279.86</v>
      </c>
      <c r="AM206" s="174">
        <v>27261</v>
      </c>
      <c r="AN206" s="261">
        <f t="shared" si="31"/>
        <v>27261</v>
      </c>
      <c r="AO206" s="543"/>
      <c r="AP206" s="661"/>
      <c r="AQ206" s="664"/>
      <c r="AR206" s="301" t="s">
        <v>151</v>
      </c>
    </row>
    <row r="207" spans="1:55" s="31" customFormat="1" ht="12.75" customHeight="1" thickBot="1">
      <c r="A207" s="658"/>
      <c r="B207" s="263"/>
      <c r="C207" s="318"/>
      <c r="D207" s="133" t="s">
        <v>152</v>
      </c>
      <c r="E207" s="470">
        <v>16303.903154805575</v>
      </c>
      <c r="F207" s="513"/>
      <c r="G207" s="512"/>
      <c r="H207" s="265">
        <v>466.27207997065295</v>
      </c>
      <c r="I207" s="252" t="s">
        <v>22</v>
      </c>
      <c r="J207" s="204"/>
      <c r="K207" s="204"/>
      <c r="L207" s="204"/>
      <c r="M207" s="266"/>
      <c r="N207" s="204"/>
      <c r="O207" s="204"/>
      <c r="P207" s="204"/>
      <c r="Q207" s="253"/>
      <c r="R207" s="253"/>
      <c r="S207" s="253"/>
      <c r="T207" s="253"/>
      <c r="U207" s="302"/>
      <c r="V207" s="227">
        <v>466.27207997065295</v>
      </c>
      <c r="W207" s="175">
        <v>22490.273797474019</v>
      </c>
      <c r="X207" s="302"/>
      <c r="Y207" s="302"/>
      <c r="Z207" s="302"/>
      <c r="AA207" s="302"/>
      <c r="AB207" s="61">
        <v>126.35524944974323</v>
      </c>
      <c r="AC207" s="175">
        <v>6094.6479061146138</v>
      </c>
      <c r="AD207" s="227">
        <v>33.490826118855473</v>
      </c>
      <c r="AE207" s="175">
        <v>1615.4041416420664</v>
      </c>
      <c r="AF207" s="205"/>
      <c r="AG207" s="232"/>
      <c r="AH207" s="204">
        <v>101.09463829787234</v>
      </c>
      <c r="AI207" s="175">
        <v>4876.2218293637761</v>
      </c>
      <c r="AJ207" s="547"/>
      <c r="AK207" s="548"/>
      <c r="AL207" s="204">
        <v>466.27207997065295</v>
      </c>
      <c r="AM207" s="175">
        <v>44980.547594948039</v>
      </c>
      <c r="AN207" s="100">
        <f t="shared" si="31"/>
        <v>44980.547594948039</v>
      </c>
      <c r="AO207" s="543"/>
      <c r="AP207" s="662"/>
      <c r="AQ207" s="664"/>
    </row>
    <row r="208" spans="1:55" s="31" customFormat="1" ht="15" customHeight="1">
      <c r="A208" s="658"/>
      <c r="B208" s="466">
        <v>13086</v>
      </c>
      <c r="C208" s="181">
        <v>35343</v>
      </c>
      <c r="D208" s="182" t="s">
        <v>123</v>
      </c>
      <c r="E208" s="255">
        <v>35216.434336023478</v>
      </c>
      <c r="F208" s="511" t="s">
        <v>330</v>
      </c>
      <c r="G208" s="512"/>
      <c r="H208" s="114">
        <v>617.72560528246515</v>
      </c>
      <c r="I208" s="22">
        <v>435.28</v>
      </c>
      <c r="J208" s="22"/>
      <c r="K208" s="22"/>
      <c r="L208" s="22"/>
      <c r="M208" s="22"/>
      <c r="N208" s="22"/>
      <c r="O208" s="22"/>
      <c r="P208" s="22"/>
      <c r="Q208" s="73"/>
      <c r="R208" s="73"/>
      <c r="S208" s="73"/>
      <c r="T208" s="73"/>
      <c r="U208" s="73"/>
      <c r="V208" s="16">
        <v>182.45047688921497</v>
      </c>
      <c r="W208" s="122">
        <v>8800.3578939927247</v>
      </c>
      <c r="X208" s="18"/>
      <c r="Y208" s="18"/>
      <c r="Z208" s="18"/>
      <c r="AA208" s="18"/>
      <c r="AB208" s="22"/>
      <c r="AC208" s="97"/>
      <c r="AD208" s="22">
        <v>66.682318415260454</v>
      </c>
      <c r="AE208" s="97">
        <v>3216.3701474554159</v>
      </c>
      <c r="AF208" s="83"/>
      <c r="AG208" s="83"/>
      <c r="AH208" s="22">
        <v>53.176815847395453</v>
      </c>
      <c r="AI208" s="97">
        <v>2564.9426578598705</v>
      </c>
      <c r="AJ208" s="547"/>
      <c r="AK208" s="548"/>
      <c r="AL208" s="22">
        <v>182.45047688921497</v>
      </c>
      <c r="AM208" s="97">
        <v>17600.715787985449</v>
      </c>
      <c r="AN208" s="99">
        <f>U208+AC208+AE208+AM208</f>
        <v>20817.085935440864</v>
      </c>
      <c r="AO208" s="543"/>
      <c r="AP208" s="666">
        <f>AN208+AN209</f>
        <v>41785.252419422206</v>
      </c>
      <c r="AQ208" s="664"/>
      <c r="AR208" s="213" t="s">
        <v>53</v>
      </c>
    </row>
    <row r="209" spans="1:58" s="31" customFormat="1" ht="15.75" customHeight="1" thickBot="1">
      <c r="A209" s="659"/>
      <c r="B209" s="467"/>
      <c r="C209" s="186"/>
      <c r="D209" s="133" t="s">
        <v>85</v>
      </c>
      <c r="E209" s="441">
        <v>5869.40572267058</v>
      </c>
      <c r="F209" s="513"/>
      <c r="G209" s="513"/>
      <c r="H209" s="442">
        <v>171.85619955979456</v>
      </c>
      <c r="I209" s="167" t="s">
        <v>22</v>
      </c>
      <c r="J209" s="410"/>
      <c r="K209" s="410"/>
      <c r="L209" s="410"/>
      <c r="M209" s="410"/>
      <c r="N209" s="410"/>
      <c r="O209" s="410"/>
      <c r="P209" s="410"/>
      <c r="Q209" s="74"/>
      <c r="R209" s="74"/>
      <c r="S209" s="74"/>
      <c r="T209" s="74"/>
      <c r="U209" s="74"/>
      <c r="V209" s="204">
        <v>171.85619955979456</v>
      </c>
      <c r="W209" s="175">
        <v>8289.3511061961453</v>
      </c>
      <c r="X209" s="45"/>
      <c r="Y209" s="45"/>
      <c r="Z209" s="45"/>
      <c r="AA209" s="45"/>
      <c r="AB209" s="45">
        <v>76.3</v>
      </c>
      <c r="AC209" s="98">
        <v>3680</v>
      </c>
      <c r="AD209" s="45">
        <v>14.708730741012472</v>
      </c>
      <c r="AE209" s="98">
        <v>709.46427158905601</v>
      </c>
      <c r="AF209" s="74"/>
      <c r="AG209" s="74"/>
      <c r="AH209" s="45">
        <v>27.785766691122525</v>
      </c>
      <c r="AI209" s="98">
        <v>1340.225004669828</v>
      </c>
      <c r="AJ209" s="549"/>
      <c r="AK209" s="550"/>
      <c r="AL209" s="45">
        <v>171.85619955979456</v>
      </c>
      <c r="AM209" s="98">
        <v>16578.702212392291</v>
      </c>
      <c r="AN209" s="100">
        <f t="shared" ref="AN209" si="32">U209+AC209+AE209+AM209</f>
        <v>20968.166483981346</v>
      </c>
      <c r="AO209" s="544"/>
      <c r="AP209" s="667"/>
      <c r="AQ209" s="665"/>
    </row>
    <row r="210" spans="1:58" s="31" customFormat="1">
      <c r="A210" s="38"/>
      <c r="B210" s="38"/>
      <c r="C210" s="39"/>
      <c r="D210" s="40"/>
      <c r="E210" s="41"/>
      <c r="F210" s="42"/>
      <c r="G210" s="42"/>
      <c r="H210" s="43"/>
      <c r="I210" s="44"/>
      <c r="J210" s="44"/>
      <c r="K210" s="44"/>
      <c r="L210" s="44"/>
      <c r="M210" s="44"/>
      <c r="N210" s="44"/>
      <c r="O210" s="44"/>
      <c r="P210" s="44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</row>
    <row r="211" spans="1:58" s="94" customFormat="1">
      <c r="A211" s="87"/>
      <c r="B211" s="87"/>
      <c r="C211" s="88"/>
      <c r="D211" s="89"/>
      <c r="E211" s="90"/>
      <c r="F211" s="91"/>
      <c r="G211" s="91"/>
      <c r="H211" s="92"/>
      <c r="I211" s="93"/>
      <c r="J211" s="93"/>
      <c r="K211" s="93"/>
      <c r="L211" s="93"/>
      <c r="M211" s="93"/>
      <c r="N211" s="93"/>
      <c r="O211" s="93"/>
      <c r="P211" s="93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</row>
    <row r="212" spans="1:58" s="31" customFormat="1" ht="13.5" thickBot="1">
      <c r="A212" s="303"/>
      <c r="B212" s="50"/>
      <c r="C212" s="51"/>
      <c r="D212" s="54"/>
      <c r="E212" s="54"/>
      <c r="F212" s="53"/>
      <c r="G212" s="53"/>
      <c r="H212" s="53"/>
      <c r="I212" s="362"/>
      <c r="J212" s="362"/>
      <c r="K212" s="362"/>
      <c r="L212" s="362"/>
      <c r="M212" s="362"/>
      <c r="N212" s="362"/>
      <c r="O212" s="362"/>
      <c r="P212" s="362"/>
      <c r="Q212" s="54"/>
      <c r="R212" s="54"/>
      <c r="S212" s="54"/>
      <c r="T212" s="54"/>
      <c r="U212" s="55"/>
      <c r="V212" s="56"/>
      <c r="W212" s="56"/>
      <c r="X212" s="56"/>
      <c r="Y212" s="215"/>
      <c r="Z212" s="56"/>
      <c r="AA212" s="56"/>
      <c r="AB212" s="56"/>
      <c r="AC212" s="56"/>
      <c r="AD212" s="55"/>
      <c r="AE212" s="55"/>
      <c r="AF212" s="55"/>
      <c r="AG212" s="55"/>
      <c r="AH212" s="214"/>
      <c r="AI212" s="55"/>
      <c r="AJ212" s="214"/>
      <c r="AK212" s="55"/>
      <c r="AL212" s="55"/>
      <c r="AM212" s="55"/>
      <c r="AN212" s="55"/>
      <c r="AO212" s="55"/>
      <c r="AP212" s="55"/>
      <c r="AQ212" s="103"/>
      <c r="AR212" s="44"/>
      <c r="AS212" s="103"/>
      <c r="AT212" s="44"/>
      <c r="AU212" s="103"/>
      <c r="AV212" s="44"/>
      <c r="AW212" s="103"/>
      <c r="AX212" s="44"/>
      <c r="AY212" s="103"/>
      <c r="AZ212" s="44"/>
      <c r="BA212" s="103"/>
      <c r="BB212" s="103"/>
      <c r="BC212" s="44"/>
      <c r="BE212" s="316"/>
      <c r="BF212" s="316"/>
    </row>
    <row r="213" spans="1:58" s="31" customFormat="1" ht="15" customHeight="1">
      <c r="A213" s="636" t="s">
        <v>155</v>
      </c>
      <c r="B213" s="216" t="s">
        <v>293</v>
      </c>
      <c r="C213" s="36" t="s">
        <v>293</v>
      </c>
      <c r="D213" s="182" t="s">
        <v>168</v>
      </c>
      <c r="E213" s="351">
        <v>6680</v>
      </c>
      <c r="F213" s="511" t="s">
        <v>331</v>
      </c>
      <c r="G213" s="511" t="s">
        <v>192</v>
      </c>
      <c r="H213" s="486" t="s">
        <v>283</v>
      </c>
      <c r="I213" s="487"/>
      <c r="J213" s="488"/>
      <c r="K213" s="484" t="s">
        <v>283</v>
      </c>
      <c r="L213" s="485"/>
      <c r="M213" s="485"/>
      <c r="N213" s="485"/>
      <c r="O213" s="485"/>
      <c r="P213" s="485"/>
      <c r="Q213" s="492"/>
      <c r="R213" s="486" t="s">
        <v>283</v>
      </c>
      <c r="S213" s="487"/>
      <c r="T213" s="488"/>
      <c r="U213" s="484" t="s">
        <v>283</v>
      </c>
      <c r="V213" s="485"/>
      <c r="W213" s="485"/>
      <c r="X213" s="485"/>
      <c r="Y213" s="485"/>
      <c r="Z213" s="492"/>
      <c r="AA213" s="484" t="s">
        <v>283</v>
      </c>
      <c r="AB213" s="485"/>
      <c r="AC213" s="485"/>
      <c r="AD213" s="485"/>
      <c r="AE213" s="485"/>
      <c r="AF213" s="485"/>
      <c r="AG213" s="485"/>
      <c r="AH213" s="485"/>
      <c r="AI213" s="554"/>
      <c r="AJ213" s="545" t="s">
        <v>43</v>
      </c>
      <c r="AK213" s="546"/>
      <c r="AL213" s="486" t="s">
        <v>283</v>
      </c>
      <c r="AM213" s="487"/>
      <c r="AN213" s="488"/>
      <c r="AO213" s="520">
        <v>46253</v>
      </c>
      <c r="AP213" s="508">
        <f>AN213+AN214+AN215+AN216</f>
        <v>13948.77677508309</v>
      </c>
      <c r="AQ213" s="316"/>
    </row>
    <row r="214" spans="1:58" s="31" customFormat="1" ht="15" customHeight="1">
      <c r="A214" s="637"/>
      <c r="B214" s="473"/>
      <c r="C214" s="471"/>
      <c r="D214" s="131" t="s">
        <v>193</v>
      </c>
      <c r="E214" s="250">
        <v>6700</v>
      </c>
      <c r="F214" s="512"/>
      <c r="G214" s="512"/>
      <c r="H214" s="121">
        <v>498.04500000000002</v>
      </c>
      <c r="I214" s="222" t="s">
        <v>22</v>
      </c>
      <c r="J214" s="17"/>
      <c r="K214" s="17"/>
      <c r="L214" s="174"/>
      <c r="M214" s="17"/>
      <c r="N214" s="17"/>
      <c r="O214" s="17"/>
      <c r="P214" s="17"/>
      <c r="Q214" s="178"/>
      <c r="R214" s="178"/>
      <c r="S214" s="178"/>
      <c r="T214" s="16">
        <v>498.04500000000002</v>
      </c>
      <c r="U214" s="174">
        <v>2634.2482562940127</v>
      </c>
      <c r="V214" s="147"/>
      <c r="W214" s="364"/>
      <c r="X214" s="363" t="s">
        <v>191</v>
      </c>
      <c r="Y214" s="16"/>
      <c r="Z214" s="363" t="s">
        <v>191</v>
      </c>
      <c r="AA214" s="16"/>
      <c r="AB214" s="16">
        <v>51.925000000000004</v>
      </c>
      <c r="AC214" s="174">
        <v>274.64052587229418</v>
      </c>
      <c r="AD214" s="17">
        <v>12.249999999999998</v>
      </c>
      <c r="AE214" s="174">
        <v>64.792420643920991</v>
      </c>
      <c r="AF214" s="17">
        <v>61.120000000000005</v>
      </c>
      <c r="AG214" s="174">
        <v>323.27451018420015</v>
      </c>
      <c r="AH214" s="17">
        <v>99.320000000000007</v>
      </c>
      <c r="AI214" s="174">
        <v>525.3210790493257</v>
      </c>
      <c r="AJ214" s="547"/>
      <c r="AK214" s="548"/>
      <c r="AL214" s="17">
        <v>498.04500000000002</v>
      </c>
      <c r="AM214" s="174">
        <v>5268.4965125880253</v>
      </c>
      <c r="AN214" s="99">
        <f t="shared" ref="AN214:AN216" si="33">AM214</f>
        <v>5268.4965125880253</v>
      </c>
      <c r="AO214" s="543"/>
      <c r="AP214" s="509"/>
      <c r="AQ214" s="316"/>
    </row>
    <row r="215" spans="1:58" s="31" customFormat="1" ht="15" customHeight="1">
      <c r="A215" s="637"/>
      <c r="B215" s="473"/>
      <c r="C215" s="471"/>
      <c r="D215" s="131" t="s">
        <v>194</v>
      </c>
      <c r="E215" s="250">
        <v>6680</v>
      </c>
      <c r="F215" s="512"/>
      <c r="G215" s="512"/>
      <c r="H215" s="121">
        <v>422.68799999999999</v>
      </c>
      <c r="I215" s="222" t="s">
        <v>22</v>
      </c>
      <c r="J215" s="17"/>
      <c r="K215" s="17"/>
      <c r="L215" s="174"/>
      <c r="M215" s="17"/>
      <c r="N215" s="17"/>
      <c r="O215" s="17"/>
      <c r="P215" s="17"/>
      <c r="Q215" s="178"/>
      <c r="R215" s="178"/>
      <c r="S215" s="178"/>
      <c r="T215" s="16">
        <v>422.68799999999999</v>
      </c>
      <c r="U215" s="174">
        <v>2235.6717303785858</v>
      </c>
      <c r="V215" s="147"/>
      <c r="W215" s="364"/>
      <c r="X215" s="363" t="s">
        <v>191</v>
      </c>
      <c r="Y215" s="16"/>
      <c r="Z215" s="363" t="s">
        <v>191</v>
      </c>
      <c r="AA215" s="16"/>
      <c r="AB215" s="16">
        <v>0</v>
      </c>
      <c r="AC215" s="174">
        <v>0</v>
      </c>
      <c r="AD215" s="17">
        <v>12.22</v>
      </c>
      <c r="AE215" s="174">
        <v>64.633745328058396</v>
      </c>
      <c r="AF215" s="17">
        <v>57.888000000000005</v>
      </c>
      <c r="AG215" s="174">
        <v>306.17988948859625</v>
      </c>
      <c r="AH215" s="17">
        <v>94.068000000000012</v>
      </c>
      <c r="AI215" s="174">
        <v>497.54232041896836</v>
      </c>
      <c r="AJ215" s="547"/>
      <c r="AK215" s="548"/>
      <c r="AL215" s="17">
        <v>422.68799999999999</v>
      </c>
      <c r="AM215" s="174">
        <v>4471.3434607571717</v>
      </c>
      <c r="AN215" s="99">
        <f t="shared" si="33"/>
        <v>4471.3434607571717</v>
      </c>
      <c r="AO215" s="543"/>
      <c r="AP215" s="509"/>
      <c r="AQ215" s="316"/>
    </row>
    <row r="216" spans="1:58" s="31" customFormat="1" ht="15.75" customHeight="1" thickBot="1">
      <c r="A216" s="638"/>
      <c r="B216" s="474"/>
      <c r="C216" s="472"/>
      <c r="D216" s="153" t="s">
        <v>85</v>
      </c>
      <c r="E216" s="365">
        <v>1670</v>
      </c>
      <c r="F216" s="513"/>
      <c r="G216" s="513"/>
      <c r="H216" s="159">
        <v>397.88200000000001</v>
      </c>
      <c r="I216" s="229" t="s">
        <v>22</v>
      </c>
      <c r="J216" s="125"/>
      <c r="K216" s="125"/>
      <c r="L216" s="126"/>
      <c r="M216" s="125"/>
      <c r="N216" s="125"/>
      <c r="O216" s="125"/>
      <c r="P216" s="125"/>
      <c r="Q216" s="74"/>
      <c r="R216" s="74"/>
      <c r="S216" s="74"/>
      <c r="T216" s="45">
        <v>397.88200000000001</v>
      </c>
      <c r="U216" s="126">
        <v>2104.4684008689464</v>
      </c>
      <c r="V216" s="366"/>
      <c r="W216" s="367"/>
      <c r="X216" s="368" t="s">
        <v>191</v>
      </c>
      <c r="Y216" s="45"/>
      <c r="Z216" s="368" t="s">
        <v>191</v>
      </c>
      <c r="AA216" s="45"/>
      <c r="AB216" s="45">
        <v>21.71</v>
      </c>
      <c r="AC216" s="126">
        <v>114.82803691261434</v>
      </c>
      <c r="AD216" s="125">
        <v>4.7050000000000001</v>
      </c>
      <c r="AE216" s="126">
        <v>24.885578704461103</v>
      </c>
      <c r="AF216" s="125">
        <v>51.472000000000001</v>
      </c>
      <c r="AG216" s="126">
        <v>272.24452860276779</v>
      </c>
      <c r="AH216" s="125">
        <v>83.641999999999996</v>
      </c>
      <c r="AI216" s="126">
        <v>442.3973589794976</v>
      </c>
      <c r="AJ216" s="549"/>
      <c r="AK216" s="550"/>
      <c r="AL216" s="125">
        <v>397.88200000000001</v>
      </c>
      <c r="AM216" s="126">
        <v>4208.9368017378929</v>
      </c>
      <c r="AN216" s="326">
        <f t="shared" si="33"/>
        <v>4208.9368017378929</v>
      </c>
      <c r="AO216" s="544"/>
      <c r="AP216" s="510"/>
      <c r="AQ216" s="316"/>
    </row>
    <row r="217" spans="1:58" s="31" customFormat="1">
      <c r="A217" s="303"/>
      <c r="B217" s="303"/>
      <c r="C217" s="39"/>
      <c r="D217" s="42"/>
      <c r="E217" s="42"/>
      <c r="F217" s="41"/>
      <c r="G217" s="41"/>
      <c r="H217" s="41"/>
      <c r="I217" s="101"/>
      <c r="J217" s="101"/>
      <c r="K217" s="101"/>
      <c r="L217" s="101"/>
      <c r="M217" s="101"/>
      <c r="N217" s="101"/>
      <c r="O217" s="101"/>
      <c r="P217" s="101"/>
      <c r="Q217" s="42"/>
      <c r="R217" s="42"/>
      <c r="S217" s="42"/>
      <c r="T217" s="42"/>
      <c r="U217" s="43"/>
      <c r="V217" s="44"/>
      <c r="W217" s="44"/>
      <c r="X217" s="44"/>
      <c r="Y217" s="103"/>
      <c r="Z217" s="44"/>
      <c r="AA217" s="44"/>
      <c r="AB217" s="44"/>
      <c r="AC217" s="44"/>
      <c r="AD217" s="43"/>
      <c r="AE217" s="43"/>
      <c r="AF217" s="43"/>
      <c r="AG217" s="43"/>
      <c r="AH217" s="102"/>
      <c r="AI217" s="43"/>
      <c r="AJ217" s="102"/>
      <c r="AK217" s="43"/>
      <c r="AL217" s="43"/>
      <c r="AM217" s="43"/>
      <c r="AN217" s="43"/>
      <c r="AO217" s="43"/>
      <c r="AP217" s="43"/>
      <c r="AQ217" s="103"/>
      <c r="AR217" s="44"/>
      <c r="AS217" s="103"/>
      <c r="AT217" s="44"/>
      <c r="AU217" s="103"/>
      <c r="AV217" s="44"/>
      <c r="AW217" s="103"/>
      <c r="AX217" s="44"/>
      <c r="AY217" s="103"/>
      <c r="AZ217" s="44"/>
      <c r="BA217" s="103"/>
      <c r="BB217" s="103"/>
      <c r="BC217" s="44"/>
      <c r="BE217" s="316"/>
      <c r="BF217" s="316"/>
    </row>
    <row r="218" spans="1:58" s="94" customFormat="1">
      <c r="A218" s="87"/>
      <c r="B218" s="87"/>
      <c r="C218" s="88"/>
      <c r="D218" s="89"/>
      <c r="E218" s="90"/>
      <c r="F218" s="91"/>
      <c r="G218" s="91"/>
      <c r="H218" s="92"/>
      <c r="I218" s="93"/>
      <c r="J218" s="93"/>
      <c r="K218" s="93"/>
      <c r="L218" s="93"/>
      <c r="M218" s="93"/>
      <c r="N218" s="93"/>
      <c r="O218" s="93"/>
      <c r="P218" s="93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</row>
    <row r="219" spans="1:58" s="31" customFormat="1" ht="13.5" thickBot="1">
      <c r="A219" s="303"/>
      <c r="B219" s="50"/>
      <c r="C219" s="51"/>
      <c r="D219" s="54"/>
      <c r="E219" s="54"/>
      <c r="F219" s="53"/>
      <c r="G219" s="53"/>
      <c r="H219" s="53"/>
      <c r="I219" s="362"/>
      <c r="J219" s="362"/>
      <c r="K219" s="362"/>
      <c r="L219" s="362"/>
      <c r="M219" s="362"/>
      <c r="N219" s="362"/>
      <c r="O219" s="362"/>
      <c r="P219" s="362"/>
      <c r="Q219" s="42"/>
      <c r="R219" s="54"/>
      <c r="S219" s="54"/>
      <c r="T219" s="54"/>
      <c r="U219" s="55"/>
      <c r="V219" s="56"/>
      <c r="W219" s="56"/>
      <c r="X219" s="56"/>
      <c r="Y219" s="215"/>
      <c r="Z219" s="56"/>
      <c r="AA219" s="56"/>
      <c r="AB219" s="56"/>
      <c r="AC219" s="56"/>
      <c r="AD219" s="55"/>
      <c r="AE219" s="55"/>
      <c r="AF219" s="55"/>
      <c r="AG219" s="55"/>
      <c r="AH219" s="214"/>
      <c r="AI219" s="55"/>
      <c r="AJ219" s="214"/>
      <c r="AK219" s="55"/>
      <c r="AL219" s="55"/>
      <c r="AM219" s="55"/>
      <c r="AN219" s="55"/>
      <c r="AO219" s="55"/>
      <c r="AP219" s="55"/>
      <c r="AQ219" s="215"/>
      <c r="AR219" s="56"/>
      <c r="AS219" s="215"/>
      <c r="AT219" s="56"/>
      <c r="AU219" s="215"/>
      <c r="AV219" s="56"/>
      <c r="AW219" s="215"/>
      <c r="AX219" s="56"/>
      <c r="AY219" s="215"/>
      <c r="AZ219" s="56"/>
      <c r="BA219" s="215"/>
      <c r="BB219" s="215"/>
      <c r="BC219" s="44"/>
      <c r="BE219" s="316"/>
      <c r="BF219" s="316"/>
    </row>
    <row r="220" spans="1:58" s="31" customFormat="1" ht="15" customHeight="1">
      <c r="A220" s="499" t="s">
        <v>156</v>
      </c>
      <c r="B220" s="216" t="s">
        <v>293</v>
      </c>
      <c r="C220" s="36" t="s">
        <v>293</v>
      </c>
      <c r="D220" s="131" t="s">
        <v>168</v>
      </c>
      <c r="E220" s="273">
        <v>7411.24</v>
      </c>
      <c r="F220" s="511" t="s">
        <v>332</v>
      </c>
      <c r="G220" s="626" t="s">
        <v>192</v>
      </c>
      <c r="H220" s="629" t="s">
        <v>283</v>
      </c>
      <c r="I220" s="629"/>
      <c r="J220" s="629"/>
      <c r="K220" s="630" t="s">
        <v>283</v>
      </c>
      <c r="L220" s="630"/>
      <c r="M220" s="630"/>
      <c r="N220" s="630"/>
      <c r="O220" s="630"/>
      <c r="P220" s="630"/>
      <c r="Q220" s="630"/>
      <c r="R220" s="630" t="s">
        <v>283</v>
      </c>
      <c r="S220" s="630"/>
      <c r="T220" s="630"/>
      <c r="U220" s="630" t="s">
        <v>283</v>
      </c>
      <c r="V220" s="630"/>
      <c r="W220" s="630"/>
      <c r="X220" s="630"/>
      <c r="Y220" s="630"/>
      <c r="Z220" s="630"/>
      <c r="AA220" s="630" t="s">
        <v>283</v>
      </c>
      <c r="AB220" s="630"/>
      <c r="AC220" s="630"/>
      <c r="AD220" s="630"/>
      <c r="AE220" s="630"/>
      <c r="AF220" s="630"/>
      <c r="AG220" s="630"/>
      <c r="AH220" s="630"/>
      <c r="AI220" s="630"/>
      <c r="AJ220" s="545" t="s">
        <v>43</v>
      </c>
      <c r="AK220" s="546"/>
      <c r="AL220" s="629" t="s">
        <v>283</v>
      </c>
      <c r="AM220" s="629"/>
      <c r="AN220" s="629"/>
      <c r="AO220" s="570">
        <v>46262</v>
      </c>
      <c r="AP220" s="508">
        <f>SUM(AN220:AN223)</f>
        <v>9800.3571152871264</v>
      </c>
      <c r="AQ220" s="505">
        <f>AP220+AP224</f>
        <v>17997.161509643542</v>
      </c>
    </row>
    <row r="221" spans="1:58" s="31" customFormat="1" ht="15" customHeight="1">
      <c r="A221" s="500"/>
      <c r="B221" s="369"/>
      <c r="C221" s="407"/>
      <c r="D221" s="131" t="s">
        <v>31</v>
      </c>
      <c r="E221" s="273"/>
      <c r="F221" s="512"/>
      <c r="G221" s="627"/>
      <c r="H221" s="487"/>
      <c r="I221" s="487"/>
      <c r="J221" s="487"/>
      <c r="K221" s="487"/>
      <c r="L221" s="487"/>
      <c r="M221" s="487"/>
      <c r="N221" s="487"/>
      <c r="O221" s="487"/>
      <c r="P221" s="487"/>
      <c r="Q221" s="487"/>
      <c r="R221" s="487"/>
      <c r="S221" s="487"/>
      <c r="T221" s="487"/>
      <c r="U221" s="487"/>
      <c r="V221" s="487"/>
      <c r="W221" s="487"/>
      <c r="X221" s="487"/>
      <c r="Y221" s="487"/>
      <c r="Z221" s="487"/>
      <c r="AA221" s="487"/>
      <c r="AB221" s="487"/>
      <c r="AC221" s="487"/>
      <c r="AD221" s="487"/>
      <c r="AE221" s="487"/>
      <c r="AF221" s="487"/>
      <c r="AG221" s="487"/>
      <c r="AH221" s="487"/>
      <c r="AI221" s="487"/>
      <c r="AJ221" s="547"/>
      <c r="AK221" s="548"/>
      <c r="AL221" s="487"/>
      <c r="AM221" s="487"/>
      <c r="AN221" s="487"/>
      <c r="AO221" s="571"/>
      <c r="AP221" s="509"/>
      <c r="AQ221" s="506"/>
    </row>
    <row r="222" spans="1:58" s="31" customFormat="1" ht="15.75" customHeight="1">
      <c r="A222" s="500"/>
      <c r="B222" s="369"/>
      <c r="C222" s="407"/>
      <c r="D222" s="131" t="s">
        <v>195</v>
      </c>
      <c r="E222" s="273">
        <f>E220*2</f>
        <v>14822.48</v>
      </c>
      <c r="F222" s="512"/>
      <c r="G222" s="627"/>
      <c r="H222" s="18">
        <v>292.45384000000001</v>
      </c>
      <c r="I222" s="222" t="s">
        <v>22</v>
      </c>
      <c r="J222" s="370">
        <v>0</v>
      </c>
      <c r="K222" s="370"/>
      <c r="L222" s="371"/>
      <c r="M222" s="310"/>
      <c r="N222" s="16"/>
      <c r="O222" s="16"/>
      <c r="P222" s="122"/>
      <c r="Q222" s="371"/>
      <c r="R222" s="310"/>
      <c r="S222" s="16"/>
      <c r="T222" s="16">
        <v>292.45384000000001</v>
      </c>
      <c r="U222" s="122">
        <v>4599.8523306469378</v>
      </c>
      <c r="V222" s="178"/>
      <c r="W222" s="292"/>
      <c r="X222" s="16"/>
      <c r="Y222" s="122"/>
      <c r="Z222" s="16"/>
      <c r="AA222" s="122"/>
      <c r="AB222" s="16"/>
      <c r="AC222" s="122"/>
      <c r="AD222" s="16">
        <v>29.368876000000004</v>
      </c>
      <c r="AE222" s="122">
        <v>461.92757365429304</v>
      </c>
      <c r="AF222" s="178"/>
      <c r="AG222" s="292"/>
      <c r="AH222" s="16">
        <v>115.78153600000002</v>
      </c>
      <c r="AI222" s="122">
        <v>1365.8000734803554</v>
      </c>
      <c r="AJ222" s="547"/>
      <c r="AK222" s="548"/>
      <c r="AL222" s="16">
        <v>292.45384000000001</v>
      </c>
      <c r="AM222" s="122">
        <v>9199.7046612938757</v>
      </c>
      <c r="AN222" s="348">
        <f t="shared" ref="AN222:AN227" si="34">AK222+AM222</f>
        <v>9199.7046612938757</v>
      </c>
      <c r="AO222" s="571"/>
      <c r="AP222" s="509"/>
      <c r="AQ222" s="506"/>
    </row>
    <row r="223" spans="1:58" s="31" customFormat="1" ht="15" customHeight="1" thickBot="1">
      <c r="A223" s="500"/>
      <c r="B223" s="321"/>
      <c r="C223" s="318"/>
      <c r="D223" s="133" t="s">
        <v>85</v>
      </c>
      <c r="E223" s="279">
        <v>111.11</v>
      </c>
      <c r="F223" s="513"/>
      <c r="G223" s="627"/>
      <c r="H223" s="61">
        <v>19.094429999999999</v>
      </c>
      <c r="I223" s="229" t="s">
        <v>22</v>
      </c>
      <c r="J223" s="372">
        <v>0</v>
      </c>
      <c r="K223" s="372"/>
      <c r="L223" s="373"/>
      <c r="M223" s="374"/>
      <c r="N223" s="61"/>
      <c r="O223" s="61"/>
      <c r="P223" s="142"/>
      <c r="Q223" s="373"/>
      <c r="R223" s="374"/>
      <c r="S223" s="61"/>
      <c r="T223" s="61">
        <v>19.094429999999999</v>
      </c>
      <c r="U223" s="142">
        <v>300.32622699662568</v>
      </c>
      <c r="V223" s="190"/>
      <c r="W223" s="231"/>
      <c r="X223" s="61"/>
      <c r="Y223" s="142"/>
      <c r="Z223" s="61"/>
      <c r="AA223" s="142"/>
      <c r="AB223" s="61">
        <v>1.4444300000000001</v>
      </c>
      <c r="AC223" s="142">
        <v>22.718678277420985</v>
      </c>
      <c r="AD223" s="61">
        <v>3.3223000000000003</v>
      </c>
      <c r="AE223" s="142">
        <v>52.254705898572965</v>
      </c>
      <c r="AF223" s="190"/>
      <c r="AG223" s="231"/>
      <c r="AH223" s="61">
        <v>5.86</v>
      </c>
      <c r="AI223" s="142">
        <v>69.126638902034088</v>
      </c>
      <c r="AJ223" s="547"/>
      <c r="AK223" s="548"/>
      <c r="AL223" s="61">
        <v>19.094429999999999</v>
      </c>
      <c r="AM223" s="142">
        <v>600.65245399325136</v>
      </c>
      <c r="AN223" s="375">
        <f t="shared" si="34"/>
        <v>600.65245399325136</v>
      </c>
      <c r="AO223" s="571"/>
      <c r="AP223" s="510"/>
      <c r="AQ223" s="506"/>
    </row>
    <row r="224" spans="1:58" s="31" customFormat="1" ht="15" customHeight="1">
      <c r="A224" s="500"/>
      <c r="B224" s="476" t="s">
        <v>293</v>
      </c>
      <c r="C224" s="36" t="s">
        <v>293</v>
      </c>
      <c r="D224" s="182" t="s">
        <v>172</v>
      </c>
      <c r="E224" s="268">
        <v>6626.89</v>
      </c>
      <c r="F224" s="511" t="s">
        <v>333</v>
      </c>
      <c r="G224" s="627"/>
      <c r="H224" s="486" t="s">
        <v>283</v>
      </c>
      <c r="I224" s="487"/>
      <c r="J224" s="488"/>
      <c r="K224" s="484" t="s">
        <v>283</v>
      </c>
      <c r="L224" s="485"/>
      <c r="M224" s="485"/>
      <c r="N224" s="485"/>
      <c r="O224" s="485"/>
      <c r="P224" s="485"/>
      <c r="Q224" s="492"/>
      <c r="R224" s="486" t="s">
        <v>283</v>
      </c>
      <c r="S224" s="487"/>
      <c r="T224" s="488"/>
      <c r="U224" s="484" t="s">
        <v>283</v>
      </c>
      <c r="V224" s="485"/>
      <c r="W224" s="485"/>
      <c r="X224" s="485"/>
      <c r="Y224" s="485"/>
      <c r="Z224" s="492"/>
      <c r="AA224" s="484" t="s">
        <v>283</v>
      </c>
      <c r="AB224" s="485"/>
      <c r="AC224" s="485"/>
      <c r="AD224" s="485"/>
      <c r="AE224" s="485"/>
      <c r="AF224" s="485"/>
      <c r="AG224" s="485"/>
      <c r="AH224" s="485"/>
      <c r="AI224" s="554"/>
      <c r="AJ224" s="547"/>
      <c r="AK224" s="548"/>
      <c r="AL224" s="486" t="s">
        <v>283</v>
      </c>
      <c r="AM224" s="487"/>
      <c r="AN224" s="488"/>
      <c r="AO224" s="571"/>
      <c r="AP224" s="508">
        <f>SUM(AN224:AN227)</f>
        <v>8196.8043943564171</v>
      </c>
      <c r="AQ224" s="506"/>
      <c r="AS224" s="316"/>
    </row>
    <row r="225" spans="1:46" s="31" customFormat="1" ht="15" customHeight="1">
      <c r="A225" s="500"/>
      <c r="B225" s="369"/>
      <c r="C225" s="407"/>
      <c r="D225" s="131" t="s">
        <v>196</v>
      </c>
      <c r="E225" s="273">
        <v>1242.44</v>
      </c>
      <c r="F225" s="512"/>
      <c r="G225" s="627"/>
      <c r="H225" s="18">
        <v>136.88819000000001</v>
      </c>
      <c r="I225" s="222" t="s">
        <v>22</v>
      </c>
      <c r="J225" s="370"/>
      <c r="K225" s="370"/>
      <c r="L225" s="371"/>
      <c r="M225" s="310"/>
      <c r="N225" s="16"/>
      <c r="O225" s="16"/>
      <c r="P225" s="122"/>
      <c r="Q225" s="371"/>
      <c r="R225" s="310"/>
      <c r="S225" s="16"/>
      <c r="T225" s="16">
        <v>136.88819000000001</v>
      </c>
      <c r="U225" s="122">
        <v>1677.2977596673302</v>
      </c>
      <c r="V225" s="178"/>
      <c r="W225" s="292"/>
      <c r="X225" s="16"/>
      <c r="Y225" s="122"/>
      <c r="Z225" s="16"/>
      <c r="AA225" s="122"/>
      <c r="AB225" s="16">
        <v>9.6289100000000012</v>
      </c>
      <c r="AC225" s="122">
        <v>117.98351027242288</v>
      </c>
      <c r="AD225" s="16">
        <v>6.5563920000000007</v>
      </c>
      <c r="AE225" s="122">
        <v>80.335795316607104</v>
      </c>
      <c r="AF225" s="178"/>
      <c r="AG225" s="292"/>
      <c r="AH225" s="16">
        <v>49.703711999999996</v>
      </c>
      <c r="AI225" s="122">
        <v>456.7665303234906</v>
      </c>
      <c r="AJ225" s="547"/>
      <c r="AK225" s="548"/>
      <c r="AL225" s="16">
        <v>136.88819000000001</v>
      </c>
      <c r="AM225" s="122">
        <v>1677.2977596673302</v>
      </c>
      <c r="AN225" s="348">
        <f t="shared" si="34"/>
        <v>1677.2977596673302</v>
      </c>
      <c r="AO225" s="571"/>
      <c r="AP225" s="509"/>
      <c r="AQ225" s="506"/>
    </row>
    <row r="226" spans="1:46" s="31" customFormat="1" ht="15.75" customHeight="1">
      <c r="A226" s="500"/>
      <c r="B226" s="369"/>
      <c r="C226" s="407"/>
      <c r="D226" s="131" t="s">
        <v>197</v>
      </c>
      <c r="E226" s="376">
        <v>1111.1099999999999</v>
      </c>
      <c r="F226" s="512"/>
      <c r="G226" s="627"/>
      <c r="H226" s="18">
        <v>386.2944225</v>
      </c>
      <c r="I226" s="222" t="s">
        <v>22</v>
      </c>
      <c r="J226" s="370"/>
      <c r="K226" s="370"/>
      <c r="L226" s="371"/>
      <c r="M226" s="310"/>
      <c r="N226" s="16"/>
      <c r="O226" s="16"/>
      <c r="P226" s="122"/>
      <c r="Q226" s="371"/>
      <c r="R226" s="310"/>
      <c r="S226" s="16"/>
      <c r="T226" s="16">
        <v>386.2944225</v>
      </c>
      <c r="U226" s="122">
        <v>4733.2846568519608</v>
      </c>
      <c r="V226" s="178"/>
      <c r="W226" s="292"/>
      <c r="X226" s="16"/>
      <c r="Y226" s="122"/>
      <c r="Z226" s="16"/>
      <c r="AA226" s="122"/>
      <c r="AB226" s="16">
        <v>8.6111024999999994</v>
      </c>
      <c r="AC226" s="122">
        <v>105.51226465567103</v>
      </c>
      <c r="AD226" s="16">
        <v>6.319998</v>
      </c>
      <c r="AE226" s="122">
        <v>77.439247947554975</v>
      </c>
      <c r="AF226" s="178"/>
      <c r="AG226" s="292"/>
      <c r="AH226" s="16">
        <v>149.87332799999999</v>
      </c>
      <c r="AI226" s="122">
        <v>1377.3039731639064</v>
      </c>
      <c r="AJ226" s="547"/>
      <c r="AK226" s="548"/>
      <c r="AL226" s="16">
        <v>386.2944225</v>
      </c>
      <c r="AM226" s="122">
        <v>4733.2846568519608</v>
      </c>
      <c r="AN226" s="348">
        <f t="shared" si="34"/>
        <v>4733.2846568519608</v>
      </c>
      <c r="AO226" s="571"/>
      <c r="AP226" s="509"/>
      <c r="AQ226" s="506"/>
    </row>
    <row r="227" spans="1:46" s="31" customFormat="1" ht="15" customHeight="1" thickBot="1">
      <c r="A227" s="501"/>
      <c r="B227" s="321"/>
      <c r="C227" s="318"/>
      <c r="D227" s="133" t="s">
        <v>85</v>
      </c>
      <c r="E227" s="279">
        <v>111.11</v>
      </c>
      <c r="F227" s="513"/>
      <c r="G227" s="628"/>
      <c r="H227" s="61">
        <v>145.77775</v>
      </c>
      <c r="I227" s="229" t="s">
        <v>22</v>
      </c>
      <c r="J227" s="372"/>
      <c r="K227" s="372"/>
      <c r="L227" s="373"/>
      <c r="M227" s="374"/>
      <c r="N227" s="61"/>
      <c r="O227" s="61"/>
      <c r="P227" s="142"/>
      <c r="Q227" s="373"/>
      <c r="R227" s="374"/>
      <c r="S227" s="61"/>
      <c r="T227" s="61">
        <v>145.77775</v>
      </c>
      <c r="U227" s="142">
        <v>1786.221977837127</v>
      </c>
      <c r="V227" s="190"/>
      <c r="W227" s="231"/>
      <c r="X227" s="61"/>
      <c r="Y227" s="142"/>
      <c r="Z227" s="61"/>
      <c r="AA227" s="142"/>
      <c r="AB227" s="61">
        <v>1.4444300000000001</v>
      </c>
      <c r="AC227" s="142">
        <v>17.698672200985964</v>
      </c>
      <c r="AD227" s="61">
        <v>4.5199980000000002</v>
      </c>
      <c r="AE227" s="142">
        <v>55.383758957590288</v>
      </c>
      <c r="AF227" s="190"/>
      <c r="AG227" s="231"/>
      <c r="AH227" s="61">
        <v>56.533327999999997</v>
      </c>
      <c r="AI227" s="142">
        <v>519.52924719585985</v>
      </c>
      <c r="AJ227" s="549"/>
      <c r="AK227" s="550"/>
      <c r="AL227" s="61">
        <v>145.77775</v>
      </c>
      <c r="AM227" s="142">
        <v>1786.221977837127</v>
      </c>
      <c r="AN227" s="375">
        <f t="shared" si="34"/>
        <v>1786.221977837127</v>
      </c>
      <c r="AO227" s="572"/>
      <c r="AP227" s="510"/>
      <c r="AQ227" s="507"/>
      <c r="AS227" s="316"/>
    </row>
    <row r="228" spans="1:46" s="31" customFormat="1">
      <c r="A228" s="303"/>
      <c r="B228" s="303"/>
      <c r="C228" s="39"/>
      <c r="D228" s="42"/>
      <c r="E228" s="42"/>
      <c r="F228" s="41"/>
      <c r="G228" s="41"/>
      <c r="H228" s="43"/>
      <c r="I228" s="43"/>
      <c r="J228" s="43"/>
      <c r="K228" s="43"/>
      <c r="L228" s="102"/>
      <c r="M228" s="43"/>
      <c r="N228" s="43"/>
      <c r="O228" s="43"/>
      <c r="P228" s="43"/>
      <c r="Q228" s="43"/>
      <c r="R228" s="43"/>
      <c r="S228" s="43"/>
      <c r="T228" s="43"/>
      <c r="U228" s="102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103"/>
      <c r="AI228" s="44"/>
      <c r="AJ228" s="103"/>
      <c r="AK228" s="44"/>
      <c r="AL228" s="103"/>
      <c r="AM228" s="44"/>
      <c r="AN228" s="103"/>
      <c r="AO228" s="44"/>
      <c r="AP228" s="103"/>
      <c r="AQ228" s="44"/>
      <c r="AR228" s="103"/>
      <c r="AS228" s="103"/>
      <c r="AT228" s="44"/>
    </row>
    <row r="229" spans="1:46" s="94" customFormat="1">
      <c r="A229" s="87"/>
      <c r="B229" s="87"/>
      <c r="C229" s="88"/>
      <c r="D229" s="89"/>
      <c r="E229" s="90"/>
      <c r="F229" s="91"/>
      <c r="G229" s="91"/>
      <c r="H229" s="92"/>
      <c r="I229" s="93"/>
      <c r="J229" s="93"/>
      <c r="K229" s="93"/>
      <c r="L229" s="93"/>
      <c r="M229" s="93"/>
      <c r="N229" s="93"/>
      <c r="O229" s="93"/>
      <c r="P229" s="93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</row>
    <row r="230" spans="1:46" s="94" customFormat="1">
      <c r="A230" s="87"/>
      <c r="B230" s="87"/>
      <c r="C230" s="88"/>
      <c r="D230" s="89"/>
      <c r="E230" s="90"/>
      <c r="F230" s="91"/>
      <c r="G230" s="91"/>
      <c r="H230" s="92"/>
      <c r="I230" s="93"/>
      <c r="J230" s="93"/>
      <c r="K230" s="93"/>
      <c r="L230" s="93"/>
      <c r="M230" s="93"/>
      <c r="N230" s="93"/>
      <c r="O230" s="93"/>
      <c r="P230" s="93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</row>
    <row r="231" spans="1:46" s="94" customFormat="1">
      <c r="A231" s="87"/>
      <c r="B231" s="87"/>
      <c r="C231" s="88"/>
      <c r="D231" s="89"/>
      <c r="E231" s="90"/>
      <c r="F231" s="91"/>
      <c r="G231" s="91"/>
      <c r="H231" s="92"/>
      <c r="I231" s="93"/>
      <c r="J231" s="93"/>
      <c r="K231" s="93"/>
      <c r="L231" s="93"/>
      <c r="M231" s="93"/>
      <c r="N231" s="93"/>
      <c r="O231" s="93"/>
      <c r="P231" s="93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</row>
    <row r="232" spans="1:46" s="94" customFormat="1">
      <c r="A232" s="87"/>
      <c r="B232" s="87"/>
      <c r="C232" s="88"/>
      <c r="D232" s="89"/>
      <c r="E232" s="90"/>
      <c r="F232" s="91"/>
      <c r="G232" s="91"/>
      <c r="H232" s="92"/>
      <c r="I232" s="93"/>
      <c r="J232" s="93"/>
      <c r="K232" s="93"/>
      <c r="L232" s="93"/>
      <c r="M232" s="93"/>
      <c r="N232" s="93"/>
      <c r="O232" s="93"/>
      <c r="P232" s="93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</row>
    <row r="233" spans="1:46" s="94" customFormat="1">
      <c r="A233" s="87"/>
      <c r="B233" s="87"/>
      <c r="C233" s="88"/>
      <c r="D233" s="89"/>
      <c r="E233" s="90"/>
      <c r="F233" s="91"/>
      <c r="G233" s="91"/>
      <c r="H233" s="92"/>
      <c r="I233" s="93"/>
      <c r="J233" s="93"/>
      <c r="K233" s="93"/>
      <c r="L233" s="93"/>
      <c r="M233" s="93"/>
      <c r="N233" s="93"/>
      <c r="O233" s="93"/>
      <c r="P233" s="93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</row>
    <row r="234" spans="1:46" s="94" customFormat="1">
      <c r="A234" s="87"/>
      <c r="B234" s="87"/>
      <c r="C234" s="88"/>
      <c r="D234" s="89"/>
      <c r="E234" s="90"/>
      <c r="F234" s="91"/>
      <c r="G234" s="91"/>
      <c r="H234" s="92"/>
      <c r="I234" s="93"/>
      <c r="J234" s="93"/>
      <c r="K234" s="93"/>
      <c r="L234" s="93"/>
      <c r="M234" s="93"/>
      <c r="N234" s="93"/>
      <c r="O234" s="93"/>
      <c r="P234" s="93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</row>
    <row r="235" spans="1:46" s="94" customFormat="1">
      <c r="A235" s="87"/>
      <c r="B235" s="87"/>
      <c r="C235" s="88"/>
      <c r="D235" s="89"/>
      <c r="E235" s="90"/>
      <c r="F235" s="91"/>
      <c r="G235" s="91"/>
      <c r="H235" s="92"/>
      <c r="I235" s="93"/>
      <c r="J235" s="93"/>
      <c r="K235" s="93"/>
      <c r="L235" s="93"/>
      <c r="M235" s="93"/>
      <c r="N235" s="93"/>
      <c r="O235" s="93"/>
      <c r="P235" s="93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</row>
    <row r="236" spans="1:46" s="94" customFormat="1">
      <c r="A236" s="87"/>
      <c r="B236" s="87"/>
      <c r="C236" s="88"/>
      <c r="D236" s="89"/>
      <c r="E236" s="90"/>
      <c r="F236" s="91"/>
      <c r="G236" s="91"/>
      <c r="H236" s="92"/>
      <c r="I236" s="93"/>
      <c r="J236" s="93"/>
      <c r="K236" s="93"/>
      <c r="L236" s="93"/>
      <c r="M236" s="93"/>
      <c r="N236" s="93"/>
      <c r="O236" s="93"/>
      <c r="P236" s="93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</row>
    <row r="237" spans="1:46" s="31" customFormat="1">
      <c r="A237" s="38"/>
      <c r="B237" s="38"/>
      <c r="C237" s="39"/>
      <c r="D237" s="40"/>
      <c r="E237" s="41"/>
      <c r="F237" s="42"/>
      <c r="G237" s="42"/>
      <c r="H237" s="43"/>
      <c r="I237" s="44"/>
      <c r="J237" s="44"/>
      <c r="K237" s="44"/>
      <c r="L237" s="44"/>
      <c r="M237" s="44"/>
      <c r="N237" s="44"/>
      <c r="O237" s="44"/>
      <c r="P237" s="44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</row>
    <row r="238" spans="1:46" s="31" customFormat="1">
      <c r="A238" s="38"/>
      <c r="B238" s="38"/>
      <c r="C238" s="39"/>
      <c r="D238" s="40"/>
      <c r="E238" s="41"/>
      <c r="F238" s="42"/>
      <c r="G238" s="42"/>
      <c r="H238" s="43"/>
      <c r="I238" s="44"/>
      <c r="J238" s="44"/>
      <c r="K238" s="44"/>
      <c r="L238" s="44"/>
      <c r="M238" s="44"/>
      <c r="N238" s="44"/>
      <c r="O238" s="44"/>
      <c r="P238" s="44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</row>
    <row r="239" spans="1:46" s="31" customFormat="1">
      <c r="A239" s="38"/>
      <c r="B239" s="38"/>
      <c r="C239" s="39"/>
      <c r="D239" s="40"/>
      <c r="E239" s="41"/>
      <c r="F239" s="42"/>
      <c r="G239" s="42"/>
      <c r="H239" s="43"/>
      <c r="I239" s="44"/>
      <c r="J239" s="44"/>
      <c r="K239" s="44"/>
      <c r="L239" s="44"/>
      <c r="M239" s="44"/>
      <c r="N239" s="44"/>
      <c r="O239" s="44"/>
      <c r="P239" s="44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</row>
    <row r="240" spans="1:46" s="31" customFormat="1">
      <c r="A240" s="38"/>
      <c r="B240" s="38"/>
      <c r="C240" s="39"/>
      <c r="D240" s="40"/>
      <c r="E240" s="41"/>
      <c r="F240" s="42"/>
      <c r="G240" s="42"/>
      <c r="H240" s="43"/>
      <c r="I240" s="44"/>
      <c r="J240" s="44"/>
      <c r="K240" s="44"/>
      <c r="L240" s="44"/>
      <c r="M240" s="44"/>
      <c r="N240" s="44"/>
      <c r="O240" s="44"/>
      <c r="P240" s="44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</row>
    <row r="241" spans="1:41" s="31" customFormat="1">
      <c r="A241" s="38"/>
      <c r="B241" s="38"/>
      <c r="C241" s="39"/>
      <c r="D241" s="40"/>
      <c r="E241" s="41"/>
      <c r="F241" s="42"/>
      <c r="G241" s="42"/>
      <c r="H241" s="43"/>
      <c r="I241" s="44"/>
      <c r="J241" s="44"/>
      <c r="K241" s="44"/>
      <c r="L241" s="44"/>
      <c r="M241" s="44"/>
      <c r="N241" s="44"/>
      <c r="O241" s="44"/>
      <c r="P241" s="44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</row>
    <row r="242" spans="1:41" s="31" customFormat="1">
      <c r="A242" s="38"/>
      <c r="B242" s="38"/>
      <c r="C242" s="39"/>
      <c r="D242" s="40"/>
      <c r="E242" s="41"/>
      <c r="F242" s="42"/>
      <c r="G242" s="42"/>
      <c r="H242" s="43"/>
      <c r="I242" s="44"/>
      <c r="J242" s="44"/>
      <c r="K242" s="44"/>
      <c r="L242" s="44"/>
      <c r="M242" s="44"/>
      <c r="N242" s="44"/>
      <c r="O242" s="44"/>
      <c r="P242" s="44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</row>
    <row r="243" spans="1:41" s="31" customFormat="1" ht="13.5" thickBot="1">
      <c r="A243" s="38"/>
      <c r="B243" s="38"/>
      <c r="C243" s="39"/>
      <c r="D243" s="393"/>
      <c r="E243" s="41"/>
      <c r="F243" s="42"/>
      <c r="G243" s="42"/>
      <c r="H243" s="43"/>
      <c r="I243" s="44"/>
      <c r="J243" s="44"/>
      <c r="K243" s="44"/>
      <c r="L243" s="44"/>
      <c r="M243" s="44"/>
      <c r="N243" s="44"/>
      <c r="O243" s="44"/>
      <c r="P243" s="44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</row>
    <row r="244" spans="1:41" s="19" customFormat="1" ht="18.75" thickBot="1">
      <c r="A244" s="540"/>
      <c r="B244" s="541"/>
      <c r="C244" s="541"/>
      <c r="D244" s="541"/>
      <c r="E244" s="541"/>
      <c r="F244" s="541"/>
      <c r="G244" s="541"/>
      <c r="H244" s="541"/>
      <c r="I244" s="541"/>
      <c r="J244" s="541"/>
      <c r="K244" s="541"/>
      <c r="L244" s="541"/>
      <c r="M244" s="541"/>
      <c r="N244" s="541"/>
      <c r="O244" s="541"/>
      <c r="P244" s="541"/>
      <c r="Q244" s="541"/>
      <c r="R244" s="541"/>
      <c r="S244" s="541"/>
      <c r="T244" s="541"/>
      <c r="U244" s="541"/>
      <c r="V244" s="541"/>
      <c r="W244" s="541"/>
      <c r="X244" s="541"/>
      <c r="Y244" s="541"/>
      <c r="Z244" s="541"/>
      <c r="AA244" s="541"/>
      <c r="AB244" s="541"/>
      <c r="AC244" s="541"/>
      <c r="AD244" s="541"/>
      <c r="AE244" s="541"/>
      <c r="AF244" s="541"/>
      <c r="AG244" s="541"/>
      <c r="AH244" s="541"/>
      <c r="AI244" s="541"/>
      <c r="AJ244" s="541"/>
      <c r="AK244" s="541"/>
      <c r="AL244" s="541"/>
      <c r="AM244" s="541"/>
      <c r="AN244" s="542"/>
      <c r="AO244" s="44"/>
    </row>
    <row r="245" spans="1:41" s="19" customFormat="1">
      <c r="A245" s="384" t="s">
        <v>273</v>
      </c>
      <c r="B245" s="34" t="s">
        <v>293</v>
      </c>
      <c r="C245" s="34" t="s">
        <v>293</v>
      </c>
      <c r="D245" s="21" t="s">
        <v>272</v>
      </c>
      <c r="E245" s="20">
        <v>8887.2900000000009</v>
      </c>
      <c r="F245" s="67" t="s">
        <v>271</v>
      </c>
      <c r="G245" s="67" t="s">
        <v>120</v>
      </c>
      <c r="H245" s="65"/>
      <c r="I245" s="68"/>
      <c r="J245" s="68"/>
      <c r="K245" s="68"/>
      <c r="L245" s="68"/>
      <c r="M245" s="68"/>
      <c r="N245" s="68"/>
      <c r="O245" s="68"/>
      <c r="P245" s="68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44"/>
    </row>
    <row r="246" spans="1:41" s="19" customFormat="1">
      <c r="A246" s="394"/>
      <c r="B246" s="378" t="s">
        <v>293</v>
      </c>
      <c r="C246" s="378" t="s">
        <v>293</v>
      </c>
      <c r="D246" s="386" t="s">
        <v>209</v>
      </c>
      <c r="E246" s="246">
        <v>122281.14</v>
      </c>
      <c r="F246" s="394" t="s">
        <v>210</v>
      </c>
      <c r="G246" s="394"/>
      <c r="H246" s="66"/>
      <c r="I246" s="395"/>
      <c r="J246" s="395"/>
      <c r="K246" s="395"/>
      <c r="L246" s="395"/>
      <c r="M246" s="395"/>
      <c r="N246" s="395"/>
      <c r="O246" s="395"/>
      <c r="P246" s="395"/>
      <c r="Q246" s="66"/>
      <c r="R246" s="66"/>
      <c r="S246" s="66"/>
      <c r="T246" s="66"/>
      <c r="U246" s="66"/>
      <c r="V246" s="66"/>
      <c r="W246" s="66"/>
      <c r="X246" s="331"/>
      <c r="Y246" s="396"/>
      <c r="Z246" s="396"/>
      <c r="AA246" s="331"/>
      <c r="AB246" s="331"/>
      <c r="AC246" s="331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9"/>
    </row>
    <row r="247" spans="1:41" s="19" customFormat="1">
      <c r="A247" s="11" t="s">
        <v>274</v>
      </c>
      <c r="B247" s="34" t="s">
        <v>293</v>
      </c>
      <c r="C247" s="34" t="s">
        <v>293</v>
      </c>
      <c r="D247" s="15" t="s">
        <v>275</v>
      </c>
      <c r="E247" s="14">
        <v>23492.240000000002</v>
      </c>
      <c r="F247" s="35" t="s">
        <v>270</v>
      </c>
      <c r="G247" s="15" t="s">
        <v>226</v>
      </c>
      <c r="H247" s="16"/>
      <c r="I247" s="174"/>
      <c r="J247" s="174"/>
      <c r="K247" s="174"/>
      <c r="L247" s="174"/>
      <c r="M247" s="174"/>
      <c r="N247" s="174"/>
      <c r="O247" s="174"/>
      <c r="P247" s="174"/>
      <c r="Q247" s="16"/>
      <c r="R247" s="18"/>
      <c r="S247" s="18"/>
      <c r="T247" s="18"/>
      <c r="U247" s="18"/>
      <c r="V247" s="18"/>
      <c r="W247" s="18"/>
      <c r="X247" s="331"/>
      <c r="Y247" s="16"/>
      <c r="Z247" s="16"/>
      <c r="AA247" s="16"/>
      <c r="AB247" s="16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44"/>
    </row>
    <row r="248" spans="1:41" s="19" customFormat="1">
      <c r="A248" s="11" t="s">
        <v>269</v>
      </c>
      <c r="B248" s="34" t="s">
        <v>293</v>
      </c>
      <c r="C248" s="34" t="s">
        <v>293</v>
      </c>
      <c r="D248" s="15" t="s">
        <v>268</v>
      </c>
      <c r="E248" s="14">
        <v>16794.62</v>
      </c>
      <c r="F248" s="35" t="s">
        <v>267</v>
      </c>
      <c r="G248" s="15" t="s">
        <v>251</v>
      </c>
      <c r="H248" s="16"/>
      <c r="I248" s="174"/>
      <c r="J248" s="174"/>
      <c r="K248" s="174"/>
      <c r="L248" s="174"/>
      <c r="M248" s="174"/>
      <c r="N248" s="174"/>
      <c r="O248" s="174"/>
      <c r="P248" s="174"/>
      <c r="Q248" s="16"/>
      <c r="R248" s="18"/>
      <c r="S248" s="18"/>
      <c r="T248" s="18"/>
      <c r="U248" s="18"/>
      <c r="V248" s="18"/>
      <c r="W248" s="18"/>
      <c r="X248" s="331"/>
      <c r="Y248" s="16"/>
      <c r="Z248" s="16"/>
      <c r="AA248" s="16"/>
      <c r="AB248" s="16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44"/>
    </row>
    <row r="249" spans="1:41" s="19" customFormat="1">
      <c r="A249" s="32" t="s">
        <v>266</v>
      </c>
      <c r="B249" s="34" t="s">
        <v>293</v>
      </c>
      <c r="C249" s="34" t="s">
        <v>293</v>
      </c>
      <c r="D249" s="15" t="s">
        <v>265</v>
      </c>
      <c r="E249" s="14">
        <v>44020.54</v>
      </c>
      <c r="F249" s="63" t="s">
        <v>264</v>
      </c>
      <c r="G249" s="15" t="s">
        <v>251</v>
      </c>
      <c r="H249" s="16"/>
      <c r="I249" s="17"/>
      <c r="J249" s="17"/>
      <c r="K249" s="17"/>
      <c r="L249" s="17"/>
      <c r="M249" s="17"/>
      <c r="N249" s="17"/>
      <c r="O249" s="17"/>
      <c r="P249" s="17"/>
      <c r="Q249" s="62"/>
      <c r="R249" s="62"/>
      <c r="S249" s="62"/>
      <c r="T249" s="62"/>
      <c r="U249" s="62"/>
      <c r="V249" s="62"/>
      <c r="W249" s="62"/>
      <c r="X249" s="16"/>
      <c r="Y249" s="16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6"/>
      <c r="AM249" s="17"/>
      <c r="AN249" s="17"/>
      <c r="AO249" s="44"/>
    </row>
    <row r="250" spans="1:41" s="19" customFormat="1">
      <c r="A250" s="11" t="s">
        <v>263</v>
      </c>
      <c r="B250" s="34" t="s">
        <v>293</v>
      </c>
      <c r="C250" s="34" t="s">
        <v>293</v>
      </c>
      <c r="D250" s="15" t="s">
        <v>262</v>
      </c>
      <c r="E250" s="14">
        <v>102861.79</v>
      </c>
      <c r="F250" s="35" t="s">
        <v>261</v>
      </c>
      <c r="G250" s="15" t="s">
        <v>251</v>
      </c>
      <c r="H250" s="16"/>
      <c r="I250" s="388"/>
      <c r="J250" s="388"/>
      <c r="K250" s="388"/>
      <c r="L250" s="388"/>
      <c r="M250" s="388"/>
      <c r="N250" s="388"/>
      <c r="O250" s="388"/>
      <c r="P250" s="388"/>
      <c r="Q250" s="16"/>
      <c r="R250" s="18"/>
      <c r="S250" s="18"/>
      <c r="T250" s="18"/>
      <c r="U250" s="18"/>
      <c r="V250" s="18"/>
      <c r="W250" s="18"/>
      <c r="X250" s="16"/>
      <c r="Y250" s="16"/>
      <c r="Z250" s="16"/>
      <c r="AA250" s="16"/>
      <c r="AB250" s="16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44"/>
    </row>
    <row r="251" spans="1:41" s="19" customFormat="1">
      <c r="A251" s="380"/>
      <c r="B251" s="378" t="s">
        <v>293</v>
      </c>
      <c r="C251" s="378" t="s">
        <v>293</v>
      </c>
      <c r="D251" s="386" t="s">
        <v>243</v>
      </c>
      <c r="E251" s="246"/>
      <c r="F251" s="387" t="s">
        <v>260</v>
      </c>
      <c r="G251" s="379"/>
      <c r="H251" s="16"/>
      <c r="I251" s="388"/>
      <c r="J251" s="388"/>
      <c r="K251" s="388"/>
      <c r="L251" s="388"/>
      <c r="M251" s="388"/>
      <c r="N251" s="388"/>
      <c r="O251" s="388"/>
      <c r="P251" s="388"/>
      <c r="Q251" s="16"/>
      <c r="R251" s="18"/>
      <c r="S251" s="18"/>
      <c r="T251" s="18"/>
      <c r="U251" s="18"/>
      <c r="V251" s="18"/>
      <c r="W251" s="18"/>
      <c r="X251" s="16"/>
      <c r="Y251" s="16"/>
      <c r="Z251" s="16"/>
      <c r="AA251" s="16"/>
      <c r="AB251" s="16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44"/>
    </row>
    <row r="252" spans="1:41" s="19" customFormat="1">
      <c r="A252" s="380"/>
      <c r="B252" s="378" t="s">
        <v>293</v>
      </c>
      <c r="C252" s="378" t="s">
        <v>293</v>
      </c>
      <c r="D252" s="386" t="s">
        <v>259</v>
      </c>
      <c r="E252" s="246"/>
      <c r="F252" s="383" t="s">
        <v>258</v>
      </c>
      <c r="G252" s="379" t="s">
        <v>124</v>
      </c>
      <c r="H252" s="16"/>
      <c r="I252" s="17"/>
      <c r="J252" s="17"/>
      <c r="K252" s="17"/>
      <c r="L252" s="17"/>
      <c r="M252" s="17"/>
      <c r="N252" s="17"/>
      <c r="O252" s="17"/>
      <c r="P252" s="17"/>
      <c r="Q252" s="16"/>
      <c r="R252" s="18"/>
      <c r="S252" s="18"/>
      <c r="T252" s="18"/>
      <c r="U252" s="18"/>
      <c r="V252" s="18"/>
      <c r="W252" s="18"/>
      <c r="X252" s="16"/>
      <c r="Y252" s="16"/>
      <c r="Z252" s="16"/>
      <c r="AA252" s="16"/>
      <c r="AB252" s="16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44"/>
    </row>
    <row r="253" spans="1:41" s="19" customFormat="1">
      <c r="A253" s="11" t="s">
        <v>257</v>
      </c>
      <c r="B253" s="34" t="s">
        <v>293</v>
      </c>
      <c r="C253" s="34" t="s">
        <v>293</v>
      </c>
      <c r="D253" s="15" t="s">
        <v>256</v>
      </c>
      <c r="E253" s="14">
        <v>23889.9</v>
      </c>
      <c r="F253" s="35" t="s">
        <v>255</v>
      </c>
      <c r="G253" s="15" t="s">
        <v>203</v>
      </c>
      <c r="H253" s="16"/>
      <c r="I253" s="388"/>
      <c r="J253" s="388"/>
      <c r="K253" s="388"/>
      <c r="L253" s="388"/>
      <c r="M253" s="388"/>
      <c r="N253" s="388"/>
      <c r="O253" s="388"/>
      <c r="P253" s="388"/>
      <c r="Q253" s="16"/>
      <c r="R253" s="18"/>
      <c r="S253" s="18"/>
      <c r="T253" s="18"/>
      <c r="U253" s="18"/>
      <c r="V253" s="18"/>
      <c r="W253" s="18"/>
      <c r="X253" s="16"/>
      <c r="Y253" s="16"/>
      <c r="Z253" s="16"/>
      <c r="AA253" s="16"/>
      <c r="AB253" s="16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44"/>
    </row>
    <row r="254" spans="1:41" s="19" customFormat="1">
      <c r="A254" s="11" t="s">
        <v>254</v>
      </c>
      <c r="B254" s="34" t="s">
        <v>293</v>
      </c>
      <c r="C254" s="34" t="s">
        <v>293</v>
      </c>
      <c r="D254" s="15" t="s">
        <v>253</v>
      </c>
      <c r="E254" s="14">
        <v>139844.72</v>
      </c>
      <c r="F254" s="35" t="s">
        <v>252</v>
      </c>
      <c r="G254" s="15" t="s">
        <v>226</v>
      </c>
      <c r="H254" s="16"/>
      <c r="I254" s="17"/>
      <c r="J254" s="17"/>
      <c r="K254" s="17"/>
      <c r="L254" s="17"/>
      <c r="M254" s="17"/>
      <c r="N254" s="17"/>
      <c r="O254" s="17"/>
      <c r="P254" s="17"/>
      <c r="Q254" s="16"/>
      <c r="R254" s="18"/>
      <c r="S254" s="18"/>
      <c r="T254" s="18"/>
      <c r="U254" s="18"/>
      <c r="V254" s="18"/>
      <c r="W254" s="18"/>
      <c r="X254" s="16"/>
      <c r="Y254" s="16"/>
      <c r="Z254" s="16"/>
      <c r="AA254" s="16"/>
      <c r="AB254" s="16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44"/>
    </row>
    <row r="255" spans="1:41" s="19" customFormat="1">
      <c r="A255" s="11" t="s">
        <v>250</v>
      </c>
      <c r="B255" s="34" t="s">
        <v>293</v>
      </c>
      <c r="C255" s="34" t="s">
        <v>293</v>
      </c>
      <c r="D255" s="15" t="s">
        <v>249</v>
      </c>
      <c r="E255" s="14">
        <v>17959.52</v>
      </c>
      <c r="F255" s="397" t="s">
        <v>248</v>
      </c>
      <c r="G255" s="15" t="s">
        <v>251</v>
      </c>
      <c r="H255" s="16"/>
      <c r="I255" s="17"/>
      <c r="J255" s="17"/>
      <c r="K255" s="17"/>
      <c r="L255" s="17"/>
      <c r="M255" s="17"/>
      <c r="N255" s="17"/>
      <c r="O255" s="17"/>
      <c r="P255" s="17"/>
      <c r="Q255" s="16"/>
      <c r="R255" s="18"/>
      <c r="S255" s="18"/>
      <c r="T255" s="18"/>
      <c r="U255" s="18"/>
      <c r="V255" s="18"/>
      <c r="W255" s="18"/>
      <c r="X255" s="16"/>
      <c r="Y255" s="16"/>
      <c r="Z255" s="16"/>
      <c r="AA255" s="16"/>
      <c r="AB255" s="16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44"/>
    </row>
    <row r="256" spans="1:41" s="19" customFormat="1">
      <c r="A256" s="380"/>
      <c r="B256" s="378" t="s">
        <v>293</v>
      </c>
      <c r="C256" s="378" t="s">
        <v>293</v>
      </c>
      <c r="D256" s="386" t="s">
        <v>204</v>
      </c>
      <c r="E256" s="246">
        <v>169998.53</v>
      </c>
      <c r="F256" s="381" t="s">
        <v>205</v>
      </c>
      <c r="G256" s="379" t="s">
        <v>206</v>
      </c>
      <c r="H256" s="16"/>
      <c r="I256" s="17"/>
      <c r="J256" s="17"/>
      <c r="K256" s="17"/>
      <c r="L256" s="17"/>
      <c r="M256" s="17"/>
      <c r="N256" s="17"/>
      <c r="O256" s="17"/>
      <c r="P256" s="17"/>
      <c r="Q256" s="16"/>
      <c r="R256" s="18"/>
      <c r="S256" s="18"/>
      <c r="T256" s="18"/>
      <c r="U256" s="18"/>
      <c r="V256" s="18"/>
      <c r="W256" s="18"/>
      <c r="X256" s="16"/>
      <c r="Y256" s="16"/>
      <c r="Z256" s="16"/>
      <c r="AA256" s="16"/>
      <c r="AB256" s="16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44"/>
    </row>
    <row r="257" spans="1:44" s="19" customFormat="1">
      <c r="A257" s="380"/>
      <c r="B257" s="378" t="s">
        <v>293</v>
      </c>
      <c r="C257" s="382" t="s">
        <v>293</v>
      </c>
      <c r="D257" s="386" t="s">
        <v>25</v>
      </c>
      <c r="E257" s="246">
        <v>102367.87</v>
      </c>
      <c r="F257" s="383" t="s">
        <v>211</v>
      </c>
      <c r="G257" s="379" t="s">
        <v>212</v>
      </c>
      <c r="H257" s="16"/>
      <c r="I257" s="17"/>
      <c r="J257" s="17"/>
      <c r="K257" s="17"/>
      <c r="L257" s="17"/>
      <c r="M257" s="17"/>
      <c r="N257" s="17"/>
      <c r="O257" s="17"/>
      <c r="P257" s="17"/>
      <c r="Q257" s="16"/>
      <c r="R257" s="18"/>
      <c r="S257" s="18"/>
      <c r="T257" s="18"/>
      <c r="U257" s="18"/>
      <c r="V257" s="18"/>
      <c r="W257" s="18"/>
      <c r="X257" s="16"/>
      <c r="Y257" s="16"/>
      <c r="Z257" s="16"/>
      <c r="AA257" s="16"/>
      <c r="AB257" s="16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44"/>
    </row>
    <row r="258" spans="1:44" s="19" customFormat="1">
      <c r="A258" s="11" t="s">
        <v>214</v>
      </c>
      <c r="B258" s="34" t="s">
        <v>293</v>
      </c>
      <c r="C258" s="34" t="s">
        <v>293</v>
      </c>
      <c r="D258" s="15" t="s">
        <v>236</v>
      </c>
      <c r="E258" s="14">
        <v>118061.34</v>
      </c>
      <c r="F258" s="397" t="s">
        <v>213</v>
      </c>
      <c r="G258" s="15" t="s">
        <v>192</v>
      </c>
      <c r="H258" s="16"/>
      <c r="I258" s="17"/>
      <c r="J258" s="17"/>
      <c r="K258" s="17"/>
      <c r="L258" s="17"/>
      <c r="M258" s="17"/>
      <c r="N258" s="17"/>
      <c r="O258" s="17"/>
      <c r="P258" s="17"/>
      <c r="Q258" s="16"/>
      <c r="R258" s="18"/>
      <c r="S258" s="18"/>
      <c r="T258" s="18"/>
      <c r="U258" s="18"/>
      <c r="V258" s="18"/>
      <c r="W258" s="18"/>
      <c r="X258" s="16"/>
      <c r="Y258" s="16"/>
      <c r="Z258" s="16"/>
      <c r="AA258" s="16"/>
      <c r="AB258" s="16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44"/>
    </row>
    <row r="259" spans="1:44" s="19" customFormat="1">
      <c r="A259" s="380"/>
      <c r="B259" s="378" t="s">
        <v>293</v>
      </c>
      <c r="C259" s="382" t="s">
        <v>293</v>
      </c>
      <c r="D259" s="386" t="s">
        <v>204</v>
      </c>
      <c r="E259" s="246">
        <v>72498.77</v>
      </c>
      <c r="F259" s="383" t="s">
        <v>217</v>
      </c>
      <c r="G259" s="379" t="s">
        <v>203</v>
      </c>
      <c r="H259" s="16"/>
      <c r="I259" s="17"/>
      <c r="J259" s="17"/>
      <c r="K259" s="17"/>
      <c r="L259" s="17"/>
      <c r="M259" s="17"/>
      <c r="N259" s="17"/>
      <c r="O259" s="17"/>
      <c r="P259" s="17"/>
      <c r="Q259" s="16"/>
      <c r="R259" s="18"/>
      <c r="S259" s="18"/>
      <c r="T259" s="18"/>
      <c r="U259" s="18"/>
      <c r="V259" s="18"/>
      <c r="W259" s="18"/>
      <c r="X259" s="16"/>
      <c r="Y259" s="16"/>
      <c r="Z259" s="16"/>
      <c r="AA259" s="16"/>
      <c r="AB259" s="16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44"/>
    </row>
    <row r="260" spans="1:44" s="19" customFormat="1">
      <c r="A260" s="32" t="s">
        <v>220</v>
      </c>
      <c r="B260" s="34" t="s">
        <v>293</v>
      </c>
      <c r="C260" s="34" t="s">
        <v>293</v>
      </c>
      <c r="D260" s="15" t="s">
        <v>237</v>
      </c>
      <c r="E260" s="14">
        <v>8001.5</v>
      </c>
      <c r="F260" s="63" t="s">
        <v>221</v>
      </c>
      <c r="G260" s="15" t="s">
        <v>203</v>
      </c>
      <c r="H260" s="16"/>
      <c r="I260" s="17"/>
      <c r="J260" s="17"/>
      <c r="K260" s="17"/>
      <c r="L260" s="17"/>
      <c r="M260" s="17"/>
      <c r="N260" s="17"/>
      <c r="O260" s="17"/>
      <c r="P260" s="17"/>
      <c r="Q260" s="398" t="s">
        <v>23</v>
      </c>
      <c r="R260" s="398"/>
      <c r="S260" s="398"/>
      <c r="T260" s="398"/>
      <c r="U260" s="398" t="s">
        <v>23</v>
      </c>
      <c r="V260" s="398"/>
      <c r="W260" s="398"/>
      <c r="X260" s="16"/>
      <c r="Y260" s="16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6"/>
      <c r="AM260" s="17"/>
      <c r="AN260" s="17"/>
      <c r="AO260" s="44"/>
    </row>
    <row r="261" spans="1:44" s="19" customFormat="1">
      <c r="A261" s="380" t="s">
        <v>216</v>
      </c>
      <c r="B261" s="378" t="s">
        <v>293</v>
      </c>
      <c r="C261" s="382" t="s">
        <v>293</v>
      </c>
      <c r="D261" s="386" t="s">
        <v>29</v>
      </c>
      <c r="E261" s="246">
        <v>108989.09</v>
      </c>
      <c r="F261" s="383" t="s">
        <v>28</v>
      </c>
      <c r="G261" s="379" t="s">
        <v>215</v>
      </c>
      <c r="H261" s="16"/>
      <c r="I261" s="17"/>
      <c r="J261" s="17"/>
      <c r="K261" s="17"/>
      <c r="L261" s="17"/>
      <c r="M261" s="17"/>
      <c r="N261" s="17"/>
      <c r="O261" s="17"/>
      <c r="P261" s="17"/>
      <c r="Q261" s="16"/>
      <c r="R261" s="18"/>
      <c r="S261" s="18"/>
      <c r="T261" s="18"/>
      <c r="U261" s="18"/>
      <c r="V261" s="18"/>
      <c r="W261" s="18"/>
      <c r="X261" s="16"/>
      <c r="Y261" s="16"/>
      <c r="Z261" s="16"/>
      <c r="AA261" s="16"/>
      <c r="AB261" s="16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44"/>
    </row>
    <row r="262" spans="1:44" s="19" customFormat="1">
      <c r="A262" s="11" t="s">
        <v>245</v>
      </c>
      <c r="B262" s="34" t="s">
        <v>293</v>
      </c>
      <c r="C262" s="34" t="s">
        <v>293</v>
      </c>
      <c r="D262" s="15" t="s">
        <v>247</v>
      </c>
      <c r="E262" s="14">
        <v>60398.02</v>
      </c>
      <c r="F262" s="35" t="s">
        <v>244</v>
      </c>
      <c r="G262" s="15" t="s">
        <v>226</v>
      </c>
      <c r="H262" s="16"/>
      <c r="I262" s="17"/>
      <c r="J262" s="17"/>
      <c r="K262" s="17"/>
      <c r="L262" s="17"/>
      <c r="M262" s="17"/>
      <c r="N262" s="17"/>
      <c r="O262" s="17"/>
      <c r="P262" s="17"/>
      <c r="Q262" s="16"/>
      <c r="R262" s="18"/>
      <c r="S262" s="18"/>
      <c r="T262" s="18"/>
      <c r="U262" s="18"/>
      <c r="V262" s="18"/>
      <c r="W262" s="18"/>
      <c r="X262" s="16"/>
      <c r="Y262" s="16"/>
      <c r="Z262" s="16"/>
      <c r="AA262" s="16"/>
      <c r="AB262" s="16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44"/>
      <c r="AR262" s="19" t="s">
        <v>246</v>
      </c>
    </row>
    <row r="263" spans="1:44" s="19" customFormat="1">
      <c r="A263" s="11" t="s">
        <v>207</v>
      </c>
      <c r="B263" s="34" t="s">
        <v>293</v>
      </c>
      <c r="C263" s="34" t="s">
        <v>293</v>
      </c>
      <c r="D263" s="15" t="s">
        <v>242</v>
      </c>
      <c r="E263" s="14">
        <v>242356.14</v>
      </c>
      <c r="F263" s="35" t="s">
        <v>201</v>
      </c>
      <c r="G263" s="15" t="s">
        <v>203</v>
      </c>
      <c r="H263" s="16"/>
      <c r="I263" s="17"/>
      <c r="J263" s="17"/>
      <c r="K263" s="17"/>
      <c r="L263" s="17"/>
      <c r="M263" s="17"/>
      <c r="N263" s="17"/>
      <c r="O263" s="17"/>
      <c r="P263" s="17"/>
      <c r="Q263" s="16"/>
      <c r="R263" s="18"/>
      <c r="S263" s="18"/>
      <c r="T263" s="18"/>
      <c r="U263" s="18"/>
      <c r="V263" s="18"/>
      <c r="W263" s="18"/>
      <c r="X263" s="16"/>
      <c r="Y263" s="16"/>
      <c r="Z263" s="16"/>
      <c r="AA263" s="16"/>
      <c r="AB263" s="16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44"/>
    </row>
    <row r="264" spans="1:44" s="19" customFormat="1">
      <c r="A264" s="380"/>
      <c r="B264" s="378" t="s">
        <v>293</v>
      </c>
      <c r="C264" s="378" t="s">
        <v>293</v>
      </c>
      <c r="D264" s="386" t="s">
        <v>25</v>
      </c>
      <c r="E264" s="246">
        <v>125621.88</v>
      </c>
      <c r="F264" s="383" t="s">
        <v>208</v>
      </c>
      <c r="G264" s="379" t="s">
        <v>192</v>
      </c>
      <c r="H264" s="16"/>
      <c r="I264" s="17"/>
      <c r="J264" s="17"/>
      <c r="K264" s="17"/>
      <c r="L264" s="17"/>
      <c r="M264" s="17"/>
      <c r="N264" s="17"/>
      <c r="O264" s="17"/>
      <c r="P264" s="17"/>
      <c r="Q264" s="16"/>
      <c r="R264" s="18"/>
      <c r="S264" s="18"/>
      <c r="T264" s="18"/>
      <c r="U264" s="18"/>
      <c r="V264" s="18"/>
      <c r="W264" s="18"/>
      <c r="X264" s="16"/>
      <c r="Y264" s="16"/>
      <c r="Z264" s="16"/>
      <c r="AA264" s="16"/>
      <c r="AB264" s="16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44"/>
    </row>
    <row r="265" spans="1:44" s="19" customFormat="1">
      <c r="A265" s="11" t="s">
        <v>207</v>
      </c>
      <c r="B265" s="34" t="s">
        <v>293</v>
      </c>
      <c r="C265" s="34" t="s">
        <v>293</v>
      </c>
      <c r="D265" s="15" t="s">
        <v>241</v>
      </c>
      <c r="E265" s="14">
        <v>131631.84</v>
      </c>
      <c r="F265" s="35" t="s">
        <v>201</v>
      </c>
      <c r="G265" s="15" t="s">
        <v>203</v>
      </c>
      <c r="H265" s="16"/>
      <c r="I265" s="17"/>
      <c r="J265" s="17"/>
      <c r="K265" s="17"/>
      <c r="L265" s="17"/>
      <c r="M265" s="17"/>
      <c r="N265" s="17"/>
      <c r="O265" s="17"/>
      <c r="P265" s="17"/>
      <c r="Q265" s="16"/>
      <c r="R265" s="18"/>
      <c r="S265" s="18"/>
      <c r="T265" s="18"/>
      <c r="U265" s="18"/>
      <c r="V265" s="18"/>
      <c r="W265" s="18"/>
      <c r="X265" s="16"/>
      <c r="Y265" s="16"/>
      <c r="Z265" s="16"/>
      <c r="AA265" s="16"/>
      <c r="AB265" s="16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44"/>
    </row>
    <row r="266" spans="1:44" s="19" customFormat="1">
      <c r="A266" s="11" t="s">
        <v>199</v>
      </c>
      <c r="B266" s="34" t="s">
        <v>293</v>
      </c>
      <c r="C266" s="34" t="s">
        <v>293</v>
      </c>
      <c r="D266" s="15" t="s">
        <v>235</v>
      </c>
      <c r="E266" s="14">
        <v>58028.62</v>
      </c>
      <c r="F266" s="35" t="s">
        <v>234</v>
      </c>
      <c r="G266" s="15" t="s">
        <v>226</v>
      </c>
      <c r="H266" s="16"/>
      <c r="I266" s="17"/>
      <c r="J266" s="17"/>
      <c r="K266" s="17"/>
      <c r="L266" s="17"/>
      <c r="M266" s="17"/>
      <c r="N266" s="17"/>
      <c r="O266" s="17"/>
      <c r="P266" s="17"/>
      <c r="Q266" s="16"/>
      <c r="R266" s="18"/>
      <c r="S266" s="18"/>
      <c r="T266" s="18"/>
      <c r="U266" s="18"/>
      <c r="V266" s="18"/>
      <c r="W266" s="18"/>
      <c r="X266" s="16"/>
      <c r="Y266" s="16"/>
      <c r="Z266" s="16"/>
      <c r="AA266" s="16"/>
      <c r="AB266" s="16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44"/>
    </row>
    <row r="267" spans="1:44" s="19" customFormat="1">
      <c r="A267" s="11" t="s">
        <v>231</v>
      </c>
      <c r="B267" s="34" t="s">
        <v>293</v>
      </c>
      <c r="C267" s="34" t="s">
        <v>293</v>
      </c>
      <c r="D267" s="15" t="s">
        <v>230</v>
      </c>
      <c r="E267" s="14">
        <v>82425.490000000005</v>
      </c>
      <c r="F267" s="35" t="s">
        <v>229</v>
      </c>
      <c r="G267" s="15" t="s">
        <v>206</v>
      </c>
      <c r="H267" s="16"/>
      <c r="I267" s="17"/>
      <c r="J267" s="17"/>
      <c r="K267" s="17"/>
      <c r="L267" s="17"/>
      <c r="M267" s="17"/>
      <c r="N267" s="17"/>
      <c r="O267" s="17"/>
      <c r="P267" s="17"/>
      <c r="Q267" s="16"/>
      <c r="R267" s="18"/>
      <c r="S267" s="18"/>
      <c r="T267" s="18"/>
      <c r="U267" s="18"/>
      <c r="V267" s="18"/>
      <c r="W267" s="18"/>
      <c r="X267" s="16"/>
      <c r="Y267" s="16"/>
      <c r="Z267" s="16"/>
      <c r="AA267" s="16"/>
      <c r="AB267" s="16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44"/>
    </row>
    <row r="268" spans="1:44" s="19" customFormat="1">
      <c r="A268" s="380"/>
      <c r="B268" s="378" t="s">
        <v>293</v>
      </c>
      <c r="C268" s="378" t="s">
        <v>293</v>
      </c>
      <c r="D268" s="386" t="s">
        <v>25</v>
      </c>
      <c r="E268" s="246">
        <v>18135.5</v>
      </c>
      <c r="F268" s="381" t="s">
        <v>232</v>
      </c>
      <c r="G268" s="379" t="s">
        <v>233</v>
      </c>
      <c r="H268" s="16"/>
      <c r="I268" s="17"/>
      <c r="J268" s="17"/>
      <c r="K268" s="17"/>
      <c r="L268" s="17"/>
      <c r="M268" s="17"/>
      <c r="N268" s="17"/>
      <c r="O268" s="17"/>
      <c r="P268" s="17"/>
      <c r="Q268" s="16"/>
      <c r="R268" s="18"/>
      <c r="S268" s="18"/>
      <c r="T268" s="18"/>
      <c r="U268" s="18"/>
      <c r="V268" s="18"/>
      <c r="W268" s="18"/>
      <c r="X268" s="16"/>
      <c r="Y268" s="16"/>
      <c r="Z268" s="16"/>
      <c r="AA268" s="16"/>
      <c r="AB268" s="16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44"/>
    </row>
    <row r="269" spans="1:44" s="19" customFormat="1">
      <c r="A269" s="11" t="s">
        <v>219</v>
      </c>
      <c r="B269" s="34" t="s">
        <v>293</v>
      </c>
      <c r="C269" s="34" t="s">
        <v>293</v>
      </c>
      <c r="D269" s="15" t="s">
        <v>238</v>
      </c>
      <c r="E269" s="14">
        <v>124920.34</v>
      </c>
      <c r="F269" s="397" t="s">
        <v>218</v>
      </c>
      <c r="G269" s="15" t="s">
        <v>137</v>
      </c>
      <c r="H269" s="16"/>
      <c r="I269" s="17"/>
      <c r="J269" s="17"/>
      <c r="K269" s="17"/>
      <c r="L269" s="17"/>
      <c r="M269" s="17"/>
      <c r="N269" s="17"/>
      <c r="O269" s="17"/>
      <c r="P269" s="17"/>
      <c r="Q269" s="16"/>
      <c r="R269" s="18"/>
      <c r="S269" s="18"/>
      <c r="T269" s="18"/>
      <c r="U269" s="18"/>
      <c r="V269" s="18"/>
      <c r="W269" s="18"/>
      <c r="X269" s="16"/>
      <c r="Y269" s="16"/>
      <c r="Z269" s="16"/>
      <c r="AA269" s="16"/>
      <c r="AB269" s="16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44"/>
    </row>
    <row r="270" spans="1:44" s="19" customFormat="1">
      <c r="A270" s="11" t="s">
        <v>223</v>
      </c>
      <c r="B270" s="34" t="s">
        <v>293</v>
      </c>
      <c r="C270" s="34" t="s">
        <v>293</v>
      </c>
      <c r="D270" s="15" t="s">
        <v>224</v>
      </c>
      <c r="E270" s="14">
        <v>104946.1</v>
      </c>
      <c r="F270" s="35" t="s">
        <v>222</v>
      </c>
      <c r="G270" s="15" t="s">
        <v>206</v>
      </c>
      <c r="H270" s="16"/>
      <c r="I270" s="17"/>
      <c r="J270" s="17"/>
      <c r="K270" s="17"/>
      <c r="L270" s="17"/>
      <c r="M270" s="17"/>
      <c r="N270" s="17"/>
      <c r="O270" s="17"/>
      <c r="P270" s="17"/>
      <c r="Q270" s="16"/>
      <c r="R270" s="18"/>
      <c r="S270" s="18"/>
      <c r="T270" s="18"/>
      <c r="U270" s="18"/>
      <c r="V270" s="18"/>
      <c r="W270" s="18"/>
      <c r="X270" s="16"/>
      <c r="Y270" s="16"/>
      <c r="Z270" s="16"/>
      <c r="AA270" s="16"/>
      <c r="AB270" s="16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44"/>
    </row>
    <row r="271" spans="1:44" s="19" customFormat="1">
      <c r="A271" s="11" t="s">
        <v>227</v>
      </c>
      <c r="B271" s="34" t="s">
        <v>293</v>
      </c>
      <c r="C271" s="34" t="s">
        <v>293</v>
      </c>
      <c r="D271" s="15" t="s">
        <v>225</v>
      </c>
      <c r="E271" s="14">
        <v>122498.42</v>
      </c>
      <c r="F271" s="397" t="s">
        <v>228</v>
      </c>
      <c r="G271" s="15" t="s">
        <v>192</v>
      </c>
      <c r="H271" s="16"/>
      <c r="I271" s="17"/>
      <c r="J271" s="17"/>
      <c r="K271" s="17"/>
      <c r="L271" s="17"/>
      <c r="M271" s="17"/>
      <c r="N271" s="17"/>
      <c r="O271" s="17"/>
      <c r="P271" s="17"/>
      <c r="Q271" s="16"/>
      <c r="R271" s="18"/>
      <c r="S271" s="18"/>
      <c r="T271" s="18"/>
      <c r="U271" s="18"/>
      <c r="V271" s="18"/>
      <c r="W271" s="18"/>
      <c r="X271" s="16"/>
      <c r="Y271" s="16"/>
      <c r="Z271" s="16"/>
      <c r="AA271" s="16"/>
      <c r="AB271" s="16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44"/>
    </row>
    <row r="272" spans="1:44" s="19" customFormat="1">
      <c r="A272" s="32" t="s">
        <v>199</v>
      </c>
      <c r="B272" s="34" t="s">
        <v>293</v>
      </c>
      <c r="C272" s="34" t="s">
        <v>293</v>
      </c>
      <c r="D272" s="15" t="s">
        <v>239</v>
      </c>
      <c r="E272" s="14">
        <v>238241.27</v>
      </c>
      <c r="F272" s="399" t="s">
        <v>200</v>
      </c>
      <c r="G272" s="15" t="s">
        <v>226</v>
      </c>
      <c r="H272" s="16">
        <v>4465.6400000000003</v>
      </c>
      <c r="I272" s="17">
        <v>2682.72</v>
      </c>
      <c r="J272" s="17"/>
      <c r="K272" s="17"/>
      <c r="L272" s="17"/>
      <c r="M272" s="17"/>
      <c r="N272" s="17"/>
      <c r="O272" s="17"/>
      <c r="P272" s="17"/>
      <c r="Q272" s="16" t="s">
        <v>26</v>
      </c>
      <c r="R272" s="16"/>
      <c r="S272" s="16"/>
      <c r="T272" s="16"/>
      <c r="U272" s="16" t="s">
        <v>26</v>
      </c>
      <c r="V272" s="16"/>
      <c r="W272" s="16"/>
      <c r="X272" s="400" t="s">
        <v>27</v>
      </c>
      <c r="Y272" s="16"/>
      <c r="Z272" s="400" t="s">
        <v>27</v>
      </c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6"/>
      <c r="AM272" s="17"/>
      <c r="AN272" s="17"/>
      <c r="AO272" s="44"/>
    </row>
    <row r="273" spans="1:43" s="19" customFormat="1">
      <c r="A273" s="32" t="s">
        <v>198</v>
      </c>
      <c r="B273" s="34" t="s">
        <v>293</v>
      </c>
      <c r="C273" s="34" t="s">
        <v>293</v>
      </c>
      <c r="D273" s="15" t="s">
        <v>240</v>
      </c>
      <c r="E273" s="14">
        <v>467068.3</v>
      </c>
      <c r="F273" s="63" t="s">
        <v>202</v>
      </c>
      <c r="G273" s="15" t="s">
        <v>226</v>
      </c>
      <c r="H273" s="16"/>
      <c r="I273" s="17"/>
      <c r="J273" s="17"/>
      <c r="K273" s="17"/>
      <c r="L273" s="17"/>
      <c r="M273" s="17"/>
      <c r="N273" s="17"/>
      <c r="O273" s="17"/>
      <c r="P273" s="17"/>
      <c r="Q273" s="16"/>
      <c r="R273" s="16"/>
      <c r="S273" s="16"/>
      <c r="T273" s="16"/>
      <c r="U273" s="16"/>
      <c r="V273" s="16"/>
      <c r="W273" s="16"/>
      <c r="X273" s="400"/>
      <c r="Y273" s="16"/>
      <c r="Z273" s="400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6"/>
      <c r="AM273" s="17"/>
      <c r="AN273" s="17"/>
      <c r="AO273" s="44"/>
    </row>
    <row r="274" spans="1:43" s="19" customFormat="1">
      <c r="A274" s="11"/>
      <c r="B274" s="32"/>
      <c r="C274" s="37"/>
      <c r="D274" s="35"/>
      <c r="E274" s="14"/>
      <c r="F274" s="15"/>
      <c r="G274" s="377"/>
      <c r="H274" s="16"/>
      <c r="I274" s="17"/>
      <c r="J274" s="17"/>
      <c r="K274" s="17"/>
      <c r="L274" s="17"/>
      <c r="M274" s="17"/>
      <c r="N274" s="17"/>
      <c r="O274" s="17"/>
      <c r="P274" s="17"/>
      <c r="Q274" s="16"/>
      <c r="R274" s="18"/>
      <c r="S274" s="18"/>
      <c r="T274" s="18"/>
      <c r="U274" s="18"/>
      <c r="V274" s="18"/>
      <c r="W274" s="18"/>
      <c r="X274" s="16"/>
      <c r="Y274" s="16"/>
      <c r="Z274" s="16"/>
      <c r="AA274" s="16"/>
      <c r="AB274" s="16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44"/>
    </row>
    <row r="275" spans="1:43" s="19" customFormat="1">
      <c r="A275" s="11"/>
      <c r="B275" s="32"/>
      <c r="C275" s="32"/>
      <c r="D275" s="35"/>
      <c r="E275" s="14"/>
      <c r="F275" s="15"/>
      <c r="G275" s="377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8"/>
      <c r="S275" s="18"/>
      <c r="T275" s="18"/>
      <c r="U275" s="18"/>
      <c r="V275" s="18"/>
      <c r="W275" s="18"/>
      <c r="X275" s="16"/>
      <c r="Y275" s="385"/>
      <c r="Z275" s="16"/>
      <c r="AA275" s="16"/>
      <c r="AB275" s="16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44"/>
    </row>
    <row r="276" spans="1:43" s="19" customFormat="1">
      <c r="A276" s="11"/>
      <c r="B276" s="11"/>
      <c r="C276" s="12"/>
      <c r="D276" s="35"/>
      <c r="E276" s="14"/>
      <c r="F276" s="15"/>
      <c r="G276" s="377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8"/>
      <c r="S276" s="18"/>
      <c r="T276" s="18"/>
      <c r="U276" s="18"/>
      <c r="V276" s="18"/>
      <c r="W276" s="18"/>
      <c r="X276" s="16"/>
      <c r="Y276" s="385"/>
      <c r="Z276" s="16"/>
      <c r="AA276" s="16"/>
      <c r="AB276" s="16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44"/>
    </row>
    <row r="277" spans="1:43" s="19" customFormat="1">
      <c r="A277" s="11"/>
      <c r="B277" s="11"/>
      <c r="C277" s="12"/>
      <c r="D277" s="35"/>
      <c r="E277" s="14"/>
      <c r="F277" s="15"/>
      <c r="G277" s="377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8"/>
      <c r="S277" s="18"/>
      <c r="T277" s="18"/>
      <c r="U277" s="18"/>
      <c r="V277" s="18"/>
      <c r="W277" s="18"/>
      <c r="X277" s="16"/>
      <c r="Y277" s="385"/>
      <c r="Z277" s="16"/>
      <c r="AA277" s="16"/>
      <c r="AB277" s="16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44"/>
    </row>
    <row r="278" spans="1:43" s="19" customFormat="1">
      <c r="A278" s="11"/>
      <c r="B278" s="11"/>
      <c r="C278" s="12"/>
      <c r="D278" s="35"/>
      <c r="E278" s="14"/>
      <c r="F278" s="15"/>
      <c r="G278" s="377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8"/>
      <c r="S278" s="18"/>
      <c r="T278" s="18"/>
      <c r="U278" s="18"/>
      <c r="V278" s="18"/>
      <c r="W278" s="18"/>
      <c r="X278" s="16"/>
      <c r="Y278" s="385"/>
      <c r="Z278" s="16"/>
      <c r="AA278" s="16"/>
      <c r="AB278" s="16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44"/>
    </row>
    <row r="279" spans="1:43" s="19" customFormat="1">
      <c r="A279" s="11"/>
      <c r="B279" s="11"/>
      <c r="C279" s="12"/>
      <c r="D279" s="35"/>
      <c r="E279" s="14"/>
      <c r="F279" s="15"/>
      <c r="G279" s="377"/>
      <c r="H279" s="16"/>
      <c r="I279" s="17"/>
      <c r="J279" s="17"/>
      <c r="K279" s="17"/>
      <c r="L279" s="17"/>
      <c r="M279" s="17"/>
      <c r="N279" s="17"/>
      <c r="O279" s="17"/>
      <c r="P279" s="17"/>
      <c r="Q279" s="16"/>
      <c r="R279" s="18"/>
      <c r="S279" s="18"/>
      <c r="T279" s="18"/>
      <c r="U279" s="18"/>
      <c r="V279" s="18"/>
      <c r="W279" s="18"/>
      <c r="X279" s="16"/>
      <c r="Y279" s="16"/>
      <c r="Z279" s="16"/>
      <c r="AA279" s="16"/>
      <c r="AB279" s="16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44"/>
    </row>
    <row r="280" spans="1:43" s="19" customFormat="1">
      <c r="A280" s="10"/>
      <c r="B280" s="11"/>
      <c r="C280" s="12"/>
      <c r="D280" s="35"/>
      <c r="E280" s="14"/>
      <c r="F280" s="15"/>
      <c r="G280" s="377"/>
      <c r="H280" s="16"/>
      <c r="I280" s="17"/>
      <c r="J280" s="17"/>
      <c r="K280" s="17"/>
      <c r="L280" s="17"/>
      <c r="M280" s="17"/>
      <c r="N280" s="17"/>
      <c r="O280" s="17"/>
      <c r="P280" s="17"/>
      <c r="Q280" s="16"/>
      <c r="R280" s="18"/>
      <c r="S280" s="18"/>
      <c r="T280" s="18"/>
      <c r="U280" s="18"/>
      <c r="V280" s="18"/>
      <c r="W280" s="18"/>
      <c r="X280" s="16"/>
      <c r="Y280" s="16">
        <f>I279-X279</f>
        <v>0</v>
      </c>
      <c r="Z280" s="16"/>
      <c r="AA280" s="16"/>
      <c r="AB280" s="16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44"/>
    </row>
    <row r="281" spans="1:43" s="19" customFormat="1">
      <c r="A281" s="10"/>
      <c r="B281" s="11"/>
      <c r="C281" s="12"/>
      <c r="D281" s="35"/>
      <c r="E281" s="14"/>
      <c r="F281" s="15"/>
      <c r="G281" s="377"/>
      <c r="H281" s="16"/>
      <c r="I281" s="17"/>
      <c r="J281" s="17"/>
      <c r="K281" s="17"/>
      <c r="L281" s="17"/>
      <c r="M281" s="17"/>
      <c r="N281" s="17"/>
      <c r="O281" s="17"/>
      <c r="P281" s="17"/>
      <c r="Q281" s="16"/>
      <c r="R281" s="18"/>
      <c r="S281" s="18"/>
      <c r="T281" s="18"/>
      <c r="U281" s="18"/>
      <c r="V281" s="18"/>
      <c r="W281" s="18"/>
      <c r="X281" s="16"/>
      <c r="Y281" s="16"/>
      <c r="Z281" s="16"/>
      <c r="AA281" s="16"/>
      <c r="AB281" s="16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44"/>
    </row>
    <row r="282" spans="1:43" s="19" customFormat="1">
      <c r="A282" s="10"/>
      <c r="B282" s="11"/>
      <c r="C282" s="12"/>
      <c r="D282" s="13"/>
      <c r="E282" s="14"/>
      <c r="F282" s="15"/>
      <c r="G282" s="377"/>
      <c r="H282" s="16"/>
      <c r="I282" s="17"/>
      <c r="J282" s="17"/>
      <c r="K282" s="17"/>
      <c r="L282" s="17"/>
      <c r="M282" s="17"/>
      <c r="N282" s="17"/>
      <c r="O282" s="17"/>
      <c r="P282" s="17"/>
      <c r="Q282" s="16"/>
      <c r="R282" s="18"/>
      <c r="S282" s="18"/>
      <c r="T282" s="18"/>
      <c r="U282" s="18"/>
      <c r="V282" s="18"/>
      <c r="W282" s="18"/>
      <c r="X282" s="16"/>
      <c r="Y282" s="16"/>
      <c r="Z282" s="16"/>
      <c r="AA282" s="16"/>
      <c r="AB282" s="16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44"/>
    </row>
    <row r="283" spans="1:43">
      <c r="A283" s="530" t="s">
        <v>11</v>
      </c>
      <c r="B283" s="531"/>
      <c r="C283" s="531"/>
      <c r="D283" s="531"/>
      <c r="E283" s="531"/>
      <c r="F283" s="532"/>
      <c r="G283" s="532"/>
      <c r="H283" s="23">
        <f>SUM(H2:H282)</f>
        <v>842776.51559917291</v>
      </c>
      <c r="I283" s="23">
        <f>SUM(I2:I282)</f>
        <v>8070.8832061628764</v>
      </c>
      <c r="J283" s="23">
        <f t="shared" ref="J283:T283" si="35">SUM(J2:J282)</f>
        <v>0</v>
      </c>
      <c r="K283" s="23">
        <f t="shared" si="35"/>
        <v>0</v>
      </c>
      <c r="L283" s="23">
        <f t="shared" si="35"/>
        <v>0</v>
      </c>
      <c r="M283" s="23">
        <f t="shared" si="35"/>
        <v>82343</v>
      </c>
      <c r="N283" s="23">
        <f t="shared" si="35"/>
        <v>29.45</v>
      </c>
      <c r="O283" s="23">
        <f t="shared" si="35"/>
        <v>57.01</v>
      </c>
      <c r="P283" s="23">
        <f t="shared" si="35"/>
        <v>223</v>
      </c>
      <c r="Q283" s="23">
        <f t="shared" si="35"/>
        <v>0</v>
      </c>
      <c r="R283" s="23">
        <f t="shared" si="35"/>
        <v>0</v>
      </c>
      <c r="S283" s="23">
        <f t="shared" si="35"/>
        <v>0</v>
      </c>
      <c r="T283" s="23">
        <f t="shared" si="35"/>
        <v>49518.920658925781</v>
      </c>
      <c r="U283" s="177">
        <f t="shared" ref="U283:AM283" si="36">SUM(U2:U282)</f>
        <v>447612.39915068663</v>
      </c>
      <c r="V283" s="23">
        <f t="shared" si="36"/>
        <v>5645.9144227201032</v>
      </c>
      <c r="W283" s="177">
        <f t="shared" si="36"/>
        <v>274725.80343937589</v>
      </c>
      <c r="X283" s="23">
        <f t="shared" si="36"/>
        <v>0</v>
      </c>
      <c r="Y283" s="23">
        <f t="shared" si="36"/>
        <v>127.7</v>
      </c>
      <c r="Z283" s="23">
        <f t="shared" si="36"/>
        <v>0</v>
      </c>
      <c r="AA283" s="23">
        <f t="shared" si="36"/>
        <v>0</v>
      </c>
      <c r="AB283" s="23">
        <f t="shared" si="36"/>
        <v>4002.7976801393993</v>
      </c>
      <c r="AC283" s="177">
        <f t="shared" si="36"/>
        <v>1143296.174760001</v>
      </c>
      <c r="AD283" s="23">
        <f t="shared" si="36"/>
        <v>2931.463717167278</v>
      </c>
      <c r="AE283" s="177">
        <f t="shared" si="36"/>
        <v>762580.48092682811</v>
      </c>
      <c r="AF283" s="23">
        <f t="shared" si="36"/>
        <v>695.68091200000003</v>
      </c>
      <c r="AG283" s="177">
        <f t="shared" si="36"/>
        <v>4009.698928275564</v>
      </c>
      <c r="AH283" s="23">
        <f t="shared" si="36"/>
        <v>15527.819583018332</v>
      </c>
      <c r="AI283" s="177">
        <f t="shared" si="36"/>
        <v>1788225.1596608078</v>
      </c>
      <c r="AJ283" s="23">
        <f t="shared" si="36"/>
        <v>3206.5942180484235</v>
      </c>
      <c r="AK283" s="177">
        <f t="shared" si="36"/>
        <v>1500626.8513951376</v>
      </c>
      <c r="AL283" s="23">
        <f t="shared" si="36"/>
        <v>44107.804754015044</v>
      </c>
      <c r="AM283" s="177">
        <f t="shared" si="36"/>
        <v>4851857.5921275737</v>
      </c>
      <c r="AN283" s="475">
        <f>SUM(AN2:AN282)-AP283</f>
        <v>981066.39970991015</v>
      </c>
      <c r="AO283" s="84"/>
      <c r="AP283" s="143">
        <f>AP59+AP72+AP82+AP94+AP100+AP133+AQ203</f>
        <v>5383103.4804613153</v>
      </c>
      <c r="AQ283" s="24" t="s">
        <v>53</v>
      </c>
    </row>
    <row r="285" spans="1:43" s="211" customFormat="1" ht="11.25">
      <c r="A285" s="528" t="s">
        <v>14</v>
      </c>
      <c r="B285" s="528"/>
      <c r="C285" s="528"/>
      <c r="D285" s="528"/>
      <c r="E285" s="528"/>
      <c r="F285" s="528"/>
      <c r="G285" s="210"/>
      <c r="I285" s="212">
        <f>H283-I283</f>
        <v>834705.63239301008</v>
      </c>
      <c r="J285" s="212"/>
      <c r="K285" s="212"/>
      <c r="L285" s="212"/>
      <c r="M285" s="212"/>
      <c r="N285" s="212"/>
      <c r="O285" s="212"/>
      <c r="P285" s="212"/>
      <c r="AF285" s="212">
        <f>AD283+AF283</f>
        <v>3627.1446291672783</v>
      </c>
      <c r="AL285" s="210"/>
      <c r="AM285" s="210"/>
    </row>
    <row r="286" spans="1:43">
      <c r="A286" s="529" t="s">
        <v>15</v>
      </c>
      <c r="B286" s="529"/>
      <c r="C286" s="529"/>
      <c r="D286" s="529"/>
      <c r="E286" s="529"/>
      <c r="F286" s="529"/>
      <c r="G286" s="26"/>
      <c r="AL286" s="25"/>
      <c r="AM286" s="25"/>
    </row>
    <row r="287" spans="1:43">
      <c r="AL287" s="25"/>
      <c r="AM287" s="25"/>
    </row>
    <row r="288" spans="1:43">
      <c r="G288" s="27"/>
      <c r="H288" s="26"/>
      <c r="AL288" s="25"/>
      <c r="AM288" s="25"/>
    </row>
    <row r="289" spans="2:41">
      <c r="H289" s="26"/>
      <c r="I289" s="26"/>
      <c r="J289" s="26"/>
      <c r="K289" s="26"/>
      <c r="L289" s="26"/>
      <c r="M289" s="26"/>
      <c r="N289" s="26"/>
      <c r="O289" s="26"/>
      <c r="P289" s="26"/>
      <c r="AL289" s="25"/>
      <c r="AM289" s="25"/>
    </row>
    <row r="290" spans="2:41">
      <c r="AL290" s="25"/>
      <c r="AM290" s="25"/>
      <c r="AN290" s="29"/>
      <c r="AO290" s="29"/>
    </row>
    <row r="291" spans="2:41">
      <c r="AL291" s="25"/>
      <c r="AM291" s="25"/>
      <c r="AN291" s="29"/>
      <c r="AO291" s="29"/>
    </row>
    <row r="292" spans="2:41">
      <c r="B292" s="24">
        <v>1</v>
      </c>
      <c r="AL292" s="25"/>
      <c r="AM292" s="25"/>
      <c r="AN292" s="29"/>
      <c r="AO292" s="29"/>
    </row>
    <row r="293" spans="2:41">
      <c r="AL293" s="25"/>
      <c r="AM293" s="25"/>
      <c r="AN293" s="29"/>
      <c r="AO293" s="29"/>
    </row>
    <row r="294" spans="2:41">
      <c r="AL294" s="25"/>
      <c r="AM294" s="25"/>
      <c r="AN294" s="29"/>
      <c r="AO294" s="29"/>
    </row>
    <row r="295" spans="2:41">
      <c r="AL295" s="25"/>
      <c r="AM295" s="25"/>
      <c r="AN295" s="29"/>
      <c r="AO295" s="29"/>
    </row>
    <row r="296" spans="2:41">
      <c r="AL296" s="25"/>
      <c r="AM296" s="25"/>
      <c r="AN296" s="29"/>
      <c r="AO296" s="29"/>
    </row>
    <row r="297" spans="2:41">
      <c r="AL297" s="25"/>
      <c r="AM297" s="25"/>
      <c r="AN297" s="29"/>
      <c r="AO297" s="29"/>
    </row>
    <row r="298" spans="2:41">
      <c r="AL298" s="25"/>
      <c r="AM298" s="25"/>
      <c r="AN298" s="29"/>
      <c r="AO298" s="29"/>
    </row>
    <row r="299" spans="2:41">
      <c r="AL299" s="25"/>
      <c r="AM299" s="25"/>
      <c r="AN299" s="29"/>
      <c r="AO299" s="29"/>
    </row>
    <row r="300" spans="2:41">
      <c r="AL300" s="25"/>
      <c r="AM300" s="25"/>
      <c r="AN300" s="29"/>
      <c r="AO300" s="29"/>
    </row>
    <row r="301" spans="2:41">
      <c r="E301" s="27"/>
      <c r="F301" s="42"/>
      <c r="AL301" s="25"/>
      <c r="AM301" s="25"/>
      <c r="AN301" s="29"/>
      <c r="AO301" s="29"/>
    </row>
    <row r="302" spans="2:41">
      <c r="E302" s="27"/>
      <c r="AL302" s="25"/>
      <c r="AM302" s="25"/>
      <c r="AN302" s="29"/>
      <c r="AO302" s="29"/>
    </row>
    <row r="303" spans="2:41">
      <c r="AL303" s="25"/>
      <c r="AM303" s="25"/>
    </row>
    <row r="304" spans="2:41" ht="12.75" customHeight="1">
      <c r="D304" s="527" t="s">
        <v>12</v>
      </c>
      <c r="E304" s="527"/>
      <c r="F304" s="527"/>
      <c r="G304" s="527"/>
      <c r="AM304" s="25"/>
      <c r="AN304" s="25"/>
      <c r="AO304" s="25"/>
    </row>
    <row r="305" spans="4:7" ht="12.75" customHeight="1">
      <c r="D305" s="527"/>
      <c r="E305" s="527"/>
      <c r="F305" s="527"/>
      <c r="G305" s="527"/>
    </row>
    <row r="306" spans="4:7" ht="12.75" customHeight="1">
      <c r="D306" s="527"/>
      <c r="E306" s="527"/>
      <c r="F306" s="527"/>
      <c r="G306" s="527"/>
    </row>
    <row r="307" spans="4:7" ht="12.75" customHeight="1">
      <c r="D307" s="527"/>
      <c r="E307" s="527"/>
      <c r="F307" s="527"/>
      <c r="G307" s="527"/>
    </row>
    <row r="308" spans="4:7" ht="12.75" customHeight="1">
      <c r="D308" s="527"/>
      <c r="E308" s="527"/>
      <c r="F308" s="527"/>
      <c r="G308" s="527"/>
    </row>
    <row r="311" spans="4:7" ht="12.75" customHeight="1">
      <c r="D311" s="527" t="s">
        <v>13</v>
      </c>
      <c r="E311" s="527"/>
      <c r="F311" s="527"/>
      <c r="G311" s="527"/>
    </row>
    <row r="312" spans="4:7" ht="12.75" customHeight="1">
      <c r="D312" s="527"/>
      <c r="E312" s="527"/>
      <c r="F312" s="527"/>
      <c r="G312" s="527"/>
    </row>
    <row r="313" spans="4:7" ht="12.75" customHeight="1">
      <c r="D313" s="527"/>
      <c r="E313" s="527"/>
      <c r="F313" s="527"/>
      <c r="G313" s="527"/>
    </row>
    <row r="314" spans="4:7" ht="12.75" customHeight="1">
      <c r="D314" s="527"/>
      <c r="E314" s="527"/>
      <c r="F314" s="527"/>
      <c r="G314" s="527"/>
    </row>
    <row r="315" spans="4:7">
      <c r="D315" s="527"/>
      <c r="E315" s="527"/>
      <c r="F315" s="527"/>
      <c r="G315" s="527"/>
    </row>
  </sheetData>
  <mergeCells count="297">
    <mergeCell ref="F190:F192"/>
    <mergeCell ref="F196:F199"/>
    <mergeCell ref="F203:F207"/>
    <mergeCell ref="F208:F209"/>
    <mergeCell ref="AO106:AO109"/>
    <mergeCell ref="F11:F14"/>
    <mergeCell ref="F15:F18"/>
    <mergeCell ref="F19:F22"/>
    <mergeCell ref="F30:F31"/>
    <mergeCell ref="F33:F34"/>
    <mergeCell ref="F36:F37"/>
    <mergeCell ref="F39:F40"/>
    <mergeCell ref="F42:F43"/>
    <mergeCell ref="F45:F46"/>
    <mergeCell ref="F48:F49"/>
    <mergeCell ref="F51:F52"/>
    <mergeCell ref="F54:F55"/>
    <mergeCell ref="F99:F102"/>
    <mergeCell ref="F106:F109"/>
    <mergeCell ref="R35:T35"/>
    <mergeCell ref="U44:Z44"/>
    <mergeCell ref="K47:Q47"/>
    <mergeCell ref="U47:Z47"/>
    <mergeCell ref="R53:T53"/>
    <mergeCell ref="AQ203:AQ209"/>
    <mergeCell ref="AP208:AP209"/>
    <mergeCell ref="AQ167:AQ174"/>
    <mergeCell ref="H167:J167"/>
    <mergeCell ref="K167:Q167"/>
    <mergeCell ref="U167:Z167"/>
    <mergeCell ref="AA167:AI167"/>
    <mergeCell ref="AL167:AN167"/>
    <mergeCell ref="R167:T167"/>
    <mergeCell ref="K196:Q196"/>
    <mergeCell ref="AQ113:AQ122"/>
    <mergeCell ref="AL113:AN114"/>
    <mergeCell ref="AC113:AI114"/>
    <mergeCell ref="W113:AB114"/>
    <mergeCell ref="Q113:V114"/>
    <mergeCell ref="K113:P114"/>
    <mergeCell ref="AP113:AP117"/>
    <mergeCell ref="F213:F216"/>
    <mergeCell ref="G213:G216"/>
    <mergeCell ref="AJ213:AK216"/>
    <mergeCell ref="AO213:AO216"/>
    <mergeCell ref="AP213:AP216"/>
    <mergeCell ref="H213:J213"/>
    <mergeCell ref="K213:Q213"/>
    <mergeCell ref="U213:Z213"/>
    <mergeCell ref="AA213:AI213"/>
    <mergeCell ref="R213:T213"/>
    <mergeCell ref="AL213:AN213"/>
    <mergeCell ref="F113:F117"/>
    <mergeCell ref="F118:F122"/>
    <mergeCell ref="F126:F129"/>
    <mergeCell ref="F133:F136"/>
    <mergeCell ref="F137:F143"/>
    <mergeCell ref="F147:F148"/>
    <mergeCell ref="H113:J114"/>
    <mergeCell ref="G133:G143"/>
    <mergeCell ref="AJ133:AK143"/>
    <mergeCell ref="AO133:AO143"/>
    <mergeCell ref="AP140:AP143"/>
    <mergeCell ref="AP137:AP139"/>
    <mergeCell ref="AP133:AP136"/>
    <mergeCell ref="AQ137:AQ143"/>
    <mergeCell ref="A213:A216"/>
    <mergeCell ref="A185:A192"/>
    <mergeCell ref="G185:G192"/>
    <mergeCell ref="AJ190:AK192"/>
    <mergeCell ref="AP190:AP192"/>
    <mergeCell ref="AO190:AO192"/>
    <mergeCell ref="AQ185:AQ192"/>
    <mergeCell ref="A196:A199"/>
    <mergeCell ref="G196:G199"/>
    <mergeCell ref="AJ196:AK199"/>
    <mergeCell ref="AO196:AO199"/>
    <mergeCell ref="AP196:AP199"/>
    <mergeCell ref="H196:J196"/>
    <mergeCell ref="AJ152:AK154"/>
    <mergeCell ref="AJ158:AK163"/>
    <mergeCell ref="G158:G163"/>
    <mergeCell ref="AQ220:AQ227"/>
    <mergeCell ref="AL220:AN221"/>
    <mergeCell ref="AL224:AN224"/>
    <mergeCell ref="H224:J224"/>
    <mergeCell ref="K224:Q224"/>
    <mergeCell ref="R224:T224"/>
    <mergeCell ref="U224:Z224"/>
    <mergeCell ref="AA224:AI224"/>
    <mergeCell ref="H220:J221"/>
    <mergeCell ref="K220:Q221"/>
    <mergeCell ref="R220:T221"/>
    <mergeCell ref="U220:Z221"/>
    <mergeCell ref="AA220:AI221"/>
    <mergeCell ref="AP118:AP122"/>
    <mergeCell ref="AO152:AO154"/>
    <mergeCell ref="AP152:AP154"/>
    <mergeCell ref="A220:A227"/>
    <mergeCell ref="G220:G227"/>
    <mergeCell ref="AJ220:AK227"/>
    <mergeCell ref="AO220:AO227"/>
    <mergeCell ref="AP220:AP223"/>
    <mergeCell ref="AP224:AP227"/>
    <mergeCell ref="F220:F223"/>
    <mergeCell ref="F224:F227"/>
    <mergeCell ref="U196:Z196"/>
    <mergeCell ref="AA196:AI196"/>
    <mergeCell ref="AL196:AN196"/>
    <mergeCell ref="F152:F154"/>
    <mergeCell ref="A203:A209"/>
    <mergeCell ref="G203:G209"/>
    <mergeCell ref="AJ203:AK209"/>
    <mergeCell ref="AO203:AO209"/>
    <mergeCell ref="R196:T196"/>
    <mergeCell ref="AP203:AP207"/>
    <mergeCell ref="F158:F163"/>
    <mergeCell ref="F167:F170"/>
    <mergeCell ref="F171:F174"/>
    <mergeCell ref="G152:G154"/>
    <mergeCell ref="AP147:AP148"/>
    <mergeCell ref="G147:G148"/>
    <mergeCell ref="AJ185:AK189"/>
    <mergeCell ref="A152:A154"/>
    <mergeCell ref="A147:A148"/>
    <mergeCell ref="A126:A129"/>
    <mergeCell ref="G126:G129"/>
    <mergeCell ref="A158:A163"/>
    <mergeCell ref="AP178:AP181"/>
    <mergeCell ref="AO147:AO148"/>
    <mergeCell ref="AO185:AO189"/>
    <mergeCell ref="AP185:AP189"/>
    <mergeCell ref="F178:F181"/>
    <mergeCell ref="F185:F189"/>
    <mergeCell ref="G65:G67"/>
    <mergeCell ref="G106:G109"/>
    <mergeCell ref="AJ106:AK109"/>
    <mergeCell ref="AP106:AP109"/>
    <mergeCell ref="AO65:AO67"/>
    <mergeCell ref="AO100:AO102"/>
    <mergeCell ref="AL26:AN26"/>
    <mergeCell ref="AP26:AP28"/>
    <mergeCell ref="F27:F28"/>
    <mergeCell ref="AP65:AP67"/>
    <mergeCell ref="F59:F61"/>
    <mergeCell ref="G59:G61"/>
    <mergeCell ref="AP59:AP61"/>
    <mergeCell ref="AO59:AO61"/>
    <mergeCell ref="K59:P59"/>
    <mergeCell ref="F65:F67"/>
    <mergeCell ref="R50:T50"/>
    <mergeCell ref="R47:T47"/>
    <mergeCell ref="R44:T44"/>
    <mergeCell ref="R41:T41"/>
    <mergeCell ref="A106:A109"/>
    <mergeCell ref="AP100:AP102"/>
    <mergeCell ref="A71:A77"/>
    <mergeCell ref="A81:A89"/>
    <mergeCell ref="F81:F89"/>
    <mergeCell ref="G81:G89"/>
    <mergeCell ref="A93:A95"/>
    <mergeCell ref="F93:F95"/>
    <mergeCell ref="G93:G95"/>
    <mergeCell ref="AO94:AO95"/>
    <mergeCell ref="AP94:AP95"/>
    <mergeCell ref="AO82:AO89"/>
    <mergeCell ref="G99:G102"/>
    <mergeCell ref="A99:A102"/>
    <mergeCell ref="H32:J32"/>
    <mergeCell ref="H35:J35"/>
    <mergeCell ref="H38:J38"/>
    <mergeCell ref="H26:J26"/>
    <mergeCell ref="K26:Q26"/>
    <mergeCell ref="R26:T26"/>
    <mergeCell ref="U26:Z26"/>
    <mergeCell ref="AA26:AI26"/>
    <mergeCell ref="A5:A7"/>
    <mergeCell ref="AA11:AI11"/>
    <mergeCell ref="F5:F7"/>
    <mergeCell ref="G5:G7"/>
    <mergeCell ref="AJ5:AK7"/>
    <mergeCell ref="AP5:AP7"/>
    <mergeCell ref="AO5:AO7"/>
    <mergeCell ref="AL15:AN15"/>
    <mergeCell ref="AL11:AN11"/>
    <mergeCell ref="K29:Q29"/>
    <mergeCell ref="R29:T29"/>
    <mergeCell ref="R15:T15"/>
    <mergeCell ref="R11:T11"/>
    <mergeCell ref="H29:J29"/>
    <mergeCell ref="A133:A136"/>
    <mergeCell ref="A178:A181"/>
    <mergeCell ref="G178:G181"/>
    <mergeCell ref="AJ178:AK181"/>
    <mergeCell ref="AP158:AP163"/>
    <mergeCell ref="AO126:AO129"/>
    <mergeCell ref="A113:A122"/>
    <mergeCell ref="Q59:V59"/>
    <mergeCell ref="W59:AB59"/>
    <mergeCell ref="AC59:AI59"/>
    <mergeCell ref="H59:J59"/>
    <mergeCell ref="AJ59:AK61"/>
    <mergeCell ref="A167:A174"/>
    <mergeCell ref="AP167:AP170"/>
    <mergeCell ref="AJ167:AK174"/>
    <mergeCell ref="AO167:AO174"/>
    <mergeCell ref="G167:G174"/>
    <mergeCell ref="AP82:AP89"/>
    <mergeCell ref="AP72:AP77"/>
    <mergeCell ref="AP126:AP129"/>
    <mergeCell ref="G113:G122"/>
    <mergeCell ref="AJ113:AK122"/>
    <mergeCell ref="AO113:AO122"/>
    <mergeCell ref="AP171:AP174"/>
    <mergeCell ref="A26:A55"/>
    <mergeCell ref="G26:G55"/>
    <mergeCell ref="AJ26:AK55"/>
    <mergeCell ref="AO26:AO55"/>
    <mergeCell ref="AJ11:AK22"/>
    <mergeCell ref="J2:Q2"/>
    <mergeCell ref="AO178:AO181"/>
    <mergeCell ref="D311:G315"/>
    <mergeCell ref="A285:F285"/>
    <mergeCell ref="A286:F286"/>
    <mergeCell ref="D304:G308"/>
    <mergeCell ref="A283:G283"/>
    <mergeCell ref="F71:F77"/>
    <mergeCell ref="G71:G77"/>
    <mergeCell ref="AO72:AO77"/>
    <mergeCell ref="A244:AN244"/>
    <mergeCell ref="A65:A67"/>
    <mergeCell ref="A137:A143"/>
    <mergeCell ref="AO158:AO163"/>
    <mergeCell ref="AO11:AO22"/>
    <mergeCell ref="U11:Z11"/>
    <mergeCell ref="K15:Q15"/>
    <mergeCell ref="U15:Z15"/>
    <mergeCell ref="AA15:AI15"/>
    <mergeCell ref="K44:Q44"/>
    <mergeCell ref="AQ11:AQ22"/>
    <mergeCell ref="AP11:AP14"/>
    <mergeCell ref="AP15:AP18"/>
    <mergeCell ref="AP29:AP31"/>
    <mergeCell ref="AP32:AP34"/>
    <mergeCell ref="AP35:AP37"/>
    <mergeCell ref="AP38:AP40"/>
    <mergeCell ref="AP41:AP43"/>
    <mergeCell ref="AP44:AP46"/>
    <mergeCell ref="AQ26:AQ55"/>
    <mergeCell ref="U53:Z53"/>
    <mergeCell ref="AP47:AP49"/>
    <mergeCell ref="AP50:AP52"/>
    <mergeCell ref="AP53:AP55"/>
    <mergeCell ref="H11:J11"/>
    <mergeCell ref="H15:J15"/>
    <mergeCell ref="K11:Q11"/>
    <mergeCell ref="AP19:AP22"/>
    <mergeCell ref="A11:A22"/>
    <mergeCell ref="G11:G22"/>
    <mergeCell ref="AA44:AI44"/>
    <mergeCell ref="H41:J41"/>
    <mergeCell ref="H44:J44"/>
    <mergeCell ref="H47:J47"/>
    <mergeCell ref="H50:J50"/>
    <mergeCell ref="H53:J53"/>
    <mergeCell ref="AA50:AI50"/>
    <mergeCell ref="AA53:AI53"/>
    <mergeCell ref="K32:Q32"/>
    <mergeCell ref="K35:Q35"/>
    <mergeCell ref="K38:Q38"/>
    <mergeCell ref="U38:Z38"/>
    <mergeCell ref="K41:Q41"/>
    <mergeCell ref="U41:Z41"/>
    <mergeCell ref="AA41:AI41"/>
    <mergeCell ref="R38:T38"/>
    <mergeCell ref="AA47:AI47"/>
    <mergeCell ref="R32:T32"/>
    <mergeCell ref="A59:A61"/>
    <mergeCell ref="AL53:AN53"/>
    <mergeCell ref="AL50:AN50"/>
    <mergeCell ref="AL29:AN29"/>
    <mergeCell ref="AL32:AN32"/>
    <mergeCell ref="AL35:AN35"/>
    <mergeCell ref="AL38:AN38"/>
    <mergeCell ref="AL41:AN41"/>
    <mergeCell ref="AL44:AN44"/>
    <mergeCell ref="AL47:AN47"/>
    <mergeCell ref="U35:Z35"/>
    <mergeCell ref="U32:Z32"/>
    <mergeCell ref="U29:Z29"/>
    <mergeCell ref="AA29:AI29"/>
    <mergeCell ref="AA32:AI32"/>
    <mergeCell ref="AA35:AI35"/>
    <mergeCell ref="AA38:AI38"/>
    <mergeCell ref="K50:Q50"/>
    <mergeCell ref="U50:Z50"/>
    <mergeCell ref="K53:Q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2026-09-06T10:41:04Z</dcterms:modified>
</cp:coreProperties>
</file>