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9" sheetId="5" r:id="rId1"/>
    <sheet name="121" sheetId="6" r:id="rId2"/>
  </sheets>
  <calcPr calcId="125725"/>
</workbook>
</file>

<file path=xl/calcChain.xml><?xml version="1.0" encoding="utf-8"?>
<calcChain xmlns="http://schemas.openxmlformats.org/spreadsheetml/2006/main">
  <c r="Z138" i="5"/>
  <c r="X138"/>
  <c r="W138"/>
  <c r="V138"/>
  <c r="U138"/>
  <c r="L138"/>
  <c r="K138"/>
  <c r="AC54"/>
  <c r="AC53"/>
  <c r="AC52"/>
  <c r="AC51"/>
  <c r="AC50"/>
  <c r="AE50" l="1"/>
  <c r="AC81"/>
  <c r="AC80"/>
  <c r="AC79"/>
  <c r="AC78"/>
  <c r="AC77"/>
  <c r="AC76"/>
  <c r="O138"/>
  <c r="P138"/>
  <c r="M138"/>
  <c r="T72"/>
  <c r="T71"/>
  <c r="T70"/>
  <c r="AE76" l="1"/>
  <c r="AC71"/>
  <c r="AC72"/>
  <c r="AC70"/>
  <c r="I60"/>
  <c r="I59"/>
  <c r="AE70" l="1"/>
  <c r="AC66"/>
  <c r="AC65"/>
  <c r="AC39"/>
  <c r="AC38"/>
  <c r="AC48"/>
  <c r="AC47"/>
  <c r="AC46"/>
  <c r="AC45"/>
  <c r="AC44"/>
  <c r="AC29"/>
  <c r="AC30"/>
  <c r="AC33"/>
  <c r="AC32"/>
  <c r="AC31"/>
  <c r="AC28"/>
  <c r="AC27"/>
  <c r="AC26"/>
  <c r="AC17"/>
  <c r="AC18"/>
  <c r="AC19"/>
  <c r="AC20"/>
  <c r="AC21"/>
  <c r="AC16"/>
  <c r="AE65" l="1"/>
  <c r="AE38"/>
  <c r="AE44"/>
  <c r="AE26"/>
  <c r="AE16"/>
  <c r="AC59"/>
  <c r="AC61"/>
  <c r="AC60"/>
  <c r="AC58"/>
  <c r="Q9"/>
  <c r="Q138" s="1"/>
  <c r="AE138" l="1"/>
  <c r="AE58"/>
  <c r="E15" i="6"/>
  <c r="E14"/>
  <c r="D14"/>
  <c r="C14"/>
  <c r="H14"/>
  <c r="H13"/>
  <c r="F13"/>
  <c r="E13"/>
  <c r="D13"/>
  <c r="C13"/>
  <c r="B13"/>
  <c r="AC9" i="5" l="1"/>
  <c r="E9" l="1"/>
  <c r="AC10"/>
  <c r="AC11"/>
  <c r="AC138" l="1"/>
  <c r="AE9"/>
  <c r="J138" l="1"/>
  <c r="R138"/>
  <c r="S138"/>
  <c r="T138"/>
  <c r="Y138"/>
  <c r="AA138"/>
  <c r="AB138"/>
  <c r="I138" l="1"/>
  <c r="N138"/>
  <c r="H138" l="1"/>
  <c r="G138"/>
</calcChain>
</file>

<file path=xl/sharedStrings.xml><?xml version="1.0" encoding="utf-8"?>
<sst xmlns="http://schemas.openxmlformats.org/spreadsheetml/2006/main" count="300" uniqueCount="142">
  <si>
    <t>αΑ</t>
  </si>
  <si>
    <t>αρ. συμβολ</t>
  </si>
  <si>
    <t>ημερο μηνία</t>
  </si>
  <si>
    <t>πράξη</t>
  </si>
  <si>
    <t>ποσό πράξης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</si>
  <si>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</si>
  <si>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</si>
  <si>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</si>
  <si>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</si>
  <si>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</si>
  <si>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</si>
  <si>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</si>
  <si>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</si>
  <si>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</si>
  <si>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</si>
  <si>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κ-15 ελέγχου ΤΑΝ</t>
  </si>
  <si>
    <t>κ-17 ελέγχου ΤΑΝ</t>
  </si>
  <si>
    <t>κ-15 βάσει  zηλ</t>
  </si>
  <si>
    <t>κ-17 βάσει  zηλ</t>
  </si>
  <si>
    <t>Λιμενάρια</t>
  </si>
  <si>
    <t>219-55</t>
  </si>
  <si>
    <t>διανομή = 6.000.000δρχ</t>
  </si>
  <si>
    <t>ΔΕΝ</t>
  </si>
  <si>
    <t>219-6</t>
  </si>
  <si>
    <t>διανομή = 1.082.160δρχ</t>
  </si>
  <si>
    <t>Μαριές Θάσου</t>
  </si>
  <si>
    <t>ΑΓΑΠΕ = ουδεμία υποχρέωση &amp; καμία ''ΤΟΓΚΑ'' στο χτές</t>
  </si>
  <si>
    <t>αγοραπωλησία</t>
  </si>
  <si>
    <t>;;???;;;;</t>
  </si>
  <si>
    <t>;;???;;;</t>
  </si>
  <si>
    <t xml:space="preserve">διανομή   </t>
  </si>
  <si>
    <t>Θεολόγος</t>
  </si>
  <si>
    <t>διανομή</t>
  </si>
  <si>
    <t>Πρινος</t>
  </si>
  <si>
    <t>σύσταση καθέτου &amp; διανομή &amp; κανονισμόςχρήσης</t>
  </si>
  <si>
    <t>;;???;;</t>
  </si>
  <si>
    <t xml:space="preserve">έρχεται </t>
  </si>
  <si>
    <t>διανομή [3.028.344δρχ</t>
  </si>
  <si>
    <t>διανομή [41.667.300</t>
  </si>
  <si>
    <t>διανομή [2.654.520</t>
  </si>
  <si>
    <t>ΤΣΕΚ</t>
  </si>
  <si>
    <t>ονομα</t>
  </si>
  <si>
    <t>σαλταρηςΠαναγιωτης</t>
  </si>
  <si>
    <t>σαλταρηςΝικολαος</t>
  </si>
  <si>
    <t>σαλταρηςΓεωργιος</t>
  </si>
  <si>
    <t>σαλταρηΑννα</t>
  </si>
  <si>
    <t>σαλταρηΣωτηρια</t>
  </si>
  <si>
    <t>φόρος</t>
  </si>
  <si>
    <t xml:space="preserve"> Όταν σε διανοµή κοινής περιουσίας οι µερίδες δεν είναι ίσες και δεν καταβάλλεται τίµηµα για τη διαφορά , γι αυτήν οφείλεται ο πόρος του Ταµείου Νοµικών 0,65%.</t>
  </si>
  <si>
    <t>διανομή [54.514,54 &amp; 54.474,55</t>
  </si>
  <si>
    <t>διανομή [52.747,66 &amp; 7.650,36</t>
  </si>
  <si>
    <t>διανομή [32.236,88 &amp; 25.791,74</t>
  </si>
  <si>
    <t>ΔΟΛΟΣ</t>
  </si>
  <si>
    <t>οριζόντιος ΣΥΣΤΑΣΗ</t>
  </si>
  <si>
    <t>κάθετος ΣΥΣΤΑΣΗ</t>
  </si>
  <si>
    <t>ημερομηνία απαίτησης</t>
  </si>
  <si>
    <t>ΔΙΑΝΟΜΗ &amp; 3 καθέτου ΣΥΣΤΑΣΕΙΣ</t>
  </si>
  <si>
    <t>διανομή [50.155,57€ &amp; 3*39.966,65 {για κ-15 = 60,15*3 = 180,44€ * 1,3%</t>
  </si>
  <si>
    <t>διανομή 44.306,31 &amp; 28.192,46</t>
  </si>
  <si>
    <t>ισοσκελισμός διαφοράς</t>
  </si>
  <si>
    <t>διανομή {2.000,30 &amp; 3.000,60 &amp; 3.000,60)</t>
  </si>
  <si>
    <t>διανομή = κάλυψη ΔΙΑΦΟΡΑΣ σε χρήμα</t>
  </si>
  <si>
    <t>διανομής αντιλογισμός διαφοράς ΣΕ χρήμα</t>
  </si>
  <si>
    <t>διανομή [34,60% {= 7.480.642δρχ}] &amp; {65,40% {= 14.139.710δρχ}]</t>
  </si>
  <si>
    <t>εξισορόπηση διαφοράς διανεμομένων</t>
  </si>
  <si>
    <t>χρήσης ΚΑΝΟΝΙΣΝΟΣ</t>
  </si>
  <si>
    <t xml:space="preserve">κάθετος ΣΥΣΤΑΣΗ </t>
  </si>
  <si>
    <t>Θάσος Θάσου</t>
  </si>
  <si>
    <t>219-120</t>
  </si>
  <si>
    <t>έπρεπε να χρεώσει</t>
  </si>
  <si>
    <t>χρέωσε</t>
  </si>
  <si>
    <t>καθεστώς ΤΟΓΚΑΣ</t>
  </si>
  <si>
    <t>???</t>
  </si>
  <si>
    <t>χρήση εργαστηριου των *Β* έως 31/01/1983</t>
  </si>
  <si>
    <t>χρήσης ΚΑΝΟΝΙΣΜΟΣ</t>
  </si>
  <si>
    <t>219-61κ</t>
  </si>
  <si>
    <t>αναγνώριση διανομής ΑΤΥΠΟΥ</t>
  </si>
  <si>
    <t>διανομή 1950 άτυπος ΑΝΑΓΝΩΡΙΣΗ [= 3.333.333δρχ</t>
  </si>
  <si>
    <t>ΧΡΗΣΙΚΤΗΣΙΑ **1**  = 1946 πατρός &amp; παππού κληρονομιά άτυπη [= 2.222.222δρχ</t>
  </si>
  <si>
    <t>εξισορόπηση διαφοράς διανεμομένων [= 100,80μ2] [= 55.555δρχ</t>
  </si>
  <si>
    <t>προς κ. Τερζίδη Κύρο</t>
  </si>
  <si>
    <t>219-63κ</t>
  </si>
  <si>
    <t>διανομή 1935 άτυπος ΑΝΑΓΝΩΡΙΣΗ [= 15.555.555δρχ</t>
  </si>
  <si>
    <t>χρησικτησία αγροκτήματος 3.830,03μ2  [από Α &amp; Β(1-2)] , [= 3.111.111δρχ</t>
  </si>
  <si>
    <t>χρησικτησία ελαιοτριβείου 666μ2  [από Α &amp; Β(1-2)] , [= 3.999.999δρχ</t>
  </si>
  <si>
    <t>χρησικτησία αποθηκών 888μ2  [από Α &amp; Β(1-2)] , [= 888.888δρχ</t>
  </si>
  <si>
    <t>χρησικτησία αγροκτήματος 2.664,66μ2 [από Γ(1-2-3-4-5)] , [= 2.444.444δρχ</t>
  </si>
  <si>
    <t>χρησικτησία αγροκτήματος 2.164,66μ2 από Δ [= 1.888.888δρχ</t>
  </si>
  <si>
    <t>χρησικτησία ''δρόμου'' 557,10μ2 από Δ [= 333.333δρχ</t>
  </si>
  <si>
    <t>εξισορόπηση διαφοράς διανεμομένων [σε ...μ2 &amp; εργοστασιο - αποθηκών] , [= 999.999δρχ</t>
  </si>
  <si>
    <t>Σκάλα Καληράχης</t>
  </si>
  <si>
    <t>διαφυγών φόρος εισοδήματος</t>
  </si>
  <si>
    <t>διαφυγών ΦΠΑ</t>
  </si>
  <si>
    <t>διαφυγόντα ΤΑΝ-κ-18 &amp; ΤΑΣ &amp; χαρτ</t>
  </si>
  <si>
    <t>σύνολον διαφυγόντων πόρων</t>
  </si>
  <si>
    <t>219-66κ</t>
  </si>
  <si>
    <t>διανομής ατύπου αναγνωρισμένης …. δικαιώματος αγωγής ΠΑΡΑΙΤΗΣΗ</t>
  </si>
  <si>
    <r>
      <t xml:space="preserve">διανομής </t>
    </r>
    <r>
      <rPr>
        <sz val="10"/>
        <color rgb="FFFF0000"/>
        <rFont val="Arial"/>
        <family val="2"/>
        <charset val="161"/>
      </rPr>
      <t>ΟΙΚΟΠΕΔΟΥ</t>
    </r>
    <r>
      <rPr>
        <sz val="10"/>
        <rFont val="Arial"/>
        <family val="2"/>
        <charset val="161"/>
      </rPr>
      <t xml:space="preserve"> **1** …   13.700μ2 … ατύπου ΑΝΑΓΝΩΡΙΣΗ [= 5.623.000δρχ</t>
    </r>
  </si>
  <si>
    <t>εξισορόπηση διαφοράς διανεμομένων [= μ2 &amp; οίκημα 50μ2] , [= 2.222.222δρχ</t>
  </si>
  <si>
    <t>δωρεά των 4/5 του ΟΙΚΟΠΕΔΟΥ **1**  [= 4.500.000δρχ</t>
  </si>
  <si>
    <t>δωρεά του 1/5 του ΟΙΚΟΠΕΔΟΥ **1** [= 1.123.000δρχ</t>
  </si>
  <si>
    <t xml:space="preserve">ΑΝ με ΔΟΛΟΣ-2 = 2.699.161€ </t>
  </si>
  <si>
    <t xml:space="preserve">ΑΝ με ΔΟΛΟΣ-1 = 8.143.915€ </t>
  </si>
  <si>
    <t>ΑΝ με ΔΟΛΟΣ = 3.996.677€</t>
  </si>
  <si>
    <t>ΑΝ με ΔΟΛΟΣ = 1.146.675€</t>
  </si>
  <si>
    <t>219-65κ</t>
  </si>
  <si>
    <t xml:space="preserve">ΑΝ με ΔΟΛΟΣ-2 = 6.463.317€ </t>
  </si>
  <si>
    <t>ΑΝ με ΔΟΛΟΣ-1 = 8.859.810€</t>
  </si>
  <si>
    <r>
      <t xml:space="preserve">διανομή *1* &amp; *2* [το αγροτεμάχιο 1,7στρ = </t>
    </r>
    <r>
      <rPr>
        <sz val="10"/>
        <color rgb="FFFF0000"/>
        <rFont val="Arial"/>
        <family val="2"/>
        <charset val="161"/>
      </rPr>
      <t xml:space="preserve">ΟΙΚΟΠΕΔΟ] , </t>
    </r>
    <r>
      <rPr>
        <sz val="10"/>
        <rFont val="Arial"/>
        <family val="2"/>
        <charset val="161"/>
      </rPr>
      <t>27.090.667δρχ</t>
    </r>
  </si>
  <si>
    <t>εξισορόπηση διαφοράς διανεμομένων [= 2.222.222δρχ</t>
  </si>
  <si>
    <t>219-147</t>
  </si>
  <si>
    <t>διανομή [= 21.359.181δρχ</t>
  </si>
  <si>
    <t>εξισορόπηση διαφοράς διανεμομένων [= 5.978.432δρχ</t>
  </si>
  <si>
    <t>ΑΝ όχι ΤΟΓΚΑ  , απαίτηση 07/12/2025 = 13.707€</t>
  </si>
  <si>
    <t>υποχρεωτικά = 8.181 &amp; ηθικώς πρέπει = 5.526€</t>
  </si>
  <si>
    <t>219-150</t>
  </si>
  <si>
    <t>χρησικτησία οικοπέδου = 1983 αρσενηΑρσενη ΑΓΟΡΑΠΩΛΗΣΙΑ άτυπος</t>
  </si>
  <si>
    <t>εξισορρόπηση διαφοράς διανεμομένων μεριδίων</t>
  </si>
  <si>
    <t>Παναγία</t>
  </si>
  <si>
    <t>ΤΟΓΚΑ</t>
  </si>
  <si>
    <t>ΑΝ όχι ΤΟΓΚΑ  , απαίτηση = 15.856€</t>
  </si>
  <si>
    <t>υποχρεωτικά = 12.456€ &amp; ηθικώς πρέπει = 3.400€</t>
  </si>
  <si>
    <t>219-154</t>
  </si>
  <si>
    <t>Σωτήρος</t>
  </si>
  <si>
    <t>πληρεξούσιο</t>
  </si>
  <si>
    <t>κληρονομιάς ΑΠΟΔΟΧΗ</t>
  </si>
  <si>
    <t>χρησικτησία οικόπεδα 3-7 = πατρός ΔΩΡΕΑ άτυπος</t>
  </si>
  <si>
    <t>χρησικτησία αγροτεμάχια 5-6-8-9-10-11-12 = πατρός ΔΩΡΕΑ άτυπος</t>
  </si>
  <si>
    <t>διανομή [= 2/8 μήτηρ + από 3/8 θυγατέρες 2</t>
  </si>
  <si>
    <t>ΑΝ όχι ΤΟΓΚΑ  , απαίτηση = 16€</t>
  </si>
  <si>
    <t>υποχρεωτικά = 22€ &amp; ηθικώς πρέπει = -7€</t>
  </si>
  <si>
    <t>ΑΝ όχι ΤΟΓΚΑ  , απαίτηση = 23.176€</t>
  </si>
  <si>
    <t>υποχρεωτικά = 14.317€ &amp; ηθικώς πρέπει = 8.860€</t>
  </si>
  <si>
    <t>219-119</t>
  </si>
  <si>
    <t>διανομή [ = 2/8 μήτηρ &amp; από 3/8 τέκνα</t>
  </si>
  <si>
    <t>χρησικτησία αγροτεμάχιο 1' = 1968 ΑΝΑΔΑΣΜΟΣ</t>
  </si>
  <si>
    <t xml:space="preserve">χρησικτησία αγροτεμαχίων 2' έως 10' = 1961 πατρός ΔΩΡΕΑ άτυπος </t>
  </si>
  <si>
    <t>ΑΝ όχι ΤΟΓΚΑ  , απαίτηση = 13.469€</t>
  </si>
  <si>
    <t>υποχρεωτικά = 8.409€ &amp; ηθικώς πρέπει = 5.058€</t>
  </si>
  <si>
    <t>;;;???</t>
  </si>
  <si>
    <t>διανομή ισομερής στο αγρόκτημα '';;;???'' [οία θα γίνει με ξώδικο έως 31/12/1982</t>
  </si>
  <si>
    <t>Θάσος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</si>
</sst>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b/>
      <sz val="14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9"/>
      <color rgb="FF0070C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15">
    <xf numFmtId="0" fontId="0" fillId="0" borderId="0" xfId="0"/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0" borderId="0" xfId="0" applyFont="1"/>
    <xf numFmtId="164" fontId="10" fillId="0" borderId="4" xfId="1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7" xfId="1" applyFont="1" applyFill="1" applyBorder="1" applyAlignment="1">
      <alignment horizontal="center"/>
    </xf>
    <xf numFmtId="0" fontId="11" fillId="0" borderId="0" xfId="0" applyFont="1" applyFill="1"/>
    <xf numFmtId="43" fontId="10" fillId="0" borderId="7" xfId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wrapText="1"/>
    </xf>
    <xf numFmtId="43" fontId="11" fillId="0" borderId="7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0" fontId="6" fillId="7" borderId="6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1" xfId="0" applyFont="1" applyFill="1" applyBorder="1" applyAlignment="1">
      <alignment horizontal="center" wrapText="1"/>
    </xf>
    <xf numFmtId="0" fontId="11" fillId="0" borderId="0" xfId="0" applyFont="1" applyFill="1" applyBorder="1"/>
    <xf numFmtId="164" fontId="10" fillId="0" borderId="1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wrapText="1"/>
    </xf>
    <xf numFmtId="14" fontId="10" fillId="0" borderId="7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0" borderId="10" xfId="1" applyFont="1" applyFill="1" applyBorder="1" applyAlignment="1">
      <alignment horizontal="center"/>
    </xf>
    <xf numFmtId="43" fontId="11" fillId="5" borderId="7" xfId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3" fontId="10" fillId="0" borderId="10" xfId="1" applyFont="1" applyFill="1" applyBorder="1" applyAlignment="1">
      <alignment horizontal="right" vertical="center"/>
    </xf>
    <xf numFmtId="43" fontId="10" fillId="0" borderId="10" xfId="1" applyFont="1" applyFill="1" applyBorder="1" applyAlignment="1">
      <alignment horizontal="center" vertical="center"/>
    </xf>
    <xf numFmtId="164" fontId="10" fillId="0" borderId="19" xfId="1" applyNumberFormat="1" applyFont="1" applyFill="1" applyBorder="1" applyAlignment="1">
      <alignment horizontal="center" vertical="center"/>
    </xf>
    <xf numFmtId="14" fontId="10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wrapText="1"/>
    </xf>
    <xf numFmtId="43" fontId="10" fillId="0" borderId="19" xfId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wrapText="1"/>
    </xf>
    <xf numFmtId="43" fontId="11" fillId="0" borderId="19" xfId="1" applyFont="1" applyFill="1" applyBorder="1" applyAlignment="1">
      <alignment horizontal="center"/>
    </xf>
    <xf numFmtId="43" fontId="11" fillId="0" borderId="19" xfId="1" applyFont="1" applyFill="1" applyBorder="1"/>
    <xf numFmtId="43" fontId="10" fillId="0" borderId="1" xfId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3" fillId="0" borderId="0" xfId="0" applyFont="1" applyFill="1" applyBorder="1"/>
    <xf numFmtId="164" fontId="10" fillId="0" borderId="21" xfId="1" applyNumberFormat="1" applyFont="1" applyFill="1" applyBorder="1" applyAlignment="1">
      <alignment horizontal="center" vertical="center"/>
    </xf>
    <xf numFmtId="14" fontId="10" fillId="0" borderId="22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wrapText="1"/>
    </xf>
    <xf numFmtId="43" fontId="10" fillId="0" borderId="22" xfId="1" applyFont="1" applyFill="1" applyBorder="1" applyAlignment="1">
      <alignment horizontal="right" vertical="center"/>
    </xf>
    <xf numFmtId="43" fontId="11" fillId="0" borderId="22" xfId="1" applyFont="1" applyFill="1" applyBorder="1" applyAlignment="1">
      <alignment horizontal="center"/>
    </xf>
    <xf numFmtId="164" fontId="10" fillId="0" borderId="24" xfId="1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center"/>
    </xf>
    <xf numFmtId="43" fontId="12" fillId="6" borderId="1" xfId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horizontal="left" vertical="center"/>
    </xf>
    <xf numFmtId="43" fontId="16" fillId="3" borderId="1" xfId="1" applyFont="1" applyFill="1" applyBorder="1" applyAlignment="1">
      <alignment horizontal="center"/>
    </xf>
    <xf numFmtId="43" fontId="11" fillId="0" borderId="23" xfId="1" applyFont="1" applyFill="1" applyBorder="1"/>
    <xf numFmtId="43" fontId="11" fillId="0" borderId="26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1" xfId="0" applyFont="1" applyBorder="1"/>
    <xf numFmtId="164" fontId="10" fillId="0" borderId="27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0" fontId="11" fillId="0" borderId="0" xfId="0" applyFont="1" applyBorder="1"/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164" fontId="18" fillId="0" borderId="1" xfId="1" applyNumberFormat="1" applyFont="1" applyBorder="1"/>
    <xf numFmtId="0" fontId="2" fillId="0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43" fontId="11" fillId="10" borderId="7" xfId="1" applyFont="1" applyFill="1" applyBorder="1" applyAlignment="1">
      <alignment horizontal="center"/>
    </xf>
    <xf numFmtId="43" fontId="11" fillId="10" borderId="10" xfId="1" applyFont="1" applyFill="1" applyBorder="1" applyAlignment="1">
      <alignment horizontal="center"/>
    </xf>
    <xf numFmtId="43" fontId="10" fillId="0" borderId="11" xfId="1" applyFont="1" applyFill="1" applyBorder="1" applyAlignment="1"/>
    <xf numFmtId="43" fontId="10" fillId="0" borderId="9" xfId="1" applyFont="1" applyFill="1" applyBorder="1" applyAlignment="1">
      <alignment horizontal="center"/>
    </xf>
    <xf numFmtId="43" fontId="10" fillId="0" borderId="1" xfId="1" applyFont="1" applyFill="1" applyBorder="1" applyAlignment="1"/>
    <xf numFmtId="43" fontId="10" fillId="0" borderId="1" xfId="1" applyFont="1" applyFill="1" applyBorder="1" applyAlignment="1">
      <alignment horizontal="center"/>
    </xf>
    <xf numFmtId="43" fontId="10" fillId="0" borderId="10" xfId="1" applyFont="1" applyFill="1" applyBorder="1" applyAlignment="1"/>
    <xf numFmtId="43" fontId="10" fillId="0" borderId="10" xfId="1" applyFont="1" applyFill="1" applyBorder="1" applyAlignment="1">
      <alignment horizontal="center"/>
    </xf>
    <xf numFmtId="43" fontId="11" fillId="10" borderId="7" xfId="1" applyFont="1" applyFill="1" applyBorder="1"/>
    <xf numFmtId="43" fontId="11" fillId="10" borderId="1" xfId="1" applyFont="1" applyFill="1" applyBorder="1"/>
    <xf numFmtId="43" fontId="11" fillId="10" borderId="9" xfId="1" applyFont="1" applyFill="1" applyBorder="1"/>
    <xf numFmtId="43" fontId="6" fillId="4" borderId="28" xfId="1" applyFont="1" applyFill="1" applyBorder="1" applyAlignment="1">
      <alignment horizontal="center"/>
    </xf>
    <xf numFmtId="0" fontId="17" fillId="9" borderId="0" xfId="0" applyFont="1" applyFill="1" applyBorder="1" applyAlignment="1">
      <alignment horizontal="left"/>
    </xf>
    <xf numFmtId="43" fontId="6" fillId="0" borderId="0" xfId="1" applyFont="1" applyBorder="1"/>
    <xf numFmtId="43" fontId="11" fillId="0" borderId="31" xfId="1" applyFont="1" applyFill="1" applyBorder="1"/>
    <xf numFmtId="0" fontId="19" fillId="0" borderId="6" xfId="0" applyFont="1" applyBorder="1" applyAlignment="1">
      <alignment horizontal="center" wrapText="1"/>
    </xf>
    <xf numFmtId="43" fontId="6" fillId="4" borderId="17" xfId="1" applyFont="1" applyFill="1" applyBorder="1" applyAlignment="1">
      <alignment horizontal="center"/>
    </xf>
    <xf numFmtId="164" fontId="10" fillId="4" borderId="1" xfId="1" applyNumberFormat="1" applyFont="1" applyFill="1" applyBorder="1" applyAlignment="1">
      <alignment horizontal="center" vertical="center"/>
    </xf>
    <xf numFmtId="43" fontId="12" fillId="6" borderId="7" xfId="1" applyFont="1" applyFill="1" applyBorder="1" applyAlignment="1">
      <alignment horizontal="center"/>
    </xf>
    <xf numFmtId="164" fontId="10" fillId="11" borderId="1" xfId="1" applyNumberFormat="1" applyFont="1" applyFill="1" applyBorder="1" applyAlignment="1">
      <alignment horizontal="center" vertical="center"/>
    </xf>
    <xf numFmtId="164" fontId="10" fillId="10" borderId="0" xfId="1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wrapText="1"/>
    </xf>
    <xf numFmtId="43" fontId="10" fillId="10" borderId="0" xfId="1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left" wrapText="1"/>
    </xf>
    <xf numFmtId="43" fontId="11" fillId="10" borderId="0" xfId="1" applyFont="1" applyFill="1" applyBorder="1" applyAlignment="1">
      <alignment horizontal="center"/>
    </xf>
    <xf numFmtId="43" fontId="11" fillId="10" borderId="0" xfId="1" applyFont="1" applyFill="1" applyBorder="1"/>
    <xf numFmtId="0" fontId="11" fillId="10" borderId="0" xfId="0" applyFont="1" applyFill="1" applyBorder="1"/>
    <xf numFmtId="14" fontId="10" fillId="0" borderId="11" xfId="0" applyNumberFormat="1" applyFont="1" applyFill="1" applyBorder="1" applyAlignment="1">
      <alignment vertical="center"/>
    </xf>
    <xf numFmtId="14" fontId="10" fillId="0" borderId="10" xfId="0" applyNumberFormat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164" fontId="10" fillId="4" borderId="1" xfId="1" applyNumberFormat="1" applyFont="1" applyFill="1" applyBorder="1" applyAlignment="1">
      <alignment vertical="center"/>
    </xf>
    <xf numFmtId="164" fontId="10" fillId="4" borderId="10" xfId="1" applyNumberFormat="1" applyFont="1" applyFill="1" applyBorder="1" applyAlignment="1">
      <alignment vertical="center"/>
    </xf>
    <xf numFmtId="164" fontId="11" fillId="0" borderId="7" xfId="1" applyNumberFormat="1" applyFont="1" applyFill="1" applyBorder="1"/>
    <xf numFmtId="164" fontId="11" fillId="0" borderId="10" xfId="1" applyNumberFormat="1" applyFont="1" applyFill="1" applyBorder="1" applyAlignment="1">
      <alignment horizontal="center"/>
    </xf>
    <xf numFmtId="164" fontId="11" fillId="0" borderId="31" xfId="1" applyNumberFormat="1" applyFont="1" applyFill="1" applyBorder="1"/>
    <xf numFmtId="164" fontId="11" fillId="0" borderId="26" xfId="1" applyNumberFormat="1" applyFont="1" applyFill="1" applyBorder="1"/>
    <xf numFmtId="0" fontId="3" fillId="0" borderId="0" xfId="0" applyFont="1" applyFill="1" applyBorder="1" applyAlignment="1">
      <alignment horizontal="left" wrapText="1"/>
    </xf>
    <xf numFmtId="164" fontId="11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3" fillId="0" borderId="0" xfId="0" applyFont="1" applyFill="1" applyBorder="1" applyAlignment="1">
      <alignment wrapText="1"/>
    </xf>
    <xf numFmtId="14" fontId="10" fillId="0" borderId="21" xfId="0" applyNumberFormat="1" applyFont="1" applyFill="1" applyBorder="1" applyAlignment="1">
      <alignment horizontal="center" vertical="center"/>
    </xf>
    <xf numFmtId="43" fontId="11" fillId="5" borderId="21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/>
    <xf numFmtId="43" fontId="11" fillId="5" borderId="22" xfId="1" applyFont="1" applyFill="1" applyBorder="1"/>
    <xf numFmtId="164" fontId="11" fillId="5" borderId="23" xfId="1" applyNumberFormat="1" applyFont="1" applyFill="1" applyBorder="1"/>
    <xf numFmtId="14" fontId="16" fillId="0" borderId="1" xfId="1" applyNumberFormat="1" applyFont="1" applyFill="1" applyBorder="1" applyAlignment="1">
      <alignment horizontal="center" vertical="center"/>
    </xf>
    <xf numFmtId="43" fontId="11" fillId="0" borderId="34" xfId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43" fontId="10" fillId="0" borderId="1" xfId="1" applyFont="1" applyBorder="1" applyAlignment="1">
      <alignment horizontal="center" vertical="center"/>
    </xf>
    <xf numFmtId="14" fontId="16" fillId="0" borderId="5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4" fontId="10" fillId="0" borderId="24" xfId="0" applyNumberFormat="1" applyFont="1" applyFill="1" applyBorder="1" applyAlignment="1">
      <alignment horizontal="center" vertical="center"/>
    </xf>
    <xf numFmtId="43" fontId="11" fillId="0" borderId="24" xfId="1" applyFont="1" applyFill="1" applyBorder="1" applyAlignment="1">
      <alignment horizontal="center"/>
    </xf>
    <xf numFmtId="43" fontId="11" fillId="0" borderId="10" xfId="1" applyFont="1" applyFill="1" applyBorder="1"/>
    <xf numFmtId="164" fontId="11" fillId="0" borderId="10" xfId="1" applyNumberFormat="1" applyFont="1" applyFill="1" applyBorder="1"/>
    <xf numFmtId="43" fontId="10" fillId="0" borderId="6" xfId="1" applyFont="1" applyBorder="1" applyAlignment="1">
      <alignment horizontal="center" vertical="center"/>
    </xf>
    <xf numFmtId="164" fontId="12" fillId="0" borderId="0" xfId="1" applyNumberFormat="1" applyFont="1" applyFill="1" applyBorder="1" applyAlignment="1">
      <alignment textRotation="71"/>
    </xf>
    <xf numFmtId="0" fontId="11" fillId="5" borderId="7" xfId="0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left" wrapText="1"/>
    </xf>
    <xf numFmtId="0" fontId="10" fillId="0" borderId="1" xfId="0" applyFont="1" applyFill="1" applyBorder="1"/>
    <xf numFmtId="43" fontId="10" fillId="0" borderId="7" xfId="1" applyFont="1" applyFill="1" applyBorder="1" applyAlignment="1">
      <alignment horizontal="left" wrapText="1"/>
    </xf>
    <xf numFmtId="0" fontId="10" fillId="0" borderId="6" xfId="0" applyFont="1" applyFill="1" applyBorder="1"/>
    <xf numFmtId="0" fontId="11" fillId="0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wrapText="1"/>
    </xf>
    <xf numFmtId="43" fontId="11" fillId="5" borderId="34" xfId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43" fontId="11" fillId="5" borderId="27" xfId="1" applyFont="1" applyFill="1" applyBorder="1" applyAlignment="1">
      <alignment horizontal="center"/>
    </xf>
    <xf numFmtId="43" fontId="11" fillId="5" borderId="5" xfId="1" applyFont="1" applyFill="1" applyBorder="1" applyAlignment="1">
      <alignment horizontal="center"/>
    </xf>
    <xf numFmtId="43" fontId="11" fillId="5" borderId="24" xfId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wrapText="1"/>
    </xf>
    <xf numFmtId="164" fontId="11" fillId="0" borderId="6" xfId="1" applyNumberFormat="1" applyFont="1" applyFill="1" applyBorder="1" applyAlignment="1">
      <alignment horizontal="center"/>
    </xf>
    <xf numFmtId="164" fontId="12" fillId="0" borderId="0" xfId="1" applyNumberFormat="1" applyFont="1"/>
    <xf numFmtId="14" fontId="10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left" wrapText="1"/>
    </xf>
    <xf numFmtId="43" fontId="11" fillId="5" borderId="1" xfId="1" applyFont="1" applyFill="1" applyBorder="1" applyAlignment="1">
      <alignment horizontal="center"/>
    </xf>
    <xf numFmtId="0" fontId="3" fillId="10" borderId="0" xfId="0" applyFont="1" applyFill="1" applyBorder="1" applyAlignment="1">
      <alignment horizontal="left" wrapText="1"/>
    </xf>
    <xf numFmtId="164" fontId="11" fillId="10" borderId="0" xfId="1" applyNumberFormat="1" applyFont="1" applyFill="1" applyBorder="1" applyAlignment="1">
      <alignment horizontal="center"/>
    </xf>
    <xf numFmtId="0" fontId="11" fillId="10" borderId="0" xfId="0" applyFont="1" applyFill="1"/>
    <xf numFmtId="0" fontId="3" fillId="10" borderId="0" xfId="0" applyFont="1" applyFill="1" applyBorder="1" applyAlignment="1">
      <alignment wrapText="1"/>
    </xf>
    <xf numFmtId="43" fontId="10" fillId="0" borderId="10" xfId="1" applyFont="1" applyFill="1" applyBorder="1" applyAlignment="1">
      <alignment horizontal="left" wrapText="1"/>
    </xf>
    <xf numFmtId="14" fontId="10" fillId="0" borderId="36" xfId="0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43" fontId="11" fillId="0" borderId="10" xfId="1" applyFont="1" applyFill="1" applyBorder="1" applyAlignment="1">
      <alignment horizontal="left" wrapText="1"/>
    </xf>
    <xf numFmtId="14" fontId="10" fillId="0" borderId="41" xfId="0" applyNumberFormat="1" applyFont="1" applyFill="1" applyBorder="1" applyAlignment="1">
      <alignment horizontal="center" vertical="center"/>
    </xf>
    <xf numFmtId="0" fontId="10" fillId="0" borderId="40" xfId="0" applyFont="1" applyFill="1" applyBorder="1"/>
    <xf numFmtId="43" fontId="10" fillId="0" borderId="40" xfId="1" applyFont="1" applyFill="1" applyBorder="1" applyAlignment="1">
      <alignment horizontal="left" wrapText="1"/>
    </xf>
    <xf numFmtId="164" fontId="10" fillId="4" borderId="27" xfId="1" applyNumberFormat="1" applyFont="1" applyFill="1" applyBorder="1" applyAlignment="1">
      <alignment vertical="center"/>
    </xf>
    <xf numFmtId="164" fontId="10" fillId="4" borderId="36" xfId="1" applyNumberFormat="1" applyFont="1" applyFill="1" applyBorder="1" applyAlignment="1">
      <alignment vertical="center"/>
    </xf>
    <xf numFmtId="164" fontId="10" fillId="0" borderId="42" xfId="1" applyNumberFormat="1" applyFont="1" applyFill="1" applyBorder="1" applyAlignment="1">
      <alignment vertical="center"/>
    </xf>
    <xf numFmtId="164" fontId="10" fillId="0" borderId="36" xfId="1" applyNumberFormat="1" applyFont="1" applyFill="1" applyBorder="1" applyAlignment="1">
      <alignment vertical="center"/>
    </xf>
    <xf numFmtId="43" fontId="11" fillId="0" borderId="43" xfId="1" applyFont="1" applyFill="1" applyBorder="1" applyAlignment="1">
      <alignment horizontal="center"/>
    </xf>
    <xf numFmtId="43" fontId="11" fillId="0" borderId="36" xfId="1" applyFont="1" applyFill="1" applyBorder="1" applyAlignment="1">
      <alignment horizontal="center"/>
    </xf>
    <xf numFmtId="43" fontId="11" fillId="0" borderId="10" xfId="1" applyFont="1" applyFill="1" applyBorder="1" applyAlignment="1">
      <alignment horizontal="center" wrapText="1"/>
    </xf>
    <xf numFmtId="43" fontId="11" fillId="5" borderId="36" xfId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43" fontId="11" fillId="0" borderId="44" xfId="1" applyFont="1" applyFill="1" applyBorder="1" applyAlignment="1">
      <alignment horizontal="center"/>
    </xf>
    <xf numFmtId="43" fontId="11" fillId="0" borderId="40" xfId="1" applyFont="1" applyFill="1" applyBorder="1" applyAlignment="1">
      <alignment horizontal="center" wrapText="1"/>
    </xf>
    <xf numFmtId="43" fontId="11" fillId="5" borderId="40" xfId="1" applyFont="1" applyFill="1" applyBorder="1" applyAlignment="1">
      <alignment horizontal="center"/>
    </xf>
    <xf numFmtId="0" fontId="11" fillId="5" borderId="40" xfId="0" applyFont="1" applyFill="1" applyBorder="1" applyAlignment="1">
      <alignment horizontal="center" wrapText="1"/>
    </xf>
    <xf numFmtId="43" fontId="10" fillId="0" borderId="10" xfId="1" applyFont="1" applyBorder="1" applyAlignment="1">
      <alignment horizontal="center" vertical="center"/>
    </xf>
    <xf numFmtId="43" fontId="11" fillId="0" borderId="40" xfId="1" applyFont="1" applyFill="1" applyBorder="1" applyAlignment="1">
      <alignment horizontal="center"/>
    </xf>
    <xf numFmtId="164" fontId="11" fillId="0" borderId="40" xfId="1" applyNumberFormat="1" applyFont="1" applyFill="1" applyBorder="1" applyAlignment="1">
      <alignment horizontal="center"/>
    </xf>
    <xf numFmtId="43" fontId="16" fillId="0" borderId="0" xfId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11" fillId="5" borderId="22" xfId="0" applyFont="1" applyFill="1" applyBorder="1" applyAlignment="1">
      <alignment horizontal="center" wrapText="1"/>
    </xf>
    <xf numFmtId="164" fontId="10" fillId="4" borderId="45" xfId="1" applyNumberFormat="1" applyFont="1" applyFill="1" applyBorder="1" applyAlignment="1">
      <alignment vertical="center"/>
    </xf>
    <xf numFmtId="164" fontId="10" fillId="4" borderId="46" xfId="1" applyNumberFormat="1" applyFont="1" applyFill="1" applyBorder="1" applyAlignment="1">
      <alignment vertical="center"/>
    </xf>
    <xf numFmtId="14" fontId="16" fillId="0" borderId="24" xfId="0" applyNumberFormat="1" applyFont="1" applyFill="1" applyBorder="1" applyAlignment="1">
      <alignment horizontal="center" vertical="center"/>
    </xf>
    <xf numFmtId="164" fontId="11" fillId="5" borderId="11" xfId="1" applyNumberFormat="1" applyFont="1" applyFill="1" applyBorder="1"/>
    <xf numFmtId="14" fontId="10" fillId="0" borderId="22" xfId="0" applyNumberFormat="1" applyFont="1" applyFill="1" applyBorder="1" applyAlignment="1">
      <alignment vertical="center"/>
    </xf>
    <xf numFmtId="43" fontId="12" fillId="0" borderId="6" xfId="1" applyFont="1" applyFill="1" applyBorder="1" applyAlignment="1">
      <alignment horizontal="center" wrapText="1"/>
    </xf>
    <xf numFmtId="43" fontId="11" fillId="8" borderId="7" xfId="1" applyFont="1" applyFill="1" applyBorder="1" applyAlignment="1">
      <alignment horizontal="center"/>
    </xf>
    <xf numFmtId="43" fontId="12" fillId="0" borderId="35" xfId="1" applyFont="1" applyFill="1" applyBorder="1" applyAlignment="1">
      <alignment horizontal="center" wrapText="1"/>
    </xf>
    <xf numFmtId="43" fontId="12" fillId="0" borderId="1" xfId="1" applyFont="1" applyFill="1" applyBorder="1" applyAlignment="1">
      <alignment horizontal="center" wrapText="1"/>
    </xf>
    <xf numFmtId="164" fontId="10" fillId="0" borderId="5" xfId="1" applyNumberFormat="1" applyFont="1" applyFill="1" applyBorder="1" applyAlignment="1">
      <alignment vertical="center"/>
    </xf>
    <xf numFmtId="43" fontId="10" fillId="3" borderId="1" xfId="1" applyFont="1" applyFill="1" applyBorder="1" applyAlignment="1">
      <alignment horizontal="center" wrapText="1"/>
    </xf>
    <xf numFmtId="43" fontId="10" fillId="3" borderId="10" xfId="1" applyFont="1" applyFill="1" applyBorder="1" applyAlignment="1">
      <alignment horizontal="right" vertical="center"/>
    </xf>
    <xf numFmtId="164" fontId="11" fillId="0" borderId="9" xfId="1" applyNumberFormat="1" applyFont="1" applyFill="1" applyBorder="1"/>
    <xf numFmtId="164" fontId="11" fillId="0" borderId="1" xfId="1" applyNumberFormat="1" applyFont="1" applyFill="1" applyBorder="1"/>
    <xf numFmtId="164" fontId="11" fillId="0" borderId="6" xfId="1" applyNumberFormat="1" applyFont="1" applyFill="1" applyBorder="1"/>
    <xf numFmtId="164" fontId="11" fillId="10" borderId="0" xfId="1" applyNumberFormat="1" applyFont="1" applyFill="1" applyBorder="1"/>
    <xf numFmtId="164" fontId="6" fillId="0" borderId="1" xfId="1" applyNumberFormat="1" applyFont="1" applyBorder="1"/>
    <xf numFmtId="43" fontId="11" fillId="1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 vertical="center"/>
    </xf>
    <xf numFmtId="14" fontId="10" fillId="0" borderId="7" xfId="2" applyNumberFormat="1" applyFont="1" applyFill="1" applyBorder="1" applyAlignment="1">
      <alignment horizontal="center" vertical="center"/>
    </xf>
    <xf numFmtId="0" fontId="10" fillId="0" borderId="7" xfId="0" applyFont="1" applyFill="1" applyBorder="1"/>
    <xf numFmtId="164" fontId="21" fillId="4" borderId="4" xfId="2" applyNumberFormat="1" applyFont="1" applyFill="1" applyBorder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/>
    </xf>
    <xf numFmtId="164" fontId="21" fillId="4" borderId="43" xfId="2" applyNumberFormat="1" applyFont="1" applyFill="1" applyBorder="1" applyAlignment="1">
      <alignment horizontal="center" vertical="center"/>
    </xf>
    <xf numFmtId="14" fontId="10" fillId="0" borderId="6" xfId="2" applyNumberFormat="1" applyFont="1" applyFill="1" applyBorder="1" applyAlignment="1">
      <alignment horizontal="center" vertical="center"/>
    </xf>
    <xf numFmtId="43" fontId="10" fillId="0" borderId="7" xfId="2" applyFont="1" applyFill="1" applyBorder="1"/>
    <xf numFmtId="43" fontId="10" fillId="0" borderId="1" xfId="2" applyFont="1" applyFill="1" applyBorder="1"/>
    <xf numFmtId="43" fontId="10" fillId="0" borderId="6" xfId="2" applyFont="1" applyFill="1" applyBorder="1"/>
    <xf numFmtId="43" fontId="11" fillId="10" borderId="6" xfId="1" applyFont="1" applyFill="1" applyBorder="1" applyAlignment="1">
      <alignment horizontal="center"/>
    </xf>
    <xf numFmtId="43" fontId="11" fillId="10" borderId="10" xfId="1" applyFont="1" applyFill="1" applyBorder="1"/>
    <xf numFmtId="43" fontId="10" fillId="0" borderId="6" xfId="1" applyFont="1" applyFill="1" applyBorder="1" applyAlignment="1">
      <alignment horizontal="center" vertical="center"/>
    </xf>
    <xf numFmtId="14" fontId="10" fillId="0" borderId="10" xfId="2" applyNumberFormat="1" applyFont="1" applyFill="1" applyBorder="1" applyAlignment="1">
      <alignment horizontal="center" vertical="center"/>
    </xf>
    <xf numFmtId="43" fontId="10" fillId="0" borderId="10" xfId="2" applyFont="1" applyFill="1" applyBorder="1"/>
    <xf numFmtId="164" fontId="20" fillId="8" borderId="16" xfId="1" applyNumberFormat="1" applyFont="1" applyFill="1" applyBorder="1" applyAlignment="1">
      <alignment vertical="center"/>
    </xf>
    <xf numFmtId="164" fontId="20" fillId="8" borderId="33" xfId="1" applyNumberFormat="1" applyFont="1" applyFill="1" applyBorder="1" applyAlignment="1">
      <alignment vertical="center"/>
    </xf>
    <xf numFmtId="164" fontId="20" fillId="8" borderId="17" xfId="1" applyNumberFormat="1" applyFont="1" applyFill="1" applyBorder="1" applyAlignment="1">
      <alignment vertical="center"/>
    </xf>
    <xf numFmtId="43" fontId="10" fillId="3" borderId="1" xfId="2" applyFont="1" applyFill="1" applyBorder="1"/>
    <xf numFmtId="43" fontId="10" fillId="3" borderId="6" xfId="2" applyFont="1" applyFill="1" applyBorder="1"/>
    <xf numFmtId="43" fontId="12" fillId="6" borderId="48" xfId="1" applyFont="1" applyFill="1" applyBorder="1" applyAlignment="1">
      <alignment horizontal="center"/>
    </xf>
    <xf numFmtId="43" fontId="12" fillId="6" borderId="32" xfId="1" applyFont="1" applyFill="1" applyBorder="1" applyAlignment="1">
      <alignment horizontal="center"/>
    </xf>
    <xf numFmtId="43" fontId="12" fillId="6" borderId="15" xfId="1" applyFont="1" applyFill="1" applyBorder="1" applyAlignment="1">
      <alignment horizontal="center"/>
    </xf>
    <xf numFmtId="43" fontId="12" fillId="6" borderId="27" xfId="1" applyFont="1" applyFill="1" applyBorder="1" applyAlignment="1">
      <alignment horizontal="center"/>
    </xf>
    <xf numFmtId="43" fontId="12" fillId="6" borderId="18" xfId="1" applyFont="1" applyFill="1" applyBorder="1" applyAlignment="1">
      <alignment horizontal="center"/>
    </xf>
    <xf numFmtId="43" fontId="12" fillId="6" borderId="36" xfId="1" applyFont="1" applyFill="1" applyBorder="1" applyAlignment="1">
      <alignment horizontal="center"/>
    </xf>
    <xf numFmtId="14" fontId="13" fillId="0" borderId="48" xfId="1" applyNumberFormat="1" applyFont="1" applyFill="1" applyBorder="1" applyAlignment="1">
      <alignment horizontal="center"/>
    </xf>
    <xf numFmtId="14" fontId="13" fillId="0" borderId="15" xfId="1" applyNumberFormat="1" applyFont="1" applyFill="1" applyBorder="1" applyAlignment="1">
      <alignment horizontal="center"/>
    </xf>
    <xf numFmtId="14" fontId="13" fillId="0" borderId="18" xfId="1" applyNumberFormat="1" applyFont="1" applyFill="1" applyBorder="1" applyAlignment="1">
      <alignment horizontal="center"/>
    </xf>
    <xf numFmtId="164" fontId="12" fillId="6" borderId="16" xfId="1" applyNumberFormat="1" applyFont="1" applyFill="1" applyBorder="1" applyAlignment="1">
      <alignment horizontal="center"/>
    </xf>
    <xf numFmtId="164" fontId="12" fillId="6" borderId="33" xfId="1" applyNumberFormat="1" applyFont="1" applyFill="1" applyBorder="1" applyAlignment="1">
      <alignment horizontal="center"/>
    </xf>
    <xf numFmtId="164" fontId="12" fillId="6" borderId="17" xfId="1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4" fontId="13" fillId="0" borderId="11" xfId="1" applyNumberFormat="1" applyFont="1" applyFill="1" applyBorder="1" applyAlignment="1">
      <alignment horizontal="center"/>
    </xf>
    <xf numFmtId="14" fontId="13" fillId="0" borderId="9" xfId="1" applyNumberFormat="1" applyFont="1" applyFill="1" applyBorder="1" applyAlignment="1">
      <alignment horizontal="center"/>
    </xf>
    <xf numFmtId="14" fontId="13" fillId="0" borderId="10" xfId="1" applyNumberFormat="1" applyFont="1" applyFill="1" applyBorder="1" applyAlignment="1">
      <alignment horizontal="center"/>
    </xf>
    <xf numFmtId="164" fontId="12" fillId="6" borderId="28" xfId="1" applyNumberFormat="1" applyFont="1" applyFill="1" applyBorder="1" applyAlignment="1">
      <alignment horizontal="right" textRotation="8"/>
    </xf>
    <xf numFmtId="164" fontId="12" fillId="6" borderId="29" xfId="1" applyNumberFormat="1" applyFont="1" applyFill="1" applyBorder="1" applyAlignment="1">
      <alignment horizontal="right" textRotation="8"/>
    </xf>
    <xf numFmtId="164" fontId="12" fillId="6" borderId="30" xfId="1" applyNumberFormat="1" applyFont="1" applyFill="1" applyBorder="1" applyAlignment="1">
      <alignment horizontal="right" textRotation="8"/>
    </xf>
    <xf numFmtId="164" fontId="20" fillId="8" borderId="16" xfId="1" applyNumberFormat="1" applyFont="1" applyFill="1" applyBorder="1" applyAlignment="1">
      <alignment horizontal="center" vertical="center"/>
    </xf>
    <xf numFmtId="164" fontId="20" fillId="8" borderId="33" xfId="1" applyNumberFormat="1" applyFont="1" applyFill="1" applyBorder="1" applyAlignment="1">
      <alignment horizontal="center" vertical="center"/>
    </xf>
    <xf numFmtId="164" fontId="20" fillId="8" borderId="17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20" fillId="8" borderId="20" xfId="1" applyNumberFormat="1" applyFont="1" applyFill="1" applyBorder="1" applyAlignment="1">
      <alignment horizontal="center" vertical="center"/>
    </xf>
    <xf numFmtId="164" fontId="20" fillId="8" borderId="19" xfId="1" applyNumberFormat="1" applyFont="1" applyFill="1" applyBorder="1" applyAlignment="1">
      <alignment horizontal="center" vertical="center"/>
    </xf>
    <xf numFmtId="14" fontId="13" fillId="0" borderId="35" xfId="1" applyNumberFormat="1" applyFont="1" applyFill="1" applyBorder="1" applyAlignment="1">
      <alignment horizontal="center"/>
    </xf>
    <xf numFmtId="164" fontId="12" fillId="6" borderId="39" xfId="1" applyNumberFormat="1" applyFont="1" applyFill="1" applyBorder="1" applyAlignment="1">
      <alignment horizontal="center"/>
    </xf>
    <xf numFmtId="164" fontId="12" fillId="6" borderId="37" xfId="1" applyNumberFormat="1" applyFont="1" applyFill="1" applyBorder="1" applyAlignment="1">
      <alignment horizontal="center"/>
    </xf>
    <xf numFmtId="164" fontId="12" fillId="6" borderId="38" xfId="1" applyNumberFormat="1" applyFont="1" applyFill="1" applyBorder="1" applyAlignment="1">
      <alignment horizontal="center"/>
    </xf>
    <xf numFmtId="164" fontId="20" fillId="8" borderId="16" xfId="1" applyNumberFormat="1" applyFont="1" applyFill="1" applyBorder="1" applyAlignment="1">
      <alignment horizontal="center" vertical="center" textRotation="55"/>
    </xf>
    <xf numFmtId="164" fontId="20" fillId="8" borderId="33" xfId="1" applyNumberFormat="1" applyFont="1" applyFill="1" applyBorder="1" applyAlignment="1">
      <alignment horizontal="center" vertical="center" textRotation="55"/>
    </xf>
    <xf numFmtId="164" fontId="20" fillId="8" borderId="17" xfId="1" applyNumberFormat="1" applyFont="1" applyFill="1" applyBorder="1" applyAlignment="1">
      <alignment horizontal="center" vertical="center" textRotation="55"/>
    </xf>
    <xf numFmtId="164" fontId="10" fillId="4" borderId="32" xfId="1" applyNumberFormat="1" applyFont="1" applyFill="1" applyBorder="1" applyAlignment="1">
      <alignment horizontal="center" vertical="center"/>
    </xf>
    <xf numFmtId="164" fontId="10" fillId="4" borderId="27" xfId="1" applyNumberFormat="1" applyFont="1" applyFill="1" applyBorder="1" applyAlignment="1">
      <alignment horizontal="center" vertical="center"/>
    </xf>
    <xf numFmtId="164" fontId="10" fillId="4" borderId="36" xfId="1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textRotation="53" wrapText="1"/>
    </xf>
    <xf numFmtId="0" fontId="3" fillId="0" borderId="27" xfId="0" applyFont="1" applyFill="1" applyBorder="1" applyAlignment="1">
      <alignment horizontal="center" textRotation="53" wrapText="1"/>
    </xf>
    <xf numFmtId="0" fontId="3" fillId="0" borderId="36" xfId="0" applyFont="1" applyFill="1" applyBorder="1" applyAlignment="1">
      <alignment horizontal="center" textRotation="53" wrapText="1"/>
    </xf>
    <xf numFmtId="0" fontId="3" fillId="0" borderId="28" xfId="0" applyFont="1" applyFill="1" applyBorder="1" applyAlignment="1">
      <alignment horizontal="center" textRotation="53" wrapText="1"/>
    </xf>
    <xf numFmtId="0" fontId="3" fillId="0" borderId="29" xfId="0" applyFont="1" applyFill="1" applyBorder="1" applyAlignment="1">
      <alignment horizontal="center" textRotation="53" wrapText="1"/>
    </xf>
    <xf numFmtId="0" fontId="3" fillId="0" borderId="30" xfId="0" applyFont="1" applyFill="1" applyBorder="1" applyAlignment="1">
      <alignment horizontal="center" textRotation="53" wrapText="1"/>
    </xf>
    <xf numFmtId="14" fontId="13" fillId="0" borderId="47" xfId="1" applyNumberFormat="1" applyFont="1" applyFill="1" applyBorder="1" applyAlignment="1">
      <alignment horizontal="center"/>
    </xf>
    <xf numFmtId="164" fontId="20" fillId="8" borderId="0" xfId="1" applyNumberFormat="1" applyFont="1" applyFill="1" applyBorder="1" applyAlignment="1">
      <alignment horizontal="center" vertical="center"/>
    </xf>
    <xf numFmtId="43" fontId="12" fillId="6" borderId="16" xfId="1" applyFont="1" applyFill="1" applyBorder="1" applyAlignment="1">
      <alignment horizontal="center" textRotation="14"/>
    </xf>
    <xf numFmtId="43" fontId="12" fillId="6" borderId="25" xfId="1" applyFont="1" applyFill="1" applyBorder="1" applyAlignment="1">
      <alignment horizontal="center" textRotation="14"/>
    </xf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12" fillId="6" borderId="28" xfId="1" applyFont="1" applyFill="1" applyBorder="1" applyAlignment="1">
      <alignment horizontal="right" textRotation="8"/>
    </xf>
    <xf numFmtId="43" fontId="12" fillId="6" borderId="29" xfId="1" applyFont="1" applyFill="1" applyBorder="1" applyAlignment="1">
      <alignment horizontal="right" textRotation="8"/>
    </xf>
    <xf numFmtId="43" fontId="12" fillId="6" borderId="30" xfId="1" applyFont="1" applyFill="1" applyBorder="1" applyAlignment="1">
      <alignment horizontal="right" textRotation="8"/>
    </xf>
    <xf numFmtId="0" fontId="17" fillId="9" borderId="12" xfId="0" applyFont="1" applyFill="1" applyBorder="1" applyAlignment="1">
      <alignment horizontal="left"/>
    </xf>
    <xf numFmtId="0" fontId="17" fillId="9" borderId="13" xfId="0" applyFont="1" applyFill="1" applyBorder="1" applyAlignment="1">
      <alignment horizontal="left"/>
    </xf>
    <xf numFmtId="0" fontId="17" fillId="9" borderId="14" xfId="0" applyFont="1" applyFill="1" applyBorder="1" applyAlignment="1">
      <alignment horizontal="left"/>
    </xf>
    <xf numFmtId="164" fontId="20" fillId="8" borderId="16" xfId="1" applyNumberFormat="1" applyFont="1" applyFill="1" applyBorder="1" applyAlignment="1">
      <alignment horizontal="center" vertical="center" textRotation="13"/>
    </xf>
    <xf numFmtId="164" fontId="20" fillId="8" borderId="17" xfId="1" applyNumberFormat="1" applyFont="1" applyFill="1" applyBorder="1" applyAlignment="1">
      <alignment horizontal="center" vertical="center" textRotation="13"/>
    </xf>
    <xf numFmtId="0" fontId="11" fillId="0" borderId="11" xfId="0" applyFont="1" applyFill="1" applyBorder="1" applyAlignment="1">
      <alignment horizontal="center" textRotation="18" wrapText="1"/>
    </xf>
    <xf numFmtId="0" fontId="11" fillId="0" borderId="10" xfId="0" applyFont="1" applyFill="1" applyBorder="1" applyAlignment="1">
      <alignment horizontal="center" textRotation="18" wrapText="1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164" fontId="10" fillId="0" borderId="32" xfId="1" applyNumberFormat="1" applyFont="1" applyFill="1" applyBorder="1" applyAlignment="1">
      <alignment horizontal="center" vertical="center"/>
    </xf>
    <xf numFmtId="164" fontId="10" fillId="0" borderId="27" xfId="1" applyNumberFormat="1" applyFont="1" applyFill="1" applyBorder="1" applyAlignment="1">
      <alignment horizontal="center" vertical="center"/>
    </xf>
    <xf numFmtId="164" fontId="10" fillId="0" borderId="36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6" fillId="4" borderId="2" xfId="1" applyNumberFormat="1" applyFont="1" applyFill="1" applyBorder="1" applyAlignment="1">
      <alignment horizontal="right"/>
    </xf>
    <xf numFmtId="164" fontId="6" fillId="4" borderId="3" xfId="1" applyNumberFormat="1" applyFont="1" applyFill="1" applyBorder="1" applyAlignment="1">
      <alignment horizontal="right"/>
    </xf>
    <xf numFmtId="164" fontId="6" fillId="4" borderId="8" xfId="1" applyNumberFormat="1" applyFont="1" applyFill="1" applyBorder="1" applyAlignment="1">
      <alignment horizontal="right"/>
    </xf>
    <xf numFmtId="164" fontId="12" fillId="6" borderId="49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0" fillId="4" borderId="50" xfId="1" applyNumberFormat="1" applyFont="1" applyFill="1" applyBorder="1" applyAlignment="1">
      <alignment vertical="center"/>
    </xf>
    <xf numFmtId="164" fontId="12" fillId="0" borderId="1" xfId="1" applyNumberFormat="1" applyFont="1" applyBorder="1"/>
  </cellXfs>
  <cellStyles count="3">
    <cellStyle name="Κανονικό" xfId="0" builtinId="0"/>
    <cellStyle name="Κόμμα" xfId="1" builtinId="3"/>
    <cellStyle name="Κόμμα 3" xfId="2"/>
  </cellStyles>
  <dxfs count="0"/>
  <tableStyles count="0" defaultTableStyle="TableStyleMedium9" defaultPivotStyle="PivotStyleLight16"/>
  <colors>
    <mruColors>
      <color rgb="FF00FFFF"/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65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2.75"/>
  <cols>
    <col min="1" max="1" width="7.6640625" style="24" customWidth="1"/>
    <col min="2" max="2" width="7" style="24" customWidth="1"/>
    <col min="3" max="3" width="8.44140625" style="24" bestFit="1" customWidth="1"/>
    <col min="4" max="4" width="71.77734375" style="24" customWidth="1"/>
    <col min="5" max="5" width="12.44140625" style="24" customWidth="1"/>
    <col min="6" max="6" width="20.33203125" style="24" customWidth="1"/>
    <col min="7" max="7" width="10" style="24" customWidth="1"/>
    <col min="8" max="8" width="8.44140625" style="24" customWidth="1"/>
    <col min="9" max="9" width="11.5546875" style="24" customWidth="1"/>
    <col min="10" max="10" width="9.21875" style="24" bestFit="1" customWidth="1"/>
    <col min="11" max="12" width="9.21875" style="24" customWidth="1"/>
    <col min="13" max="13" width="11.77734375" style="24" customWidth="1"/>
    <col min="14" max="14" width="8.88671875" style="24" customWidth="1"/>
    <col min="15" max="15" width="11.77734375" style="24" customWidth="1"/>
    <col min="16" max="17" width="8.88671875" style="24" customWidth="1"/>
    <col min="18" max="18" width="9.21875" style="24" bestFit="1" customWidth="1"/>
    <col min="19" max="23" width="8.44140625" style="24" customWidth="1"/>
    <col min="24" max="24" width="9.109375" style="24" customWidth="1"/>
    <col min="25" max="25" width="8.5546875" style="24" customWidth="1"/>
    <col min="26" max="26" width="10.33203125" style="24" customWidth="1"/>
    <col min="27" max="27" width="9.6640625" style="24" customWidth="1"/>
    <col min="28" max="28" width="11.21875" style="24" customWidth="1"/>
    <col min="29" max="29" width="11.21875" style="24" bestFit="1" customWidth="1"/>
    <col min="30" max="30" width="9.21875" style="24" customWidth="1"/>
    <col min="31" max="31" width="10.33203125" style="24" customWidth="1"/>
    <col min="32" max="32" width="34.77734375" style="24" bestFit="1" customWidth="1"/>
    <col min="33" max="33" width="32.21875" style="24" bestFit="1" customWidth="1"/>
    <col min="34" max="34" width="8.5546875" style="24" customWidth="1"/>
    <col min="35" max="35" width="9.6640625" style="24" customWidth="1"/>
    <col min="36" max="16384" width="8.88671875" style="24"/>
  </cols>
  <sheetData>
    <row r="1" spans="1:37" s="9" customFormat="1" ht="36.75" thickBo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69</v>
      </c>
      <c r="H1" s="158" t="s">
        <v>70</v>
      </c>
      <c r="I1" s="5" t="s">
        <v>71</v>
      </c>
      <c r="J1" s="28" t="s">
        <v>6</v>
      </c>
      <c r="K1" s="5" t="s">
        <v>52</v>
      </c>
      <c r="L1" s="28" t="s">
        <v>6</v>
      </c>
      <c r="M1" s="6" t="s">
        <v>15</v>
      </c>
      <c r="N1" s="7" t="s">
        <v>17</v>
      </c>
      <c r="O1" s="6" t="s">
        <v>16</v>
      </c>
      <c r="P1" s="7" t="s">
        <v>18</v>
      </c>
      <c r="Q1" s="84" t="s">
        <v>94</v>
      </c>
      <c r="R1" s="28" t="s">
        <v>6</v>
      </c>
      <c r="S1" s="7" t="s">
        <v>93</v>
      </c>
      <c r="T1" s="28" t="s">
        <v>6</v>
      </c>
      <c r="U1" s="7" t="s">
        <v>92</v>
      </c>
      <c r="V1" s="28" t="s">
        <v>6</v>
      </c>
      <c r="W1" s="7" t="s">
        <v>91</v>
      </c>
      <c r="X1" s="28" t="s">
        <v>6</v>
      </c>
      <c r="Y1" s="85" t="s">
        <v>7</v>
      </c>
      <c r="Z1" s="86" t="s">
        <v>6</v>
      </c>
      <c r="AA1" s="8" t="s">
        <v>8</v>
      </c>
      <c r="AB1" s="28" t="s">
        <v>6</v>
      </c>
      <c r="AC1" s="3" t="s">
        <v>9</v>
      </c>
      <c r="AD1" s="102" t="s">
        <v>55</v>
      </c>
    </row>
    <row r="2" spans="1:37" s="31" customFormat="1">
      <c r="A2" s="37"/>
      <c r="B2" s="37"/>
      <c r="C2" s="38"/>
      <c r="D2" s="39"/>
      <c r="E2" s="40"/>
      <c r="F2" s="41"/>
      <c r="G2" s="42"/>
      <c r="H2" s="43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7" s="31" customFormat="1" ht="13.5" thickBot="1">
      <c r="A3" s="37"/>
      <c r="B3" s="37"/>
      <c r="C3" s="38"/>
      <c r="D3" s="41"/>
      <c r="E3" s="40"/>
      <c r="F3" s="41"/>
      <c r="G3" s="42"/>
      <c r="H3" s="43"/>
      <c r="I3" s="42"/>
      <c r="J3" s="42"/>
      <c r="K3" s="42"/>
      <c r="L3" s="42"/>
      <c r="M3" s="42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B3" s="58"/>
      <c r="AC3" s="43"/>
      <c r="AD3" s="43"/>
    </row>
    <row r="4" spans="1:37" s="31" customFormat="1" ht="15" customHeight="1" thickBot="1">
      <c r="A4" s="295" t="s">
        <v>23</v>
      </c>
      <c r="B4" s="59" t="s">
        <v>139</v>
      </c>
      <c r="C4" s="60">
        <v>36759</v>
      </c>
      <c r="D4" s="61" t="s">
        <v>24</v>
      </c>
      <c r="E4" s="62">
        <v>3175.82</v>
      </c>
      <c r="F4" s="297" t="s">
        <v>25</v>
      </c>
      <c r="G4" s="63"/>
      <c r="H4" s="72"/>
      <c r="I4" s="286" t="s">
        <v>26</v>
      </c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8"/>
      <c r="AD4" s="98"/>
      <c r="AE4" s="284"/>
    </row>
    <row r="5" spans="1:37" s="31" customFormat="1" ht="15.75" customHeight="1" thickBot="1">
      <c r="A5" s="296"/>
      <c r="B5" s="64" t="s">
        <v>139</v>
      </c>
      <c r="C5" s="65">
        <v>39198</v>
      </c>
      <c r="D5" s="46" t="s">
        <v>27</v>
      </c>
      <c r="E5" s="66">
        <v>5377.3</v>
      </c>
      <c r="F5" s="298"/>
      <c r="G5" s="67"/>
      <c r="H5" s="73"/>
      <c r="I5" s="286" t="s">
        <v>26</v>
      </c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8"/>
      <c r="AD5" s="103"/>
      <c r="AE5" s="285"/>
    </row>
    <row r="6" spans="1:37" s="31" customFormat="1">
      <c r="A6" s="37"/>
      <c r="B6" s="37"/>
      <c r="C6" s="38"/>
      <c r="D6" s="41"/>
      <c r="E6" s="40"/>
      <c r="F6" s="41"/>
      <c r="G6" s="42"/>
      <c r="H6" s="43"/>
      <c r="I6" s="42"/>
      <c r="J6" s="42"/>
      <c r="K6" s="42"/>
      <c r="L6" s="42"/>
      <c r="M6" s="42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B6" s="58"/>
      <c r="AC6" s="43"/>
      <c r="AD6" s="43"/>
    </row>
    <row r="7" spans="1:37" s="114" customFormat="1">
      <c r="A7" s="107"/>
      <c r="B7" s="107"/>
      <c r="C7" s="108"/>
      <c r="D7" s="109"/>
      <c r="E7" s="110"/>
      <c r="F7" s="111"/>
      <c r="G7" s="112"/>
      <c r="H7" s="113"/>
      <c r="I7" s="112"/>
      <c r="J7" s="112"/>
      <c r="K7" s="112"/>
      <c r="L7" s="112"/>
      <c r="M7" s="112"/>
      <c r="N7" s="112"/>
      <c r="O7" s="112"/>
      <c r="P7" s="112"/>
      <c r="Q7" s="112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</row>
    <row r="8" spans="1:37" s="31" customFormat="1" ht="13.5" thickBot="1">
      <c r="A8" s="49"/>
      <c r="B8" s="49"/>
      <c r="C8" s="50"/>
      <c r="D8" s="51"/>
      <c r="E8" s="52"/>
      <c r="F8" s="53"/>
      <c r="G8" s="54"/>
      <c r="H8" s="55"/>
      <c r="I8" s="54"/>
      <c r="J8" s="54"/>
      <c r="K8" s="54"/>
      <c r="L8" s="54"/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7" s="31" customFormat="1" ht="12.75" customHeight="1">
      <c r="A9" s="259" t="s">
        <v>20</v>
      </c>
      <c r="B9" s="302" t="s">
        <v>139</v>
      </c>
      <c r="C9" s="299">
        <v>36103</v>
      </c>
      <c r="D9" s="21" t="s">
        <v>21</v>
      </c>
      <c r="E9" s="20">
        <f>6000000/340.75</f>
        <v>17608.217168011739</v>
      </c>
      <c r="F9" s="262" t="s">
        <v>19</v>
      </c>
      <c r="G9" s="18">
        <v>1157.8399999999999</v>
      </c>
      <c r="H9" s="22">
        <v>331.01</v>
      </c>
      <c r="I9" s="18"/>
      <c r="J9" s="18"/>
      <c r="K9" s="87"/>
      <c r="L9" s="87"/>
      <c r="M9" s="45" t="s">
        <v>22</v>
      </c>
      <c r="N9" s="18">
        <v>0.67</v>
      </c>
      <c r="O9" s="87"/>
      <c r="P9" s="87"/>
      <c r="Q9" s="18">
        <f>N9</f>
        <v>0.67</v>
      </c>
      <c r="R9" s="22">
        <v>16</v>
      </c>
      <c r="S9" s="22">
        <v>49.21</v>
      </c>
      <c r="T9" s="22">
        <v>1142</v>
      </c>
      <c r="U9" s="97"/>
      <c r="V9" s="97"/>
      <c r="W9" s="78">
        <v>262.81</v>
      </c>
      <c r="X9" s="78">
        <v>6098</v>
      </c>
      <c r="Y9" s="89">
        <v>646.32000000000005</v>
      </c>
      <c r="Z9" s="90">
        <v>7642</v>
      </c>
      <c r="AA9" s="22">
        <v>312.69</v>
      </c>
      <c r="AB9" s="22">
        <v>7255</v>
      </c>
      <c r="AC9" s="101">
        <f>J9+R9+T9+AB9</f>
        <v>8413</v>
      </c>
      <c r="AD9" s="253">
        <v>45573</v>
      </c>
      <c r="AE9" s="289">
        <f>AC9+AC10+AC11</f>
        <v>16713</v>
      </c>
    </row>
    <row r="10" spans="1:37" s="31" customFormat="1" ht="15" customHeight="1">
      <c r="A10" s="260"/>
      <c r="B10" s="303"/>
      <c r="C10" s="300"/>
      <c r="D10" s="15" t="s">
        <v>53</v>
      </c>
      <c r="E10" s="56"/>
      <c r="F10" s="262"/>
      <c r="G10" s="18">
        <v>547.98</v>
      </c>
      <c r="H10" s="30">
        <v>0</v>
      </c>
      <c r="I10" s="18"/>
      <c r="J10" s="18"/>
      <c r="K10" s="87"/>
      <c r="L10" s="87"/>
      <c r="M10" s="95"/>
      <c r="N10" s="87"/>
      <c r="O10" s="87"/>
      <c r="P10" s="87"/>
      <c r="Q10" s="87"/>
      <c r="R10" s="95"/>
      <c r="S10" s="22">
        <v>7.22</v>
      </c>
      <c r="T10" s="22">
        <v>168</v>
      </c>
      <c r="U10" s="96"/>
      <c r="V10" s="96"/>
      <c r="W10" s="17">
        <v>164.39</v>
      </c>
      <c r="X10" s="17">
        <v>3884</v>
      </c>
      <c r="Y10" s="91">
        <v>383.59</v>
      </c>
      <c r="Z10" s="92">
        <v>4535</v>
      </c>
      <c r="AA10" s="22">
        <v>171.61</v>
      </c>
      <c r="AB10" s="22">
        <v>3982</v>
      </c>
      <c r="AC10" s="101">
        <f t="shared" ref="AC10:AC11" si="0">J10+R10+T10+AB10</f>
        <v>4150</v>
      </c>
      <c r="AD10" s="254"/>
      <c r="AE10" s="290"/>
    </row>
    <row r="11" spans="1:37" s="31" customFormat="1" ht="15.75" customHeight="1" thickBot="1">
      <c r="A11" s="261"/>
      <c r="B11" s="304"/>
      <c r="C11" s="301"/>
      <c r="D11" s="46" t="s">
        <v>54</v>
      </c>
      <c r="E11" s="47"/>
      <c r="F11" s="263"/>
      <c r="G11" s="48">
        <v>616.67999999999995</v>
      </c>
      <c r="H11" s="57">
        <v>0</v>
      </c>
      <c r="I11" s="44"/>
      <c r="J11" s="44"/>
      <c r="K11" s="88"/>
      <c r="L11" s="88"/>
      <c r="M11" s="88"/>
      <c r="N11" s="88"/>
      <c r="O11" s="88"/>
      <c r="P11" s="88"/>
      <c r="Q11" s="88"/>
      <c r="R11" s="88"/>
      <c r="S11" s="44">
        <v>7.22</v>
      </c>
      <c r="T11" s="44">
        <v>168</v>
      </c>
      <c r="U11" s="88"/>
      <c r="V11" s="88"/>
      <c r="W11" s="44">
        <v>164.39</v>
      </c>
      <c r="X11" s="44">
        <v>3884</v>
      </c>
      <c r="Y11" s="93">
        <v>383.59</v>
      </c>
      <c r="Z11" s="94">
        <v>4535</v>
      </c>
      <c r="AA11" s="44">
        <v>171.61</v>
      </c>
      <c r="AB11" s="44">
        <v>3982</v>
      </c>
      <c r="AC11" s="73">
        <f t="shared" si="0"/>
        <v>4150</v>
      </c>
      <c r="AD11" s="255"/>
      <c r="AE11" s="291"/>
    </row>
    <row r="12" spans="1:37" s="31" customFormat="1">
      <c r="A12" s="37"/>
      <c r="B12" s="37"/>
      <c r="C12" s="38"/>
      <c r="D12" s="39"/>
      <c r="E12" s="40"/>
      <c r="F12" s="41"/>
      <c r="G12" s="42"/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7" s="114" customFormat="1">
      <c r="A13" s="107"/>
      <c r="B13" s="107"/>
      <c r="C13" s="108"/>
      <c r="D13" s="109"/>
      <c r="E13" s="110"/>
      <c r="F13" s="111"/>
      <c r="G13" s="112"/>
      <c r="H13" s="113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</row>
    <row r="14" spans="1:37" s="31" customFormat="1" ht="13.5" thickBot="1">
      <c r="A14" s="37"/>
      <c r="B14" s="37"/>
      <c r="C14" s="38"/>
      <c r="D14" s="124"/>
      <c r="E14" s="52"/>
      <c r="F14" s="40"/>
      <c r="G14" s="40"/>
      <c r="H14" s="124"/>
      <c r="I14" s="124"/>
      <c r="J14" s="39"/>
      <c r="K14" s="42"/>
      <c r="L14" s="43"/>
      <c r="M14" s="42"/>
      <c r="N14" s="125"/>
      <c r="O14" s="42"/>
      <c r="P14" s="125"/>
      <c r="Q14" s="42"/>
      <c r="R14" s="42"/>
      <c r="S14" s="42"/>
      <c r="T14" s="126"/>
      <c r="U14" s="43"/>
      <c r="V14" s="43"/>
      <c r="W14" s="43"/>
      <c r="X14" s="43"/>
      <c r="Y14" s="43"/>
      <c r="Z14" s="43"/>
      <c r="AA14" s="43"/>
      <c r="AB14" s="43"/>
      <c r="AC14" s="43"/>
      <c r="AD14" s="126"/>
      <c r="AE14" s="126"/>
      <c r="AF14" s="43"/>
      <c r="AI14" s="127"/>
      <c r="AJ14" s="124"/>
      <c r="AK14" s="58"/>
    </row>
    <row r="15" spans="1:37" s="31" customFormat="1" ht="12.75" customHeight="1">
      <c r="A15" s="270" t="s">
        <v>75</v>
      </c>
      <c r="B15" s="273" t="s">
        <v>139</v>
      </c>
      <c r="C15" s="128">
        <v>30196</v>
      </c>
      <c r="D15" s="153" t="s">
        <v>76</v>
      </c>
      <c r="E15" s="152">
        <v>0</v>
      </c>
      <c r="F15" s="276" t="s">
        <v>141</v>
      </c>
      <c r="G15" s="129"/>
      <c r="H15" s="130"/>
      <c r="I15" s="129"/>
      <c r="J15" s="134"/>
      <c r="K15" s="129"/>
      <c r="L15" s="134"/>
      <c r="M15" s="131"/>
      <c r="N15" s="132"/>
      <c r="O15" s="131"/>
      <c r="P15" s="132"/>
      <c r="Q15" s="131"/>
      <c r="R15" s="131"/>
      <c r="S15" s="131"/>
      <c r="T15" s="133"/>
      <c r="U15" s="134"/>
      <c r="V15" s="134"/>
      <c r="W15" s="134"/>
      <c r="X15" s="134"/>
      <c r="Y15" s="134"/>
      <c r="Z15" s="134"/>
      <c r="AA15" s="134"/>
      <c r="AB15" s="134"/>
      <c r="AC15" s="134"/>
      <c r="AD15" s="133"/>
      <c r="AE15" s="135"/>
      <c r="AF15" s="43"/>
      <c r="AI15" s="19"/>
      <c r="AJ15" s="127"/>
      <c r="AK15" s="124"/>
    </row>
    <row r="16" spans="1:37" s="31" customFormat="1" ht="15" customHeight="1">
      <c r="A16" s="271"/>
      <c r="B16" s="274"/>
      <c r="C16" s="136"/>
      <c r="D16" s="154" t="s">
        <v>77</v>
      </c>
      <c r="E16" s="155">
        <v>9782.34</v>
      </c>
      <c r="F16" s="277"/>
      <c r="G16" s="137">
        <v>165.35093176815849</v>
      </c>
      <c r="H16" s="30">
        <v>1.85</v>
      </c>
      <c r="I16" s="159"/>
      <c r="J16" s="160"/>
      <c r="K16" s="159"/>
      <c r="L16" s="160"/>
      <c r="M16" s="18" t="s">
        <v>72</v>
      </c>
      <c r="N16" s="138"/>
      <c r="O16" s="18" t="s">
        <v>72</v>
      </c>
      <c r="P16" s="138"/>
      <c r="Q16" s="139"/>
      <c r="R16" s="138"/>
      <c r="S16" s="18">
        <v>16.906821716801172</v>
      </c>
      <c r="T16" s="138">
        <v>26489</v>
      </c>
      <c r="U16" s="160"/>
      <c r="V16" s="160"/>
      <c r="W16" s="18">
        <v>48.71606456346295</v>
      </c>
      <c r="X16" s="138">
        <v>76320</v>
      </c>
      <c r="Y16" s="18">
        <v>97.879182685253113</v>
      </c>
      <c r="Z16" s="138">
        <v>78006</v>
      </c>
      <c r="AA16" s="18">
        <v>65.622886280264126</v>
      </c>
      <c r="AB16" s="138">
        <v>102793</v>
      </c>
      <c r="AC16" s="138">
        <f>Z16+AB16</f>
        <v>180799</v>
      </c>
      <c r="AD16" s="266">
        <v>45924</v>
      </c>
      <c r="AE16" s="267">
        <f>AC16+AC17+AC18+AC19+AC20+AC21</f>
        <v>426931</v>
      </c>
      <c r="AF16" s="43"/>
      <c r="AI16" s="19"/>
      <c r="AJ16" s="124"/>
      <c r="AK16" s="124"/>
    </row>
    <row r="17" spans="1:37" s="31" customFormat="1" ht="15" customHeight="1">
      <c r="A17" s="271"/>
      <c r="B17" s="274"/>
      <c r="C17" s="140"/>
      <c r="D17" s="154" t="s">
        <v>78</v>
      </c>
      <c r="E17" s="155">
        <v>6521.56</v>
      </c>
      <c r="F17" s="277"/>
      <c r="G17" s="137">
        <v>130.93012619222304</v>
      </c>
      <c r="H17" s="30">
        <v>0</v>
      </c>
      <c r="I17" s="159"/>
      <c r="J17" s="160"/>
      <c r="K17" s="159"/>
      <c r="L17" s="160"/>
      <c r="M17" s="18" t="s">
        <v>72</v>
      </c>
      <c r="N17" s="138"/>
      <c r="O17" s="18" t="s">
        <v>72</v>
      </c>
      <c r="P17" s="18"/>
      <c r="Q17" s="18">
        <v>50.542099779897292</v>
      </c>
      <c r="R17" s="138">
        <v>79171</v>
      </c>
      <c r="S17" s="18">
        <v>10.342870139398388</v>
      </c>
      <c r="T17" s="138">
        <v>16198</v>
      </c>
      <c r="U17" s="160"/>
      <c r="V17" s="160"/>
      <c r="W17" s="18">
        <v>24.063583272193689</v>
      </c>
      <c r="X17" s="138">
        <v>37690</v>
      </c>
      <c r="Y17" s="18">
        <v>45.98157300073369</v>
      </c>
      <c r="Z17" s="138">
        <v>36644</v>
      </c>
      <c r="AA17" s="18">
        <v>84.948553191489353</v>
      </c>
      <c r="AB17" s="138">
        <v>133074</v>
      </c>
      <c r="AC17" s="138">
        <f t="shared" ref="AC17:AC21" si="1">Z17+AB17</f>
        <v>169718</v>
      </c>
      <c r="AD17" s="254"/>
      <c r="AE17" s="268"/>
      <c r="AF17" s="43"/>
      <c r="AI17" s="19"/>
      <c r="AJ17" s="127"/>
      <c r="AK17" s="124"/>
    </row>
    <row r="18" spans="1:37" s="31" customFormat="1" ht="15" customHeight="1">
      <c r="A18" s="271"/>
      <c r="B18" s="274"/>
      <c r="C18" s="36"/>
      <c r="D18" s="154" t="s">
        <v>73</v>
      </c>
      <c r="E18" s="155"/>
      <c r="F18" s="277"/>
      <c r="G18" s="137">
        <v>8.6573734409391054</v>
      </c>
      <c r="H18" s="30">
        <v>0</v>
      </c>
      <c r="I18" s="159"/>
      <c r="J18" s="160"/>
      <c r="K18" s="159"/>
      <c r="L18" s="160"/>
      <c r="M18" s="18" t="s">
        <v>72</v>
      </c>
      <c r="N18" s="138"/>
      <c r="O18" s="18" t="s">
        <v>72</v>
      </c>
      <c r="P18" s="18"/>
      <c r="Q18" s="18">
        <v>0</v>
      </c>
      <c r="R18" s="138"/>
      <c r="S18" s="18">
        <v>8.0704328686720464E-2</v>
      </c>
      <c r="T18" s="138">
        <v>125</v>
      </c>
      <c r="U18" s="160"/>
      <c r="V18" s="160"/>
      <c r="W18" s="18">
        <v>2.5972120322817314</v>
      </c>
      <c r="X18" s="138">
        <v>4073</v>
      </c>
      <c r="Y18" s="18">
        <v>5.9794570799706532</v>
      </c>
      <c r="Z18" s="138">
        <v>4766</v>
      </c>
      <c r="AA18" s="18">
        <v>2.6779163609684518</v>
      </c>
      <c r="AB18" s="138">
        <v>4198</v>
      </c>
      <c r="AC18" s="138">
        <f t="shared" si="1"/>
        <v>8964</v>
      </c>
      <c r="AD18" s="254"/>
      <c r="AE18" s="268"/>
      <c r="AF18" s="24" t="s">
        <v>80</v>
      </c>
      <c r="AI18" s="19"/>
      <c r="AJ18" s="127"/>
      <c r="AK18" s="124"/>
    </row>
    <row r="19" spans="1:37" s="31" customFormat="1" ht="15" customHeight="1">
      <c r="A19" s="271"/>
      <c r="B19" s="274"/>
      <c r="C19" s="141"/>
      <c r="D19" s="154" t="s">
        <v>79</v>
      </c>
      <c r="E19" s="155">
        <v>163.04</v>
      </c>
      <c r="F19" s="277"/>
      <c r="G19" s="142">
        <v>12.113763756419662</v>
      </c>
      <c r="H19" s="30">
        <v>0</v>
      </c>
      <c r="I19" s="161"/>
      <c r="J19" s="160"/>
      <c r="K19" s="161"/>
      <c r="L19" s="160"/>
      <c r="M19" s="18" t="s">
        <v>72</v>
      </c>
      <c r="N19" s="143"/>
      <c r="O19" s="18" t="s">
        <v>72</v>
      </c>
      <c r="P19" s="74"/>
      <c r="Q19" s="74">
        <v>2.1194864269992664</v>
      </c>
      <c r="R19" s="143">
        <v>3321</v>
      </c>
      <c r="S19" s="74">
        <v>0.62900220102714599</v>
      </c>
      <c r="T19" s="143">
        <v>987</v>
      </c>
      <c r="U19" s="160"/>
      <c r="V19" s="160"/>
      <c r="W19" s="74">
        <v>2.9982831988261185</v>
      </c>
      <c r="X19" s="143">
        <v>4699</v>
      </c>
      <c r="Y19" s="74">
        <v>6.3669919295671304</v>
      </c>
      <c r="Z19" s="143">
        <v>5077</v>
      </c>
      <c r="AA19" s="74">
        <v>5.7467718268525312</v>
      </c>
      <c r="AB19" s="143">
        <v>9007</v>
      </c>
      <c r="AC19" s="138">
        <f t="shared" si="1"/>
        <v>14084</v>
      </c>
      <c r="AD19" s="254"/>
      <c r="AE19" s="268"/>
      <c r="AF19" s="198" t="s">
        <v>104</v>
      </c>
      <c r="AI19" s="19"/>
      <c r="AJ19" s="127"/>
      <c r="AK19" s="124"/>
    </row>
    <row r="20" spans="1:37" s="31" customFormat="1" ht="15" customHeight="1">
      <c r="A20" s="271"/>
      <c r="B20" s="274"/>
      <c r="C20" s="12"/>
      <c r="D20" s="154" t="s">
        <v>74</v>
      </c>
      <c r="E20" s="15"/>
      <c r="F20" s="277"/>
      <c r="G20" s="144">
        <v>4.4020542920029344</v>
      </c>
      <c r="H20" s="30">
        <v>0</v>
      </c>
      <c r="I20" s="162"/>
      <c r="J20" s="160"/>
      <c r="K20" s="162"/>
      <c r="L20" s="160"/>
      <c r="M20" s="18" t="s">
        <v>72</v>
      </c>
      <c r="N20" s="145"/>
      <c r="O20" s="18" t="s">
        <v>72</v>
      </c>
      <c r="P20" s="145"/>
      <c r="Q20" s="139"/>
      <c r="R20" s="145"/>
      <c r="S20" s="16">
        <v>0.66764490095377838</v>
      </c>
      <c r="T20" s="145">
        <v>1050</v>
      </c>
      <c r="U20" s="160"/>
      <c r="V20" s="160"/>
      <c r="W20" s="16">
        <v>1.1445341159207629</v>
      </c>
      <c r="X20" s="145">
        <v>1786</v>
      </c>
      <c r="Y20" s="16">
        <v>2.5898752751283931</v>
      </c>
      <c r="Z20" s="145">
        <v>2064</v>
      </c>
      <c r="AA20" s="16">
        <v>1.8121790168745415</v>
      </c>
      <c r="AB20" s="145">
        <v>2835</v>
      </c>
      <c r="AC20" s="138">
        <f t="shared" si="1"/>
        <v>4899</v>
      </c>
      <c r="AD20" s="254"/>
      <c r="AE20" s="268"/>
      <c r="AF20" s="43"/>
      <c r="AI20" s="19"/>
      <c r="AJ20" s="127"/>
      <c r="AK20" s="124"/>
    </row>
    <row r="21" spans="1:37" s="31" customFormat="1" ht="15.75" customHeight="1" thickBot="1">
      <c r="A21" s="272"/>
      <c r="B21" s="275"/>
      <c r="C21" s="146"/>
      <c r="D21" s="156" t="s">
        <v>140</v>
      </c>
      <c r="E21" s="157"/>
      <c r="F21" s="278"/>
      <c r="G21" s="147">
        <v>46.397652237710929</v>
      </c>
      <c r="H21" s="57">
        <v>0</v>
      </c>
      <c r="I21" s="163"/>
      <c r="J21" s="164"/>
      <c r="K21" s="163"/>
      <c r="L21" s="164"/>
      <c r="M21" s="67" t="s">
        <v>72</v>
      </c>
      <c r="N21" s="149"/>
      <c r="O21" s="67" t="s">
        <v>72</v>
      </c>
      <c r="P21" s="149"/>
      <c r="Q21" s="150"/>
      <c r="R21" s="149"/>
      <c r="S21" s="44">
        <v>1.4306676449009539</v>
      </c>
      <c r="T21" s="149">
        <v>2240</v>
      </c>
      <c r="U21" s="164"/>
      <c r="V21" s="164"/>
      <c r="W21" s="148">
        <v>13.51430667644901</v>
      </c>
      <c r="X21" s="149">
        <v>21163</v>
      </c>
      <c r="Y21" s="148">
        <v>31.452677916360969</v>
      </c>
      <c r="Z21" s="149">
        <v>25064</v>
      </c>
      <c r="AA21" s="148">
        <v>14.944974321349964</v>
      </c>
      <c r="AB21" s="149">
        <v>23403</v>
      </c>
      <c r="AC21" s="165">
        <f t="shared" si="1"/>
        <v>48467</v>
      </c>
      <c r="AD21" s="255"/>
      <c r="AE21" s="269"/>
      <c r="AF21" s="43"/>
      <c r="AI21" s="19"/>
      <c r="AJ21" s="151"/>
      <c r="AK21" s="151"/>
    </row>
    <row r="22" spans="1:37" s="31" customFormat="1">
      <c r="A22" s="37"/>
      <c r="B22" s="37"/>
      <c r="C22" s="38"/>
      <c r="D22" s="124"/>
      <c r="E22" s="124"/>
      <c r="F22" s="40"/>
      <c r="G22" s="40"/>
      <c r="H22" s="43"/>
      <c r="I22" s="124"/>
      <c r="J22" s="39"/>
      <c r="K22" s="42"/>
      <c r="L22" s="42"/>
      <c r="M22" s="42"/>
      <c r="N22" s="125"/>
      <c r="O22" s="42"/>
      <c r="P22" s="125"/>
      <c r="Q22" s="42"/>
      <c r="R22" s="42"/>
      <c r="S22" s="42"/>
      <c r="T22" s="125"/>
      <c r="U22" s="42"/>
      <c r="V22" s="42"/>
      <c r="W22" s="42"/>
      <c r="X22" s="42"/>
      <c r="Y22" s="42"/>
      <c r="Z22" s="42"/>
      <c r="AA22" s="42"/>
      <c r="AB22" s="42"/>
      <c r="AC22" s="42"/>
      <c r="AD22" s="125"/>
      <c r="AE22" s="125"/>
      <c r="AF22" s="43"/>
      <c r="AI22" s="19"/>
      <c r="AJ22" s="127"/>
      <c r="AK22" s="124"/>
    </row>
    <row r="23" spans="1:37" s="114" customFormat="1">
      <c r="A23" s="107"/>
      <c r="B23" s="107"/>
      <c r="C23" s="108"/>
      <c r="D23" s="109"/>
      <c r="E23" s="110"/>
      <c r="F23" s="111"/>
      <c r="G23" s="112"/>
      <c r="H23" s="113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</row>
    <row r="24" spans="1:37" s="31" customFormat="1" ht="13.5" thickBot="1">
      <c r="A24" s="37"/>
      <c r="B24" s="37"/>
      <c r="C24" s="38"/>
      <c r="D24" s="124"/>
      <c r="E24" s="52"/>
      <c r="F24" s="40"/>
      <c r="G24" s="40"/>
      <c r="H24" s="124"/>
      <c r="I24" s="124"/>
      <c r="J24" s="39"/>
      <c r="K24" s="42"/>
      <c r="L24" s="43"/>
      <c r="M24" s="42"/>
      <c r="N24" s="125"/>
      <c r="O24" s="42"/>
      <c r="P24" s="125"/>
      <c r="Q24" s="42"/>
      <c r="R24" s="42"/>
      <c r="S24" s="42"/>
      <c r="T24" s="126"/>
      <c r="U24" s="43"/>
      <c r="V24" s="43"/>
      <c r="W24" s="43"/>
      <c r="X24" s="43"/>
      <c r="Y24" s="43"/>
      <c r="Z24" s="43"/>
      <c r="AA24" s="43"/>
      <c r="AB24" s="43"/>
      <c r="AC24" s="43"/>
      <c r="AD24" s="126"/>
      <c r="AE24" s="126"/>
      <c r="AF24" s="43"/>
      <c r="AI24" s="127"/>
      <c r="AJ24" s="124"/>
      <c r="AK24" s="58"/>
    </row>
    <row r="25" spans="1:37" s="31" customFormat="1" ht="12.75" customHeight="1">
      <c r="A25" s="270" t="s">
        <v>81</v>
      </c>
      <c r="B25" s="273" t="s">
        <v>139</v>
      </c>
      <c r="C25" s="128">
        <v>30196</v>
      </c>
      <c r="D25" s="153" t="s">
        <v>76</v>
      </c>
      <c r="E25" s="152">
        <v>0</v>
      </c>
      <c r="F25" s="276" t="s">
        <v>90</v>
      </c>
      <c r="G25" s="129"/>
      <c r="H25" s="130"/>
      <c r="I25" s="129"/>
      <c r="J25" s="134"/>
      <c r="K25" s="129"/>
      <c r="L25" s="134"/>
      <c r="M25" s="131"/>
      <c r="N25" s="132"/>
      <c r="O25" s="131"/>
      <c r="P25" s="132"/>
      <c r="Q25" s="131"/>
      <c r="R25" s="131"/>
      <c r="S25" s="131"/>
      <c r="T25" s="133"/>
      <c r="U25" s="134"/>
      <c r="V25" s="134"/>
      <c r="W25" s="134"/>
      <c r="X25" s="134"/>
      <c r="Y25" s="134"/>
      <c r="Z25" s="134"/>
      <c r="AA25" s="134"/>
      <c r="AB25" s="134"/>
      <c r="AC25" s="134"/>
      <c r="AD25" s="133"/>
      <c r="AE25" s="135"/>
      <c r="AF25" s="43"/>
      <c r="AI25" s="19"/>
      <c r="AJ25" s="127"/>
      <c r="AK25" s="124"/>
    </row>
    <row r="26" spans="1:37" s="31" customFormat="1" ht="15" customHeight="1">
      <c r="A26" s="271"/>
      <c r="B26" s="274"/>
      <c r="C26" s="136"/>
      <c r="D26" s="154" t="s">
        <v>82</v>
      </c>
      <c r="E26" s="155">
        <v>45650.931768158473</v>
      </c>
      <c r="F26" s="277"/>
      <c r="G26" s="137">
        <v>180595.55000000002</v>
      </c>
      <c r="H26" s="30">
        <v>1.85</v>
      </c>
      <c r="I26" s="159"/>
      <c r="J26" s="160"/>
      <c r="K26" s="159"/>
      <c r="L26" s="160"/>
      <c r="M26" s="18" t="s">
        <v>72</v>
      </c>
      <c r="N26" s="138"/>
      <c r="O26" s="18" t="s">
        <v>72</v>
      </c>
      <c r="P26" s="138"/>
      <c r="Q26" s="139">
        <v>0</v>
      </c>
      <c r="R26" s="138"/>
      <c r="S26" s="18">
        <v>71.232083639031543</v>
      </c>
      <c r="T26" s="138">
        <v>105922.65134657433</v>
      </c>
      <c r="U26" s="160"/>
      <c r="V26" s="160"/>
      <c r="W26" s="18">
        <v>158.12667644900955</v>
      </c>
      <c r="X26" s="138">
        <v>235142.45146849571</v>
      </c>
      <c r="Y26" s="18">
        <v>298.78665443873814</v>
      </c>
      <c r="Z26" s="138">
        <v>226043.23621411904</v>
      </c>
      <c r="AA26" s="18">
        <v>229.35876008804107</v>
      </c>
      <c r="AB26" s="138">
        <v>341068.20129282743</v>
      </c>
      <c r="AC26" s="138">
        <f>Z26+AB26</f>
        <v>567111.4375069465</v>
      </c>
      <c r="AD26" s="266">
        <v>45925</v>
      </c>
      <c r="AE26" s="267">
        <f>AC26+AC27+AC28+AC29+AC30+AC31+AC32+AC33</f>
        <v>1576335.6567582705</v>
      </c>
      <c r="AF26" s="43"/>
      <c r="AI26" s="19"/>
      <c r="AJ26" s="124"/>
      <c r="AK26" s="124"/>
    </row>
    <row r="27" spans="1:37" s="31" customFormat="1" ht="15" customHeight="1">
      <c r="A27" s="271"/>
      <c r="B27" s="274"/>
      <c r="C27" s="140"/>
      <c r="D27" s="154" t="s">
        <v>83</v>
      </c>
      <c r="E27" s="155">
        <v>9130.1863536316941</v>
      </c>
      <c r="F27" s="277"/>
      <c r="G27" s="137">
        <v>60012.220250000006</v>
      </c>
      <c r="H27" s="30">
        <v>0</v>
      </c>
      <c r="I27" s="159"/>
      <c r="J27" s="160"/>
      <c r="K27" s="159"/>
      <c r="L27" s="160"/>
      <c r="M27" s="18" t="s">
        <v>72</v>
      </c>
      <c r="N27" s="138"/>
      <c r="O27" s="18" t="s">
        <v>72</v>
      </c>
      <c r="P27" s="18"/>
      <c r="Q27" s="18">
        <v>70.758944240645647</v>
      </c>
      <c r="R27" s="138">
        <v>105223.73731971894</v>
      </c>
      <c r="S27" s="18">
        <v>14.255807776962584</v>
      </c>
      <c r="T27" s="138">
        <v>21205.348985008386</v>
      </c>
      <c r="U27" s="160"/>
      <c r="V27" s="160"/>
      <c r="W27" s="18">
        <v>31.554902421129864</v>
      </c>
      <c r="X27" s="138">
        <v>46923.753017387346</v>
      </c>
      <c r="Y27" s="18">
        <v>59.548380044020547</v>
      </c>
      <c r="Z27" s="138">
        <v>45050.568144497011</v>
      </c>
      <c r="AA27" s="18">
        <v>116.56965443873808</v>
      </c>
      <c r="AB27" s="138">
        <v>173345.03530401571</v>
      </c>
      <c r="AC27" s="138">
        <f t="shared" ref="AC27:AC33" si="2">Z27+AB27</f>
        <v>218395.60344851273</v>
      </c>
      <c r="AD27" s="254"/>
      <c r="AE27" s="268"/>
      <c r="AF27" s="43"/>
      <c r="AI27" s="19"/>
      <c r="AJ27" s="127"/>
      <c r="AK27" s="124"/>
    </row>
    <row r="28" spans="1:37" s="31" customFormat="1" ht="15" customHeight="1">
      <c r="A28" s="271"/>
      <c r="B28" s="274"/>
      <c r="C28" s="36"/>
      <c r="D28" s="154" t="s">
        <v>84</v>
      </c>
      <c r="E28" s="155">
        <v>11738.808510638299</v>
      </c>
      <c r="F28" s="277"/>
      <c r="G28" s="137">
        <v>75669.982250000001</v>
      </c>
      <c r="H28" s="30">
        <v>0</v>
      </c>
      <c r="I28" s="159"/>
      <c r="J28" s="160"/>
      <c r="K28" s="159"/>
      <c r="L28" s="160"/>
      <c r="M28" s="18" t="s">
        <v>72</v>
      </c>
      <c r="N28" s="138"/>
      <c r="O28" s="18" t="s">
        <v>72</v>
      </c>
      <c r="P28" s="18"/>
      <c r="Q28" s="18">
        <v>90.975765957446811</v>
      </c>
      <c r="R28" s="138">
        <v>135291.91098569857</v>
      </c>
      <c r="S28" s="18">
        <v>18.168741012472484</v>
      </c>
      <c r="T28" s="138">
        <v>27019.718867994525</v>
      </c>
      <c r="U28" s="160"/>
      <c r="V28" s="160"/>
      <c r="W28" s="18">
        <v>39.275119589141596</v>
      </c>
      <c r="X28" s="138">
        <v>58404.110611198237</v>
      </c>
      <c r="Y28" s="18">
        <v>73.649286867204694</v>
      </c>
      <c r="Z28" s="138">
        <v>55718.429524898289</v>
      </c>
      <c r="AA28" s="18">
        <v>148.4196265590609</v>
      </c>
      <c r="AB28" s="138">
        <v>220707.57204835233</v>
      </c>
      <c r="AC28" s="138">
        <f t="shared" si="2"/>
        <v>276426.00157325063</v>
      </c>
      <c r="AD28" s="254"/>
      <c r="AE28" s="268"/>
      <c r="AF28" s="24" t="s">
        <v>80</v>
      </c>
      <c r="AI28" s="19"/>
      <c r="AJ28" s="127"/>
      <c r="AK28" s="124"/>
    </row>
    <row r="29" spans="1:37" s="31" customFormat="1" ht="15" customHeight="1">
      <c r="A29" s="271"/>
      <c r="B29" s="274"/>
      <c r="C29" s="167"/>
      <c r="D29" s="154" t="s">
        <v>85</v>
      </c>
      <c r="E29" s="155">
        <v>2608.6221570066032</v>
      </c>
      <c r="F29" s="277"/>
      <c r="G29" s="144">
        <v>20447.761999999999</v>
      </c>
      <c r="H29" s="30">
        <v>0</v>
      </c>
      <c r="I29" s="170"/>
      <c r="J29" s="160"/>
      <c r="K29" s="170"/>
      <c r="L29" s="160"/>
      <c r="M29" s="18" t="s">
        <v>72</v>
      </c>
      <c r="N29" s="145"/>
      <c r="O29" s="18" t="s">
        <v>72</v>
      </c>
      <c r="P29" s="16"/>
      <c r="Q29" s="16">
        <v>20.216821716801178</v>
      </c>
      <c r="R29" s="145">
        <v>30068.17366597963</v>
      </c>
      <c r="S29" s="16">
        <v>4.4734614820249456</v>
      </c>
      <c r="T29" s="145">
        <v>6647.1185107284191</v>
      </c>
      <c r="U29" s="160"/>
      <c r="V29" s="160"/>
      <c r="W29" s="16">
        <v>11.884560528246515</v>
      </c>
      <c r="X29" s="145">
        <v>17672.949055744939</v>
      </c>
      <c r="Y29" s="16">
        <v>23.433261922230365</v>
      </c>
      <c r="Z29" s="145">
        <v>17728.135715780794</v>
      </c>
      <c r="AA29" s="16">
        <v>36.57484372707264</v>
      </c>
      <c r="AB29" s="145">
        <v>54388.662363584772</v>
      </c>
      <c r="AC29" s="138">
        <f t="shared" si="2"/>
        <v>72116.798079365573</v>
      </c>
      <c r="AD29" s="254"/>
      <c r="AE29" s="268"/>
      <c r="AF29" s="199" t="s">
        <v>103</v>
      </c>
      <c r="AI29" s="19"/>
      <c r="AJ29" s="127"/>
      <c r="AK29" s="124"/>
    </row>
    <row r="30" spans="1:37" s="31" customFormat="1" ht="15" customHeight="1">
      <c r="A30" s="271"/>
      <c r="B30" s="274"/>
      <c r="C30" s="167"/>
      <c r="D30" s="154" t="s">
        <v>86</v>
      </c>
      <c r="E30" s="155">
        <v>7173.7168011738813</v>
      </c>
      <c r="F30" s="277"/>
      <c r="G30" s="144">
        <v>48858.880999999994</v>
      </c>
      <c r="H30" s="30">
        <v>0</v>
      </c>
      <c r="I30" s="170"/>
      <c r="J30" s="160"/>
      <c r="K30" s="170"/>
      <c r="L30" s="160"/>
      <c r="M30" s="18" t="s">
        <v>72</v>
      </c>
      <c r="N30" s="145"/>
      <c r="O30" s="18" t="s">
        <v>72</v>
      </c>
      <c r="P30" s="16"/>
      <c r="Q30" s="16">
        <v>55.596305209097586</v>
      </c>
      <c r="R30" s="145">
        <v>82680.042325839036</v>
      </c>
      <c r="S30" s="16">
        <v>11.321103448275862</v>
      </c>
      <c r="T30" s="145">
        <v>16833.418689361497</v>
      </c>
      <c r="U30" s="160"/>
      <c r="V30" s="160"/>
      <c r="W30" s="16">
        <v>26.284173147468813</v>
      </c>
      <c r="X30" s="145">
        <v>39085.909142669036</v>
      </c>
      <c r="Y30" s="16">
        <v>50.184716067498144</v>
      </c>
      <c r="Z30" s="145">
        <v>37966.607476807148</v>
      </c>
      <c r="AA30" s="16">
        <v>93.201581804842263</v>
      </c>
      <c r="AB30" s="145">
        <v>138595.51669891193</v>
      </c>
      <c r="AC30" s="138">
        <f t="shared" si="2"/>
        <v>176562.12417571907</v>
      </c>
      <c r="AD30" s="254"/>
      <c r="AE30" s="268"/>
      <c r="AF30" s="24"/>
      <c r="AI30" s="19"/>
      <c r="AJ30" s="127"/>
      <c r="AK30" s="124"/>
    </row>
    <row r="31" spans="1:37" s="31" customFormat="1" ht="15" customHeight="1">
      <c r="A31" s="271"/>
      <c r="B31" s="274"/>
      <c r="C31" s="141"/>
      <c r="D31" s="154" t="s">
        <v>87</v>
      </c>
      <c r="E31" s="155">
        <v>5543.3250183418932</v>
      </c>
      <c r="F31" s="277"/>
      <c r="G31" s="142">
        <v>37397.762000000002</v>
      </c>
      <c r="H31" s="33">
        <v>0</v>
      </c>
      <c r="I31" s="161"/>
      <c r="J31" s="152"/>
      <c r="K31" s="161"/>
      <c r="L31" s="152"/>
      <c r="M31" s="18" t="s">
        <v>72</v>
      </c>
      <c r="N31" s="143"/>
      <c r="O31" s="18" t="s">
        <v>72</v>
      </c>
      <c r="P31" s="74"/>
      <c r="Q31" s="74">
        <v>42.960768892149673</v>
      </c>
      <c r="R31" s="143">
        <v>63883.71615679931</v>
      </c>
      <c r="S31" s="74">
        <v>8.8755157740278801</v>
      </c>
      <c r="T31" s="143">
        <v>13205.013954198766</v>
      </c>
      <c r="U31" s="152"/>
      <c r="V31" s="160"/>
      <c r="W31" s="74">
        <v>19.984340425531919</v>
      </c>
      <c r="X31" s="143">
        <v>29717.735831599886</v>
      </c>
      <c r="Y31" s="74">
        <v>37.93069405722671</v>
      </c>
      <c r="Z31" s="143">
        <v>28695.983268225758</v>
      </c>
      <c r="AA31" s="74">
        <v>71.820625091709459</v>
      </c>
      <c r="AB31" s="143">
        <v>106800.9410512724</v>
      </c>
      <c r="AC31" s="138">
        <f t="shared" si="2"/>
        <v>135496.92431949815</v>
      </c>
      <c r="AD31" s="254"/>
      <c r="AE31" s="268"/>
      <c r="AF31" s="43"/>
      <c r="AI31" s="19"/>
      <c r="AJ31" s="127"/>
      <c r="AK31" s="124"/>
    </row>
    <row r="32" spans="1:37" s="31" customFormat="1" ht="15" customHeight="1">
      <c r="A32" s="271"/>
      <c r="B32" s="274"/>
      <c r="C32" s="12"/>
      <c r="D32" s="154" t="s">
        <v>88</v>
      </c>
      <c r="E32" s="168">
        <v>978.23330887747613</v>
      </c>
      <c r="F32" s="277"/>
      <c r="G32" s="144">
        <v>9786.6607499999991</v>
      </c>
      <c r="H32" s="30">
        <v>0</v>
      </c>
      <c r="I32" s="162"/>
      <c r="J32" s="160"/>
      <c r="K32" s="162"/>
      <c r="L32" s="160"/>
      <c r="M32" s="18" t="s">
        <v>72</v>
      </c>
      <c r="N32" s="145"/>
      <c r="O32" s="18" t="s">
        <v>72</v>
      </c>
      <c r="P32" s="145"/>
      <c r="Q32" s="139">
        <v>7.5813081438004408</v>
      </c>
      <c r="R32" s="145">
        <v>11271.847496939921</v>
      </c>
      <c r="S32" s="16">
        <v>2.0278782098312544</v>
      </c>
      <c r="T32" s="145">
        <v>3018.7137755657013</v>
      </c>
      <c r="U32" s="160"/>
      <c r="V32" s="160"/>
      <c r="W32" s="16">
        <v>6.2890652971386638</v>
      </c>
      <c r="X32" s="145">
        <v>9352.1615999530732</v>
      </c>
      <c r="Y32" s="16">
        <v>12.822689655172411</v>
      </c>
      <c r="Z32" s="145">
        <v>9700.8424692501667</v>
      </c>
      <c r="AA32" s="16">
        <v>15.898251650770359</v>
      </c>
      <c r="AB32" s="145">
        <v>23641.512938714623</v>
      </c>
      <c r="AC32" s="138">
        <f t="shared" si="2"/>
        <v>33342.355407964787</v>
      </c>
      <c r="AD32" s="254"/>
      <c r="AE32" s="268"/>
      <c r="AF32" s="43"/>
      <c r="AI32" s="19"/>
      <c r="AJ32" s="127"/>
      <c r="AK32" s="124"/>
    </row>
    <row r="33" spans="1:37" s="31" customFormat="1" ht="15.75" customHeight="1" thickBot="1">
      <c r="A33" s="272"/>
      <c r="B33" s="275"/>
      <c r="C33" s="146"/>
      <c r="D33" s="156" t="s">
        <v>89</v>
      </c>
      <c r="E33" s="169">
        <v>2934.6999266324283</v>
      </c>
      <c r="F33" s="278"/>
      <c r="G33" s="147">
        <v>25769.977000000003</v>
      </c>
      <c r="H33" s="57">
        <v>0</v>
      </c>
      <c r="I33" s="163"/>
      <c r="J33" s="164"/>
      <c r="K33" s="163"/>
      <c r="L33" s="164"/>
      <c r="M33" s="67" t="s">
        <v>72</v>
      </c>
      <c r="N33" s="149"/>
      <c r="O33" s="67" t="s">
        <v>72</v>
      </c>
      <c r="P33" s="149"/>
      <c r="Q33" s="150">
        <v>38.151099046221574</v>
      </c>
      <c r="R33" s="149">
        <v>56731.00026494178</v>
      </c>
      <c r="S33" s="44">
        <v>4.9625781364636827</v>
      </c>
      <c r="T33" s="149">
        <v>7375.7735600028946</v>
      </c>
      <c r="U33" s="164"/>
      <c r="V33" s="164"/>
      <c r="W33" s="148">
        <v>11.190013206162876</v>
      </c>
      <c r="X33" s="149">
        <v>16640.121681874902</v>
      </c>
      <c r="Y33" s="148">
        <v>21.323534849596481</v>
      </c>
      <c r="Z33" s="149">
        <v>16132.048581559435</v>
      </c>
      <c r="AA33" s="148">
        <v>54.303690388848132</v>
      </c>
      <c r="AB33" s="149">
        <v>80752.363665453697</v>
      </c>
      <c r="AC33" s="165">
        <f t="shared" si="2"/>
        <v>96884.412247013126</v>
      </c>
      <c r="AD33" s="255"/>
      <c r="AE33" s="269"/>
      <c r="AF33" s="43"/>
      <c r="AI33" s="19"/>
      <c r="AJ33" s="151"/>
      <c r="AK33" s="151"/>
    </row>
    <row r="34" spans="1:37" s="31" customFormat="1">
      <c r="A34" s="37"/>
      <c r="B34" s="37"/>
      <c r="C34" s="38"/>
      <c r="D34" s="124"/>
      <c r="E34" s="124"/>
      <c r="F34" s="40"/>
      <c r="G34" s="40"/>
      <c r="H34" s="43"/>
      <c r="I34" s="124"/>
      <c r="J34" s="39"/>
      <c r="K34" s="42"/>
      <c r="L34" s="42"/>
      <c r="M34" s="42"/>
      <c r="N34" s="125"/>
      <c r="O34" s="42"/>
      <c r="P34" s="125"/>
      <c r="Q34" s="42"/>
      <c r="R34" s="42"/>
      <c r="S34" s="42"/>
      <c r="T34" s="125"/>
      <c r="U34" s="42"/>
      <c r="V34" s="42"/>
      <c r="W34" s="42"/>
      <c r="X34" s="42"/>
      <c r="Y34" s="42"/>
      <c r="Z34" s="42"/>
      <c r="AA34" s="42"/>
      <c r="AB34" s="42"/>
      <c r="AC34" s="42"/>
      <c r="AD34" s="125"/>
      <c r="AE34" s="125"/>
      <c r="AF34" s="43"/>
      <c r="AI34" s="19"/>
      <c r="AJ34" s="127"/>
      <c r="AK34" s="124"/>
    </row>
    <row r="35" spans="1:37" s="114" customFormat="1">
      <c r="A35" s="107"/>
      <c r="B35" s="107"/>
      <c r="C35" s="108"/>
      <c r="D35" s="171"/>
      <c r="E35" s="171"/>
      <c r="F35" s="110"/>
      <c r="G35" s="110"/>
      <c r="H35" s="113"/>
      <c r="I35" s="171"/>
      <c r="J35" s="109"/>
      <c r="K35" s="112"/>
      <c r="L35" s="112"/>
      <c r="M35" s="112"/>
      <c r="N35" s="172"/>
      <c r="O35" s="112"/>
      <c r="P35" s="172"/>
      <c r="Q35" s="112"/>
      <c r="R35" s="112"/>
      <c r="S35" s="112"/>
      <c r="T35" s="172"/>
      <c r="U35" s="112"/>
      <c r="V35" s="112"/>
      <c r="W35" s="112"/>
      <c r="X35" s="112"/>
      <c r="Y35" s="112"/>
      <c r="Z35" s="112"/>
      <c r="AA35" s="112"/>
      <c r="AB35" s="112"/>
      <c r="AC35" s="112"/>
      <c r="AD35" s="172"/>
      <c r="AE35" s="172"/>
      <c r="AF35" s="113"/>
      <c r="AI35" s="173"/>
      <c r="AJ35" s="174"/>
      <c r="AK35" s="171"/>
    </row>
    <row r="36" spans="1:37" s="31" customFormat="1" ht="13.5" thickBot="1">
      <c r="A36" s="37"/>
      <c r="B36" s="37"/>
      <c r="C36" s="38"/>
      <c r="D36" s="124"/>
      <c r="E36" s="52"/>
      <c r="F36" s="40"/>
      <c r="G36" s="40"/>
      <c r="H36" s="124"/>
      <c r="I36" s="124"/>
      <c r="J36" s="39"/>
      <c r="K36" s="42"/>
      <c r="L36" s="43"/>
      <c r="M36" s="42"/>
      <c r="N36" s="125"/>
      <c r="O36" s="42"/>
      <c r="P36" s="125"/>
      <c r="Q36" s="42"/>
      <c r="R36" s="42"/>
      <c r="S36" s="42"/>
      <c r="T36" s="126"/>
      <c r="U36" s="43"/>
      <c r="V36" s="43"/>
      <c r="W36" s="43"/>
      <c r="X36" s="43"/>
      <c r="Y36" s="43"/>
      <c r="Z36" s="43"/>
      <c r="AA36" s="43"/>
      <c r="AB36" s="43"/>
      <c r="AC36" s="43"/>
      <c r="AD36" s="126"/>
      <c r="AE36" s="126"/>
      <c r="AF36" s="43"/>
      <c r="AI36" s="127"/>
      <c r="AJ36" s="124"/>
      <c r="AK36" s="58"/>
    </row>
    <row r="37" spans="1:37" s="31" customFormat="1" ht="12.75" customHeight="1" thickBot="1">
      <c r="A37" s="270" t="s">
        <v>105</v>
      </c>
      <c r="B37" s="313" t="s">
        <v>139</v>
      </c>
      <c r="C37" s="128">
        <v>29276</v>
      </c>
      <c r="D37" s="153" t="s">
        <v>76</v>
      </c>
      <c r="E37" s="200">
        <v>0</v>
      </c>
      <c r="F37" s="279" t="s">
        <v>67</v>
      </c>
      <c r="G37" s="129"/>
      <c r="H37" s="130"/>
      <c r="I37" s="129"/>
      <c r="J37" s="134"/>
      <c r="K37" s="129"/>
      <c r="L37" s="134"/>
      <c r="M37" s="131"/>
      <c r="N37" s="132"/>
      <c r="O37" s="131"/>
      <c r="P37" s="132"/>
      <c r="Q37" s="131"/>
      <c r="R37" s="131"/>
      <c r="S37" s="131"/>
      <c r="T37" s="133"/>
      <c r="U37" s="134"/>
      <c r="V37" s="134"/>
      <c r="W37" s="134"/>
      <c r="X37" s="134"/>
      <c r="Y37" s="134"/>
      <c r="Z37" s="134"/>
      <c r="AA37" s="134"/>
      <c r="AB37" s="134"/>
      <c r="AC37" s="134"/>
      <c r="AD37" s="133"/>
      <c r="AE37" s="204"/>
      <c r="AF37" s="198" t="s">
        <v>106</v>
      </c>
      <c r="AI37" s="19"/>
      <c r="AJ37" s="127"/>
      <c r="AK37" s="124"/>
    </row>
    <row r="38" spans="1:37" s="31" customFormat="1" ht="15" customHeight="1">
      <c r="A38" s="271"/>
      <c r="B38" s="201"/>
      <c r="C38" s="136"/>
      <c r="D38" s="154" t="s">
        <v>108</v>
      </c>
      <c r="E38" s="155">
        <v>79503.06</v>
      </c>
      <c r="F38" s="280"/>
      <c r="G38" s="137">
        <v>277116.67</v>
      </c>
      <c r="H38" s="30">
        <v>1.1499999999999999</v>
      </c>
      <c r="I38" s="159"/>
      <c r="J38" s="160"/>
      <c r="K38" s="159"/>
      <c r="L38" s="160"/>
      <c r="M38" s="18" t="s">
        <v>72</v>
      </c>
      <c r="N38" s="138"/>
      <c r="O38" s="18" t="s">
        <v>72</v>
      </c>
      <c r="P38" s="138"/>
      <c r="Q38" s="139"/>
      <c r="R38" s="138"/>
      <c r="S38" s="18">
        <v>120.34923110785033</v>
      </c>
      <c r="T38" s="138">
        <v>322538</v>
      </c>
      <c r="U38" s="160"/>
      <c r="V38" s="160"/>
      <c r="W38" s="18">
        <v>243.37520469552456</v>
      </c>
      <c r="X38" s="138">
        <v>652801</v>
      </c>
      <c r="Y38" s="18">
        <v>448.37731034482755</v>
      </c>
      <c r="Z38" s="138">
        <v>611853</v>
      </c>
      <c r="AA38" s="18">
        <v>363.72443580337489</v>
      </c>
      <c r="AB38" s="138">
        <v>975581</v>
      </c>
      <c r="AC38" s="138">
        <f>Z38+AB38</f>
        <v>1587434</v>
      </c>
      <c r="AD38" s="282">
        <v>45927</v>
      </c>
      <c r="AE38" s="248">
        <f>AC38+AC39</f>
        <v>1948543</v>
      </c>
      <c r="AF38" s="24" t="s">
        <v>80</v>
      </c>
      <c r="AI38" s="19"/>
      <c r="AJ38" s="124"/>
      <c r="AK38" s="124"/>
    </row>
    <row r="39" spans="1:37" s="31" customFormat="1" ht="15" customHeight="1" thickBot="1">
      <c r="A39" s="272"/>
      <c r="B39" s="202"/>
      <c r="C39" s="203"/>
      <c r="D39" s="156" t="s">
        <v>109</v>
      </c>
      <c r="E39" s="175">
        <v>6521.56</v>
      </c>
      <c r="F39" s="281"/>
      <c r="G39" s="186">
        <v>52191.106</v>
      </c>
      <c r="H39" s="57">
        <v>0</v>
      </c>
      <c r="I39" s="163"/>
      <c r="J39" s="164"/>
      <c r="K39" s="163"/>
      <c r="L39" s="164"/>
      <c r="M39" s="67" t="s">
        <v>72</v>
      </c>
      <c r="N39" s="165"/>
      <c r="O39" s="67" t="s">
        <v>72</v>
      </c>
      <c r="P39" s="67"/>
      <c r="Q39" s="67">
        <v>84.780296404989002</v>
      </c>
      <c r="R39" s="165">
        <v>227400</v>
      </c>
      <c r="S39" s="67">
        <v>10.183222303741747</v>
      </c>
      <c r="T39" s="165">
        <v>27305</v>
      </c>
      <c r="U39" s="164"/>
      <c r="V39" s="164"/>
      <c r="W39" s="67">
        <v>20.480311078503302</v>
      </c>
      <c r="X39" s="165">
        <v>54932</v>
      </c>
      <c r="Y39" s="67">
        <v>37.72155832721937</v>
      </c>
      <c r="Z39" s="165">
        <v>51472</v>
      </c>
      <c r="AA39" s="67">
        <v>115.44382978723405</v>
      </c>
      <c r="AB39" s="165">
        <v>309637</v>
      </c>
      <c r="AC39" s="165">
        <f t="shared" ref="AC39" si="3">Z39+AB39</f>
        <v>361109</v>
      </c>
      <c r="AD39" s="247"/>
      <c r="AE39" s="250"/>
      <c r="AF39" s="199" t="s">
        <v>107</v>
      </c>
      <c r="AI39" s="19"/>
      <c r="AJ39" s="127"/>
      <c r="AK39" s="124"/>
    </row>
    <row r="40" spans="1:37" s="31" customFormat="1">
      <c r="A40" s="37"/>
      <c r="B40" s="37"/>
      <c r="C40" s="38"/>
      <c r="D40" s="124"/>
      <c r="E40" s="124"/>
      <c r="F40" s="40"/>
      <c r="G40" s="40"/>
      <c r="H40" s="43"/>
      <c r="I40" s="124"/>
      <c r="J40" s="39"/>
      <c r="K40" s="42"/>
      <c r="L40" s="42"/>
      <c r="M40" s="42"/>
      <c r="N40" s="125"/>
      <c r="O40" s="42"/>
      <c r="P40" s="125"/>
      <c r="Q40" s="42"/>
      <c r="R40" s="42"/>
      <c r="S40" s="42"/>
      <c r="T40" s="125"/>
      <c r="U40" s="42"/>
      <c r="V40" s="42"/>
      <c r="W40" s="42"/>
      <c r="X40" s="42"/>
      <c r="Y40" s="42"/>
      <c r="Z40" s="42"/>
      <c r="AA40" s="42"/>
      <c r="AB40" s="42"/>
      <c r="AC40" s="42"/>
      <c r="AD40" s="125"/>
      <c r="AE40" s="125"/>
      <c r="AF40" s="43"/>
      <c r="AI40" s="19"/>
      <c r="AJ40" s="127"/>
      <c r="AK40" s="124"/>
    </row>
    <row r="41" spans="1:37" s="114" customFormat="1">
      <c r="A41" s="107"/>
      <c r="B41" s="107"/>
      <c r="C41" s="108"/>
      <c r="D41" s="171"/>
      <c r="E41" s="171"/>
      <c r="F41" s="110"/>
      <c r="G41" s="110"/>
      <c r="H41" s="113"/>
      <c r="I41" s="171"/>
      <c r="J41" s="109"/>
      <c r="K41" s="112"/>
      <c r="L41" s="112"/>
      <c r="M41" s="112"/>
      <c r="N41" s="172"/>
      <c r="O41" s="112"/>
      <c r="P41" s="172"/>
      <c r="Q41" s="112"/>
      <c r="R41" s="112"/>
      <c r="S41" s="112"/>
      <c r="T41" s="172"/>
      <c r="U41" s="112"/>
      <c r="V41" s="112"/>
      <c r="W41" s="112"/>
      <c r="X41" s="112"/>
      <c r="Y41" s="112"/>
      <c r="Z41" s="112"/>
      <c r="AA41" s="112"/>
      <c r="AB41" s="112"/>
      <c r="AC41" s="112"/>
      <c r="AD41" s="172"/>
      <c r="AE41" s="172"/>
      <c r="AF41" s="113"/>
      <c r="AI41" s="173"/>
      <c r="AJ41" s="174"/>
      <c r="AK41" s="171"/>
    </row>
    <row r="42" spans="1:37" s="31" customFormat="1" ht="13.5" thickBot="1">
      <c r="A42" s="37"/>
      <c r="B42" s="37"/>
      <c r="C42" s="38"/>
      <c r="D42" s="124"/>
      <c r="E42" s="52"/>
      <c r="F42" s="40"/>
      <c r="G42" s="40"/>
      <c r="H42" s="124"/>
      <c r="I42" s="124"/>
      <c r="J42" s="39"/>
      <c r="K42" s="42"/>
      <c r="L42" s="43"/>
      <c r="M42" s="42"/>
      <c r="N42" s="125"/>
      <c r="O42" s="42"/>
      <c r="P42" s="125"/>
      <c r="Q42" s="42"/>
      <c r="R42" s="42"/>
      <c r="S42" s="42"/>
      <c r="T42" s="126"/>
      <c r="U42" s="43"/>
      <c r="V42" s="43"/>
      <c r="W42" s="43"/>
      <c r="X42" s="43"/>
      <c r="Y42" s="43"/>
      <c r="Z42" s="43"/>
      <c r="AA42" s="43"/>
      <c r="AB42" s="43"/>
      <c r="AC42" s="43"/>
      <c r="AD42" s="126"/>
      <c r="AE42" s="126"/>
      <c r="AF42" s="43"/>
      <c r="AI42" s="127"/>
      <c r="AJ42" s="124"/>
      <c r="AK42" s="58"/>
    </row>
    <row r="43" spans="1:37" s="31" customFormat="1" ht="12.75" customHeight="1">
      <c r="A43" s="270" t="s">
        <v>95</v>
      </c>
      <c r="B43" s="313" t="s">
        <v>139</v>
      </c>
      <c r="C43" s="128">
        <v>28847</v>
      </c>
      <c r="D43" s="153" t="s">
        <v>76</v>
      </c>
      <c r="E43" s="152">
        <v>0</v>
      </c>
      <c r="F43" s="276" t="s">
        <v>67</v>
      </c>
      <c r="G43" s="129"/>
      <c r="H43" s="130"/>
      <c r="I43" s="129"/>
      <c r="J43" s="134"/>
      <c r="K43" s="129"/>
      <c r="L43" s="134"/>
      <c r="M43" s="131"/>
      <c r="N43" s="132"/>
      <c r="O43" s="131"/>
      <c r="P43" s="132"/>
      <c r="Q43" s="131"/>
      <c r="R43" s="131"/>
      <c r="S43" s="131"/>
      <c r="T43" s="133"/>
      <c r="U43" s="134"/>
      <c r="V43" s="134"/>
      <c r="W43" s="134"/>
      <c r="X43" s="134"/>
      <c r="Y43" s="134"/>
      <c r="Z43" s="134"/>
      <c r="AA43" s="134"/>
      <c r="AB43" s="134"/>
      <c r="AC43" s="134"/>
      <c r="AD43" s="133"/>
      <c r="AE43" s="133"/>
      <c r="AF43" s="43"/>
      <c r="AI43" s="19"/>
      <c r="AJ43" s="127"/>
      <c r="AK43" s="124"/>
    </row>
    <row r="44" spans="1:37" s="31" customFormat="1" ht="15" customHeight="1">
      <c r="A44" s="271"/>
      <c r="B44" s="182"/>
      <c r="C44" s="136"/>
      <c r="D44" s="154" t="s">
        <v>97</v>
      </c>
      <c r="E44" s="155">
        <v>16501.830000000002</v>
      </c>
      <c r="F44" s="277"/>
      <c r="G44" s="137">
        <v>181.95157740278796</v>
      </c>
      <c r="H44" s="30">
        <v>1.85</v>
      </c>
      <c r="I44" s="159"/>
      <c r="J44" s="160"/>
      <c r="K44" s="159"/>
      <c r="L44" s="160"/>
      <c r="M44" s="18" t="s">
        <v>72</v>
      </c>
      <c r="N44" s="138"/>
      <c r="O44" s="18" t="s">
        <v>72</v>
      </c>
      <c r="P44" s="138"/>
      <c r="Q44" s="139"/>
      <c r="R44" s="138"/>
      <c r="S44" s="18">
        <v>26.15</v>
      </c>
      <c r="T44" s="138">
        <v>84910</v>
      </c>
      <c r="U44" s="160"/>
      <c r="V44" s="160"/>
      <c r="W44" s="18">
        <v>53.8</v>
      </c>
      <c r="X44" s="138">
        <v>174690</v>
      </c>
      <c r="Y44" s="18">
        <v>100.1505502567865</v>
      </c>
      <c r="Z44" s="138">
        <v>164221</v>
      </c>
      <c r="AA44" s="18">
        <v>79.952164343360238</v>
      </c>
      <c r="AB44" s="138">
        <v>269600</v>
      </c>
      <c r="AC44" s="138">
        <f>Z44+AB44</f>
        <v>433821</v>
      </c>
      <c r="AD44" s="266">
        <v>45927</v>
      </c>
      <c r="AE44" s="267">
        <f>AC44+AC45+AC46+AC47+AC48</f>
        <v>1117482</v>
      </c>
      <c r="AF44" s="43"/>
      <c r="AI44" s="19"/>
      <c r="AJ44" s="124"/>
      <c r="AK44" s="124"/>
    </row>
    <row r="45" spans="1:37" s="31" customFormat="1" ht="15" customHeight="1">
      <c r="A45" s="271"/>
      <c r="B45" s="182"/>
      <c r="C45" s="140"/>
      <c r="D45" s="154" t="s">
        <v>96</v>
      </c>
      <c r="E45" s="155"/>
      <c r="F45" s="277"/>
      <c r="G45" s="137">
        <v>1.5847395451210564</v>
      </c>
      <c r="H45" s="30">
        <v>0</v>
      </c>
      <c r="I45" s="159"/>
      <c r="J45" s="160"/>
      <c r="K45" s="159"/>
      <c r="L45" s="160"/>
      <c r="M45" s="18" t="s">
        <v>72</v>
      </c>
      <c r="N45" s="138"/>
      <c r="O45" s="18" t="s">
        <v>72</v>
      </c>
      <c r="P45" s="18"/>
      <c r="Q45" s="18"/>
      <c r="R45" s="138"/>
      <c r="S45" s="18">
        <v>0.28000000000000003</v>
      </c>
      <c r="T45" s="138">
        <v>909</v>
      </c>
      <c r="U45" s="160"/>
      <c r="V45" s="160"/>
      <c r="W45" s="18">
        <v>0.4</v>
      </c>
      <c r="X45" s="138">
        <v>1299</v>
      </c>
      <c r="Y45" s="18">
        <v>0.89655172413793105</v>
      </c>
      <c r="Z45" s="138">
        <v>1476</v>
      </c>
      <c r="AA45" s="18">
        <v>0.68818782098312548</v>
      </c>
      <c r="AB45" s="138">
        <v>2922</v>
      </c>
      <c r="AC45" s="138">
        <f t="shared" ref="AC45:AC48" si="4">Z45+AB45</f>
        <v>4398</v>
      </c>
      <c r="AD45" s="254"/>
      <c r="AE45" s="268"/>
      <c r="AF45" s="198" t="s">
        <v>101</v>
      </c>
      <c r="AI45" s="19"/>
      <c r="AJ45" s="127"/>
      <c r="AK45" s="124"/>
    </row>
    <row r="46" spans="1:37" s="31" customFormat="1" ht="15" customHeight="1" thickBot="1">
      <c r="A46" s="271"/>
      <c r="B46" s="183"/>
      <c r="C46" s="65"/>
      <c r="D46" s="156" t="s">
        <v>98</v>
      </c>
      <c r="E46" s="175">
        <v>6521.56</v>
      </c>
      <c r="F46" s="277"/>
      <c r="G46" s="186">
        <v>154.19253411592075</v>
      </c>
      <c r="H46" s="57">
        <v>0</v>
      </c>
      <c r="I46" s="163"/>
      <c r="J46" s="164"/>
      <c r="K46" s="163"/>
      <c r="L46" s="164"/>
      <c r="M46" s="67" t="s">
        <v>72</v>
      </c>
      <c r="N46" s="165"/>
      <c r="O46" s="67" t="s">
        <v>72</v>
      </c>
      <c r="P46" s="67"/>
      <c r="Q46" s="67">
        <v>84.78</v>
      </c>
      <c r="R46" s="165">
        <v>275283</v>
      </c>
      <c r="S46" s="67">
        <v>10.23</v>
      </c>
      <c r="T46" s="165">
        <v>33217</v>
      </c>
      <c r="U46" s="164"/>
      <c r="V46" s="164"/>
      <c r="W46" s="67">
        <v>20.79</v>
      </c>
      <c r="X46" s="165">
        <v>67506</v>
      </c>
      <c r="Y46" s="67">
        <v>38.392137931034483</v>
      </c>
      <c r="Z46" s="165">
        <v>62950</v>
      </c>
      <c r="AA46" s="67">
        <v>115.80039618488628</v>
      </c>
      <c r="AB46" s="165">
        <v>376006</v>
      </c>
      <c r="AC46" s="165">
        <f t="shared" si="4"/>
        <v>438956</v>
      </c>
      <c r="AD46" s="254"/>
      <c r="AE46" s="268"/>
      <c r="AF46" s="24" t="s">
        <v>80</v>
      </c>
      <c r="AI46" s="19"/>
      <c r="AJ46" s="127"/>
      <c r="AK46" s="124"/>
    </row>
    <row r="47" spans="1:37" s="31" customFormat="1" ht="15" customHeight="1" thickBot="1">
      <c r="A47" s="271"/>
      <c r="B47" s="184" t="s">
        <v>139</v>
      </c>
      <c r="C47" s="179">
        <v>28851</v>
      </c>
      <c r="D47" s="180" t="s">
        <v>99</v>
      </c>
      <c r="E47" s="181">
        <v>13206.16</v>
      </c>
      <c r="F47" s="277"/>
      <c r="G47" s="191">
        <v>265.81071166544388</v>
      </c>
      <c r="H47" s="192">
        <v>208.32868672046956</v>
      </c>
      <c r="I47" s="193"/>
      <c r="J47" s="194"/>
      <c r="K47" s="193"/>
      <c r="L47" s="194"/>
      <c r="M47" s="196" t="s">
        <v>72</v>
      </c>
      <c r="N47" s="197"/>
      <c r="O47" s="196" t="s">
        <v>72</v>
      </c>
      <c r="P47" s="196"/>
      <c r="Q47" s="196">
        <v>19.809999999999999</v>
      </c>
      <c r="R47" s="197">
        <v>64324</v>
      </c>
      <c r="S47" s="196">
        <v>21.87</v>
      </c>
      <c r="T47" s="197">
        <v>71013</v>
      </c>
      <c r="U47" s="194"/>
      <c r="V47" s="194"/>
      <c r="W47" s="196">
        <v>11.47</v>
      </c>
      <c r="X47" s="197">
        <v>37243</v>
      </c>
      <c r="Y47" s="196">
        <v>4.3371973587674182</v>
      </c>
      <c r="Z47" s="197">
        <v>7117</v>
      </c>
      <c r="AA47" s="196">
        <v>53.144827586206901</v>
      </c>
      <c r="AB47" s="197">
        <v>172547</v>
      </c>
      <c r="AC47" s="197">
        <f t="shared" si="4"/>
        <v>179664</v>
      </c>
      <c r="AD47" s="254"/>
      <c r="AE47" s="268"/>
      <c r="AF47" s="199" t="s">
        <v>102</v>
      </c>
      <c r="AI47" s="19"/>
      <c r="AJ47" s="127"/>
      <c r="AK47" s="124"/>
    </row>
    <row r="48" spans="1:37" s="31" customFormat="1" ht="15.75" customHeight="1" thickBot="1">
      <c r="A48" s="272"/>
      <c r="B48" s="184" t="s">
        <v>139</v>
      </c>
      <c r="C48" s="176">
        <v>28851</v>
      </c>
      <c r="D48" s="177" t="s">
        <v>100</v>
      </c>
      <c r="E48" s="178">
        <v>3295.67</v>
      </c>
      <c r="F48" s="278"/>
      <c r="G48" s="187">
        <v>79.569332355099036</v>
      </c>
      <c r="H48" s="188">
        <v>57.3</v>
      </c>
      <c r="I48" s="189"/>
      <c r="J48" s="190"/>
      <c r="K48" s="189"/>
      <c r="L48" s="190"/>
      <c r="M48" s="44" t="s">
        <v>72</v>
      </c>
      <c r="N48" s="149"/>
      <c r="O48" s="44" t="s">
        <v>72</v>
      </c>
      <c r="P48" s="149"/>
      <c r="Q48" s="195">
        <v>2.33</v>
      </c>
      <c r="R48" s="149">
        <v>7566</v>
      </c>
      <c r="S48" s="44">
        <v>6.46</v>
      </c>
      <c r="T48" s="149">
        <v>20976</v>
      </c>
      <c r="U48" s="190"/>
      <c r="V48" s="190"/>
      <c r="W48" s="148">
        <v>6.23</v>
      </c>
      <c r="X48" s="149">
        <v>20229</v>
      </c>
      <c r="Y48" s="148">
        <v>7.2607483492296305</v>
      </c>
      <c r="Z48" s="149">
        <v>11905</v>
      </c>
      <c r="AA48" s="148">
        <v>15.008510638297871</v>
      </c>
      <c r="AB48" s="149">
        <v>48738</v>
      </c>
      <c r="AC48" s="121">
        <f t="shared" si="4"/>
        <v>60643</v>
      </c>
      <c r="AD48" s="255"/>
      <c r="AE48" s="269"/>
      <c r="AF48" s="43"/>
      <c r="AI48" s="19"/>
      <c r="AJ48" s="151"/>
      <c r="AK48" s="151"/>
    </row>
    <row r="49" spans="1:33" s="31" customFormat="1" ht="13.5" thickBot="1">
      <c r="A49" s="49"/>
      <c r="B49" s="49"/>
      <c r="C49" s="50"/>
      <c r="D49" s="51"/>
      <c r="E49" s="52"/>
      <c r="F49" s="53"/>
      <c r="G49" s="54"/>
      <c r="H49" s="55"/>
      <c r="I49" s="54"/>
      <c r="J49" s="54"/>
      <c r="K49" s="54"/>
      <c r="L49" s="54"/>
      <c r="M49" s="54"/>
      <c r="N49" s="54"/>
      <c r="O49" s="54"/>
      <c r="P49" s="54"/>
      <c r="Q49" s="54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</row>
    <row r="50" spans="1:33" s="31" customFormat="1" ht="15" customHeight="1">
      <c r="A50" s="234" t="s">
        <v>133</v>
      </c>
      <c r="B50" s="313" t="s">
        <v>139</v>
      </c>
      <c r="C50" s="220">
        <v>39548</v>
      </c>
      <c r="D50" s="221" t="s">
        <v>125</v>
      </c>
      <c r="E50" s="226"/>
      <c r="F50" s="251" t="s">
        <v>123</v>
      </c>
      <c r="G50" s="18">
        <v>1193.1600000000001</v>
      </c>
      <c r="H50" s="17">
        <v>96.7</v>
      </c>
      <c r="I50" s="22">
        <v>1096.46</v>
      </c>
      <c r="J50" s="120">
        <v>9608.2543289506266</v>
      </c>
      <c r="K50" s="87"/>
      <c r="L50" s="87"/>
      <c r="M50" s="22"/>
      <c r="N50" s="22"/>
      <c r="O50" s="22"/>
      <c r="P50" s="22"/>
      <c r="Q50" s="22"/>
      <c r="R50" s="22"/>
      <c r="S50" s="22">
        <v>33.576999999999998</v>
      </c>
      <c r="T50" s="22">
        <v>294.23449610854487</v>
      </c>
      <c r="U50" s="95"/>
      <c r="V50" s="95"/>
      <c r="W50" s="22">
        <v>429.08000000000004</v>
      </c>
      <c r="X50" s="120">
        <v>3760.0183932529562</v>
      </c>
      <c r="Y50" s="239" t="s">
        <v>119</v>
      </c>
      <c r="Z50" s="240"/>
      <c r="AA50" s="22">
        <v>1096.46</v>
      </c>
      <c r="AB50" s="22">
        <v>19216.508657901253</v>
      </c>
      <c r="AC50" s="120">
        <f t="shared" ref="AC50:AC51" si="5">AB50</f>
        <v>19216.508657901253</v>
      </c>
      <c r="AD50" s="245">
        <v>46062</v>
      </c>
      <c r="AE50" s="248">
        <f>AC50+AC51+AC52+AC53+AC54</f>
        <v>36854.23884508996</v>
      </c>
    </row>
    <row r="51" spans="1:33" s="31" customFormat="1" ht="15.75" customHeight="1">
      <c r="A51" s="235"/>
      <c r="B51" s="222"/>
      <c r="C51" s="223"/>
      <c r="D51" s="154" t="s">
        <v>134</v>
      </c>
      <c r="E51" s="227">
        <v>28896.59</v>
      </c>
      <c r="F51" s="251"/>
      <c r="G51" s="219">
        <v>495.71907999999996</v>
      </c>
      <c r="H51" s="209" t="s">
        <v>22</v>
      </c>
      <c r="I51" s="16">
        <v>495.71907999999996</v>
      </c>
      <c r="J51" s="145">
        <v>4343.9751530866806</v>
      </c>
      <c r="K51" s="218"/>
      <c r="L51" s="218"/>
      <c r="M51" s="16"/>
      <c r="N51" s="16"/>
      <c r="O51" s="16"/>
      <c r="P51" s="16"/>
      <c r="Q51" s="16"/>
      <c r="R51" s="16"/>
      <c r="S51" s="16">
        <v>60.293861999999997</v>
      </c>
      <c r="T51" s="16">
        <v>528.35375715543796</v>
      </c>
      <c r="U51" s="218"/>
      <c r="V51" s="218"/>
      <c r="W51" s="16">
        <v>195.50363200000001</v>
      </c>
      <c r="X51" s="145">
        <v>1713.1939318256666</v>
      </c>
      <c r="Y51" s="241"/>
      <c r="Z51" s="242"/>
      <c r="AA51" s="16">
        <v>495.71907999999996</v>
      </c>
      <c r="AB51" s="16">
        <v>8687.9503061733612</v>
      </c>
      <c r="AC51" s="214">
        <f t="shared" si="5"/>
        <v>8687.9503061733612</v>
      </c>
      <c r="AD51" s="246"/>
      <c r="AE51" s="249"/>
      <c r="AF51" s="31" t="s">
        <v>137</v>
      </c>
      <c r="AG51" s="31" t="s">
        <v>138</v>
      </c>
    </row>
    <row r="52" spans="1:33" s="31" customFormat="1" ht="15" customHeight="1">
      <c r="A52" s="235"/>
      <c r="B52" s="222"/>
      <c r="C52" s="223"/>
      <c r="D52" s="154" t="s">
        <v>117</v>
      </c>
      <c r="E52" s="237">
        <v>666.66</v>
      </c>
      <c r="F52" s="251"/>
      <c r="G52" s="16">
        <v>195.06650000000002</v>
      </c>
      <c r="H52" s="209" t="s">
        <v>22</v>
      </c>
      <c r="I52" s="17">
        <v>195.06650000000002</v>
      </c>
      <c r="J52" s="214">
        <v>1709.3633539374416</v>
      </c>
      <c r="K52" s="218"/>
      <c r="L52" s="218"/>
      <c r="M52" s="17"/>
      <c r="N52" s="17"/>
      <c r="O52" s="17"/>
      <c r="P52" s="17"/>
      <c r="Q52" s="17">
        <v>8.6665799999999997</v>
      </c>
      <c r="R52" s="17">
        <v>75.975015077615083</v>
      </c>
      <c r="S52" s="17">
        <v>5.5199879999999997</v>
      </c>
      <c r="T52" s="17">
        <v>48.37153074143653</v>
      </c>
      <c r="U52" s="96"/>
      <c r="V52" s="96"/>
      <c r="W52" s="17">
        <v>73.359968000000009</v>
      </c>
      <c r="X52" s="214">
        <v>642.85175027605237</v>
      </c>
      <c r="Y52" s="241"/>
      <c r="Z52" s="242"/>
      <c r="AA52" s="17">
        <v>195.06650000000002</v>
      </c>
      <c r="AB52" s="17">
        <v>3418.7267078748832</v>
      </c>
      <c r="AC52" s="214">
        <f>AB52</f>
        <v>3418.7267078748832</v>
      </c>
      <c r="AD52" s="246"/>
      <c r="AE52" s="249"/>
    </row>
    <row r="53" spans="1:33" s="31" customFormat="1" ht="15" customHeight="1">
      <c r="A53" s="235"/>
      <c r="B53" s="222"/>
      <c r="C53" s="223"/>
      <c r="D53" s="154" t="s">
        <v>135</v>
      </c>
      <c r="E53" s="237">
        <v>333.33</v>
      </c>
      <c r="F53" s="251"/>
      <c r="G53" s="16">
        <v>155.54326750000001</v>
      </c>
      <c r="H53" s="209" t="s">
        <v>22</v>
      </c>
      <c r="I53" s="17">
        <v>155.54326750000001</v>
      </c>
      <c r="J53" s="214">
        <v>1363.0221561169569</v>
      </c>
      <c r="K53" s="218"/>
      <c r="L53" s="218"/>
      <c r="M53" s="17"/>
      <c r="N53" s="17"/>
      <c r="O53" s="17"/>
      <c r="P53" s="17"/>
      <c r="Q53" s="17">
        <v>2.5833075000000001</v>
      </c>
      <c r="R53" s="17">
        <v>22.608481995414898</v>
      </c>
      <c r="S53" s="17">
        <v>8.8799939999999999</v>
      </c>
      <c r="T53" s="17">
        <v>77.815187778446656</v>
      </c>
      <c r="U53" s="96"/>
      <c r="V53" s="96"/>
      <c r="W53" s="17">
        <v>58.399984000000011</v>
      </c>
      <c r="X53" s="214">
        <v>511.75774682035683</v>
      </c>
      <c r="Y53" s="241"/>
      <c r="Z53" s="242"/>
      <c r="AA53" s="17">
        <v>155.54326750000001</v>
      </c>
      <c r="AB53" s="17">
        <v>2726.0443122339138</v>
      </c>
      <c r="AC53" s="214">
        <f t="shared" ref="AC53:AC54" si="6">AB53</f>
        <v>2726.0443122339138</v>
      </c>
      <c r="AD53" s="246"/>
      <c r="AE53" s="249"/>
    </row>
    <row r="54" spans="1:33" s="31" customFormat="1" ht="15.75" customHeight="1" thickBot="1">
      <c r="A54" s="236"/>
      <c r="B54" s="224"/>
      <c r="C54" s="225"/>
      <c r="D54" s="156" t="s">
        <v>136</v>
      </c>
      <c r="E54" s="238">
        <v>2222.2199999999998</v>
      </c>
      <c r="F54" s="252"/>
      <c r="G54" s="231">
        <v>160.048845</v>
      </c>
      <c r="H54" s="206" t="s">
        <v>22</v>
      </c>
      <c r="I54" s="67">
        <v>160.048845</v>
      </c>
      <c r="J54" s="165">
        <v>1402.504430453276</v>
      </c>
      <c r="K54" s="229"/>
      <c r="L54" s="229"/>
      <c r="M54" s="67"/>
      <c r="N54" s="67"/>
      <c r="O54" s="67"/>
      <c r="P54" s="67"/>
      <c r="Q54" s="67">
        <v>17.222204999999999</v>
      </c>
      <c r="R54" s="67">
        <v>150.89847285311794</v>
      </c>
      <c r="S54" s="67">
        <v>12.279996000000001</v>
      </c>
      <c r="T54" s="67">
        <v>107.60932886425074</v>
      </c>
      <c r="U54" s="229"/>
      <c r="V54" s="229"/>
      <c r="W54" s="67">
        <v>54.346655999999996</v>
      </c>
      <c r="X54" s="165">
        <v>476.23852468488593</v>
      </c>
      <c r="Y54" s="243"/>
      <c r="Z54" s="244"/>
      <c r="AA54" s="67">
        <v>160.048845</v>
      </c>
      <c r="AB54" s="67">
        <v>2805.0088609065519</v>
      </c>
      <c r="AC54" s="215">
        <f t="shared" si="6"/>
        <v>2805.0088609065519</v>
      </c>
      <c r="AD54" s="247"/>
      <c r="AE54" s="250"/>
    </row>
    <row r="55" spans="1:33" s="31" customFormat="1">
      <c r="A55" s="37"/>
      <c r="B55" s="37"/>
      <c r="C55" s="38"/>
      <c r="D55" s="39"/>
      <c r="E55" s="40"/>
      <c r="F55" s="41"/>
      <c r="G55" s="42"/>
      <c r="H55" s="43"/>
      <c r="I55" s="42"/>
      <c r="J55" s="42"/>
      <c r="K55" s="42"/>
      <c r="L55" s="42"/>
      <c r="M55" s="42"/>
      <c r="N55" s="42"/>
      <c r="O55" s="42"/>
      <c r="P55" s="42"/>
      <c r="Q55" s="42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3" s="114" customFormat="1">
      <c r="A56" s="107"/>
      <c r="B56" s="107"/>
      <c r="C56" s="108"/>
      <c r="D56" s="109"/>
      <c r="E56" s="110"/>
      <c r="F56" s="111"/>
      <c r="G56" s="112"/>
      <c r="H56" s="113"/>
      <c r="I56" s="112"/>
      <c r="J56" s="112"/>
      <c r="K56" s="112"/>
      <c r="L56" s="112"/>
      <c r="M56" s="112"/>
      <c r="N56" s="112"/>
      <c r="O56" s="112"/>
      <c r="P56" s="112"/>
      <c r="Q56" s="112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</row>
    <row r="57" spans="1:33" s="31" customFormat="1" ht="13.5" thickBot="1">
      <c r="A57" s="49"/>
      <c r="B57" s="49"/>
      <c r="C57" s="50"/>
      <c r="D57" s="51"/>
      <c r="E57" s="52"/>
      <c r="F57" s="53"/>
      <c r="G57" s="54"/>
      <c r="H57" s="55"/>
      <c r="I57" s="54"/>
      <c r="J57" s="54"/>
      <c r="K57" s="54"/>
      <c r="L57" s="54"/>
      <c r="M57" s="54"/>
      <c r="N57" s="54"/>
      <c r="O57" s="54"/>
      <c r="P57" s="54"/>
      <c r="Q57" s="54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</row>
    <row r="58" spans="1:33" s="31" customFormat="1" ht="12.75" customHeight="1">
      <c r="A58" s="264" t="s">
        <v>68</v>
      </c>
      <c r="B58" s="313" t="s">
        <v>139</v>
      </c>
      <c r="C58" s="115">
        <v>36949</v>
      </c>
      <c r="D58" s="21" t="s">
        <v>63</v>
      </c>
      <c r="E58" s="20">
        <v>63449.31</v>
      </c>
      <c r="F58" s="262" t="s">
        <v>67</v>
      </c>
      <c r="G58" s="18">
        <v>1237.9287571533384</v>
      </c>
      <c r="H58" s="22">
        <v>747.74468085106378</v>
      </c>
      <c r="I58" s="22">
        <v>10963.03</v>
      </c>
      <c r="J58" s="120"/>
      <c r="K58" s="87"/>
      <c r="L58" s="87"/>
      <c r="M58" s="18"/>
      <c r="N58" s="18"/>
      <c r="O58" s="18"/>
      <c r="P58" s="18"/>
      <c r="Q58" s="22">
        <v>0</v>
      </c>
      <c r="R58" s="120"/>
      <c r="S58" s="22">
        <v>19.411984152604575</v>
      </c>
      <c r="T58" s="120">
        <v>324.49275047888494</v>
      </c>
      <c r="U58" s="97"/>
      <c r="V58" s="97"/>
      <c r="W58" s="22">
        <v>375.38077769625824</v>
      </c>
      <c r="X58" s="120">
        <v>2365.3406306326469</v>
      </c>
      <c r="Y58" s="97"/>
      <c r="Z58" s="97"/>
      <c r="AA58" s="22">
        <v>490.18407630227455</v>
      </c>
      <c r="AB58" s="120">
        <v>27570.851145814871</v>
      </c>
      <c r="AC58" s="122">
        <f>J58+R58+T58+AB58</f>
        <v>27895.343896293758</v>
      </c>
      <c r="AD58" s="253">
        <v>45998</v>
      </c>
      <c r="AE58" s="256">
        <f>AC58+AC59+AC60+AC61</f>
        <v>53495.21671758817</v>
      </c>
    </row>
    <row r="59" spans="1:33" s="31" customFormat="1" ht="12.75" customHeight="1">
      <c r="A59" s="283"/>
      <c r="B59" s="118"/>
      <c r="C59" s="117"/>
      <c r="D59" s="21" t="s">
        <v>64</v>
      </c>
      <c r="E59" s="20">
        <v>9771.19</v>
      </c>
      <c r="F59" s="262"/>
      <c r="G59" s="18">
        <v>297.86749816581073</v>
      </c>
      <c r="H59" s="208" t="s">
        <v>22</v>
      </c>
      <c r="I59" s="22">
        <f>W59</f>
        <v>0</v>
      </c>
      <c r="J59" s="120"/>
      <c r="K59" s="87"/>
      <c r="L59" s="87"/>
      <c r="M59" s="207" t="s">
        <v>22</v>
      </c>
      <c r="N59" s="18">
        <v>127.03</v>
      </c>
      <c r="O59" s="18"/>
      <c r="P59" s="18"/>
      <c r="Q59" s="22">
        <v>127.02550843727073</v>
      </c>
      <c r="R59" s="120">
        <v>2123</v>
      </c>
      <c r="S59" s="22">
        <v>22.706269112252386</v>
      </c>
      <c r="T59" s="120">
        <v>379.56036124004038</v>
      </c>
      <c r="U59" s="96"/>
      <c r="V59" s="96"/>
      <c r="W59" s="22">
        <v>0</v>
      </c>
      <c r="X59" s="120">
        <v>855.27204837341753</v>
      </c>
      <c r="Y59" s="96"/>
      <c r="Z59" s="96"/>
      <c r="AA59" s="22">
        <v>297.86749816581073</v>
      </c>
      <c r="AB59" s="120">
        <v>9958.4101152945004</v>
      </c>
      <c r="AC59" s="122">
        <f t="shared" ref="AC59" si="7">J59+R59+T59+AB59</f>
        <v>12460.970476534541</v>
      </c>
      <c r="AD59" s="254"/>
      <c r="AE59" s="257"/>
    </row>
    <row r="60" spans="1:33" s="31" customFormat="1" ht="15" customHeight="1">
      <c r="A60" s="283"/>
      <c r="B60" s="118"/>
      <c r="C60" s="117"/>
      <c r="D60" s="15" t="s">
        <v>65</v>
      </c>
      <c r="E60" s="56"/>
      <c r="F60" s="262"/>
      <c r="G60" s="18">
        <v>61.399853264856937</v>
      </c>
      <c r="H60" s="209" t="s">
        <v>22</v>
      </c>
      <c r="I60" s="22">
        <f>W60</f>
        <v>0.29347028613352899</v>
      </c>
      <c r="J60" s="120"/>
      <c r="K60" s="87"/>
      <c r="L60" s="87"/>
      <c r="M60" s="22"/>
      <c r="N60" s="18"/>
      <c r="O60" s="18"/>
      <c r="P60" s="18"/>
      <c r="Q60" s="22">
        <v>0</v>
      </c>
      <c r="R60" s="120"/>
      <c r="S60" s="22">
        <v>5.4644167278063094</v>
      </c>
      <c r="T60" s="120">
        <v>91.343759598669763</v>
      </c>
      <c r="U60" s="96"/>
      <c r="V60" s="96"/>
      <c r="W60" s="22">
        <v>0.29347028613352899</v>
      </c>
      <c r="X60" s="120">
        <v>303.17101735756086</v>
      </c>
      <c r="Y60" s="96"/>
      <c r="Z60" s="96"/>
      <c r="AA60" s="22">
        <v>61.399853264856937</v>
      </c>
      <c r="AB60" s="120">
        <v>2052.7351470648323</v>
      </c>
      <c r="AC60" s="122">
        <f t="shared" ref="AC60:AC61" si="8">J60+R60+T60+AB60</f>
        <v>2144.078906663502</v>
      </c>
      <c r="AD60" s="254"/>
      <c r="AE60" s="257"/>
      <c r="AF60" s="31" t="s">
        <v>113</v>
      </c>
      <c r="AG60" s="31" t="s">
        <v>114</v>
      </c>
    </row>
    <row r="61" spans="1:33" s="31" customFormat="1" ht="15.75" customHeight="1" thickBot="1">
      <c r="A61" s="265"/>
      <c r="B61" s="119"/>
      <c r="C61" s="116"/>
      <c r="D61" s="46" t="s">
        <v>66</v>
      </c>
      <c r="E61" s="47"/>
      <c r="F61" s="263"/>
      <c r="G61" s="48">
        <v>294.2802641232575</v>
      </c>
      <c r="H61" s="188">
        <v>58.694057226705795</v>
      </c>
      <c r="I61" s="44">
        <v>860.49</v>
      </c>
      <c r="J61" s="121"/>
      <c r="K61" s="88"/>
      <c r="L61" s="88"/>
      <c r="M61" s="44"/>
      <c r="N61" s="44"/>
      <c r="O61" s="44"/>
      <c r="P61" s="44"/>
      <c r="Q61" s="44">
        <v>0</v>
      </c>
      <c r="R61" s="121"/>
      <c r="S61" s="44">
        <v>18.154071900220103</v>
      </c>
      <c r="T61" s="121">
        <v>303.46535815111292</v>
      </c>
      <c r="U61" s="88"/>
      <c r="V61" s="88"/>
      <c r="W61" s="44">
        <v>159.94130594277328</v>
      </c>
      <c r="X61" s="121">
        <v>1434.9113685612754</v>
      </c>
      <c r="Y61" s="88"/>
      <c r="Z61" s="88"/>
      <c r="AA61" s="44">
        <v>294.2802641232575</v>
      </c>
      <c r="AB61" s="121">
        <v>10691.35807994525</v>
      </c>
      <c r="AC61" s="123">
        <f t="shared" si="8"/>
        <v>10994.823438096362</v>
      </c>
      <c r="AD61" s="255"/>
      <c r="AE61" s="258"/>
    </row>
    <row r="62" spans="1:33" s="31" customFormat="1">
      <c r="A62" s="37"/>
      <c r="B62" s="37"/>
      <c r="C62" s="38"/>
      <c r="D62" s="39"/>
      <c r="E62" s="40"/>
      <c r="F62" s="41"/>
      <c r="G62" s="42"/>
      <c r="H62" s="43"/>
      <c r="I62" s="42"/>
      <c r="J62" s="42"/>
      <c r="K62" s="42"/>
      <c r="L62" s="42"/>
      <c r="M62" s="42"/>
      <c r="N62" s="42"/>
      <c r="O62" s="42"/>
      <c r="P62" s="42"/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</row>
    <row r="63" spans="1:33" s="114" customFormat="1">
      <c r="A63" s="107"/>
      <c r="B63" s="107"/>
      <c r="C63" s="108"/>
      <c r="D63" s="109"/>
      <c r="E63" s="110"/>
      <c r="F63" s="111"/>
      <c r="G63" s="112"/>
      <c r="H63" s="113"/>
      <c r="I63" s="112"/>
      <c r="J63" s="112"/>
      <c r="K63" s="112"/>
      <c r="L63" s="112"/>
      <c r="M63" s="112"/>
      <c r="N63" s="112"/>
      <c r="O63" s="112"/>
      <c r="P63" s="112"/>
      <c r="Q63" s="112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</row>
    <row r="64" spans="1:33" s="31" customFormat="1" ht="13.5" thickBot="1">
      <c r="A64" s="49"/>
      <c r="B64" s="49"/>
      <c r="C64" s="50"/>
      <c r="D64" s="51"/>
      <c r="E64" s="52"/>
      <c r="F64" s="53"/>
      <c r="G64" s="54"/>
      <c r="H64" s="55"/>
      <c r="I64" s="54"/>
      <c r="J64" s="54"/>
      <c r="K64" s="54"/>
      <c r="L64" s="54"/>
      <c r="M64" s="54"/>
      <c r="N64" s="54"/>
      <c r="O64" s="54"/>
      <c r="P64" s="54"/>
      <c r="Q64" s="54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</row>
    <row r="65" spans="1:33" s="31" customFormat="1" ht="12.75" customHeight="1">
      <c r="A65" s="264" t="s">
        <v>110</v>
      </c>
      <c r="B65" s="313" t="s">
        <v>139</v>
      </c>
      <c r="C65" s="205">
        <v>36992</v>
      </c>
      <c r="D65" s="21" t="s">
        <v>111</v>
      </c>
      <c r="E65" s="20">
        <v>62682.85</v>
      </c>
      <c r="F65" s="262" t="s">
        <v>67</v>
      </c>
      <c r="G65" s="18">
        <v>1151.7980102714598</v>
      </c>
      <c r="H65" s="22">
        <v>796.9479090242113</v>
      </c>
      <c r="I65" s="87"/>
      <c r="J65" s="87"/>
      <c r="K65" s="87"/>
      <c r="L65" s="87"/>
      <c r="M65" s="18"/>
      <c r="N65" s="18"/>
      <c r="O65" s="18"/>
      <c r="P65" s="18"/>
      <c r="Q65" s="22">
        <v>0</v>
      </c>
      <c r="R65" s="120"/>
      <c r="S65" s="22">
        <v>23.746223917828306</v>
      </c>
      <c r="T65" s="120">
        <v>387</v>
      </c>
      <c r="U65" s="97"/>
      <c r="V65" s="97"/>
      <c r="W65" s="22">
        <v>102.67454614820248</v>
      </c>
      <c r="X65" s="120">
        <v>1671</v>
      </c>
      <c r="Y65" s="22">
        <v>228.4293311812178</v>
      </c>
      <c r="Z65" s="120">
        <v>1878</v>
      </c>
      <c r="AA65" s="22">
        <v>126.42077006603078</v>
      </c>
      <c r="AB65" s="120">
        <v>2057</v>
      </c>
      <c r="AC65" s="122">
        <f>J65+R65+T65+AB65</f>
        <v>2444</v>
      </c>
      <c r="AD65" s="253">
        <v>45990</v>
      </c>
      <c r="AE65" s="256">
        <f>AC65+AC66</f>
        <v>12435</v>
      </c>
    </row>
    <row r="66" spans="1:33" s="31" customFormat="1" ht="15.75" customHeight="1" thickBot="1">
      <c r="A66" s="265"/>
      <c r="B66" s="119"/>
      <c r="C66" s="116"/>
      <c r="D66" s="46" t="s">
        <v>112</v>
      </c>
      <c r="E66" s="47">
        <v>17544.919999999998</v>
      </c>
      <c r="F66" s="263"/>
      <c r="G66" s="48">
        <v>521.26426999266334</v>
      </c>
      <c r="H66" s="206" t="s">
        <v>22</v>
      </c>
      <c r="I66" s="88"/>
      <c r="J66" s="88"/>
      <c r="K66" s="88"/>
      <c r="L66" s="88"/>
      <c r="M66" s="44"/>
      <c r="N66" s="44"/>
      <c r="O66" s="44"/>
      <c r="P66" s="44"/>
      <c r="Q66" s="44">
        <v>228.08397945708001</v>
      </c>
      <c r="R66" s="121">
        <v>3712</v>
      </c>
      <c r="S66" s="44">
        <v>35.789222597212031</v>
      </c>
      <c r="T66" s="121">
        <v>582</v>
      </c>
      <c r="U66" s="88"/>
      <c r="V66" s="88"/>
      <c r="W66" s="44">
        <v>86.193265443873813</v>
      </c>
      <c r="X66" s="121">
        <v>1403</v>
      </c>
      <c r="Y66" s="44">
        <v>171.19780249449747</v>
      </c>
      <c r="Z66" s="121">
        <v>1408</v>
      </c>
      <c r="AA66" s="44">
        <v>350.06646749816582</v>
      </c>
      <c r="AB66" s="121">
        <v>5697</v>
      </c>
      <c r="AC66" s="123">
        <f t="shared" ref="AC66" si="9">J66+R66+T66+AB66</f>
        <v>9991</v>
      </c>
      <c r="AD66" s="255"/>
      <c r="AE66" s="258"/>
    </row>
    <row r="67" spans="1:33" s="31" customFormat="1">
      <c r="A67" s="37"/>
      <c r="B67" s="37"/>
      <c r="C67" s="38"/>
      <c r="D67" s="39"/>
      <c r="E67" s="40"/>
      <c r="F67" s="41"/>
      <c r="G67" s="42"/>
      <c r="H67" s="43"/>
      <c r="I67" s="42"/>
      <c r="J67" s="42"/>
      <c r="K67" s="42"/>
      <c r="L67" s="42"/>
      <c r="M67" s="42"/>
      <c r="N67" s="42"/>
      <c r="O67" s="42"/>
      <c r="P67" s="42"/>
      <c r="Q67" s="42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</row>
    <row r="68" spans="1:33" s="114" customFormat="1">
      <c r="A68" s="107"/>
      <c r="B68" s="107"/>
      <c r="C68" s="108"/>
      <c r="D68" s="109"/>
      <c r="E68" s="110"/>
      <c r="F68" s="111"/>
      <c r="G68" s="112"/>
      <c r="H68" s="113"/>
      <c r="I68" s="112"/>
      <c r="J68" s="112"/>
      <c r="K68" s="112"/>
      <c r="L68" s="112"/>
      <c r="M68" s="112"/>
      <c r="N68" s="112"/>
      <c r="O68" s="112"/>
      <c r="P68" s="112"/>
      <c r="Q68" s="112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</row>
    <row r="69" spans="1:33" s="31" customFormat="1" ht="13.5" thickBot="1">
      <c r="A69" s="49"/>
      <c r="B69" s="49"/>
      <c r="C69" s="50"/>
      <c r="D69" s="51"/>
      <c r="E69" s="52"/>
      <c r="F69" s="53"/>
      <c r="G69" s="54"/>
      <c r="H69" s="55"/>
      <c r="I69" s="54"/>
      <c r="J69" s="54"/>
      <c r="K69" s="54"/>
      <c r="L69" s="54"/>
      <c r="M69" s="54"/>
      <c r="N69" s="54"/>
      <c r="O69" s="54"/>
      <c r="P69" s="54"/>
      <c r="Q69" s="54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</row>
    <row r="70" spans="1:33" s="31" customFormat="1" ht="15" customHeight="1">
      <c r="A70" s="259" t="s">
        <v>115</v>
      </c>
      <c r="B70" s="59" t="s">
        <v>139</v>
      </c>
      <c r="C70" s="115">
        <v>39108</v>
      </c>
      <c r="D70" s="21" t="s">
        <v>32</v>
      </c>
      <c r="E70" s="20">
        <v>144216.06</v>
      </c>
      <c r="F70" s="262" t="s">
        <v>118</v>
      </c>
      <c r="G70" s="18">
        <v>3079.3727200000003</v>
      </c>
      <c r="H70" s="22">
        <v>1914.37</v>
      </c>
      <c r="I70" s="18">
        <v>1165.0027200000004</v>
      </c>
      <c r="J70" s="138">
        <v>10679.416892151958</v>
      </c>
      <c r="K70" s="87"/>
      <c r="L70" s="87"/>
      <c r="M70" s="22"/>
      <c r="N70" s="22"/>
      <c r="O70" s="22"/>
      <c r="P70" s="22"/>
      <c r="Q70" s="22"/>
      <c r="R70" s="22"/>
      <c r="S70" s="22">
        <v>300.588908</v>
      </c>
      <c r="T70" s="22">
        <f t="shared" ref="T70:T72" si="10">S70+S70*0.584%</f>
        <v>302.34434722271999</v>
      </c>
      <c r="U70" s="97"/>
      <c r="V70" s="97"/>
      <c r="W70" s="78">
        <v>460.04908800000015</v>
      </c>
      <c r="X70" s="213">
        <v>4217.205605842968</v>
      </c>
      <c r="Y70" s="239" t="s">
        <v>119</v>
      </c>
      <c r="Z70" s="240"/>
      <c r="AA70" s="22">
        <v>1165.0027200000004</v>
      </c>
      <c r="AB70" s="120">
        <v>21358.833784303915</v>
      </c>
      <c r="AC70" s="122">
        <f>AB70</f>
        <v>21358.833784303915</v>
      </c>
      <c r="AD70" s="253">
        <v>46008</v>
      </c>
      <c r="AE70" s="256">
        <f>AC70+AC71+AC72</f>
        <v>38381.691476358552</v>
      </c>
    </row>
    <row r="71" spans="1:33" s="31" customFormat="1" ht="15" customHeight="1">
      <c r="A71" s="260"/>
      <c r="B71" s="210"/>
      <c r="C71" s="117"/>
      <c r="D71" s="15" t="s">
        <v>116</v>
      </c>
      <c r="E71" s="211">
        <v>1111.1099999999999</v>
      </c>
      <c r="F71" s="262"/>
      <c r="G71" s="18">
        <v>149.9444225</v>
      </c>
      <c r="H71" s="209" t="s">
        <v>22</v>
      </c>
      <c r="I71" s="18">
        <v>149.9444225</v>
      </c>
      <c r="J71" s="138">
        <v>1374.5195363410571</v>
      </c>
      <c r="K71" s="87"/>
      <c r="L71" s="87"/>
      <c r="M71" s="22"/>
      <c r="N71" s="22"/>
      <c r="O71" s="22"/>
      <c r="P71" s="22"/>
      <c r="Q71" s="22">
        <v>8.6111024999999994</v>
      </c>
      <c r="R71" s="22">
        <v>78.936771494020249</v>
      </c>
      <c r="S71" s="22">
        <v>6.319998</v>
      </c>
      <c r="T71" s="22">
        <f t="shared" si="10"/>
        <v>6.3569067883199999</v>
      </c>
      <c r="U71" s="96"/>
      <c r="V71" s="96"/>
      <c r="W71" s="17">
        <v>55.333328000000009</v>
      </c>
      <c r="X71" s="214">
        <v>507.23287387877133</v>
      </c>
      <c r="Y71" s="241"/>
      <c r="Z71" s="242"/>
      <c r="AA71" s="22">
        <v>149.9444225</v>
      </c>
      <c r="AB71" s="120">
        <v>2749.0390726821142</v>
      </c>
      <c r="AC71" s="122">
        <f t="shared" ref="AC71:AC72" si="11">AB71</f>
        <v>2749.0390726821142</v>
      </c>
      <c r="AD71" s="254"/>
      <c r="AE71" s="257"/>
      <c r="AF71" s="31" t="s">
        <v>120</v>
      </c>
      <c r="AG71" s="31" t="s">
        <v>121</v>
      </c>
    </row>
    <row r="72" spans="1:33" s="31" customFormat="1" ht="15.75" customHeight="1" thickBot="1">
      <c r="A72" s="261"/>
      <c r="B72" s="185"/>
      <c r="C72" s="116"/>
      <c r="D72" s="46" t="s">
        <v>117</v>
      </c>
      <c r="E72" s="212">
        <v>22222.22</v>
      </c>
      <c r="F72" s="263"/>
      <c r="G72" s="48">
        <v>778.55549999999994</v>
      </c>
      <c r="H72" s="206" t="s">
        <v>22</v>
      </c>
      <c r="I72" s="44">
        <v>778.55549999999994</v>
      </c>
      <c r="J72" s="121">
        <v>7136.9093096862625</v>
      </c>
      <c r="K72" s="88"/>
      <c r="L72" s="88"/>
      <c r="M72" s="44"/>
      <c r="N72" s="44"/>
      <c r="O72" s="44"/>
      <c r="P72" s="44"/>
      <c r="Q72" s="44">
        <v>288.88886000000002</v>
      </c>
      <c r="R72" s="44">
        <v>2648.2037496346129</v>
      </c>
      <c r="S72" s="44">
        <v>44.319996000000003</v>
      </c>
      <c r="T72" s="44">
        <f t="shared" si="10"/>
        <v>44.578824776640005</v>
      </c>
      <c r="U72" s="88"/>
      <c r="V72" s="88"/>
      <c r="W72" s="44">
        <v>194.66665600000002</v>
      </c>
      <c r="X72" s="121">
        <v>1784.4819919606171</v>
      </c>
      <c r="Y72" s="243"/>
      <c r="Z72" s="244"/>
      <c r="AA72" s="44">
        <v>778.55549999999994</v>
      </c>
      <c r="AB72" s="121">
        <v>14273.818619372525</v>
      </c>
      <c r="AC72" s="215">
        <f t="shared" si="11"/>
        <v>14273.818619372525</v>
      </c>
      <c r="AD72" s="255"/>
      <c r="AE72" s="258"/>
    </row>
    <row r="73" spans="1:33" s="31" customFormat="1">
      <c r="A73" s="37"/>
      <c r="B73" s="37"/>
      <c r="C73" s="38"/>
      <c r="D73" s="39"/>
      <c r="E73" s="40"/>
      <c r="F73" s="41"/>
      <c r="G73" s="42"/>
      <c r="H73" s="43"/>
      <c r="I73" s="42"/>
      <c r="J73" s="42"/>
      <c r="K73" s="42"/>
      <c r="L73" s="42"/>
      <c r="M73" s="42"/>
      <c r="N73" s="42"/>
      <c r="O73" s="42"/>
      <c r="P73" s="42"/>
      <c r="Q73" s="42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  <row r="74" spans="1:33" s="114" customFormat="1">
      <c r="A74" s="107"/>
      <c r="B74" s="107"/>
      <c r="C74" s="108"/>
      <c r="D74" s="109"/>
      <c r="E74" s="110"/>
      <c r="F74" s="111"/>
      <c r="G74" s="112"/>
      <c r="H74" s="113"/>
      <c r="I74" s="112"/>
      <c r="J74" s="112"/>
      <c r="K74" s="112"/>
      <c r="L74" s="112"/>
      <c r="M74" s="112"/>
      <c r="N74" s="112"/>
      <c r="O74" s="112"/>
      <c r="P74" s="112"/>
      <c r="Q74" s="112"/>
      <c r="R74" s="113"/>
      <c r="S74" s="113"/>
      <c r="T74" s="113"/>
      <c r="U74" s="113"/>
      <c r="V74" s="113"/>
      <c r="W74" s="113"/>
      <c r="X74" s="113"/>
      <c r="Y74" s="113"/>
      <c r="Z74" s="113"/>
      <c r="AA74" s="216"/>
      <c r="AB74" s="216"/>
      <c r="AC74" s="216"/>
      <c r="AD74" s="113"/>
    </row>
    <row r="75" spans="1:33" s="31" customFormat="1" ht="13.5" thickBot="1">
      <c r="A75" s="49"/>
      <c r="B75" s="49"/>
      <c r="C75" s="50"/>
      <c r="D75" s="51"/>
      <c r="E75" s="52"/>
      <c r="F75" s="53"/>
      <c r="G75" s="54"/>
      <c r="H75" s="55"/>
      <c r="I75" s="54"/>
      <c r="J75" s="54"/>
      <c r="K75" s="54"/>
      <c r="L75" s="54"/>
      <c r="M75" s="54"/>
      <c r="N75" s="54"/>
      <c r="O75" s="54"/>
      <c r="P75" s="54"/>
      <c r="Q75" s="54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</row>
    <row r="76" spans="1:33" s="31" customFormat="1" ht="15" customHeight="1" thickBot="1">
      <c r="A76" s="260" t="s">
        <v>122</v>
      </c>
      <c r="B76" s="184" t="s">
        <v>139</v>
      </c>
      <c r="C76" s="232">
        <v>39668</v>
      </c>
      <c r="D76" s="177" t="s">
        <v>124</v>
      </c>
      <c r="E76" s="233"/>
      <c r="F76" s="251" t="s">
        <v>123</v>
      </c>
      <c r="G76" s="44">
        <v>25.6</v>
      </c>
      <c r="H76" s="148">
        <v>24.5</v>
      </c>
      <c r="I76" s="148">
        <v>1.1000000000000014</v>
      </c>
      <c r="J76" s="149">
        <v>9.2039025926059104</v>
      </c>
      <c r="K76" s="88"/>
      <c r="L76" s="88"/>
      <c r="M76" s="148"/>
      <c r="N76" s="148"/>
      <c r="O76" s="148"/>
      <c r="P76" s="148"/>
      <c r="Q76" s="148"/>
      <c r="R76" s="148"/>
      <c r="S76" s="148">
        <v>2.2000000000000002</v>
      </c>
      <c r="T76" s="148">
        <v>18.407805185211821</v>
      </c>
      <c r="U76" s="230"/>
      <c r="V76" s="230"/>
      <c r="W76" s="148">
        <v>0.44000000000000006</v>
      </c>
      <c r="X76" s="149">
        <v>3.6815610370423624</v>
      </c>
      <c r="Y76" s="239" t="s">
        <v>119</v>
      </c>
      <c r="Z76" s="240"/>
      <c r="AA76" s="148">
        <v>1.1000000000000014</v>
      </c>
      <c r="AB76" s="149">
        <v>18.407805185211821</v>
      </c>
      <c r="AC76" s="149">
        <f>AB76</f>
        <v>18.407805185211821</v>
      </c>
      <c r="AD76" s="253">
        <v>46031</v>
      </c>
      <c r="AE76" s="311">
        <f>SUM(AC76:AC81)</f>
        <v>63745.351183653118</v>
      </c>
      <c r="AF76" s="31" t="s">
        <v>129</v>
      </c>
      <c r="AG76" s="31" t="s">
        <v>130</v>
      </c>
    </row>
    <row r="77" spans="1:33" s="31" customFormat="1" ht="15" customHeight="1">
      <c r="A77" s="260"/>
      <c r="B77" s="313" t="s">
        <v>139</v>
      </c>
      <c r="C77" s="220">
        <v>39713</v>
      </c>
      <c r="D77" s="221" t="s">
        <v>125</v>
      </c>
      <c r="E77" s="226"/>
      <c r="F77" s="251"/>
      <c r="G77" s="18">
        <v>1791.9399999999998</v>
      </c>
      <c r="H77" s="17">
        <v>80.7</v>
      </c>
      <c r="I77" s="22">
        <v>1711.2399999999998</v>
      </c>
      <c r="J77" s="120">
        <v>14179.443495966245</v>
      </c>
      <c r="K77" s="87"/>
      <c r="L77" s="87"/>
      <c r="M77" s="22"/>
      <c r="N77" s="22"/>
      <c r="O77" s="22"/>
      <c r="P77" s="22"/>
      <c r="Q77" s="22"/>
      <c r="R77" s="22"/>
      <c r="S77" s="22">
        <v>23.32</v>
      </c>
      <c r="T77" s="22">
        <v>193.23100343957211</v>
      </c>
      <c r="U77" s="95"/>
      <c r="V77" s="95"/>
      <c r="W77" s="22">
        <v>678.16</v>
      </c>
      <c r="X77" s="120">
        <v>5619.2768993387754</v>
      </c>
      <c r="Y77" s="241"/>
      <c r="Z77" s="242"/>
      <c r="AA77" s="22">
        <v>1711.2399999999998</v>
      </c>
      <c r="AB77" s="120">
        <v>28358.88699193249</v>
      </c>
      <c r="AC77" s="120">
        <f t="shared" ref="AC77:AC78" si="12">AB77</f>
        <v>28358.88699193249</v>
      </c>
      <c r="AD77" s="254"/>
      <c r="AE77" s="268"/>
      <c r="AF77" s="31" t="s">
        <v>131</v>
      </c>
      <c r="AG77" s="31" t="s">
        <v>132</v>
      </c>
    </row>
    <row r="78" spans="1:33" s="31" customFormat="1" ht="15.75" customHeight="1">
      <c r="A78" s="260"/>
      <c r="B78" s="222"/>
      <c r="C78" s="223"/>
      <c r="D78" s="154" t="s">
        <v>126</v>
      </c>
      <c r="E78" s="227">
        <v>1925</v>
      </c>
      <c r="F78" s="251"/>
      <c r="G78" s="219">
        <v>327.01875000000001</v>
      </c>
      <c r="H78" s="209" t="s">
        <v>22</v>
      </c>
      <c r="I78" s="16">
        <v>327.01875000000001</v>
      </c>
      <c r="J78" s="145">
        <v>2709.7085225046671</v>
      </c>
      <c r="K78" s="218"/>
      <c r="L78" s="218"/>
      <c r="M78" s="16"/>
      <c r="N78" s="16"/>
      <c r="O78" s="16"/>
      <c r="P78" s="16"/>
      <c r="Q78" s="16">
        <v>14.918750000000001</v>
      </c>
      <c r="R78" s="16">
        <v>123.62806909598675</v>
      </c>
      <c r="S78" s="16">
        <v>7.7850000000000001</v>
      </c>
      <c r="T78" s="16">
        <v>64.54843554006284</v>
      </c>
      <c r="U78" s="218"/>
      <c r="V78" s="218"/>
      <c r="W78" s="16">
        <v>123.64000000000001</v>
      </c>
      <c r="X78" s="145">
        <v>1024.4889050286747</v>
      </c>
      <c r="Y78" s="241"/>
      <c r="Z78" s="242"/>
      <c r="AA78" s="16">
        <v>327.01875000000001</v>
      </c>
      <c r="AB78" s="145">
        <v>5419</v>
      </c>
      <c r="AC78" s="214">
        <f t="shared" si="12"/>
        <v>5419</v>
      </c>
      <c r="AD78" s="254"/>
      <c r="AE78" s="268"/>
    </row>
    <row r="79" spans="1:33" s="31" customFormat="1" ht="15" customHeight="1">
      <c r="A79" s="260"/>
      <c r="B79" s="222"/>
      <c r="C79" s="223"/>
      <c r="D79" s="154" t="s">
        <v>127</v>
      </c>
      <c r="E79" s="227">
        <v>12466.63</v>
      </c>
      <c r="F79" s="251"/>
      <c r="G79" s="16">
        <v>713.21594249999998</v>
      </c>
      <c r="H79" s="209" t="s">
        <v>22</v>
      </c>
      <c r="I79" s="17">
        <v>713.21594249999998</v>
      </c>
      <c r="J79" s="214">
        <v>5909.7526688840044</v>
      </c>
      <c r="K79" s="218"/>
      <c r="L79" s="218"/>
      <c r="M79" s="17"/>
      <c r="N79" s="17"/>
      <c r="O79" s="17"/>
      <c r="P79" s="17"/>
      <c r="Q79" s="17">
        <v>96.6163825</v>
      </c>
      <c r="R79" s="17">
        <v>800.56949138835682</v>
      </c>
      <c r="S79" s="17">
        <v>26.759934000000001</v>
      </c>
      <c r="T79" s="17">
        <v>221.73451538579405</v>
      </c>
      <c r="U79" s="96"/>
      <c r="V79" s="96"/>
      <c r="W79" s="17">
        <v>245.43982400000002</v>
      </c>
      <c r="X79" s="214">
        <v>2033.7299946634625</v>
      </c>
      <c r="Y79" s="241"/>
      <c r="Z79" s="242"/>
      <c r="AA79" s="17">
        <v>713.21594249999998</v>
      </c>
      <c r="AB79" s="214">
        <v>11819.505337768009</v>
      </c>
      <c r="AC79" s="214">
        <f>AB79</f>
        <v>11819.505337768009</v>
      </c>
      <c r="AD79" s="254"/>
      <c r="AE79" s="268"/>
    </row>
    <row r="80" spans="1:33" s="31" customFormat="1" ht="15" customHeight="1">
      <c r="A80" s="260"/>
      <c r="B80" s="222"/>
      <c r="C80" s="223"/>
      <c r="D80" s="154" t="s">
        <v>128</v>
      </c>
      <c r="E80" s="227">
        <v>25887.23</v>
      </c>
      <c r="F80" s="251"/>
      <c r="G80" s="16">
        <v>977.64676000000009</v>
      </c>
      <c r="H80" s="209" t="s">
        <v>22</v>
      </c>
      <c r="I80" s="17">
        <v>977.64676000000009</v>
      </c>
      <c r="J80" s="214">
        <v>8100.8432437498495</v>
      </c>
      <c r="K80" s="218"/>
      <c r="L80" s="218"/>
      <c r="M80" s="17"/>
      <c r="N80" s="17"/>
      <c r="O80" s="17"/>
      <c r="P80" s="17"/>
      <c r="Q80" s="17"/>
      <c r="R80" s="17"/>
      <c r="S80" s="17">
        <v>50.917014000000002</v>
      </c>
      <c r="T80" s="17">
        <v>421.9016169539766</v>
      </c>
      <c r="U80" s="96"/>
      <c r="V80" s="96"/>
      <c r="W80" s="17">
        <v>389.85870400000005</v>
      </c>
      <c r="X80" s="214">
        <v>3230.3940211651375</v>
      </c>
      <c r="Y80" s="241"/>
      <c r="Z80" s="242"/>
      <c r="AA80" s="17">
        <v>977.64676000000009</v>
      </c>
      <c r="AB80" s="214">
        <v>16201.686487499699</v>
      </c>
      <c r="AC80" s="214">
        <f t="shared" ref="AC80:AC81" si="13">AB80</f>
        <v>16201.686487499699</v>
      </c>
      <c r="AD80" s="254"/>
      <c r="AE80" s="268"/>
    </row>
    <row r="81" spans="1:38" s="31" customFormat="1" ht="15.75" customHeight="1" thickBot="1">
      <c r="A81" s="261"/>
      <c r="B81" s="224"/>
      <c r="C81" s="225"/>
      <c r="D81" s="156" t="s">
        <v>117</v>
      </c>
      <c r="E81" s="228">
        <v>2157.27</v>
      </c>
      <c r="F81" s="252"/>
      <c r="G81" s="231">
        <v>116.33175000000001</v>
      </c>
      <c r="H81" s="206" t="s">
        <v>22</v>
      </c>
      <c r="I81" s="67">
        <v>116.33175000000001</v>
      </c>
      <c r="J81" s="165">
        <v>963.93228063385209</v>
      </c>
      <c r="K81" s="229"/>
      <c r="L81" s="229"/>
      <c r="M81" s="67"/>
      <c r="N81" s="67"/>
      <c r="O81" s="67"/>
      <c r="P81" s="67"/>
      <c r="Q81" s="67">
        <v>28.044510000000002</v>
      </c>
      <c r="R81" s="67">
        <v>232.34</v>
      </c>
      <c r="S81" s="67">
        <v>8.203085999999999</v>
      </c>
      <c r="T81" s="67">
        <v>67.971292413426411</v>
      </c>
      <c r="U81" s="229"/>
      <c r="V81" s="229"/>
      <c r="W81" s="67">
        <v>34.114896000000009</v>
      </c>
      <c r="X81" s="165">
        <v>282.67819838407542</v>
      </c>
      <c r="Y81" s="243"/>
      <c r="Z81" s="244"/>
      <c r="AA81" s="67">
        <v>116.33175000000001</v>
      </c>
      <c r="AB81" s="165">
        <v>1927.8645612677042</v>
      </c>
      <c r="AC81" s="215">
        <f t="shared" si="13"/>
        <v>1927.8645612677042</v>
      </c>
      <c r="AD81" s="255"/>
      <c r="AE81" s="269"/>
    </row>
    <row r="82" spans="1:38" s="31" customFormat="1">
      <c r="A82" s="37"/>
      <c r="B82" s="37"/>
      <c r="C82" s="38"/>
      <c r="D82" s="39"/>
      <c r="E82" s="40"/>
      <c r="F82" s="41"/>
      <c r="G82" s="42"/>
      <c r="H82" s="43"/>
      <c r="I82" s="42"/>
      <c r="J82" s="42"/>
      <c r="K82" s="42"/>
      <c r="L82" s="42"/>
      <c r="M82" s="42"/>
      <c r="N82" s="42"/>
      <c r="O82" s="42"/>
      <c r="P82" s="42"/>
      <c r="Q82" s="42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</row>
    <row r="83" spans="1:38" s="114" customFormat="1">
      <c r="A83" s="107"/>
      <c r="B83" s="107"/>
      <c r="C83" s="108"/>
      <c r="D83" s="109"/>
      <c r="E83" s="110"/>
      <c r="F83" s="111"/>
      <c r="G83" s="112"/>
      <c r="H83" s="113"/>
      <c r="I83" s="112"/>
      <c r="J83" s="112"/>
      <c r="K83" s="112"/>
      <c r="L83" s="112"/>
      <c r="M83" s="112"/>
      <c r="N83" s="112"/>
      <c r="O83" s="112"/>
      <c r="P83" s="112"/>
      <c r="Q83" s="112"/>
      <c r="R83" s="113"/>
      <c r="S83" s="113"/>
      <c r="T83" s="113"/>
      <c r="U83" s="113"/>
      <c r="V83" s="113"/>
      <c r="W83" s="113"/>
      <c r="X83" s="113"/>
      <c r="Y83" s="113"/>
      <c r="Z83" s="113"/>
      <c r="AA83" s="216"/>
      <c r="AB83" s="216"/>
      <c r="AC83" s="216"/>
      <c r="AD83" s="113"/>
    </row>
    <row r="84" spans="1:38" s="31" customFormat="1">
      <c r="A84" s="37"/>
      <c r="B84" s="37"/>
      <c r="C84" s="38"/>
      <c r="D84" s="39"/>
      <c r="E84" s="40"/>
      <c r="F84" s="41"/>
      <c r="G84" s="42"/>
      <c r="H84" s="43"/>
      <c r="I84" s="42"/>
      <c r="J84" s="42"/>
      <c r="K84" s="42"/>
      <c r="L84" s="42"/>
      <c r="M84" s="42"/>
      <c r="N84" s="42"/>
      <c r="O84" s="42"/>
      <c r="P84" s="42"/>
      <c r="Q84" s="42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</row>
    <row r="85" spans="1:38" s="31" customFormat="1">
      <c r="A85" s="37"/>
      <c r="B85" s="37"/>
      <c r="C85" s="38"/>
      <c r="D85" s="39"/>
      <c r="E85" s="40"/>
      <c r="F85" s="41"/>
      <c r="G85" s="42"/>
      <c r="H85" s="43"/>
      <c r="I85" s="42"/>
      <c r="J85" s="42"/>
      <c r="K85" s="42"/>
      <c r="L85" s="42"/>
      <c r="M85" s="42"/>
      <c r="N85" s="42"/>
      <c r="O85" s="42"/>
      <c r="P85" s="42"/>
      <c r="Q85" s="42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</row>
    <row r="86" spans="1:38" s="31" customFormat="1">
      <c r="A86" s="37"/>
      <c r="B86" s="37"/>
      <c r="C86" s="38"/>
      <c r="D86" s="39"/>
      <c r="E86" s="40"/>
      <c r="F86" s="41"/>
      <c r="G86" s="42"/>
      <c r="H86" s="43"/>
      <c r="I86" s="42"/>
      <c r="J86" s="42"/>
      <c r="K86" s="42"/>
      <c r="L86" s="42"/>
      <c r="M86" s="42"/>
      <c r="N86" s="42"/>
      <c r="O86" s="42"/>
      <c r="P86" s="42"/>
      <c r="Q86" s="42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</row>
    <row r="87" spans="1:38" s="31" customFormat="1">
      <c r="A87" s="37"/>
      <c r="B87" s="37"/>
      <c r="C87" s="38"/>
      <c r="D87" s="39"/>
      <c r="E87" s="40"/>
      <c r="F87" s="41"/>
      <c r="G87" s="42"/>
      <c r="H87" s="43"/>
      <c r="I87" s="42"/>
      <c r="J87" s="42"/>
      <c r="K87" s="42"/>
      <c r="L87" s="42"/>
      <c r="M87" s="42"/>
      <c r="N87" s="42"/>
      <c r="O87" s="42"/>
      <c r="P87" s="42"/>
      <c r="Q87" s="42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</row>
    <row r="88" spans="1:38" s="31" customFormat="1">
      <c r="A88" s="37"/>
      <c r="B88" s="37"/>
      <c r="C88" s="38"/>
      <c r="D88" s="39"/>
      <c r="E88" s="40"/>
      <c r="F88" s="41"/>
      <c r="G88" s="42"/>
      <c r="H88" s="43"/>
      <c r="I88" s="42"/>
      <c r="J88" s="42"/>
      <c r="K88" s="42"/>
      <c r="L88" s="42"/>
      <c r="M88" s="42"/>
      <c r="N88" s="42"/>
      <c r="O88" s="42"/>
      <c r="P88" s="42"/>
      <c r="Q88" s="42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</row>
    <row r="89" spans="1:38" s="31" customFormat="1">
      <c r="A89" s="37"/>
      <c r="B89" s="37"/>
      <c r="C89" s="38"/>
      <c r="D89" s="39"/>
      <c r="E89" s="40"/>
      <c r="F89" s="41"/>
      <c r="G89" s="42"/>
      <c r="H89" s="43"/>
      <c r="I89" s="42"/>
      <c r="J89" s="42"/>
      <c r="K89" s="42"/>
      <c r="L89" s="42"/>
      <c r="M89" s="42"/>
      <c r="N89" s="42"/>
      <c r="O89" s="42"/>
      <c r="P89" s="42"/>
      <c r="Q89" s="42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</row>
    <row r="90" spans="1:38" s="31" customFormat="1">
      <c r="A90" s="37"/>
      <c r="B90" s="37"/>
      <c r="C90" s="38"/>
      <c r="D90" s="39"/>
      <c r="E90" s="40"/>
      <c r="F90" s="41"/>
      <c r="G90" s="42"/>
      <c r="H90" s="43"/>
      <c r="I90" s="42"/>
      <c r="J90" s="42"/>
      <c r="K90" s="42"/>
      <c r="L90" s="42"/>
      <c r="M90" s="42"/>
      <c r="N90" s="42"/>
      <c r="O90" s="42"/>
      <c r="P90" s="42"/>
      <c r="Q90" s="42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</row>
    <row r="91" spans="1:38" s="31" customFormat="1" ht="13.5" thickBot="1">
      <c r="A91" s="37"/>
      <c r="B91" s="37"/>
      <c r="C91" s="38"/>
      <c r="D91" s="39"/>
      <c r="E91" s="40"/>
      <c r="F91" s="41"/>
      <c r="G91" s="42"/>
      <c r="H91" s="43"/>
      <c r="I91" s="42"/>
      <c r="J91" s="42"/>
      <c r="K91" s="42"/>
      <c r="L91" s="42"/>
      <c r="M91" s="42"/>
      <c r="N91" s="42"/>
      <c r="O91" s="42"/>
      <c r="P91" s="42"/>
      <c r="Q91" s="42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</row>
    <row r="92" spans="1:38" s="19" customFormat="1" ht="18.75" thickBot="1">
      <c r="A92" s="292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4"/>
      <c r="AD92" s="99"/>
    </row>
    <row r="93" spans="1:38" s="19" customFormat="1">
      <c r="A93" s="76"/>
      <c r="B93" s="32" t="s">
        <v>139</v>
      </c>
      <c r="C93" s="35">
        <v>36049</v>
      </c>
      <c r="D93" s="21" t="s">
        <v>37</v>
      </c>
      <c r="E93" s="20">
        <v>8887.2900000000009</v>
      </c>
      <c r="F93" s="77"/>
      <c r="G93" s="74"/>
      <c r="H93" s="78"/>
      <c r="I93" s="74"/>
      <c r="J93" s="74"/>
      <c r="K93" s="74"/>
      <c r="L93" s="74"/>
      <c r="M93" s="74"/>
      <c r="N93" s="74"/>
      <c r="O93" s="74"/>
      <c r="P93" s="74"/>
      <c r="Q93" s="74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43"/>
    </row>
    <row r="94" spans="1:38" s="19" customFormat="1">
      <c r="A94" s="75"/>
      <c r="B94" s="32" t="s">
        <v>139</v>
      </c>
      <c r="C94" s="36">
        <v>36094</v>
      </c>
      <c r="D94" s="15" t="s">
        <v>38</v>
      </c>
      <c r="E94" s="14">
        <v>122281.14</v>
      </c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9"/>
    </row>
    <row r="95" spans="1:38" s="19" customFormat="1">
      <c r="A95" s="75"/>
      <c r="B95" s="32" t="s">
        <v>139</v>
      </c>
      <c r="C95" s="36">
        <v>36238</v>
      </c>
      <c r="D95" s="15" t="s">
        <v>39</v>
      </c>
      <c r="E95" s="14">
        <v>7790.23</v>
      </c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9"/>
      <c r="AF95" s="79"/>
      <c r="AG95" s="79"/>
      <c r="AH95" s="79"/>
      <c r="AI95" s="79"/>
      <c r="AJ95" s="79"/>
      <c r="AK95" s="79"/>
      <c r="AL95" s="79"/>
    </row>
    <row r="96" spans="1:38" s="19" customFormat="1">
      <c r="A96" s="69"/>
      <c r="B96" s="32" t="s">
        <v>139</v>
      </c>
      <c r="C96" s="36">
        <v>36649</v>
      </c>
      <c r="D96" s="15" t="s">
        <v>30</v>
      </c>
      <c r="E96" s="70">
        <v>22748.639999999999</v>
      </c>
      <c r="F96" s="70"/>
      <c r="G96" s="16"/>
      <c r="H96" s="17"/>
      <c r="I96" s="68" t="s">
        <v>28</v>
      </c>
      <c r="J96" s="68" t="s">
        <v>28</v>
      </c>
      <c r="K96" s="68"/>
      <c r="L96" s="68"/>
      <c r="M96" s="16"/>
      <c r="N96" s="16"/>
      <c r="O96" s="17"/>
      <c r="P96" s="17"/>
      <c r="Q96" s="17"/>
      <c r="R96" s="17"/>
      <c r="S96" s="16"/>
      <c r="T96" s="17"/>
      <c r="U96" s="17"/>
      <c r="V96" s="17"/>
      <c r="W96" s="17"/>
      <c r="X96" s="17"/>
      <c r="Y96" s="17"/>
      <c r="Z96" s="17"/>
      <c r="AA96" s="16" t="s">
        <v>29</v>
      </c>
      <c r="AB96" s="17"/>
      <c r="AC96" s="17"/>
      <c r="AD96" s="43"/>
    </row>
    <row r="97" spans="1:30" s="19" customFormat="1">
      <c r="A97" s="11"/>
      <c r="B97" s="32" t="s">
        <v>139</v>
      </c>
      <c r="C97" s="32">
        <v>2000</v>
      </c>
      <c r="D97" s="30" t="s">
        <v>40</v>
      </c>
      <c r="E97" s="14"/>
      <c r="F97" s="15"/>
      <c r="G97" s="16"/>
      <c r="H97" s="17"/>
      <c r="I97" s="16"/>
      <c r="J97" s="18"/>
      <c r="K97" s="18"/>
      <c r="L97" s="18"/>
      <c r="M97" s="16"/>
      <c r="N97" s="16"/>
      <c r="O97" s="16"/>
      <c r="P97" s="16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43"/>
    </row>
    <row r="98" spans="1:30" s="19" customFormat="1">
      <c r="A98" s="11"/>
      <c r="B98" s="32" t="s">
        <v>139</v>
      </c>
      <c r="C98" s="32">
        <v>2000</v>
      </c>
      <c r="D98" s="30" t="s">
        <v>40</v>
      </c>
      <c r="E98" s="14"/>
      <c r="F98" s="15"/>
      <c r="G98" s="16"/>
      <c r="H98" s="17"/>
      <c r="I98" s="16"/>
      <c r="J98" s="18"/>
      <c r="K98" s="18"/>
      <c r="L98" s="18"/>
      <c r="M98" s="16"/>
      <c r="N98" s="16"/>
      <c r="O98" s="16"/>
      <c r="P98" s="16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43"/>
    </row>
    <row r="99" spans="1:30" s="19" customFormat="1">
      <c r="A99" s="11"/>
      <c r="B99" s="32" t="s">
        <v>139</v>
      </c>
      <c r="C99" s="32">
        <v>2000</v>
      </c>
      <c r="D99" s="30" t="s">
        <v>40</v>
      </c>
      <c r="E99" s="14"/>
      <c r="F99" s="15"/>
      <c r="G99" s="16"/>
      <c r="H99" s="17"/>
      <c r="I99" s="16"/>
      <c r="J99" s="18"/>
      <c r="K99" s="18"/>
      <c r="L99" s="18"/>
      <c r="M99" s="16"/>
      <c r="N99" s="16"/>
      <c r="O99" s="16"/>
      <c r="P99" s="16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43"/>
    </row>
    <row r="100" spans="1:30" s="19" customFormat="1">
      <c r="A100" s="11"/>
      <c r="B100" s="32" t="s">
        <v>139</v>
      </c>
      <c r="C100" s="32">
        <v>2002</v>
      </c>
      <c r="D100" s="15" t="s">
        <v>32</v>
      </c>
      <c r="E100" s="14">
        <v>16794.62</v>
      </c>
      <c r="F100" s="15"/>
      <c r="G100" s="16"/>
      <c r="H100" s="17"/>
      <c r="I100" s="16"/>
      <c r="J100" s="18"/>
      <c r="K100" s="18"/>
      <c r="L100" s="18"/>
      <c r="M100" s="16"/>
      <c r="N100" s="16"/>
      <c r="O100" s="16"/>
      <c r="P100" s="16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43"/>
    </row>
    <row r="101" spans="1:30" s="19" customFormat="1">
      <c r="A101" s="32">
        <v>7</v>
      </c>
      <c r="B101" s="32" t="s">
        <v>139</v>
      </c>
      <c r="C101" s="36">
        <v>37322</v>
      </c>
      <c r="D101" s="15" t="s">
        <v>32</v>
      </c>
      <c r="E101" s="14">
        <v>44020.54</v>
      </c>
      <c r="F101" s="15" t="s">
        <v>33</v>
      </c>
      <c r="G101" s="16">
        <v>867.22</v>
      </c>
      <c r="H101" s="17">
        <v>570.97</v>
      </c>
      <c r="I101" s="68" t="s">
        <v>28</v>
      </c>
      <c r="J101" s="68" t="s">
        <v>28</v>
      </c>
      <c r="K101" s="68"/>
      <c r="L101" s="68"/>
      <c r="M101" s="16"/>
      <c r="N101" s="16"/>
      <c r="O101" s="17"/>
      <c r="P101" s="17"/>
      <c r="Q101" s="17"/>
      <c r="R101" s="17"/>
      <c r="S101" s="17">
        <v>108.67</v>
      </c>
      <c r="T101" s="17">
        <v>1107.48</v>
      </c>
      <c r="U101" s="17"/>
      <c r="V101" s="17"/>
      <c r="W101" s="17"/>
      <c r="X101" s="17"/>
      <c r="Y101" s="17">
        <v>187.58</v>
      </c>
      <c r="Z101" s="17"/>
      <c r="AA101" s="16" t="s">
        <v>29</v>
      </c>
      <c r="AB101" s="17">
        <v>964.82</v>
      </c>
      <c r="AC101" s="17"/>
      <c r="AD101" s="43"/>
    </row>
    <row r="102" spans="1:30" s="19" customFormat="1">
      <c r="A102" s="11"/>
      <c r="B102" s="32" t="s">
        <v>139</v>
      </c>
      <c r="C102" s="32">
        <v>2002</v>
      </c>
      <c r="D102" s="30" t="s">
        <v>40</v>
      </c>
      <c r="E102" s="14"/>
      <c r="F102" s="15"/>
      <c r="G102" s="16"/>
      <c r="H102" s="17"/>
      <c r="I102" s="16"/>
      <c r="J102" s="18"/>
      <c r="K102" s="18"/>
      <c r="L102" s="18"/>
      <c r="M102" s="16"/>
      <c r="N102" s="16"/>
      <c r="O102" s="16"/>
      <c r="P102" s="16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43"/>
    </row>
    <row r="103" spans="1:30" s="19" customFormat="1">
      <c r="A103" s="11"/>
      <c r="B103" s="32" t="s">
        <v>139</v>
      </c>
      <c r="C103" s="32">
        <v>2002</v>
      </c>
      <c r="D103" s="30" t="s">
        <v>40</v>
      </c>
      <c r="E103" s="14"/>
      <c r="F103" s="15"/>
      <c r="G103" s="16"/>
      <c r="H103" s="17"/>
      <c r="I103" s="16"/>
      <c r="J103" s="18"/>
      <c r="K103" s="18"/>
      <c r="L103" s="18"/>
      <c r="M103" s="16"/>
      <c r="N103" s="16"/>
      <c r="O103" s="16"/>
      <c r="P103" s="16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43"/>
    </row>
    <row r="104" spans="1:30" s="19" customFormat="1">
      <c r="A104" s="11"/>
      <c r="B104" s="32" t="s">
        <v>139</v>
      </c>
      <c r="C104" s="32">
        <v>2002</v>
      </c>
      <c r="D104" s="30" t="s">
        <v>40</v>
      </c>
      <c r="E104" s="14"/>
      <c r="F104" s="15"/>
      <c r="G104" s="16"/>
      <c r="H104" s="17"/>
      <c r="I104" s="16"/>
      <c r="J104" s="18"/>
      <c r="K104" s="18"/>
      <c r="L104" s="18"/>
      <c r="M104" s="16"/>
      <c r="N104" s="16"/>
      <c r="O104" s="16"/>
      <c r="P104" s="16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43"/>
    </row>
    <row r="105" spans="1:30" s="19" customFormat="1">
      <c r="A105" s="11"/>
      <c r="B105" s="32" t="s">
        <v>139</v>
      </c>
      <c r="C105" s="32">
        <v>2003</v>
      </c>
      <c r="D105" s="30" t="s">
        <v>40</v>
      </c>
      <c r="E105" s="14"/>
      <c r="F105" s="15"/>
      <c r="G105" s="16"/>
      <c r="H105" s="17"/>
      <c r="I105" s="16"/>
      <c r="J105" s="18"/>
      <c r="K105" s="18"/>
      <c r="L105" s="18"/>
      <c r="M105" s="16"/>
      <c r="N105" s="16"/>
      <c r="O105" s="16"/>
      <c r="P105" s="16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43"/>
    </row>
    <row r="106" spans="1:30" s="19" customFormat="1">
      <c r="A106" s="11"/>
      <c r="B106" s="32" t="s">
        <v>139</v>
      </c>
      <c r="C106" s="32">
        <v>2003</v>
      </c>
      <c r="D106" s="30" t="s">
        <v>40</v>
      </c>
      <c r="E106" s="14"/>
      <c r="F106" s="15"/>
      <c r="G106" s="16"/>
      <c r="H106" s="17"/>
      <c r="I106" s="16"/>
      <c r="J106" s="18"/>
      <c r="K106" s="18"/>
      <c r="L106" s="18"/>
      <c r="M106" s="16"/>
      <c r="N106" s="16"/>
      <c r="O106" s="16"/>
      <c r="P106" s="16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43"/>
    </row>
    <row r="107" spans="1:30" s="19" customFormat="1">
      <c r="A107" s="11"/>
      <c r="B107" s="32" t="s">
        <v>139</v>
      </c>
      <c r="C107" s="32">
        <v>2003</v>
      </c>
      <c r="D107" s="30" t="s">
        <v>40</v>
      </c>
      <c r="E107" s="14"/>
      <c r="F107" s="15"/>
      <c r="G107" s="16"/>
      <c r="H107" s="17"/>
      <c r="I107" s="16"/>
      <c r="J107" s="18"/>
      <c r="K107" s="18"/>
      <c r="L107" s="18"/>
      <c r="M107" s="16"/>
      <c r="N107" s="16"/>
      <c r="O107" s="16"/>
      <c r="P107" s="16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43"/>
    </row>
    <row r="108" spans="1:30" s="19" customFormat="1">
      <c r="A108" s="11"/>
      <c r="B108" s="32" t="s">
        <v>139</v>
      </c>
      <c r="C108" s="32">
        <v>2004</v>
      </c>
      <c r="D108" s="15" t="s">
        <v>57</v>
      </c>
      <c r="E108" s="14">
        <v>169998.53</v>
      </c>
      <c r="F108" s="15"/>
      <c r="G108" s="16"/>
      <c r="H108" s="17"/>
      <c r="I108" s="16"/>
      <c r="J108" s="18"/>
      <c r="K108" s="18"/>
      <c r="L108" s="18"/>
      <c r="M108" s="16"/>
      <c r="N108" s="16"/>
      <c r="O108" s="16"/>
      <c r="P108" s="16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43"/>
    </row>
    <row r="109" spans="1:30" s="19" customFormat="1">
      <c r="A109" s="11"/>
      <c r="B109" s="32" t="s">
        <v>139</v>
      </c>
      <c r="C109" s="32">
        <v>2004</v>
      </c>
      <c r="D109" s="15" t="s">
        <v>32</v>
      </c>
      <c r="E109" s="14">
        <v>102367.87</v>
      </c>
      <c r="F109" s="15"/>
      <c r="G109" s="16"/>
      <c r="H109" s="17"/>
      <c r="I109" s="16"/>
      <c r="J109" s="18"/>
      <c r="K109" s="18"/>
      <c r="L109" s="18"/>
      <c r="M109" s="16"/>
      <c r="N109" s="16"/>
      <c r="O109" s="16"/>
      <c r="P109" s="16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43"/>
    </row>
    <row r="110" spans="1:30" s="19" customFormat="1">
      <c r="A110" s="11"/>
      <c r="B110" s="32" t="s">
        <v>139</v>
      </c>
      <c r="C110" s="32">
        <v>2004</v>
      </c>
      <c r="D110" s="15" t="s">
        <v>32</v>
      </c>
      <c r="E110" s="14">
        <v>118061.34</v>
      </c>
      <c r="F110" s="15"/>
      <c r="G110" s="16"/>
      <c r="H110" s="17"/>
      <c r="I110" s="16"/>
      <c r="J110" s="18"/>
      <c r="K110" s="18"/>
      <c r="L110" s="18"/>
      <c r="M110" s="16"/>
      <c r="N110" s="16"/>
      <c r="O110" s="16"/>
      <c r="P110" s="16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43"/>
    </row>
    <row r="111" spans="1:30" s="19" customFormat="1">
      <c r="A111" s="11"/>
      <c r="B111" s="104" t="s">
        <v>139</v>
      </c>
      <c r="C111" s="32">
        <v>2004</v>
      </c>
      <c r="D111" s="15" t="s">
        <v>58</v>
      </c>
      <c r="E111" s="14">
        <v>72498.77</v>
      </c>
      <c r="F111" s="15"/>
      <c r="G111" s="16"/>
      <c r="H111" s="17"/>
      <c r="I111" s="16"/>
      <c r="J111" s="18"/>
      <c r="K111" s="18"/>
      <c r="L111" s="18"/>
      <c r="M111" s="16"/>
      <c r="N111" s="16"/>
      <c r="O111" s="16"/>
      <c r="P111" s="16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43"/>
    </row>
    <row r="112" spans="1:30" s="19" customFormat="1">
      <c r="A112" s="11"/>
      <c r="B112" s="104"/>
      <c r="C112" s="32"/>
      <c r="D112" s="15" t="s">
        <v>59</v>
      </c>
      <c r="E112" s="14">
        <v>8056.93</v>
      </c>
      <c r="F112" s="15"/>
      <c r="G112" s="16"/>
      <c r="H112" s="17"/>
      <c r="I112" s="16"/>
      <c r="J112" s="18"/>
      <c r="K112" s="18"/>
      <c r="L112" s="18"/>
      <c r="M112" s="16"/>
      <c r="N112" s="16"/>
      <c r="O112" s="16"/>
      <c r="P112" s="16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43"/>
    </row>
    <row r="113" spans="1:30" s="19" customFormat="1">
      <c r="A113" s="11"/>
      <c r="B113" s="32" t="s">
        <v>139</v>
      </c>
      <c r="C113" s="32">
        <v>2004</v>
      </c>
      <c r="D113" s="30" t="s">
        <v>40</v>
      </c>
      <c r="E113" s="14"/>
      <c r="F113" s="15"/>
      <c r="G113" s="16"/>
      <c r="H113" s="17"/>
      <c r="I113" s="16"/>
      <c r="J113" s="18"/>
      <c r="K113" s="18"/>
      <c r="L113" s="18"/>
      <c r="M113" s="16"/>
      <c r="N113" s="16"/>
      <c r="O113" s="16"/>
      <c r="P113" s="16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43"/>
    </row>
    <row r="114" spans="1:30" s="19" customFormat="1">
      <c r="A114" s="32"/>
      <c r="B114" s="104" t="s">
        <v>139</v>
      </c>
      <c r="C114" s="36">
        <v>38596</v>
      </c>
      <c r="D114" s="15" t="s">
        <v>60</v>
      </c>
      <c r="E114" s="14">
        <v>8001.5</v>
      </c>
      <c r="F114" s="15"/>
      <c r="G114" s="16"/>
      <c r="H114" s="17"/>
      <c r="I114" s="68" t="s">
        <v>28</v>
      </c>
      <c r="J114" s="68" t="s">
        <v>28</v>
      </c>
      <c r="K114" s="68"/>
      <c r="L114" s="68"/>
      <c r="M114" s="16"/>
      <c r="N114" s="16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6" t="s">
        <v>29</v>
      </c>
      <c r="AB114" s="17"/>
      <c r="AC114" s="17"/>
      <c r="AD114" s="43"/>
    </row>
    <row r="115" spans="1:30" s="19" customFormat="1">
      <c r="A115" s="11"/>
      <c r="B115" s="104"/>
      <c r="C115" s="36"/>
      <c r="D115" s="15" t="s">
        <v>61</v>
      </c>
      <c r="E115" s="14">
        <v>666.67</v>
      </c>
      <c r="F115" s="15"/>
      <c r="G115" s="16"/>
      <c r="H115" s="17"/>
      <c r="I115" s="68"/>
      <c r="J115" s="105"/>
      <c r="K115" s="105"/>
      <c r="L115" s="105"/>
      <c r="M115" s="16"/>
      <c r="N115" s="16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6"/>
      <c r="AB115" s="17"/>
      <c r="AC115" s="17"/>
      <c r="AD115" s="43"/>
    </row>
    <row r="116" spans="1:30" s="19" customFormat="1">
      <c r="A116" s="11"/>
      <c r="B116" s="106" t="s">
        <v>139</v>
      </c>
      <c r="C116" s="36">
        <v>38603</v>
      </c>
      <c r="D116" s="15" t="s">
        <v>49</v>
      </c>
      <c r="E116" s="14">
        <v>108989.09</v>
      </c>
      <c r="F116" s="15"/>
      <c r="G116" s="16"/>
      <c r="H116" s="17"/>
      <c r="I116" s="16"/>
      <c r="J116" s="18"/>
      <c r="K116" s="18"/>
      <c r="L116" s="18"/>
      <c r="M116" s="16"/>
      <c r="N116" s="16"/>
      <c r="O116" s="16"/>
      <c r="P116" s="16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43"/>
    </row>
    <row r="117" spans="1:30" s="19" customFormat="1">
      <c r="A117" s="11"/>
      <c r="B117" s="106"/>
      <c r="C117" s="36"/>
      <c r="D117" s="15" t="s">
        <v>62</v>
      </c>
      <c r="E117" s="14">
        <v>39.99</v>
      </c>
      <c r="F117" s="15"/>
      <c r="G117" s="16"/>
      <c r="H117" s="17"/>
      <c r="I117" s="16"/>
      <c r="J117" s="18"/>
      <c r="K117" s="18"/>
      <c r="L117" s="18"/>
      <c r="M117" s="16"/>
      <c r="N117" s="16"/>
      <c r="O117" s="16"/>
      <c r="P117" s="16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43"/>
    </row>
    <row r="118" spans="1:30" s="19" customFormat="1">
      <c r="A118" s="11"/>
      <c r="B118" s="32" t="s">
        <v>139</v>
      </c>
      <c r="C118" s="32">
        <v>2007</v>
      </c>
      <c r="D118" s="15" t="s">
        <v>50</v>
      </c>
      <c r="E118" s="14">
        <v>60398.02</v>
      </c>
      <c r="F118" s="15"/>
      <c r="G118" s="16"/>
      <c r="H118" s="17"/>
      <c r="I118" s="16"/>
      <c r="J118" s="18"/>
      <c r="K118" s="18"/>
      <c r="L118" s="18"/>
      <c r="M118" s="16"/>
      <c r="N118" s="16"/>
      <c r="O118" s="16"/>
      <c r="P118" s="16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43"/>
    </row>
    <row r="119" spans="1:30" s="19" customFormat="1">
      <c r="A119" s="11"/>
      <c r="B119" s="32" t="s">
        <v>139</v>
      </c>
      <c r="C119" s="32">
        <v>2007</v>
      </c>
      <c r="D119" s="15" t="s">
        <v>32</v>
      </c>
      <c r="E119" s="14">
        <v>242356.14</v>
      </c>
      <c r="F119" s="15"/>
      <c r="G119" s="16"/>
      <c r="H119" s="17"/>
      <c r="I119" s="16"/>
      <c r="J119" s="18"/>
      <c r="K119" s="18"/>
      <c r="L119" s="18"/>
      <c r="M119" s="16"/>
      <c r="N119" s="16"/>
      <c r="O119" s="16"/>
      <c r="P119" s="16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43"/>
    </row>
    <row r="120" spans="1:30" s="19" customFormat="1">
      <c r="A120" s="11"/>
      <c r="B120" s="32" t="s">
        <v>139</v>
      </c>
      <c r="C120" s="32">
        <v>2007</v>
      </c>
      <c r="D120" s="15" t="s">
        <v>32</v>
      </c>
      <c r="E120" s="14">
        <v>125621.88</v>
      </c>
      <c r="F120" s="15"/>
      <c r="G120" s="16"/>
      <c r="H120" s="17"/>
      <c r="I120" s="16"/>
      <c r="J120" s="18"/>
      <c r="K120" s="18"/>
      <c r="L120" s="18"/>
      <c r="M120" s="16"/>
      <c r="N120" s="16"/>
      <c r="O120" s="16"/>
      <c r="P120" s="16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43"/>
    </row>
    <row r="121" spans="1:30" s="19" customFormat="1">
      <c r="A121" s="11"/>
      <c r="B121" s="32" t="s">
        <v>139</v>
      </c>
      <c r="C121" s="32">
        <v>2007</v>
      </c>
      <c r="D121" s="30" t="s">
        <v>40</v>
      </c>
      <c r="E121" s="14">
        <v>131631.84</v>
      </c>
      <c r="F121" s="15"/>
      <c r="G121" s="16"/>
      <c r="H121" s="17"/>
      <c r="I121" s="16"/>
      <c r="J121" s="18"/>
      <c r="K121" s="18"/>
      <c r="L121" s="18"/>
      <c r="M121" s="16"/>
      <c r="N121" s="16"/>
      <c r="O121" s="16"/>
      <c r="P121" s="16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43"/>
    </row>
    <row r="122" spans="1:30" s="19" customFormat="1">
      <c r="A122" s="11"/>
      <c r="B122" s="32" t="s">
        <v>139</v>
      </c>
      <c r="C122" s="32">
        <v>2009</v>
      </c>
      <c r="D122" s="15" t="s">
        <v>51</v>
      </c>
      <c r="E122" s="14">
        <v>58028.62</v>
      </c>
      <c r="F122" s="15"/>
      <c r="G122" s="16"/>
      <c r="H122" s="17"/>
      <c r="I122" s="16"/>
      <c r="J122" s="18"/>
      <c r="K122" s="18"/>
      <c r="L122" s="18"/>
      <c r="M122" s="16"/>
      <c r="N122" s="16"/>
      <c r="O122" s="16"/>
      <c r="P122" s="16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43"/>
    </row>
    <row r="123" spans="1:30" s="19" customFormat="1">
      <c r="A123" s="11"/>
      <c r="B123" s="32" t="s">
        <v>139</v>
      </c>
      <c r="C123" s="32">
        <v>2010</v>
      </c>
      <c r="D123" s="15" t="s">
        <v>32</v>
      </c>
      <c r="E123" s="14">
        <v>82425.490000000005</v>
      </c>
      <c r="F123" s="15"/>
      <c r="G123" s="16"/>
      <c r="H123" s="17"/>
      <c r="I123" s="16"/>
      <c r="J123" s="18"/>
      <c r="K123" s="18"/>
      <c r="L123" s="18"/>
      <c r="M123" s="16"/>
      <c r="N123" s="16"/>
      <c r="O123" s="16"/>
      <c r="P123" s="16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43"/>
    </row>
    <row r="124" spans="1:30" s="19" customFormat="1">
      <c r="A124" s="11"/>
      <c r="B124" s="32" t="s">
        <v>139</v>
      </c>
      <c r="C124" s="32">
        <v>2011</v>
      </c>
      <c r="D124" s="30" t="s">
        <v>40</v>
      </c>
      <c r="E124" s="14">
        <v>18135.5</v>
      </c>
      <c r="F124" s="15"/>
      <c r="G124" s="16"/>
      <c r="H124" s="17"/>
      <c r="I124" s="16"/>
      <c r="J124" s="18"/>
      <c r="K124" s="18"/>
      <c r="L124" s="18"/>
      <c r="M124" s="16"/>
      <c r="N124" s="16"/>
      <c r="O124" s="16"/>
      <c r="P124" s="16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43"/>
    </row>
    <row r="125" spans="1:30" s="19" customFormat="1">
      <c r="A125" s="11"/>
      <c r="B125" s="32" t="s">
        <v>139</v>
      </c>
      <c r="C125" s="32">
        <v>2014</v>
      </c>
      <c r="D125" s="15" t="s">
        <v>32</v>
      </c>
      <c r="E125" s="14">
        <v>124920.34</v>
      </c>
      <c r="F125" s="15"/>
      <c r="G125" s="16"/>
      <c r="H125" s="17"/>
      <c r="I125" s="16"/>
      <c r="J125" s="18"/>
      <c r="K125" s="18"/>
      <c r="L125" s="18"/>
      <c r="M125" s="16"/>
      <c r="N125" s="16"/>
      <c r="O125" s="16"/>
      <c r="P125" s="16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43"/>
    </row>
    <row r="126" spans="1:30" s="19" customFormat="1">
      <c r="A126" s="11"/>
      <c r="B126" s="32" t="s">
        <v>139</v>
      </c>
      <c r="C126" s="32">
        <v>2014</v>
      </c>
      <c r="D126" s="15" t="s">
        <v>32</v>
      </c>
      <c r="E126" s="14">
        <v>104946.1</v>
      </c>
      <c r="F126" s="15"/>
      <c r="G126" s="16"/>
      <c r="H126" s="17"/>
      <c r="I126" s="16"/>
      <c r="J126" s="18"/>
      <c r="K126" s="18"/>
      <c r="L126" s="18"/>
      <c r="M126" s="16"/>
      <c r="N126" s="16"/>
      <c r="O126" s="16"/>
      <c r="P126" s="16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43"/>
    </row>
    <row r="127" spans="1:30" s="19" customFormat="1">
      <c r="A127" s="11"/>
      <c r="B127" s="32" t="s">
        <v>139</v>
      </c>
      <c r="C127" s="32">
        <v>2014</v>
      </c>
      <c r="D127" s="15" t="s">
        <v>32</v>
      </c>
      <c r="E127" s="14">
        <v>122498.42</v>
      </c>
      <c r="F127" s="15"/>
      <c r="G127" s="16"/>
      <c r="H127" s="17"/>
      <c r="I127" s="16"/>
      <c r="J127" s="18"/>
      <c r="K127" s="18"/>
      <c r="L127" s="18"/>
      <c r="M127" s="16"/>
      <c r="N127" s="16"/>
      <c r="O127" s="16"/>
      <c r="P127" s="16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43"/>
    </row>
    <row r="128" spans="1:30" s="19" customFormat="1">
      <c r="A128" s="32">
        <v>1</v>
      </c>
      <c r="B128" s="32" t="s">
        <v>139</v>
      </c>
      <c r="C128" s="36">
        <v>42290</v>
      </c>
      <c r="D128" s="15" t="s">
        <v>34</v>
      </c>
      <c r="E128" s="14">
        <v>238241.27</v>
      </c>
      <c r="F128" s="15" t="s">
        <v>31</v>
      </c>
      <c r="G128" s="16">
        <v>4465.6400000000003</v>
      </c>
      <c r="H128" s="17">
        <v>2682.72</v>
      </c>
      <c r="I128" s="16" t="s">
        <v>35</v>
      </c>
      <c r="J128" s="16" t="s">
        <v>35</v>
      </c>
      <c r="K128" s="16"/>
      <c r="L128" s="16"/>
      <c r="M128" s="71" t="s">
        <v>36</v>
      </c>
      <c r="N128" s="16"/>
      <c r="O128" s="71" t="s">
        <v>36</v>
      </c>
      <c r="P128" s="17"/>
      <c r="Q128" s="17"/>
      <c r="R128" s="17"/>
      <c r="S128" s="17">
        <v>783.42</v>
      </c>
      <c r="T128" s="17">
        <v>2189.94</v>
      </c>
      <c r="U128" s="17"/>
      <c r="V128" s="17"/>
      <c r="W128" s="17"/>
      <c r="X128" s="17"/>
      <c r="Y128" s="17">
        <v>1000.2</v>
      </c>
      <c r="Z128" s="17"/>
      <c r="AA128" s="16" t="s">
        <v>35</v>
      </c>
      <c r="AB128" s="17">
        <v>1406.46</v>
      </c>
      <c r="AC128" s="17"/>
      <c r="AD128" s="43"/>
    </row>
    <row r="129" spans="1:32" s="19" customFormat="1">
      <c r="A129" s="32"/>
      <c r="B129" s="32" t="s">
        <v>139</v>
      </c>
      <c r="C129" s="36">
        <v>42485</v>
      </c>
      <c r="D129" s="15" t="s">
        <v>56</v>
      </c>
      <c r="E129" s="14">
        <v>467068.3</v>
      </c>
      <c r="F129" s="15"/>
      <c r="G129" s="16"/>
      <c r="H129" s="17"/>
      <c r="I129" s="16"/>
      <c r="J129" s="16"/>
      <c r="K129" s="16"/>
      <c r="L129" s="16"/>
      <c r="M129" s="71"/>
      <c r="N129" s="16"/>
      <c r="O129" s="71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6"/>
      <c r="AB129" s="17"/>
      <c r="AC129" s="17"/>
      <c r="AD129" s="43"/>
    </row>
    <row r="130" spans="1:32" s="19" customFormat="1">
      <c r="A130" s="11"/>
      <c r="B130" s="32"/>
      <c r="C130" s="36"/>
      <c r="D130" s="30"/>
      <c r="E130" s="14"/>
      <c r="F130" s="15"/>
      <c r="G130" s="16"/>
      <c r="H130" s="17"/>
      <c r="I130" s="16"/>
      <c r="J130" s="18"/>
      <c r="K130" s="18"/>
      <c r="L130" s="18"/>
      <c r="M130" s="16"/>
      <c r="N130" s="16"/>
      <c r="O130" s="16"/>
      <c r="P130" s="16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43"/>
    </row>
    <row r="131" spans="1:32" s="19" customFormat="1">
      <c r="A131" s="11"/>
      <c r="B131" s="32"/>
      <c r="C131" s="32"/>
      <c r="D131" s="30"/>
      <c r="E131" s="14"/>
      <c r="F131" s="15"/>
      <c r="G131" s="16"/>
      <c r="H131" s="17"/>
      <c r="I131" s="16"/>
      <c r="J131" s="18"/>
      <c r="K131" s="18"/>
      <c r="L131" s="18"/>
      <c r="M131" s="16"/>
      <c r="N131" s="16"/>
      <c r="O131" s="16"/>
      <c r="P131" s="16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43"/>
    </row>
    <row r="132" spans="1:32" s="19" customFormat="1">
      <c r="A132" s="11"/>
      <c r="B132" s="11"/>
      <c r="C132" s="12"/>
      <c r="D132" s="33"/>
      <c r="E132" s="14"/>
      <c r="F132" s="15"/>
      <c r="G132" s="16"/>
      <c r="H132" s="17"/>
      <c r="I132" s="16"/>
      <c r="J132" s="18"/>
      <c r="K132" s="18"/>
      <c r="L132" s="18"/>
      <c r="M132" s="16"/>
      <c r="N132" s="16"/>
      <c r="O132" s="16"/>
      <c r="P132" s="16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43"/>
    </row>
    <row r="133" spans="1:32" s="19" customFormat="1">
      <c r="A133" s="11"/>
      <c r="B133" s="11"/>
      <c r="C133" s="12"/>
      <c r="D133" s="33"/>
      <c r="E133" s="14"/>
      <c r="F133" s="15"/>
      <c r="G133" s="16"/>
      <c r="H133" s="17"/>
      <c r="I133" s="16"/>
      <c r="J133" s="18"/>
      <c r="K133" s="18"/>
      <c r="L133" s="18"/>
      <c r="M133" s="16"/>
      <c r="N133" s="16"/>
      <c r="O133" s="16"/>
      <c r="P133" s="16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43"/>
    </row>
    <row r="134" spans="1:32" s="19" customFormat="1">
      <c r="A134" s="11"/>
      <c r="B134" s="11"/>
      <c r="C134" s="12"/>
      <c r="D134" s="34"/>
      <c r="E134" s="14"/>
      <c r="F134" s="15"/>
      <c r="G134" s="16"/>
      <c r="H134" s="17"/>
      <c r="I134" s="16"/>
      <c r="J134" s="18"/>
      <c r="K134" s="18"/>
      <c r="L134" s="18"/>
      <c r="M134" s="16"/>
      <c r="N134" s="16"/>
      <c r="O134" s="16"/>
      <c r="P134" s="16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43"/>
    </row>
    <row r="135" spans="1:32" s="19" customFormat="1">
      <c r="A135" s="11"/>
      <c r="B135" s="11"/>
      <c r="C135" s="12"/>
      <c r="D135" s="34"/>
      <c r="E135" s="14"/>
      <c r="F135" s="15"/>
      <c r="G135" s="16"/>
      <c r="H135" s="17"/>
      <c r="I135" s="16"/>
      <c r="J135" s="18"/>
      <c r="K135" s="18"/>
      <c r="L135" s="18"/>
      <c r="M135" s="16"/>
      <c r="N135" s="16"/>
      <c r="O135" s="16"/>
      <c r="P135" s="16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43"/>
    </row>
    <row r="136" spans="1:32" s="19" customFormat="1">
      <c r="A136" s="10"/>
      <c r="B136" s="11"/>
      <c r="C136" s="12"/>
      <c r="D136" s="34"/>
      <c r="E136" s="14"/>
      <c r="F136" s="15"/>
      <c r="G136" s="16"/>
      <c r="H136" s="17"/>
      <c r="I136" s="16"/>
      <c r="J136" s="18"/>
      <c r="K136" s="18"/>
      <c r="L136" s="18"/>
      <c r="M136" s="16"/>
      <c r="N136" s="16"/>
      <c r="O136" s="16"/>
      <c r="P136" s="16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43"/>
    </row>
    <row r="137" spans="1:32" s="19" customFormat="1">
      <c r="A137" s="10"/>
      <c r="B137" s="11"/>
      <c r="C137" s="12"/>
      <c r="D137" s="13"/>
      <c r="E137" s="14"/>
      <c r="F137" s="15"/>
      <c r="G137" s="16"/>
      <c r="H137" s="17"/>
      <c r="I137" s="16"/>
      <c r="J137" s="18"/>
      <c r="K137" s="18"/>
      <c r="L137" s="18"/>
      <c r="M137" s="16"/>
      <c r="N137" s="16"/>
      <c r="O137" s="16"/>
      <c r="P137" s="16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43"/>
    </row>
    <row r="138" spans="1:32">
      <c r="A138" s="308" t="s">
        <v>10</v>
      </c>
      <c r="B138" s="309"/>
      <c r="C138" s="309"/>
      <c r="D138" s="309"/>
      <c r="E138" s="309"/>
      <c r="F138" s="310"/>
      <c r="G138" s="23">
        <f>SUM(G2:G137)</f>
        <v>810276.59423724317</v>
      </c>
      <c r="H138" s="23">
        <f>SUM(H2:H137)</f>
        <v>7576.68533382245</v>
      </c>
      <c r="I138" s="23">
        <f t="shared" ref="I138:AB138" si="14">SUM(I2:I137)</f>
        <v>19866.707007786132</v>
      </c>
      <c r="J138" s="217">
        <f t="shared" si="14"/>
        <v>69490.849275055487</v>
      </c>
      <c r="K138" s="23">
        <f t="shared" si="14"/>
        <v>0</v>
      </c>
      <c r="L138" s="217">
        <f t="shared" si="14"/>
        <v>0</v>
      </c>
      <c r="M138" s="23">
        <f t="shared" si="14"/>
        <v>0</v>
      </c>
      <c r="N138" s="23">
        <f t="shared" si="14"/>
        <v>127.7</v>
      </c>
      <c r="O138" s="23">
        <f t="shared" si="14"/>
        <v>0</v>
      </c>
      <c r="P138" s="23">
        <f t="shared" si="14"/>
        <v>0</v>
      </c>
      <c r="Q138" s="23">
        <f t="shared" si="14"/>
        <v>1391.9340812123992</v>
      </c>
      <c r="R138" s="217">
        <f t="shared" si="14"/>
        <v>1152199.5882674563</v>
      </c>
      <c r="S138" s="23">
        <f t="shared" si="14"/>
        <v>2032.8742982303743</v>
      </c>
      <c r="T138" s="217">
        <f t="shared" si="14"/>
        <v>818425.4989672571</v>
      </c>
      <c r="U138" s="23">
        <f t="shared" si="14"/>
        <v>0</v>
      </c>
      <c r="V138" s="217">
        <f t="shared" si="14"/>
        <v>0</v>
      </c>
      <c r="W138" s="23">
        <f t="shared" si="14"/>
        <v>5062.6344522142344</v>
      </c>
      <c r="X138" s="217">
        <f t="shared" si="14"/>
        <v>1655076.1178720072</v>
      </c>
      <c r="Y138" s="23">
        <f t="shared" si="14"/>
        <v>4405.9721637564207</v>
      </c>
      <c r="Z138" s="217">
        <f t="shared" si="14"/>
        <v>1519648.8513951376</v>
      </c>
      <c r="AA138" s="23">
        <f t="shared" si="14"/>
        <v>12004.685133831621</v>
      </c>
      <c r="AB138" s="23">
        <f t="shared" si="14"/>
        <v>3784239.7213563547</v>
      </c>
      <c r="AC138" s="314">
        <f>SUM(AC2:AC137)-AE16-AE26-AE38-AE44</f>
        <v>221624.49822269008</v>
      </c>
      <c r="AD138" s="100"/>
      <c r="AE138" s="166">
        <f>AE16+AE26+AE38+AE44</f>
        <v>5069291.6567582702</v>
      </c>
      <c r="AF138" s="24" t="s">
        <v>80</v>
      </c>
    </row>
    <row r="140" spans="1:32">
      <c r="A140" s="306" t="s">
        <v>13</v>
      </c>
      <c r="B140" s="306"/>
      <c r="C140" s="306"/>
      <c r="D140" s="306"/>
      <c r="E140" s="306"/>
      <c r="F140" s="25"/>
      <c r="AA140" s="25"/>
      <c r="AB140" s="25"/>
    </row>
    <row r="141" spans="1:32">
      <c r="A141" s="307" t="s">
        <v>14</v>
      </c>
      <c r="B141" s="307"/>
      <c r="C141" s="307"/>
      <c r="D141" s="307"/>
      <c r="E141" s="307"/>
      <c r="F141" s="26"/>
      <c r="AA141" s="25"/>
      <c r="AB141" s="25"/>
    </row>
    <row r="142" spans="1:32">
      <c r="AA142" s="25"/>
      <c r="AB142" s="25"/>
    </row>
    <row r="143" spans="1:32">
      <c r="F143" s="27"/>
      <c r="G143" s="26"/>
      <c r="AA143" s="25"/>
      <c r="AB143" s="25"/>
    </row>
    <row r="144" spans="1:32">
      <c r="G144" s="26"/>
      <c r="H144" s="26"/>
      <c r="AA144" s="25"/>
      <c r="AB144" s="25"/>
    </row>
    <row r="145" spans="4:30">
      <c r="AA145" s="25"/>
      <c r="AB145" s="25"/>
      <c r="AC145" s="29"/>
      <c r="AD145" s="29"/>
    </row>
    <row r="146" spans="4:30">
      <c r="AA146" s="25"/>
      <c r="AB146" s="25"/>
      <c r="AC146" s="29"/>
      <c r="AD146" s="29"/>
    </row>
    <row r="147" spans="4:30">
      <c r="AA147" s="25"/>
      <c r="AB147" s="25"/>
      <c r="AC147" s="29"/>
      <c r="AD147" s="29"/>
    </row>
    <row r="148" spans="4:30">
      <c r="AA148" s="25"/>
      <c r="AB148" s="25"/>
      <c r="AC148" s="29"/>
      <c r="AD148" s="29"/>
    </row>
    <row r="149" spans="4:30">
      <c r="AA149" s="25"/>
      <c r="AB149" s="25"/>
      <c r="AC149" s="29"/>
      <c r="AD149" s="29"/>
    </row>
    <row r="150" spans="4:30">
      <c r="AA150" s="25"/>
      <c r="AB150" s="25"/>
      <c r="AC150" s="29"/>
      <c r="AD150" s="29"/>
    </row>
    <row r="151" spans="4:30">
      <c r="AA151" s="25"/>
      <c r="AB151" s="25"/>
      <c r="AC151" s="29"/>
      <c r="AD151" s="29"/>
    </row>
    <row r="152" spans="4:30">
      <c r="AA152" s="25"/>
      <c r="AB152" s="25"/>
      <c r="AC152" s="29"/>
      <c r="AD152" s="29"/>
    </row>
    <row r="153" spans="4:30">
      <c r="AA153" s="25"/>
      <c r="AB153" s="25"/>
    </row>
    <row r="154" spans="4:30" ht="12.75" customHeight="1">
      <c r="D154" s="305" t="s">
        <v>11</v>
      </c>
      <c r="E154" s="305"/>
      <c r="F154" s="305"/>
      <c r="AB154" s="25"/>
      <c r="AC154" s="25"/>
      <c r="AD154" s="25"/>
    </row>
    <row r="155" spans="4:30" ht="12.75" customHeight="1">
      <c r="D155" s="305"/>
      <c r="E155" s="305"/>
      <c r="F155" s="305"/>
    </row>
    <row r="156" spans="4:30" ht="12.75" customHeight="1">
      <c r="D156" s="305"/>
      <c r="E156" s="305"/>
      <c r="F156" s="305"/>
    </row>
    <row r="157" spans="4:30" ht="12.75" customHeight="1">
      <c r="D157" s="305"/>
      <c r="E157" s="305"/>
      <c r="F157" s="305"/>
    </row>
    <row r="158" spans="4:30" ht="12.75" customHeight="1">
      <c r="D158" s="305"/>
      <c r="E158" s="305"/>
      <c r="F158" s="305"/>
    </row>
    <row r="161" spans="4:6" ht="12.75" customHeight="1">
      <c r="D161" s="305" t="s">
        <v>12</v>
      </c>
      <c r="E161" s="305"/>
      <c r="F161" s="305"/>
    </row>
    <row r="162" spans="4:6" ht="12.75" customHeight="1">
      <c r="D162" s="305"/>
      <c r="E162" s="305"/>
      <c r="F162" s="305"/>
    </row>
    <row r="163" spans="4:6" ht="12.75" customHeight="1">
      <c r="D163" s="305"/>
      <c r="E163" s="305"/>
      <c r="F163" s="305"/>
    </row>
    <row r="164" spans="4:6" ht="12.75" customHeight="1">
      <c r="D164" s="305"/>
      <c r="E164" s="305"/>
      <c r="F164" s="305"/>
    </row>
    <row r="165" spans="4:6">
      <c r="D165" s="305"/>
      <c r="E165" s="305"/>
      <c r="F165" s="305"/>
    </row>
  </sheetData>
  <mergeCells count="57">
    <mergeCell ref="AE76:AE81"/>
    <mergeCell ref="A76:A81"/>
    <mergeCell ref="Y76:Z81"/>
    <mergeCell ref="F76:F81"/>
    <mergeCell ref="D161:F165"/>
    <mergeCell ref="A140:E140"/>
    <mergeCell ref="A141:E141"/>
    <mergeCell ref="D154:F158"/>
    <mergeCell ref="A138:F138"/>
    <mergeCell ref="F15:F21"/>
    <mergeCell ref="AD16:AD21"/>
    <mergeCell ref="AE16:AE21"/>
    <mergeCell ref="A92:AC92"/>
    <mergeCell ref="A4:A5"/>
    <mergeCell ref="F4:F5"/>
    <mergeCell ref="A9:A11"/>
    <mergeCell ref="F9:F11"/>
    <mergeCell ref="C9:C11"/>
    <mergeCell ref="B9:B11"/>
    <mergeCell ref="A43:A48"/>
    <mergeCell ref="F43:F48"/>
    <mergeCell ref="AD76:AD81"/>
    <mergeCell ref="AE4:AE5"/>
    <mergeCell ref="I4:AC4"/>
    <mergeCell ref="I5:AC5"/>
    <mergeCell ref="AE9:AE11"/>
    <mergeCell ref="AD9:AD11"/>
    <mergeCell ref="AD58:AD61"/>
    <mergeCell ref="AE58:AE61"/>
    <mergeCell ref="A58:A61"/>
    <mergeCell ref="F58:F61"/>
    <mergeCell ref="AD44:AD48"/>
    <mergeCell ref="AE44:AE48"/>
    <mergeCell ref="A15:A21"/>
    <mergeCell ref="B15:B21"/>
    <mergeCell ref="A25:A33"/>
    <mergeCell ref="B25:B33"/>
    <mergeCell ref="F25:F33"/>
    <mergeCell ref="A37:A39"/>
    <mergeCell ref="F37:F39"/>
    <mergeCell ref="AD38:AD39"/>
    <mergeCell ref="AE38:AE39"/>
    <mergeCell ref="AD26:AD33"/>
    <mergeCell ref="AE26:AE33"/>
    <mergeCell ref="AE65:AE66"/>
    <mergeCell ref="A65:A66"/>
    <mergeCell ref="F65:F66"/>
    <mergeCell ref="AD65:AD66"/>
    <mergeCell ref="AD70:AD72"/>
    <mergeCell ref="AE70:AE72"/>
    <mergeCell ref="Y70:Z72"/>
    <mergeCell ref="A70:A72"/>
    <mergeCell ref="F70:F72"/>
    <mergeCell ref="Y50:Z54"/>
    <mergeCell ref="AD50:AD54"/>
    <mergeCell ref="AE50:AE54"/>
    <mergeCell ref="F50:F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D22" sqref="D22:E22"/>
    </sheetView>
  </sheetViews>
  <sheetFormatPr defaultRowHeight="15"/>
  <cols>
    <col min="2" max="2" width="17.5546875" bestFit="1" customWidth="1"/>
    <col min="3" max="3" width="15.6640625" bestFit="1" customWidth="1"/>
    <col min="4" max="4" width="15.77734375" bestFit="1" customWidth="1"/>
    <col min="5" max="5" width="11.44140625" bestFit="1" customWidth="1"/>
    <col min="6" max="6" width="13.88671875" bestFit="1" customWidth="1"/>
    <col min="8" max="8" width="12.44140625" bestFit="1" customWidth="1"/>
  </cols>
  <sheetData>
    <row r="1" spans="1:11">
      <c r="A1" s="80"/>
      <c r="B1" s="80" t="s">
        <v>41</v>
      </c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0"/>
      <c r="B2" s="80" t="s">
        <v>42</v>
      </c>
      <c r="C2" s="80" t="s">
        <v>43</v>
      </c>
      <c r="D2" s="80" t="s">
        <v>44</v>
      </c>
      <c r="E2" s="80" t="s">
        <v>45</v>
      </c>
      <c r="F2" s="80" t="s">
        <v>46</v>
      </c>
      <c r="G2" s="80"/>
      <c r="H2" s="80"/>
      <c r="I2" s="80"/>
      <c r="J2" s="80"/>
      <c r="K2" s="80"/>
    </row>
    <row r="3" spans="1:1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>
      <c r="A10" s="80" t="s">
        <v>47</v>
      </c>
      <c r="B10" s="82">
        <v>25621</v>
      </c>
      <c r="C10" s="82">
        <v>25621</v>
      </c>
      <c r="D10" s="82">
        <v>2248</v>
      </c>
      <c r="E10" s="82">
        <v>25621</v>
      </c>
      <c r="F10" s="82">
        <v>29458</v>
      </c>
      <c r="G10" s="82"/>
      <c r="H10" s="82"/>
      <c r="I10" s="81"/>
      <c r="J10" s="81"/>
      <c r="K10" s="81"/>
    </row>
    <row r="11" spans="1:11">
      <c r="A11" s="80"/>
      <c r="B11" s="82">
        <v>12746</v>
      </c>
      <c r="C11" s="82"/>
      <c r="D11" s="82">
        <v>2827</v>
      </c>
      <c r="E11" s="82"/>
      <c r="F11" s="82">
        <v>25621</v>
      </c>
      <c r="G11" s="82"/>
      <c r="H11" s="82"/>
      <c r="I11" s="81"/>
      <c r="J11" s="81"/>
      <c r="K11" s="81"/>
    </row>
    <row r="12" spans="1:11">
      <c r="A12" s="80"/>
      <c r="B12" s="82">
        <v>2578</v>
      </c>
      <c r="C12" s="82"/>
      <c r="D12" s="82"/>
      <c r="E12" s="82"/>
      <c r="F12" s="82"/>
      <c r="G12" s="82"/>
      <c r="H12" s="82"/>
      <c r="I12" s="81"/>
      <c r="J12" s="81"/>
      <c r="K12" s="81"/>
    </row>
    <row r="13" spans="1:11" ht="15.75">
      <c r="A13" s="80"/>
      <c r="B13" s="83">
        <f>SUM(B10:B12)</f>
        <v>40945</v>
      </c>
      <c r="C13" s="83">
        <f t="shared" ref="C13:F13" si="0">SUM(C10:C12)</f>
        <v>25621</v>
      </c>
      <c r="D13" s="83">
        <f t="shared" si="0"/>
        <v>5075</v>
      </c>
      <c r="E13" s="83">
        <f t="shared" si="0"/>
        <v>25621</v>
      </c>
      <c r="F13" s="83">
        <f t="shared" si="0"/>
        <v>55079</v>
      </c>
      <c r="G13" s="82"/>
      <c r="H13" s="82">
        <f>SUM(B13:G13)</f>
        <v>152341</v>
      </c>
      <c r="I13" s="80"/>
      <c r="J13" s="80"/>
      <c r="K13" s="80"/>
    </row>
    <row r="14" spans="1:11">
      <c r="A14" s="80"/>
      <c r="B14" s="82"/>
      <c r="C14" s="82">
        <f>H14-C13</f>
        <v>4847.2000000000007</v>
      </c>
      <c r="D14" s="82">
        <f>H14-D13</f>
        <v>25393.200000000001</v>
      </c>
      <c r="E14" s="82">
        <f>H14-E13</f>
        <v>4847.2000000000007</v>
      </c>
      <c r="F14" s="82"/>
      <c r="G14" s="82"/>
      <c r="H14" s="82">
        <f>H13/5</f>
        <v>30468.2</v>
      </c>
      <c r="I14" s="80"/>
      <c r="J14" s="80"/>
      <c r="K14" s="80"/>
    </row>
    <row r="15" spans="1:11" ht="15.75">
      <c r="A15" s="80"/>
      <c r="B15" s="82"/>
      <c r="C15" s="82"/>
      <c r="D15" s="82"/>
      <c r="E15" s="83">
        <f>C14+D14+E14</f>
        <v>35087.600000000006</v>
      </c>
      <c r="F15" s="82"/>
      <c r="G15" s="82"/>
      <c r="H15" s="82"/>
      <c r="I15" s="80"/>
      <c r="J15" s="80"/>
      <c r="K15" s="80"/>
    </row>
    <row r="16" spans="1:11">
      <c r="A16" s="80"/>
      <c r="B16" s="82"/>
      <c r="C16" s="82"/>
      <c r="D16" s="82"/>
      <c r="E16" s="82"/>
      <c r="F16" s="82"/>
      <c r="G16" s="82"/>
      <c r="H16" s="82"/>
      <c r="I16" s="80"/>
      <c r="J16" s="80"/>
      <c r="K16" s="80"/>
    </row>
    <row r="17" spans="1:11">
      <c r="A17" s="80"/>
      <c r="B17" s="82"/>
      <c r="C17" s="82"/>
      <c r="D17" s="82"/>
      <c r="E17" s="82"/>
      <c r="F17" s="82"/>
      <c r="G17" s="82"/>
      <c r="H17" s="82"/>
      <c r="I17" s="80"/>
      <c r="J17" s="80"/>
      <c r="K17" s="80"/>
    </row>
    <row r="18" spans="1:11">
      <c r="A18" s="80"/>
      <c r="B18" s="82"/>
      <c r="C18" s="82"/>
      <c r="D18" s="82"/>
      <c r="E18" s="82"/>
      <c r="F18" s="82"/>
      <c r="G18" s="82"/>
      <c r="H18" s="82"/>
      <c r="I18" s="80"/>
      <c r="J18" s="80"/>
      <c r="K18" s="80"/>
    </row>
    <row r="19" spans="1:11">
      <c r="A19" s="80"/>
      <c r="B19" s="82"/>
      <c r="C19" s="82"/>
      <c r="D19" s="82"/>
      <c r="E19" s="82"/>
      <c r="F19" s="82"/>
      <c r="G19" s="82"/>
      <c r="H19" s="82"/>
      <c r="I19" s="80"/>
      <c r="J19" s="80"/>
      <c r="K19" s="80"/>
    </row>
    <row r="20" spans="1:11">
      <c r="A20" s="80"/>
      <c r="B20" s="82"/>
      <c r="C20" s="82"/>
      <c r="D20" s="82"/>
      <c r="E20" s="82"/>
      <c r="F20" s="82"/>
      <c r="G20" s="82"/>
      <c r="H20" s="82"/>
      <c r="I20" s="80"/>
      <c r="J20" s="80"/>
      <c r="K20" s="80"/>
    </row>
    <row r="21" spans="1:11">
      <c r="A21" s="80"/>
      <c r="B21" s="82"/>
      <c r="C21" s="82"/>
      <c r="D21" s="82"/>
      <c r="E21" s="82"/>
      <c r="F21" s="82"/>
      <c r="G21" s="82"/>
      <c r="H21" s="82"/>
      <c r="I21" s="80"/>
      <c r="J21" s="80"/>
      <c r="K21" s="80"/>
    </row>
    <row r="22" spans="1:11">
      <c r="A22" s="80"/>
      <c r="B22" s="82"/>
      <c r="C22" s="82"/>
      <c r="D22" s="82"/>
      <c r="E22" s="82"/>
      <c r="F22" s="82"/>
      <c r="G22" s="82"/>
      <c r="H22" s="82"/>
      <c r="I22" s="80"/>
      <c r="J22" s="80"/>
      <c r="K22" s="80"/>
    </row>
    <row r="23" spans="1:11">
      <c r="A23" s="80"/>
      <c r="B23" s="82"/>
      <c r="C23" s="82"/>
      <c r="D23" s="82"/>
      <c r="E23" s="82"/>
      <c r="F23" s="82"/>
      <c r="G23" s="82"/>
      <c r="H23" s="82"/>
      <c r="I23" s="80"/>
      <c r="J23" s="80"/>
      <c r="K23" s="80"/>
    </row>
    <row r="24" spans="1:11">
      <c r="A24" s="80"/>
      <c r="B24" s="82"/>
      <c r="C24" s="82"/>
      <c r="D24" s="82"/>
      <c r="E24" s="82"/>
      <c r="F24" s="82"/>
      <c r="G24" s="82"/>
      <c r="H24" s="82"/>
      <c r="I24" s="80"/>
      <c r="J24" s="80"/>
      <c r="K24" s="80"/>
    </row>
    <row r="25" spans="1:1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7" spans="1:11">
      <c r="A27" s="312" t="s">
        <v>48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</sheetData>
  <mergeCells count="1">
    <mergeCell ref="A27:K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219γ9</vt:lpstr>
      <vt:lpstr>121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2026-02-26T07:22:29Z</dcterms:modified>
</cp:coreProperties>
</file>