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8635" windowHeight="12585"/>
  </bookViews>
  <sheets>
    <sheet name="219γ3" sheetId="6" r:id="rId1"/>
  </sheets>
  <calcPr calcId="125725"/>
</workbook>
</file>

<file path=xl/calcChain.xml><?xml version="1.0" encoding="utf-8"?>
<calcChain xmlns="http://schemas.openxmlformats.org/spreadsheetml/2006/main">
  <c r="W507" i="6"/>
  <c r="H505"/>
  <c r="W505" s="1"/>
  <c r="H504"/>
  <c r="H503"/>
  <c r="W502"/>
  <c r="H501"/>
  <c r="W501" s="1"/>
  <c r="W503"/>
  <c r="W504"/>
  <c r="W506"/>
  <c r="W508"/>
  <c r="W509"/>
  <c r="W510"/>
  <c r="H500"/>
  <c r="W500" s="1"/>
  <c r="H499"/>
  <c r="W499" s="1"/>
  <c r="AJ31"/>
  <c r="AJ30"/>
  <c r="AJ479"/>
  <c r="AJ478"/>
  <c r="AJ474"/>
  <c r="AJ473"/>
  <c r="AJ472"/>
  <c r="AJ471"/>
  <c r="AJ467"/>
  <c r="AL467" s="1"/>
  <c r="AJ466"/>
  <c r="AL466" s="1"/>
  <c r="H466"/>
  <c r="AJ465"/>
  <c r="AL465" s="1"/>
  <c r="H465"/>
  <c r="AJ464"/>
  <c r="H464"/>
  <c r="AJ463"/>
  <c r="J463"/>
  <c r="H463"/>
  <c r="AJ459"/>
  <c r="AL459" s="1"/>
  <c r="H453"/>
  <c r="H129"/>
  <c r="AJ131"/>
  <c r="AL131" s="1"/>
  <c r="AJ130"/>
  <c r="H130"/>
  <c r="AJ129"/>
  <c r="H454"/>
  <c r="AJ455"/>
  <c r="AL455" s="1"/>
  <c r="AJ454"/>
  <c r="AJ453"/>
  <c r="AJ449"/>
  <c r="AJ448"/>
  <c r="AL30" l="1"/>
  <c r="AL478"/>
  <c r="AL471"/>
  <c r="AL463"/>
  <c r="AM463" s="1"/>
  <c r="AL453"/>
  <c r="AM453" s="1"/>
  <c r="AL129"/>
  <c r="AM129" s="1"/>
  <c r="AL448"/>
  <c r="J446"/>
  <c r="J445"/>
  <c r="J444"/>
  <c r="J443"/>
  <c r="AJ447" l="1"/>
  <c r="H447"/>
  <c r="AJ446"/>
  <c r="H446"/>
  <c r="AJ445"/>
  <c r="H445"/>
  <c r="AJ444"/>
  <c r="H444"/>
  <c r="AJ443"/>
  <c r="H443"/>
  <c r="H439"/>
  <c r="H436"/>
  <c r="AL443" l="1"/>
  <c r="AL445"/>
  <c r="J428"/>
  <c r="H433"/>
  <c r="H432"/>
  <c r="H431"/>
  <c r="H430"/>
  <c r="H429"/>
  <c r="H428"/>
  <c r="AJ439"/>
  <c r="AJ438"/>
  <c r="AJ437"/>
  <c r="AJ436"/>
  <c r="AJ435"/>
  <c r="AJ434"/>
  <c r="AJ433"/>
  <c r="AJ432"/>
  <c r="AJ431"/>
  <c r="AJ430"/>
  <c r="AJ429"/>
  <c r="AJ428"/>
  <c r="J327"/>
  <c r="AM443" l="1"/>
  <c r="AL434"/>
  <c r="AL428"/>
  <c r="J230"/>
  <c r="J229"/>
  <c r="J227"/>
  <c r="J226"/>
  <c r="J194"/>
  <c r="J193"/>
  <c r="J191"/>
  <c r="J190"/>
  <c r="J182"/>
  <c r="J181"/>
  <c r="J93"/>
  <c r="J92"/>
  <c r="J63"/>
  <c r="J62"/>
  <c r="J66" l="1"/>
  <c r="J65"/>
  <c r="J54"/>
  <c r="J53"/>
  <c r="AJ424"/>
  <c r="AJ423"/>
  <c r="AJ422"/>
  <c r="AJ421"/>
  <c r="AJ420"/>
  <c r="AJ419"/>
  <c r="AJ418"/>
  <c r="AJ417"/>
  <c r="AJ413"/>
  <c r="AJ412"/>
  <c r="AJ411"/>
  <c r="AJ410"/>
  <c r="AJ409"/>
  <c r="AJ408"/>
  <c r="AJ407"/>
  <c r="AJ406"/>
  <c r="AJ402"/>
  <c r="AJ401"/>
  <c r="AJ400"/>
  <c r="AJ396"/>
  <c r="AJ395"/>
  <c r="AJ394"/>
  <c r="AJ390"/>
  <c r="AJ389"/>
  <c r="AJ388"/>
  <c r="AJ385"/>
  <c r="AJ384"/>
  <c r="AJ383"/>
  <c r="AJ160"/>
  <c r="AJ161"/>
  <c r="AJ162"/>
  <c r="AJ163"/>
  <c r="AJ164"/>
  <c r="AJ159"/>
  <c r="AL410" l="1"/>
  <c r="AL406"/>
  <c r="AL417"/>
  <c r="AL400"/>
  <c r="AL394"/>
  <c r="AL163"/>
  <c r="AL388"/>
  <c r="AL383"/>
  <c r="AJ379"/>
  <c r="AJ378"/>
  <c r="AJ377"/>
  <c r="AJ376"/>
  <c r="AJ375"/>
  <c r="AJ374"/>
  <c r="AJ373"/>
  <c r="AJ372"/>
  <c r="AJ371"/>
  <c r="AJ370"/>
  <c r="AJ369"/>
  <c r="AJ368"/>
  <c r="AJ367"/>
  <c r="AJ366"/>
  <c r="AJ365"/>
  <c r="AJ364"/>
  <c r="AJ363"/>
  <c r="AJ362"/>
  <c r="AJ361"/>
  <c r="AJ360"/>
  <c r="AJ359"/>
  <c r="J357"/>
  <c r="J356"/>
  <c r="AJ358"/>
  <c r="H358"/>
  <c r="AJ357"/>
  <c r="H357"/>
  <c r="AJ356"/>
  <c r="H356"/>
  <c r="AJ355"/>
  <c r="H355"/>
  <c r="AJ354"/>
  <c r="H354"/>
  <c r="AJ353"/>
  <c r="H353"/>
  <c r="AJ352"/>
  <c r="H352"/>
  <c r="AJ351"/>
  <c r="H351"/>
  <c r="AJ350"/>
  <c r="H350"/>
  <c r="AJ349"/>
  <c r="H349"/>
  <c r="AJ348"/>
  <c r="H348"/>
  <c r="AJ347"/>
  <c r="H347"/>
  <c r="AJ346"/>
  <c r="H346"/>
  <c r="AJ345"/>
  <c r="H345"/>
  <c r="AJ344"/>
  <c r="H344"/>
  <c r="AJ343"/>
  <c r="H343"/>
  <c r="AJ342"/>
  <c r="H342"/>
  <c r="AJ341"/>
  <c r="H341"/>
  <c r="AJ340"/>
  <c r="H340"/>
  <c r="AJ339"/>
  <c r="H339"/>
  <c r="AJ338"/>
  <c r="H338"/>
  <c r="J326"/>
  <c r="J323"/>
  <c r="AJ334"/>
  <c r="AJ333"/>
  <c r="AJ332"/>
  <c r="AJ331"/>
  <c r="AJ330"/>
  <c r="AJ329"/>
  <c r="AJ328"/>
  <c r="H328"/>
  <c r="AJ327"/>
  <c r="H327"/>
  <c r="AJ326"/>
  <c r="H326"/>
  <c r="AJ325"/>
  <c r="H325"/>
  <c r="AJ324"/>
  <c r="H324"/>
  <c r="AJ323"/>
  <c r="H323"/>
  <c r="AJ319"/>
  <c r="AJ318"/>
  <c r="AJ317"/>
  <c r="AJ316"/>
  <c r="AJ315"/>
  <c r="AJ314"/>
  <c r="U310"/>
  <c r="U309"/>
  <c r="U308"/>
  <c r="U307"/>
  <c r="U306"/>
  <c r="U305"/>
  <c r="U304"/>
  <c r="U303"/>
  <c r="U302"/>
  <c r="S310"/>
  <c r="S309"/>
  <c r="S308"/>
  <c r="S307"/>
  <c r="S306"/>
  <c r="S305"/>
  <c r="S304"/>
  <c r="S303"/>
  <c r="S302"/>
  <c r="AM406" l="1"/>
  <c r="AL338"/>
  <c r="AL341"/>
  <c r="AL344"/>
  <c r="AL353"/>
  <c r="AL356"/>
  <c r="AL350"/>
  <c r="AL347"/>
  <c r="AL359"/>
  <c r="AL329"/>
  <c r="AL332"/>
  <c r="AL326"/>
  <c r="AL323"/>
  <c r="AL314"/>
  <c r="AL317"/>
  <c r="J300"/>
  <c r="J299"/>
  <c r="AJ310"/>
  <c r="AJ309"/>
  <c r="AJ308"/>
  <c r="AJ307"/>
  <c r="AJ306"/>
  <c r="AJ305"/>
  <c r="AJ304"/>
  <c r="AJ303"/>
  <c r="AJ302"/>
  <c r="AJ301"/>
  <c r="H301"/>
  <c r="AJ300"/>
  <c r="H300"/>
  <c r="AJ299"/>
  <c r="H299"/>
  <c r="AJ298"/>
  <c r="H298"/>
  <c r="AJ297"/>
  <c r="H297"/>
  <c r="AJ296"/>
  <c r="H296"/>
  <c r="AJ295"/>
  <c r="H295"/>
  <c r="AJ294"/>
  <c r="H294"/>
  <c r="AJ293"/>
  <c r="H293"/>
  <c r="AM338" l="1"/>
  <c r="AM329"/>
  <c r="AM323"/>
  <c r="AM314"/>
  <c r="AL302"/>
  <c r="AL296"/>
  <c r="AL293"/>
  <c r="AL299"/>
  <c r="AM293" l="1"/>
  <c r="J282"/>
  <c r="J281"/>
  <c r="AJ289"/>
  <c r="AJ288"/>
  <c r="AJ287"/>
  <c r="AJ286"/>
  <c r="AJ285"/>
  <c r="AJ284"/>
  <c r="AJ283"/>
  <c r="H283"/>
  <c r="AJ282"/>
  <c r="H282"/>
  <c r="AJ281"/>
  <c r="H281"/>
  <c r="AL281" l="1"/>
  <c r="AL284"/>
  <c r="AL287"/>
  <c r="AJ277"/>
  <c r="AJ276"/>
  <c r="AJ275"/>
  <c r="AJ274"/>
  <c r="AJ273"/>
  <c r="AJ272"/>
  <c r="AJ271"/>
  <c r="AJ270"/>
  <c r="AJ269"/>
  <c r="AJ268"/>
  <c r="AJ267"/>
  <c r="AJ266"/>
  <c r="AJ265"/>
  <c r="AJ264"/>
  <c r="AJ263"/>
  <c r="J260"/>
  <c r="J259"/>
  <c r="AM284" l="1"/>
  <c r="AL266"/>
  <c r="AL263"/>
  <c r="H262"/>
  <c r="AJ262"/>
  <c r="AL262" s="1"/>
  <c r="AJ261"/>
  <c r="H261"/>
  <c r="AJ260"/>
  <c r="H260"/>
  <c r="AJ259"/>
  <c r="H259"/>
  <c r="AJ258"/>
  <c r="H258"/>
  <c r="AJ257"/>
  <c r="H257"/>
  <c r="AJ256"/>
  <c r="H256"/>
  <c r="AJ255"/>
  <c r="H255"/>
  <c r="AJ254"/>
  <c r="H254"/>
  <c r="AJ253"/>
  <c r="H253"/>
  <c r="AJ252"/>
  <c r="H252"/>
  <c r="AJ251"/>
  <c r="H251"/>
  <c r="AJ250"/>
  <c r="H250"/>
  <c r="AJ249"/>
  <c r="H249"/>
  <c r="AJ248"/>
  <c r="H248"/>
  <c r="AJ247"/>
  <c r="H247"/>
  <c r="L241"/>
  <c r="J241"/>
  <c r="H243"/>
  <c r="H242"/>
  <c r="H241"/>
  <c r="AJ243"/>
  <c r="AJ242"/>
  <c r="AJ241"/>
  <c r="AM263" l="1"/>
  <c r="AL256"/>
  <c r="AL253"/>
  <c r="AL250"/>
  <c r="AL259"/>
  <c r="AL247"/>
  <c r="AL241"/>
  <c r="AJ237"/>
  <c r="AJ236"/>
  <c r="AJ235"/>
  <c r="AJ234"/>
  <c r="AJ233"/>
  <c r="AJ232"/>
  <c r="AJ231"/>
  <c r="H231"/>
  <c r="AJ230"/>
  <c r="H230"/>
  <c r="AJ229"/>
  <c r="H229"/>
  <c r="AJ228"/>
  <c r="H228"/>
  <c r="AJ227"/>
  <c r="H227"/>
  <c r="AJ226"/>
  <c r="H226"/>
  <c r="AJ40"/>
  <c r="AJ39"/>
  <c r="AJ38"/>
  <c r="AJ37"/>
  <c r="H37"/>
  <c r="AJ36"/>
  <c r="J36"/>
  <c r="H36"/>
  <c r="AJ35"/>
  <c r="J35"/>
  <c r="H35"/>
  <c r="AJ7"/>
  <c r="AJ4"/>
  <c r="AM247" l="1"/>
  <c r="AL229"/>
  <c r="AL232"/>
  <c r="AL235"/>
  <c r="AL226"/>
  <c r="AL38"/>
  <c r="AL35"/>
  <c r="H7"/>
  <c r="H4"/>
  <c r="AM226" l="1"/>
  <c r="AM232"/>
  <c r="AJ222"/>
  <c r="H222"/>
  <c r="AJ221"/>
  <c r="H221"/>
  <c r="AJ220"/>
  <c r="H220"/>
  <c r="AJ219"/>
  <c r="H219"/>
  <c r="AJ218"/>
  <c r="H218"/>
  <c r="AJ217"/>
  <c r="H217"/>
  <c r="AJ216"/>
  <c r="H216"/>
  <c r="AJ215"/>
  <c r="H215"/>
  <c r="AJ214"/>
  <c r="H214"/>
  <c r="J205"/>
  <c r="H213"/>
  <c r="H212"/>
  <c r="H211"/>
  <c r="H210"/>
  <c r="H209"/>
  <c r="AJ213"/>
  <c r="AJ212"/>
  <c r="AJ211"/>
  <c r="AJ210"/>
  <c r="AJ209"/>
  <c r="AJ208"/>
  <c r="H208"/>
  <c r="AJ207"/>
  <c r="H207"/>
  <c r="AJ206"/>
  <c r="H206"/>
  <c r="AJ205"/>
  <c r="H205"/>
  <c r="AJ73"/>
  <c r="AJ72"/>
  <c r="H72"/>
  <c r="AJ71"/>
  <c r="H71"/>
  <c r="AJ70"/>
  <c r="AJ69"/>
  <c r="H69"/>
  <c r="AJ68"/>
  <c r="H68"/>
  <c r="AL214" l="1"/>
  <c r="AL205"/>
  <c r="AL71"/>
  <c r="AL68"/>
  <c r="AM205" l="1"/>
  <c r="AM68"/>
  <c r="H67"/>
  <c r="H66"/>
  <c r="H65"/>
  <c r="AJ67"/>
  <c r="AJ66"/>
  <c r="AJ65"/>
  <c r="AJ64"/>
  <c r="H64"/>
  <c r="AJ63"/>
  <c r="H63"/>
  <c r="AJ62"/>
  <c r="H62"/>
  <c r="H142"/>
  <c r="J135"/>
  <c r="H135"/>
  <c r="H138"/>
  <c r="H137"/>
  <c r="H136"/>
  <c r="AJ142"/>
  <c r="AJ141"/>
  <c r="AJ140"/>
  <c r="AJ139"/>
  <c r="AJ138"/>
  <c r="AJ137"/>
  <c r="AJ136"/>
  <c r="AJ135"/>
  <c r="H111"/>
  <c r="AL62" l="1"/>
  <c r="AL65"/>
  <c r="AL135"/>
  <c r="AL139"/>
  <c r="H109"/>
  <c r="AJ111"/>
  <c r="AJ110"/>
  <c r="AJ109"/>
  <c r="AJ108"/>
  <c r="AJ78"/>
  <c r="AJ88"/>
  <c r="AJ87"/>
  <c r="AJ86"/>
  <c r="AJ85"/>
  <c r="AJ84"/>
  <c r="AJ83"/>
  <c r="AJ82"/>
  <c r="AJ81"/>
  <c r="AJ80"/>
  <c r="AJ79"/>
  <c r="AJ77"/>
  <c r="AJ58"/>
  <c r="AJ57"/>
  <c r="L57"/>
  <c r="AJ56"/>
  <c r="AJ55"/>
  <c r="H55"/>
  <c r="AJ54"/>
  <c r="H54"/>
  <c r="AJ53"/>
  <c r="H53"/>
  <c r="H195"/>
  <c r="H194"/>
  <c r="H193"/>
  <c r="AJ201"/>
  <c r="AJ200"/>
  <c r="AJ199"/>
  <c r="AJ192"/>
  <c r="H192"/>
  <c r="AJ191"/>
  <c r="H191"/>
  <c r="AJ190"/>
  <c r="H190"/>
  <c r="AJ198"/>
  <c r="AJ197"/>
  <c r="AJ196"/>
  <c r="AJ195"/>
  <c r="AJ194"/>
  <c r="AJ193"/>
  <c r="AJ186"/>
  <c r="H186"/>
  <c r="AJ185"/>
  <c r="AJ184"/>
  <c r="AJ183"/>
  <c r="H183"/>
  <c r="AJ182"/>
  <c r="H182"/>
  <c r="AJ181"/>
  <c r="H181"/>
  <c r="L48"/>
  <c r="AM62" l="1"/>
  <c r="AL110"/>
  <c r="AL108"/>
  <c r="AL81"/>
  <c r="AL85"/>
  <c r="AL77"/>
  <c r="AL56"/>
  <c r="AL53"/>
  <c r="AL190"/>
  <c r="AL193"/>
  <c r="AL196"/>
  <c r="AL199"/>
  <c r="AL181"/>
  <c r="AL184"/>
  <c r="J45"/>
  <c r="J44"/>
  <c r="AJ49"/>
  <c r="AJ48"/>
  <c r="AJ47"/>
  <c r="AJ46"/>
  <c r="H46"/>
  <c r="AJ45"/>
  <c r="H45"/>
  <c r="AJ44"/>
  <c r="H44"/>
  <c r="AJ123"/>
  <c r="AJ125"/>
  <c r="AJ124"/>
  <c r="AJ122"/>
  <c r="AJ121"/>
  <c r="AJ120"/>
  <c r="AJ119"/>
  <c r="AJ118"/>
  <c r="AJ117"/>
  <c r="AJ116"/>
  <c r="AJ115"/>
  <c r="AL115" s="1"/>
  <c r="H115"/>
  <c r="H97"/>
  <c r="AJ97"/>
  <c r="AJ96"/>
  <c r="AJ95"/>
  <c r="H93"/>
  <c r="H94"/>
  <c r="H92"/>
  <c r="AJ94"/>
  <c r="AJ93"/>
  <c r="AJ92"/>
  <c r="S25"/>
  <c r="S24"/>
  <c r="S23"/>
  <c r="AJ26"/>
  <c r="AL26" s="1"/>
  <c r="AJ25"/>
  <c r="AJ24"/>
  <c r="AJ23"/>
  <c r="AJ22"/>
  <c r="AJ21"/>
  <c r="AJ20"/>
  <c r="AJ19"/>
  <c r="AJ18"/>
  <c r="AJ17"/>
  <c r="AJ16"/>
  <c r="AJ15"/>
  <c r="AJ14"/>
  <c r="AJ13"/>
  <c r="AJ12"/>
  <c r="AJ11"/>
  <c r="AJ10"/>
  <c r="AL10" s="1"/>
  <c r="AJ9"/>
  <c r="AL9" s="1"/>
  <c r="AJ8"/>
  <c r="AJ6"/>
  <c r="AJ5"/>
  <c r="AJ3"/>
  <c r="J6"/>
  <c r="J3"/>
  <c r="H8"/>
  <c r="H6"/>
  <c r="H5"/>
  <c r="H3"/>
  <c r="AJ176"/>
  <c r="AJ177"/>
  <c r="AJ175"/>
  <c r="AJ174"/>
  <c r="AJ170"/>
  <c r="AJ169"/>
  <c r="AJ168"/>
  <c r="AJ155"/>
  <c r="AJ154"/>
  <c r="AJ153"/>
  <c r="AJ152"/>
  <c r="AJ151"/>
  <c r="AJ150"/>
  <c r="X152"/>
  <c r="X153"/>
  <c r="X154"/>
  <c r="X155"/>
  <c r="X151"/>
  <c r="AL3" l="1"/>
  <c r="AL6"/>
  <c r="AM77"/>
  <c r="AM196"/>
  <c r="AM190"/>
  <c r="AL47"/>
  <c r="AL44"/>
  <c r="AL121"/>
  <c r="AL116"/>
  <c r="AL95"/>
  <c r="AL92"/>
  <c r="AL11"/>
  <c r="AL23"/>
  <c r="AL14"/>
  <c r="AL17"/>
  <c r="AL20"/>
  <c r="AL174"/>
  <c r="AL168"/>
  <c r="AL161"/>
  <c r="AL159"/>
  <c r="AL150"/>
  <c r="AM159" l="1"/>
  <c r="AM115"/>
  <c r="AM3"/>
  <c r="AL524" s="1"/>
  <c r="AM9"/>
  <c r="H147"/>
  <c r="AJ149"/>
  <c r="AJ148"/>
  <c r="AJ147"/>
  <c r="AJ146"/>
  <c r="AJ104"/>
  <c r="AJ103"/>
  <c r="AJ102"/>
  <c r="AJ101"/>
  <c r="AL148" l="1"/>
  <c r="AM148" s="1"/>
  <c r="AL146"/>
  <c r="AL101"/>
  <c r="AL103"/>
  <c r="AJ524" l="1"/>
  <c r="Z524" l="1"/>
  <c r="S524"/>
  <c r="V524"/>
  <c r="W524"/>
  <c r="Y524"/>
  <c r="AA524"/>
  <c r="AI524"/>
  <c r="R524" l="1"/>
  <c r="AH524" l="1"/>
  <c r="AF524"/>
  <c r="Q524"/>
  <c r="P524"/>
</calcChain>
</file>

<file path=xl/sharedStrings.xml><?xml version="1.0" encoding="utf-8"?>
<sst xmlns="http://schemas.openxmlformats.org/spreadsheetml/2006/main" count="2481" uniqueCount="419">
  <si>
    <t>αΑ</t>
  </si>
  <si>
    <t>αρ. συμβολ</t>
  </si>
  <si>
    <t>ημερο μηνία</t>
  </si>
  <si>
    <t>πράξη</t>
  </si>
  <si>
    <t>με ΖΗΛ π.χ.-1</t>
  </si>
  <si>
    <t>ηθικώς πρέπει</t>
  </si>
  <si>
    <t>…. ΥΠΟ ΧΡΕΩΤΙΚΑ</t>
  </si>
  <si>
    <t>σύνολα</t>
  </si>
  <si>
    <t>ποσό πράξης</t>
  </si>
  <si>
    <t>υπόλογος</t>
  </si>
  <si>
    <t>ΣΥΝΟΛΑ</t>
  </si>
  <si>
    <t>περιοχή</t>
  </si>
  <si>
    <t>Ποταμιά Θάσου</t>
  </si>
  <si>
    <t>Ραχώνι Θάσου</t>
  </si>
  <si>
    <t>Θάσος Θάσου</t>
  </si>
  <si>
    <t>Θεολόγος Θάσου</t>
  </si>
  <si>
    <t>Θάσος</t>
  </si>
  <si>
    <t>άρση κατάσχεσης</t>
  </si>
  <si>
    <t>ποσό πράξης σε €</t>
  </si>
  <si>
    <t>Σωτήρος Θάσου</t>
  </si>
  <si>
    <t>Καλιράχη Θάσου</t>
  </si>
  <si>
    <t>Πρίνος Θάσου</t>
  </si>
  <si>
    <t>???</t>
  </si>
  <si>
    <t>1.099.692δρχ</t>
  </si>
  <si>
    <t>θέση στο 219γ3</t>
  </si>
  <si>
    <t>2016-6ο εξωβελίζονται τα κ-15-17    ΚΑΙ τα ταμεία ενσωματώνονται στο ΕΦΚΑ</t>
  </si>
  <si>
    <t>η καταγραφή θα συνεχιστεί έως τον μάρτη του 2020</t>
  </si>
  <si>
    <t>***7*** = στο συμβόλαιο η ΑΓΑΠΕ λέει    .   =   ''Εις πίστωσιν των ανωτέρω συνεταγη το παρόν εις δύο (2)κατά σειρά φύλλα χάρτου για το οποίο εισεπραχθησαν δια αναλογικά δικαιωματα μου για το ποσο του επιμερους ακινήτου δηλαδή για τα οκτώ χιλιάδες ευρώ (8.000,00) με τα δικαιωματα υπέρ Ταμείου Νομικών 1,30% και με έξοδα ενός αντιγράφου και περιληψης μεταγραφής διακοσια δέκα ευρώ και εβδομήντα τεσσερα λεπτά (210,74)''    ...    ΑΡΑ .... πήρε για πόρο ΤΑΝ 104€     ...   ΑΡΑ ή έκανε ΛΑΘΟΣ το ΤΑΝ , και πρέπει να χρεώσει 104€  {{{ τα οποία ΔΕΝ χρωστάει ο πολίτης ΑΛΛΑ η ΑΓΑΠΕ }}} , ή πρέπει να χρεωθούνε στον πολίτη 416,13€</t>
  </si>
  <si>
    <t>....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</si>
  <si>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***201*** = την άλλη μέρα ''αναζητήθηκαν'' από ασκούμενη δικαστική επιμελήτρια !!!!!!!!!;;;;;; έρευνα ΠΟΥ χρησιμοποιήθηκε το συμβόλαιο</t>
  </si>
  <si>
    <t>***202*** = έρευνα ΠΟΥ χρησιμοποιήθηκε το συμβόλαιο</t>
  </si>
  <si>
    <t>***210*** = για το 16,25% κεφάλαιο συμμετοχής στην κατασκευή του αποχετευτικού Λιμένα ύψους 3.503.000€ { = ΕΟΚ } [ πήρε η ΑΓΑΠΕ 165,35€ ]</t>
  </si>
  <si>
    <t>***212*** πρέπει να γίνει έρευνα ΑΝ το συμβόλαιο χρησιμοποιήθηκε σε εγγραφή υποθήκης { οπότε αποφύγαν το κ-15 &amp; τα δικαιώματα της ΑΓΑΠΕ ( μετά των ταμείων )}}</t>
  </si>
  <si>
    <t>***216**** = αποδώθηκαν για κ-15 = τα 12,44 από τα 32,36 αναλογούντα</t>
  </si>
  <si>
    <t>***217*** = ΑΝ είναι δυνατόν … = ιδιωτικό συμφωνητικό μίσθωσης {{{ είτε ως μίσθωση , είχε κ-15 = 1,3% , είτε ως αναδοχή χρέους 84.322,59€ }}} .    ... ΔΕΝ υπάρχει ιδιωτικό συμφωνητικό στο συμβόλαιο    ... ποιός ήταν ο δικηγόρος ΑΓΑΠΕ που .... ΠΗΡΕ &amp; 350€ ;;;       ..... ''ξάδερφε'' ΠΟΛΥ ΚΑΛΑ μας φερμάρατε !!!    ... γρήγορα τροποποίηση</t>
  </si>
  <si>
    <t xml:space="preserve">ο έλεγχος ΤΑΝ θα ξανάρθει για το διάστημα 2013-5ος   έως   2016-6ος (πιθανόν να ξαναγυρίσει στα παλιά )     … φυσικά , ΔΕΝ θα τα πληρώσω εγώ   ………..  οπότε σιγά σιγά σας περιμένω για τροποποίηση των συμβολαίων </t>
  </si>
  <si>
    <t xml:space="preserve">ΦΥΣΙΚΑ  ……….   ΚΑΙ θα υπάρξει έλεγχος του ΤΑΣ { = 11% επί των δικαιωμάτων της ΑΓΑΠΕ }     …. για 1998 έως 2016-6ος            … φυσικά , ΔΕΝ θα τα πληρώσω εγώ    οπότε σιγά σιγά σας περιμένω για τροποποίηση των συμβολαίων </t>
  </si>
  <si>
    <t>219-1</t>
  </si>
  <si>
    <t>***219-1*** = γίνεται άρση κατάσχεσης ΓΙΑ το σύνολο των δανείων …. 1] γίνεται άρση κατάσχεσης , καθώς εισπράχθηκαν 25-02-2005 από εθνική 59.590€ .... 2] η εξάλειψη των υποθηκών γίνεται μετά από 5 μήνες !!!!!    … 3] ΤΩΡΑ πρέπει να ζητήσει η ΑΓΑΠΕ ( για δικαιώματα &amp; πόρους )   ... { ΚΑΙ ο έλεγχος του ΤΑΝ για κ-15=1,3% &amp; κ-18=9% }  .... ΟΛΑ τα ποσά της θέσης 219-1'               .... //// .... 2001 εγκύκλιος 385-2330 = ΚΕΦΑΛΑΙΟ Γ’ { ΕΙ∆ΙΚΑ ΓΙΑ ΤΟΥΣ ΠΟΡΟΥΣ  ( 18. ΕΞΟΦΛΗΣΗ ΑΠΑΙΤΗΣΗΣ ) } …… Τέλος, στην περίπτωση άρσης κατάσχεσης, όπου αναφέρεται και εξόφληση της απαίτησης οφείλονται κανονικά οι πόροι του Ταµείου ( 1,3% και 9% ), εφόσον αυτοί δεν αποδόθηκαν προηγουµένως.</t>
  </si>
  <si>
    <t>***219-1*** = ΜΗΠΩΣ όταν η ΑΓΑΠΕ μου σιγοψυθίρησε πως … ''του πλήρωσα και τους φόρους'' …. ΜΗΠΩΣ εννοεί κάποιο τμήμα από το ανωτέρω ποσό της 25-2-05  ;;;;;;!!::</t>
  </si>
  <si>
    <t>κακώς το ζητάει ο έλεγχος ΤΑΝ    … έχει πληρωθεί από τον πολίτη</t>
  </si>
  <si>
    <t>ΙΔΕ = **219-1**</t>
  </si>
  <si>
    <t>ΔΟΛΟΣ</t>
  </si>
  <si>
    <t>219-48</t>
  </si>
  <si>
    <t>219-49</t>
  </si>
  <si>
    <t>219-52</t>
  </si>
  <si>
    <t>17.298.924δρχ</t>
  </si>
  <si>
    <t>219-59</t>
  </si>
  <si>
    <t>πράξη βάσει ΑΓΑΠΕ</t>
  </si>
  <si>
    <t>πράξη βάσει ΤΑΝ</t>
  </si>
  <si>
    <t>ποσό πράξης βάσει ΑΓΑΠΕ</t>
  </si>
  <si>
    <t>ποσό πράξης βάσει ΤΑΝ</t>
  </si>
  <si>
    <t>ημερομηνία απαίτησης</t>
  </si>
  <si>
    <t>δάνειο ΕΞΟΦΛΗΣΗ</t>
  </si>
  <si>
    <t>ΔΕΝ</t>
  </si>
  <si>
    <t>διαφυγών φόρος εισοδήματος</t>
  </si>
  <si>
    <t>διαφυγών ΦΠΑ</t>
  </si>
  <si>
    <t>διαφυγόντα ταμεία -χαρτοσημα</t>
  </si>
  <si>
    <t>έπρεπε να χρεώσει</t>
  </si>
  <si>
    <t>χρέωσε</t>
  </si>
  <si>
    <t>κ-15 ελέγχου ΤΑΝ</t>
  </si>
  <si>
    <t>κ-15 βάσει  zηλ</t>
  </si>
  <si>
    <t>καταθεση εγγραφων { 4 γραμματίων συστάσεως παρακαταθήκης</t>
  </si>
  <si>
    <t>πράξη κατάθεσης εγγράφων</t>
  </si>
  <si>
    <t>πράξη ανάληψης εγγράφων</t>
  </si>
  <si>
    <t>219-62</t>
  </si>
  <si>
    <t>Λιμενάρια</t>
  </si>
  <si>
    <t>κατάθεση εγράφου { γραμματίου ( συστάσεως παρακαταθήκης</t>
  </si>
  <si>
    <t>219-95</t>
  </si>
  <si>
    <t>παροχή υποθήκης για φόρους Δ.Ο.Υ. [= 158.818.980]</t>
  </si>
  <si>
    <t>τόκοι [= 8 τρίμηνα {23%</t>
  </si>
  <si>
    <t>υποθήκη</t>
  </si>
  <si>
    <t>υποθήκης ΕΞΑΛΕΙΨΗ  [ 1) οικόπεδο 2.442,48μ2 Ξανθη {σιδηρΓραμμη</t>
  </si>
  <si>
    <t>εξάλειψη υποθήκης</t>
  </si>
  <si>
    <t>τόκοι [= 268,87 εμπρόθεσμα πληρωθέντες]</t>
  </si>
  <si>
    <t>υποθήκης ΕΞΑΛΕΙΨΗ  [ 2) οικόπεδο 1.213μ2 {οδός Μιαούλη &amp; λεωφόρος Στρατού} {99.370.330δρχ</t>
  </si>
  <si>
    <t>τόκοι [= 45.713,01 εμπρόθεσμα πληρωθέντες]</t>
  </si>
  <si>
    <t>υποθήκης ΕΞΑΛΕΙΨΗ  [ 3) ισόγειο οικία 119μ2 , [στο ανωτέρω οικόπεδο</t>
  </si>
  <si>
    <t>τόκοι [= ??? εμπρόθεσμα πληρωθέντες]</t>
  </si>
  <si>
    <t>υποθήκης ΕΞΑΛΕΙΨΗ  [ 4) κατάστημα {202μ2 (από 2όροφη οικοδομή) {στο ανωτέρω οικόπεδο} {59.050.165δρχ</t>
  </si>
  <si>
    <t>τόκοι [= 76.926,43 εμπρόθεσμα πληρωθέντες]</t>
  </si>
  <si>
    <t>219-99</t>
  </si>
  <si>
    <t>δάνειο τοκοχρεωλητικό ΑΠΌ ταμείο παρακαταθηκών [349.485</t>
  </si>
  <si>
    <t>τόκοι [=  εμπρόθεσμα πληρωθέντες {ΒΑΣΕΙ zηλ = 221.683,1}]</t>
  </si>
  <si>
    <t>δάνειο τοκοχρεωλητικό ΑΠΌ ταμείο παρακαταθηκών [293.470,29</t>
  </si>
  <si>
    <t>τόκοι [=  εμπρόθεσμα πληρωθέντες {ΒΑΣΕΙ zηλ = 186.152,27 }]</t>
  </si>
  <si>
    <t>τοκοχρεωλυσιτικό δάνειο 293.470,29</t>
  </si>
  <si>
    <t>τοκοχρεωλυσιτικό δάνειο 349.485,00</t>
  </si>
  <si>
    <t>219-100</t>
  </si>
  <si>
    <t>εξαλειψη υποθηκης</t>
  </si>
  <si>
    <t>δάνειο = ΤΟΚΟΙ</t>
  </si>
  <si>
    <t>219-101</t>
  </si>
  <si>
    <t>Λιμεναρια</t>
  </si>
  <si>
    <t>εγγύησης ΔΗΛΩΣΗ</t>
  </si>
  <si>
    <t>χρέους ΑΝΑΓΝΩΡΙΣΗ</t>
  </si>
  <si>
    <t>χρέους ΤΟΚΟΙ</t>
  </si>
  <si>
    <t>δήλωση {εγγύησης &amp; συναίνεσης έγγραφής υποθήκης</t>
  </si>
  <si>
    <t>δάνειο χρεωλυτικό</t>
  </si>
  <si>
    <t>δάνειο χρεωλυτικό ενυπόθηκο [κ. Τερζίδης Κύρος]</t>
  </si>
  <si>
    <t>πληρεξούσιο</t>
  </si>
  <si>
    <t>κατάσχεσης 20.305.293δρχ [= 55.651,50] … ΑΡΣΗ</t>
  </si>
  <si>
    <t>υποθήκης ????  5.495.705δρχ ΕΞΑΛΕΙΨΗ</t>
  </si>
  <si>
    <t>δανείου ??? 5.495.700 δρχ …. ΕΞΟΦΛΗΣΗ</t>
  </si>
  <si>
    <t>δανείου ???? ΤΟΚΟΙ</t>
  </si>
  <si>
    <t>υποθήκης ???? 12.000.000δρχ ΕΞΑΛΕΙΨΗ</t>
  </si>
  <si>
    <t>δανείου ??? 12.000.000δρχ …. ΕΞΟΦΛΗΣΗ</t>
  </si>
  <si>
    <t>υποθήκης ???? 2.168.354δρχ …. ΕΞΑΛΕΙΨΗ</t>
  </si>
  <si>
    <t>δανείου ??? 2.168.354δρχ ….. ΕΞΟΦΛΗΣΗ</t>
  </si>
  <si>
    <t>'του πλήρωσα ΚΑΙ τους φόρους''</t>
  </si>
  <si>
    <t>Παναγία</t>
  </si>
  <si>
    <t>ΤΟΓΚΑ …. και ….  ΔΟΛΟΣ</t>
  </si>
  <si>
    <t>διαφυγώντα  κ-15</t>
  </si>
  <si>
    <t>καθεστώς ΤΟΓΚΑΣ</t>
  </si>
  <si>
    <t>δάνειο τοκοχρεωλητικό</t>
  </si>
  <si>
    <t>δανείου ΤΟΚΟΙ</t>
  </si>
  <si>
    <t>δάνειο τοκοχρεωλητικό ενυπόθηκο</t>
  </si>
  <si>
    <t>219-59κ</t>
  </si>
  <si>
    <t>προ κ. Τερζίδη Κύρο</t>
  </si>
  <si>
    <t>εξόφληση ενυπόθηκου δανείου &amp; εξάλειψη υποθήκης</t>
  </si>
  <si>
    <t>219-67</t>
  </si>
  <si>
    <t>κατασχέσεως ΑΡΣΗ για δάνειο Β.2'  [1.635.748δρχ = 4.800,44€]</t>
  </si>
  <si>
    <t>δανείου  Β' ΕΞΟΦΛΗΣΗ [= 2.500.000δρχ</t>
  </si>
  <si>
    <t>δανείου  Β.2' ΕΞΟΦΛΗΣΗ ΥΠΟΛΟΙΠΟΥ = 1.635.748δρχ</t>
  </si>
  <si>
    <t>υποθήκη δανείου Β' …. ΕΞΑΛΕΙΨΗ</t>
  </si>
  <si>
    <t>τόκοι δανείου Β' [προυπολογιζόμενοι VS πληρωμένοι]</t>
  </si>
  <si>
    <t>τόκοι δανείου Β.2' [προυπολογιζόμενοι VS πληρωμένοι]</t>
  </si>
  <si>
    <t>δανείου  Α' ΕΞΟΦΛΗΣΗ [= 6.000.000δρχ</t>
  </si>
  <si>
    <t xml:space="preserve">δανείου Α.2' ΕΞΟΦΛΗΣΗ ΥΠΟΛΟΙΠΟΥ = 3.119.471δρχ </t>
  </si>
  <si>
    <t>υποθήκη δανείου Α' …. ΕΞΑΛΕΙΨΗ</t>
  </si>
  <si>
    <t>τόκοι δανείου Α' [προυπολογιζόμενοι VS πληρωμένοι]</t>
  </si>
  <si>
    <t>τόκοι δανείου Α.2' [προυπολογιζόμενοι VS πληρωμένοι]</t>
  </si>
  <si>
    <t>άρση κατασχέσεως</t>
  </si>
  <si>
    <t>εξάλειψη υποθήκης -500.000 δρχ</t>
  </si>
  <si>
    <t>219-45κ</t>
  </si>
  <si>
    <t>219-45</t>
  </si>
  <si>
    <t>προς κ. Τερζίδη</t>
  </si>
  <si>
    <t>τόκοι δανείου [προυπολογιζόμενοι VS πληρωμένοι]</t>
  </si>
  <si>
    <t>υποθήκης 5.654.000δρχ ΕΞΑΛΕΙΨΗ</t>
  </si>
  <si>
    <t>υποθήκης 1.200.000δρχ ΕΞΑΛΕΙΨΗ</t>
  </si>
  <si>
    <t>219-122κ</t>
  </si>
  <si>
    <t>219-122</t>
  </si>
  <si>
    <t>Ραχώνι</t>
  </si>
  <si>
    <t>υποθήκης εξάλειψη</t>
  </si>
  <si>
    <t>219-123κ</t>
  </si>
  <si>
    <t>219-123</t>
  </si>
  <si>
    <t>219-48κ</t>
  </si>
  <si>
    <t>υποθήκης 1.300.000δρχ ΕΞΑΛΕΙΨΗ</t>
  </si>
  <si>
    <t>υποθήκης 1.674.700δρχ ΕΞΑΛΕΙΨΗ</t>
  </si>
  <si>
    <t>δανείου ;;;???? 800.000δρχ    ΕΞΟΦΛΗΣΗ</t>
  </si>
  <si>
    <t>υποθήκης  ;;;??? 800000δρχ ΕΞΑΛΕΙΨΗ</t>
  </si>
  <si>
    <t>δανείου   ΤΟΚΟΙ</t>
  </si>
  <si>
    <t>δανείου ;;;????;;;  1.555.555δρχ    ΕΞΟΦΛΗΣΗ</t>
  </si>
  <si>
    <t>υποθήκης  ;;;???;;; 1.674.700ρχ ΕΞΑΛΕΙΨΗ</t>
  </si>
  <si>
    <t xml:space="preserve">εξάλειψη υποθήκης </t>
  </si>
  <si>
    <t>εξάλειψη υποθήκης - 1.300.000 δρχ</t>
  </si>
  <si>
    <t>παροχή υποθήκης προς Δ.Ο.Υ. για φόρους [= 1.978.864δρχ</t>
  </si>
  <si>
    <t>υποθήκης    ΤΟΚΟΙ {εμπρόθεσμα πληρωθέντες</t>
  </si>
  <si>
    <t>παροχή υποθήκης προς Δ.Ο.Υ. για φόρους</t>
  </si>
  <si>
    <t>219-64κ2</t>
  </si>
  <si>
    <t>Καληράχη</t>
  </si>
  <si>
    <t>219-64</t>
  </si>
  <si>
    <t>προς κ. Τερζίδη Κύρο</t>
  </si>
  <si>
    <t>219-92κ</t>
  </si>
  <si>
    <t>219-92</t>
  </si>
  <si>
    <t>δάνειο τοκοχρεωλυτικό</t>
  </si>
  <si>
    <t>υποθήκη δανείου</t>
  </si>
  <si>
    <r>
      <t>εξόφληση ενυπόθηκου δανείου 300.000δρχ {</t>
    </r>
    <r>
      <rPr>
        <sz val="10"/>
        <color rgb="FFFF0000"/>
        <rFont val="Arial"/>
        <family val="2"/>
        <charset val="161"/>
      </rPr>
      <t>ΕΓΙΝΕ με στυλό 15.000δρχ)</t>
    </r>
    <r>
      <rPr>
        <sz val="10"/>
        <rFont val="Arial"/>
        <family val="2"/>
        <charset val="161"/>
      </rPr>
      <t xml:space="preserve"> συναίνεση προς εξάλειψη υποθήκης</t>
    </r>
  </si>
  <si>
    <t>219-49κ</t>
  </si>
  <si>
    <t>εξάλειψη υποθήκης 3.000.000δρχ</t>
  </si>
  <si>
    <t>εξάλειψη υποθήκης 6.561.500δρχ</t>
  </si>
  <si>
    <t>219-124κ</t>
  </si>
  <si>
    <t>δάνειο τοκοχρεωλυτικό 1ο [9-4-1974] , [9%]</t>
  </si>
  <si>
    <t>δάνειο τοκοχρεωλυτικό 2ο [9-4-1974] , [12%]</t>
  </si>
  <si>
    <t>υποθήκη 1.627 δανείου ΕΞΑΛΕΙΨΗ</t>
  </si>
  <si>
    <t>δάνειο τοκοχρεωλυτικό 1.627 … ΕΞΟΦΛΗΣΗ</t>
  </si>
  <si>
    <t>δανείου 1.627κ ΤΟΚΟΙ  {προπληρωθέντες VS υπερβάλλοντες}</t>
  </si>
  <si>
    <t>δάνειο τοκοχρεωλυτικό 1ο [9-4-1974] , [9%]    ΕΞΟΦΛΗΣΗ</t>
  </si>
  <si>
    <t>υποθήκη δανείου 1ο    ΕΞΑΛΕΙΨΗ</t>
  </si>
  <si>
    <t>δανείου 1ο  ΤΟΚΟΙ  {προπληρωθέντες VS υπερβάλλοντες}</t>
  </si>
  <si>
    <t>δάνειο τοκοχρεωλυτικό 2ο [9-4-1974] , [12%]   ΕΞΟΦΛΗΣΗ</t>
  </si>
  <si>
    <t>υποθήκη δανείου 2ο    ΕΞΑΛΕΙΨΗ</t>
  </si>
  <si>
    <t>δανείου 2ο  ΤΟΚΟΙ  {προπληρωθέντες VS υπερβάλλοντες}</t>
  </si>
  <si>
    <t>219-1κ</t>
  </si>
  <si>
    <t>219-43κ</t>
  </si>
  <si>
    <t>219-43</t>
  </si>
  <si>
    <t>υποθήκης 2.500.000δρχ ΕΞΑΛΕΙΨΗ</t>
  </si>
  <si>
    <t>219-125κ</t>
  </si>
  <si>
    <t>219-125</t>
  </si>
  <si>
    <t>Ποταμιά</t>
  </si>
  <si>
    <t>υποθήκης 7.893κ 3.300.000δρχ ΕΞΑΛΕΙΨΗ</t>
  </si>
  <si>
    <t>δάνειο τοκοχρεωλυτικό 7.893κ 3.000.000δρχ ΕΞΟΦΛΗΣΗ</t>
  </si>
  <si>
    <t>219-126</t>
  </si>
  <si>
    <t>δάνειο τοκοχρεωλητικό ΑΠΌ ταμείο παρακαταθηκών</t>
  </si>
  <si>
    <t>δανείου ΤΟΚΟΙ  [=  εμπρόθεσμα πληρωθέντες]</t>
  </si>
  <si>
    <t>δάνειο &amp; υποθήκη</t>
  </si>
  <si>
    <t>219-127κ</t>
  </si>
  <si>
    <t>219-127</t>
  </si>
  <si>
    <t>219-128κ</t>
  </si>
  <si>
    <t xml:space="preserve">δανείου 374/1998πρωτοδ ΤΟΚΟΙ </t>
  </si>
  <si>
    <t>εξάλειψη υποθήκης 600.000δρχ</t>
  </si>
  <si>
    <t>εξάλειψη υποθήκης 4.072.106δρχ</t>
  </si>
  <si>
    <t>εξάλειψη υποθήκης 2.500.000δρχ</t>
  </si>
  <si>
    <t>εξάλειψη υποθήκης 1.200.000δρχ</t>
  </si>
  <si>
    <t>219-128</t>
  </si>
  <si>
    <t>219-129κ</t>
  </si>
  <si>
    <t>219-129</t>
  </si>
  <si>
    <t>&amp; ΔΟΛΟΣ &amp; ΤΟΓΚΑ</t>
  </si>
  <si>
    <t>219-130</t>
  </si>
  <si>
    <t xml:space="preserve">δάνειο 3497001878/2005 [+ άλλα ;;;?? </t>
  </si>
  <si>
    <t xml:space="preserve">υποθήκες 3497001878/2005 [+ άλλες ;;;?? </t>
  </si>
  <si>
    <t xml:space="preserve">δανείων ΤΟΚΟΙ </t>
  </si>
  <si>
    <t xml:space="preserve">δάνειο </t>
  </si>
  <si>
    <t>219-131</t>
  </si>
  <si>
    <t>219-131κ</t>
  </si>
  <si>
    <t>Θεολόγος</t>
  </si>
  <si>
    <t>219-132κ</t>
  </si>
  <si>
    <t>δάνειο ενυπόθηκο</t>
  </si>
  <si>
    <t>219-132</t>
  </si>
  <si>
    <t>δάνειο τοκοχρεωλητικό ΑΠΌ ταμείο παρακαταθηκών [513.609,17</t>
  </si>
  <si>
    <t>τόκοι [=  εμπρόθεσμα πληρωθέντες</t>
  </si>
  <si>
    <t>τοκοχρεωλυσιτικό δάνειο 513.609,17</t>
  </si>
  <si>
    <t>219-133</t>
  </si>
  <si>
    <t>πραξη εξαλειψης υποθηκης 2.000.000δρχ [5.869,41€</t>
  </si>
  <si>
    <t>ΘΑ έρθει</t>
  </si>
  <si>
    <t>Παναγια Θάσου</t>
  </si>
  <si>
    <t>κ-15-17 σε ΟΡΟΥΣ 1994-1ος /// ανάλογα &amp; ο ΔΟΛΟΣ</t>
  </si>
  <si>
    <t>219-134</t>
  </si>
  <si>
    <t>πραξη εξαλειψης υποθηκης 4.573.000δρχ</t>
  </si>
  <si>
    <t>Πρίνος</t>
  </si>
  <si>
    <t>κ-15-17 σε ΟΡΟΥΣ 1989-5ος /// ανάλογα &amp; ο ΔΟΛΟΣ</t>
  </si>
  <si>
    <t>219-135</t>
  </si>
  <si>
    <t>πράξη εξάλειψης υποθήκης 2.200.000δρχ (6.456,35€)</t>
  </si>
  <si>
    <t>κ-15-17 σε ΟΡΟΥΣ 1994-1ος [=7.906}  /// ανάλογα &amp; ο ΔΟΛΟΣ {=  8.664}</t>
  </si>
  <si>
    <t>κ-15-17 σε ΟΡΟΥΣ 1994-1ος [=7.906}  /// ανάλογα &amp; ο ΔΟΛΟΣ {= 8.965}</t>
  </si>
  <si>
    <t>219-136</t>
  </si>
  <si>
    <t>κ-15-17 σε ΟΡΟΥΣ 1991-3ος [= 21.152€}  /// ανάλογα &amp; ο ΔΟΛΟΣ {=  22.164€}</t>
  </si>
  <si>
    <t>κ-15-17 σε ΟΡΟΥΣ 1991-3ος [= 21.152€}  /// ανάλογα &amp; ο ΔΟΛΟΣ {=  21.846€}</t>
  </si>
  <si>
    <t>219-137</t>
  </si>
  <si>
    <t>υποθήκης δανείου;;;???/199? &amp; 806/1995πρωτοδ  4.000.000δρχ   ΕΞΑΛΕΙΨΗ</t>
  </si>
  <si>
    <t>δανείου ;;;???/199? &amp; 806/1995πρωτοδ  4.000.000δρχ  ΕΞΟΦΛΗΣΗ</t>
  </si>
  <si>
    <t>τόκοι δανείου;;;???/199? &amp; 806/1995πρωτοδ [= 6.666.666δρχ εμπρόθεσμα πληρωθέντες]</t>
  </si>
  <si>
    <t>τόκοι δανείου ;;;???/199? &amp; 806/1995πρωτοδ [προυπολογιζόμενοι VS πληρωμένοι]</t>
  </si>
  <si>
    <t>υποθήκης δανείου;;;???/199? &amp; 196/1998πρωτοδ  1.631.500δρχ   ΕΞΑΛΕΙΨΗ</t>
  </si>
  <si>
    <t>δανείου ;;;???/199? &amp; 196/1998πρωτοδ  1.631.500δρχ   ΕΞΟΦΛΗΣΗ</t>
  </si>
  <si>
    <t>τόκοι δανείου;;;???/199? &amp; 196/1998πρωτοδ  [= 2.222.222δρχ εμπρόθεσμα πληρωθέντες]</t>
  </si>
  <si>
    <t>εξάλειψη υποθήκης 742.000δρχ</t>
  </si>
  <si>
    <t>εξάλειψη υποθήκης 1.631.5000δρχ</t>
  </si>
  <si>
    <t>κ-15-17 σε ΟΡΟΥΣ 1995-5ος [= 8.792€}  /// ανάλογα &amp; ο ΔΟΛΟΣ {=  11.112€}</t>
  </si>
  <si>
    <t>κ-15-17 σε ΟΡΟΥΣ 1995-5ος [= 8.792€}  /// ανάλογα &amp; ο ΔΟΛΟΣ {=  10775€}</t>
  </si>
  <si>
    <t>κ-15-17 σε ΟΡΟΥΣ 1995-5ος [= 9.143€}  /// ανάλογα &amp; ο ΔΟΛΟΣ {=  11.201€}</t>
  </si>
  <si>
    <t>κ-15-17 σε ΟΡΟΥΣ 1998-5ος [= 1.848€}  /// ανάλογα &amp; ο ΔΟΛΟΣ {=  3.100€}</t>
  </si>
  <si>
    <t>κ-15-17 σε ΟΡΟΥΣ 1998-5ος [= 1.848€}  /// ανάλογα &amp; ο ΔΟΛΟΣ {=  2.757€}</t>
  </si>
  <si>
    <t>κ-15-17 σε ΟΡΟΥΣ 1998-5ος [= 1.287€}  /// ανάλογα &amp; ο ΔΟΛΟΣ {=  1.971€}</t>
  </si>
  <si>
    <t>219-138</t>
  </si>
  <si>
    <t>υποθήκης δανείου;;;???/199? &amp; 235/2000πρωτοδ  13.633.315δρχ {40.009,73} [τ28αα57]   ΕΞΑΛΕΙΨΗ</t>
  </si>
  <si>
    <t>δανείου;;;???/199? &amp; 235/2000πρωτοδ  13.633.315δρχ {40.009,73} [τ28αα57]   ΕΞΟΦΛΗΣΗ</t>
  </si>
  <si>
    <t>τόκοι δανείου;;;???/199? &amp; 235/2000πρωτοδ  13.633.315δρχ {40.009,73} [τ28αα57] [= 5.678.940δρχ εμπρόθεσμα πληρωθέντες]</t>
  </si>
  <si>
    <t>τόκοι δανείου;;;???/199? &amp; 235/2000πρωτοδ  13.633.315δρχ {40.009,73} [τ28αα57] [προυπολογιζόμενοι VS πληρωμένοι]</t>
  </si>
  <si>
    <t>τόκοι δανείου;;;???/199? &amp; 235/2000πρωτοδ  13.633.315δρχ {40.009,73} [τ28αα57] [= 18.930.366δρχ εμπρόθεσμα πληρωθέντες]</t>
  </si>
  <si>
    <t>εξάλειψη υποθήκης 13.633.315δρχ</t>
  </si>
  <si>
    <t>'ενταγμένη στο αρχικό''</t>
  </si>
  <si>
    <t>κ-15-17 σε ΟΡΟΥΣ 1984-3ος [= 120.615€}  /// ανάλογα &amp; ο ΔΟΛΟΣ {=  122.023€}</t>
  </si>
  <si>
    <t>κ-15-17 σε ΟΡΟΥΣ 1984-3ος [= 251.271€}  /// ανάλογα &amp; ο ΔΟΛΟΣ {=  253.986€}</t>
  </si>
  <si>
    <t>κ-15-17 σε ΟΡΟΥΣ 1984-3ος [= 482.606€}  /// ανάλογα &amp; ο ΔΟΛΟΣ {=  487.861€}</t>
  </si>
  <si>
    <t>κ-15-17 σε ΟΡΟΥΣ 1984-3ος [= 482.606€}  /// ανάλογα &amp; ο ΔΟΛΟΣ {=  497.897€}</t>
  </si>
  <si>
    <t>κ-15-17 σε ΟΡΟΥΣ 1984-3ος [= 837.595€}  /// ανάλογα &amp; ο ΔΟΛΟΣ {=  846.177€}</t>
  </si>
  <si>
    <t>εν τω ανωτέρω</t>
  </si>
  <si>
    <t>219-139κ</t>
  </si>
  <si>
    <t>219-139</t>
  </si>
  <si>
    <t>δάνειο εξόφληση</t>
  </si>
  <si>
    <t>219-140κ</t>
  </si>
  <si>
    <t>δάνειο ενυπόθηκο [ΟργΕργΚατοικ = ΑΤΟΚΟ</t>
  </si>
  <si>
    <t>219-140</t>
  </si>
  <si>
    <t>219-141</t>
  </si>
  <si>
    <t>έγγραφο Τ.Π.Δ. κατάθεση</t>
  </si>
  <si>
    <t>ΤΟΚΟΙ υπερΗμερίας</t>
  </si>
  <si>
    <t>κατάθεση εγγράφου</t>
  </si>
  <si>
    <t>εγγράφου ανάληψη</t>
  </si>
  <si>
    <t>219-74</t>
  </si>
  <si>
    <t>γραμμάτιο Τ.Π.Δ. κατάθεση</t>
  </si>
  <si>
    <t xml:space="preserve">ΤΟΚΟΙ </t>
  </si>
  <si>
    <t>έγγραφο Τ.Π.Δ. 347 ΑΝΑΛΗΨΗ</t>
  </si>
  <si>
    <t>ΑΝ όχι  ΔΟΛΟΣ , απαίτηση = 1.627€ {υποχρεωτικά = 555€ &amp; ηθικώς πρέπει = 623€}</t>
  </si>
  <si>
    <t>ΑΝ όχι  ΔΟΛΟΣ , απαίτηση = 6.502€ {υποχρεωτικά = 5.461 &amp; ηθικώς πρέπει = 1.041€}</t>
  </si>
  <si>
    <t>219-142</t>
  </si>
  <si>
    <t>γραμματίου Τ.Π.Δ.  ΚΑΤΑΘΕΣΗ</t>
  </si>
  <si>
    <t>κατάθεση γραμματίου Τ.Π.Δ.</t>
  </si>
  <si>
    <t>219-143κ</t>
  </si>
  <si>
    <t>219-143</t>
  </si>
  <si>
    <t xml:space="preserve">αγοαραπωλησίας ΠΡΟΣΥΜΦΩΝΟ τίμημα = 5.400.000δρχ αρραβών = </t>
  </si>
  <si>
    <t>'πληρεξουσιότητα''</t>
  </si>
  <si>
    <t>εμφάνιση</t>
  </si>
  <si>
    <t>γραμμάτιο Τ.Π.Δ.   ΚΑΤΑΘΕΣΗ</t>
  </si>
  <si>
    <t>γραμματίου Τ.Π.Δ.  8.658κύρου  ΑΝΑΛΗΨΗ</t>
  </si>
  <si>
    <t>γραμματίου Τ.Π.Δ.  ΑΝΑΛΗΨΗ</t>
  </si>
  <si>
    <t>γραμματίου Τ.Π.Δ.   ΑΝΑΛΗΨΗ</t>
  </si>
  <si>
    <t>219-144</t>
  </si>
  <si>
    <t>έγγραφα ΚΑΤΑΘΕΣΗ</t>
  </si>
  <si>
    <t>ενέχυρο μερίδια της ΔΗΛΟΣ…</t>
  </si>
  <si>
    <t>ΤΟΚΟΙ δανείου</t>
  </si>
  <si>
    <t>219-145</t>
  </si>
  <si>
    <t>αγοραπωλησία τίμημα = Δ.Ο.Υ. =</t>
  </si>
  <si>
    <t>χρησιδάνειο</t>
  </si>
  <si>
    <t>219-30</t>
  </si>
  <si>
    <t>ΤΟΚΟΙ</t>
  </si>
  <si>
    <t>αποδοχή πρότασης χρηματοδοτικής μίσθωσης</t>
  </si>
  <si>
    <t>κληρονομιάς ΠΟΔΟΧΗ</t>
  </si>
  <si>
    <t>Ρχώνι</t>
  </si>
  <si>
    <t>2] καταγγελία πάσχοντος {= τραπεζα ή πολίτης ή Τ.Π.Δ. ή Δ.Ο.Υ. ή ….</t>
  </si>
  <si>
    <t>3] απόφαση δικαστηρίου</t>
  </si>
  <si>
    <t xml:space="preserve">4] έκθεση αναγκαστκής κατάσχεσης </t>
  </si>
  <si>
    <t>5] πιστοποιητικά μεταγραφών</t>
  </si>
  <si>
    <t>δανείου ΕΞΟΦΛΗΣΗ</t>
  </si>
  <si>
    <t>υποθήκης ΕΞΑΛΕΙΨΗ</t>
  </si>
  <si>
    <t>ή υποχρέωσης ΕΞΑΛΕΙΨΗ</t>
  </si>
  <si>
    <t>Α] πρώην ΑΜΕΣΕΣ πράξεις</t>
  </si>
  <si>
    <t>Β] επόμενες πράξεις</t>
  </si>
  <si>
    <t>;;;???;;;</t>
  </si>
  <si>
    <r>
      <t xml:space="preserve">κατάσχεσης ΑΡΣΗ [1270/99γανιτη  έκθΑναγκΚατάσχ ΒΑΣΕΙ 15/1998ειρηνοδικείου … </t>
    </r>
    <r>
      <rPr>
        <b/>
        <sz val="10"/>
        <color rgb="FFFF0000"/>
        <rFont val="Arial"/>
        <family val="2"/>
        <charset val="161"/>
      </rPr>
      <t>ΛΕΙΠΕΙ ΟΛΗ η πορεία &amp; Α &amp; Β</t>
    </r>
  </si>
  <si>
    <r>
      <t xml:space="preserve">κατάσχεσης ΑΡΣΗ [123/1992γανιτη  έκθΑναγκΚατάσχ ΒΑΣΕΙ 290/1991πρωτοδ…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</si>
  <si>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ΑΡΣΗ [για τέλη παρεπιδημούντων [820/1997  έκθΑναγκΚατάσχ ΒΑΣΕΙ ;;;…  </t>
    </r>
    <r>
      <rPr>
        <b/>
        <sz val="8"/>
        <color rgb="FFFF0000"/>
        <rFont val="Arial"/>
        <family val="2"/>
        <charset val="161"/>
      </rPr>
      <t>ΛΕΙΠΕΙ ΟΛΗ η πορεία</t>
    </r>
    <r>
      <rPr>
        <sz val="8"/>
        <rFont val="Arial"/>
        <family val="2"/>
        <charset val="161"/>
      </rPr>
      <t xml:space="preserve"> {εκτός 4'}</t>
    </r>
  </si>
  <si>
    <t>Καβάλα</t>
  </si>
  <si>
    <r>
      <t xml:space="preserve">κατάσχεσης … ΑΡΣΗ [1082/2005τσιριδη έκθΠλειστηρ ΒΑΣΕΙ 45/2000πρωτοδ…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</si>
  <si>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[1828/1996τσεβδομαρια  έκθΠλειστηρ ΒΑΣΕΙ ;;;…  </t>
    </r>
    <r>
      <rPr>
        <b/>
        <sz val="10"/>
        <color rgb="FFFF0000"/>
        <rFont val="Arial"/>
        <family val="2"/>
        <charset val="161"/>
      </rPr>
      <t>ΛΕΙΠΕΙ ΟΛΗ η πορεία</t>
    </r>
    <r>
      <rPr>
        <sz val="10"/>
        <rFont val="Arial"/>
        <family val="2"/>
        <charset val="161"/>
      </rPr>
      <t xml:space="preserve"> {εκτός 4'}</t>
    </r>
    <r>
      <rPr>
        <b/>
        <sz val="10"/>
        <color rgb="FFFF0000"/>
        <rFont val="Arial"/>
        <family val="2"/>
        <charset val="161"/>
      </rPr>
      <t xml:space="preserve"> &amp; Α &amp; Β</t>
    </r>
  </si>
  <si>
    <r>
      <t xml:space="preserve">κατάσχεσης … ΑΡΣΗ [1064/2005τσιριδη έκθΑναγκΚατασχ ΒΑΣΕΙ 72/2001πρωτοδ…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</si>
  <si>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 ΒΑΣΕΙ 323/1996πρωτοδ…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</si>
  <si>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r>
      <t xml:space="preserve">κατάσχεσης … ΑΡΣΗ [1980/2006γακη έκθΑναγκΚατασχ ΒΑΣΕΙ ;;;…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t>
    </r>
  </si>
  <si>
    <t>πράξη αναγγελίας</t>
  </si>
  <si>
    <t>αναγγελία ΠΡΩΤΕΡΑΙΟΤΗΤΑΣ σε κατάσχεση υπερ Δ.Ο.Υ. {=3.137,19€} [στον επικείμενο πλειστηριασμό ΥΠΕΡ οικονομουΑΕΒΕ {=9.190,56€</t>
  </si>
  <si>
    <t>κατάθεση εγγράφων</t>
  </si>
  <si>
    <r>
      <t xml:space="preserve">κατάθεση εγγράφων … τσεβδομαρια  [έκθΠλειστηρ-ΚΛΠ}  ΒΑΣΕΙ ….ΚΛΠ …  </t>
    </r>
    <r>
      <rPr>
        <b/>
        <sz val="10"/>
        <color rgb="FFFF0000"/>
        <rFont val="Arial"/>
        <family val="2"/>
        <charset val="161"/>
      </rPr>
      <t xml:space="preserve">ΛΕΙΠΕΙ ΟΛΗ η πορεία </t>
    </r>
    <r>
      <rPr>
        <b/>
        <sz val="10"/>
        <rFont val="Arial"/>
        <family val="2"/>
        <charset val="161"/>
      </rPr>
      <t xml:space="preserve"> {εκτός 3-4}</t>
    </r>
    <r>
      <rPr>
        <b/>
        <sz val="10"/>
        <color rgb="FFFF0000"/>
        <rFont val="Arial"/>
        <family val="2"/>
        <charset val="161"/>
      </rPr>
      <t xml:space="preserve"> &amp; Α &amp; Β</t>
    </r>
  </si>
  <si>
    <t>αναγγελία ΠΡΩΤΕΡΑΙΟΤΗΤΑΣ σε κατάσχεση υπερ Δ.Ο.Υ. {= 1.454,42€} [στον επικείμενο πλειστηριασμό ΥΠΕΡ μυλωνας ΟΕ …{ΙΔΕ 9.505</t>
  </si>
  <si>
    <r>
      <t xml:space="preserve">κατάσχεσης ΑΡΣΗ [ ΒΑΣΕΙ 427/1997πρωτοδ…  </t>
    </r>
    <r>
      <rPr>
        <b/>
        <sz val="10"/>
        <color rgb="FFFF0000"/>
        <rFont val="Arial"/>
        <family val="2"/>
        <charset val="161"/>
      </rPr>
      <t>ΛΕΙΠΕΙ ΟΛΗ η πορεία</t>
    </r>
    <r>
      <rPr>
        <sz val="10"/>
        <rFont val="Arial"/>
        <family val="2"/>
        <charset val="161"/>
      </rPr>
      <t xml:space="preserve"> </t>
    </r>
    <r>
      <rPr>
        <b/>
        <sz val="10"/>
        <color rgb="FFFF0000"/>
        <rFont val="Arial"/>
        <family val="2"/>
        <charset val="161"/>
      </rPr>
      <t xml:space="preserve"> &amp; Α &amp; Β </t>
    </r>
    <r>
      <rPr>
        <sz val="10"/>
        <rFont val="Arial"/>
        <family val="2"/>
        <charset val="161"/>
      </rPr>
      <t>[στο επόμενο ΑΓΟΡΑΖΕΙ ο σωτηρουδηςΚ 46.000€</t>
    </r>
  </si>
  <si>
    <t>πορεία κατάσχεσης = 1] γεννεσιουργός αιτία {δάνειο ή υποθήκη ή επιτταγή ή …</t>
  </si>
  <si>
    <t>κατάσχεσης   ΑΡΣΗ                                                                                                      κατάσχεσης ΑΡΣΗ                                                                                                                                                κατάσχεσης ΑΡΣΗ</t>
  </si>
  <si>
    <t>πληστειριασμοί                                                                                                      πληστειριασμοί                                                                                                                                                πληστειριασμοί</t>
  </si>
  <si>
    <t>1ο κύρου</t>
  </si>
  <si>
    <t>2ο κύρου</t>
  </si>
  <si>
    <t>??? κύρου</t>
  </si>
  <si>
    <t>έγγραφο Τ.Π.Δ. ??? ΑΝΑΛΗΨΗ</t>
  </si>
  <si>
    <t>δάνειο τοκοχρεωλυτικό ??? κύρου   ΕΞΟΦΛΗΣΗ</t>
  </si>
  <si>
    <t>υποθήκη δανείου ??? κύρου  ΕΞΑΛΕΙΨΗ</t>
  </si>
  <si>
    <t>δανείου  ???κύρου {= τρα[πεζας 4-3/4/1989}  ΤΟΚΟΙ (= προπληρωθέντες VS υπερΠληρωθέντες)</t>
  </si>
  <si>
    <t>δάνειο τοκοχρεωλυτικό  ???  ΕΞΟΦΛΗΣΗ</t>
  </si>
  <si>
    <t>υποθήκη δανείου ???   ΕΞΑΛΕΙΨΗ</t>
  </si>
  <si>
    <t>δανείου ??? κύρου ΤΟΚΟΙ {= προπληρωθέντες VS υπερΠληρωθέντες</t>
  </si>
  <si>
    <t>δανείου  τραπεζας ??? 4-3/4/1989 ΤΟΚΟΙ</t>
  </si>
  <si>
    <t>δάνειο τοκοχρεωλυτικό  τραπεζας ??? 4-3/4/1989</t>
  </si>
  <si>
    <t>υποθήκη δανείου τραπεζας ??? 4-3/4/1989</t>
  </si>
  <si>
    <t>δανείου  ???Καβαλας = 2.200.000δρχ {άτοκο ΑΝ εμπρόθεσμα} ΤΟΚΟΙ υπερημερίας</t>
  </si>
  <si>
    <t>δανείου {ΟΕΚατ} ???/1991...Καβαλας = 2.200.000δρχ   ΕΞΟΦΛΗΣΗ</t>
  </si>
  <si>
    <t>υποθήκης  ???/1991...Καβαλας = 2.200.000δρχ    ΕΞΑΛΕΙΨΗ</t>
  </si>
  <si>
    <t>δανείου  ???/1996??? = 2.200.000δρχ {άτοκο ΑΝ εμπρόθεσμα} ΤΟΚΟΙ υπερημερίας</t>
  </si>
  <si>
    <t>δανείου  ???/1996??? = 2.200.000δρχ   ΕΞΟΦΛΗΣΗ</t>
  </si>
  <si>
    <t>υποθήκης  ???/1996??? = 2.200.000δρχ    ΕΞΑΛΕΙΨΗ</t>
  </si>
  <si>
    <t>δανείου ??? {άτοκο} ΤΟΚΟΙ υπερημερίας</t>
  </si>
  <si>
    <t>δανείου  ??? 4.573.000 ΕΞΟΦΛΗΣΗ</t>
  </si>
  <si>
    <t>υποθήκης ???   4.573.000δρχ  ΕΞΑΛΕΙΨΗ</t>
  </si>
  <si>
    <t>δανείου ??? = 2.000.000δρχ   ΕΞΟΦΛΗΣΗ</t>
  </si>
  <si>
    <t>υποθήκης  ??? = 2.000.000δρχ    ΕΞΑΛΕΙΨΗ</t>
  </si>
  <si>
    <t>δανείου ???    ΤΟΚΟΙ [προπληρωθέντες VS υπερΠληρωθέντες</t>
  </si>
  <si>
    <t>υποθήκη ???    ΕΞΑΛΕΙΨΗ</t>
  </si>
  <si>
    <t>δάνειο ???     ΕΞΟΦΛΗΣΗ</t>
  </si>
  <si>
    <t>δανείου ??? κύρου ΤΟΚΟΙ [προπληρωθέντες VS υπερΠληρωθέντες</t>
  </si>
  <si>
    <t>υποθήκη  ??? κύρου 450.000δρχ  ΕΞΑΛΕΙΨΗ</t>
  </si>
  <si>
    <t>δάνειο  ??? κύρου 450.000δρχ  ΕΞΟΦΛΗΣΗ</t>
  </si>
  <si>
    <t>υποθήκη ??? κύρου   109.000δρχ ΕΞΑΛΕΙΨΗ</t>
  </si>
  <si>
    <t>δάνειο ??? κύρου 109.000δρχ  ΕΞΟΦΛΗΣΗ</t>
  </si>
  <si>
    <t>δανείου ??? κύρου ΤΟΚΟΙ {προΠληρωθέντες VS εξόφλησης]</t>
  </si>
  <si>
    <t>υποθήκη δανείου ??? κύρου 100.000δρχ  ΕΞΑΛΕΙΨΗ</t>
  </si>
  <si>
    <t>δανείου ??? κύρου 100.000δρχ ΕΞΟΦΛΗΣΗ</t>
  </si>
  <si>
    <t>υποθήκη δανείου ??? κύρου 7.000.000δρχ  ΕΞΑΛΕΙΨΗ</t>
  </si>
  <si>
    <t>δανείου ??? κύρου 7.000.000δρχ ΕΞΟΦΛΗΣΗ</t>
  </si>
  <si>
    <t>δάνειο τοκοχρεωλυτικό ??? κύρου 2.500.000δρχ ΕΞΟΦΛΗΣΗ</t>
  </si>
  <si>
    <t>υποθήκης ??? κύρου 2.500.000δρχ ΕΞΑΛΕΙΨΗ</t>
  </si>
  <si>
    <t>δάνειο τοκοχρεωλυτικό ???πρωτοδ 4.000.000δρχ ΕΞΟΦΛΗΣΗ</t>
  </si>
  <si>
    <t>υποθήκης ???/1998πρωτοδ 4.072.106δρχ ΕΞΑΛΕΙΨΗ</t>
  </si>
  <si>
    <t>υποθήκη δανείου ??? [= 15τραπ]  9.000.000δρχ  ΕΞΑΛΕΙΨΗ</t>
  </si>
  <si>
    <t>δανείου ??? 5.000.000δρχ  ΕΞΟΦΛΗΣΗ</t>
  </si>
  <si>
    <t>υποθήκη δανείου ??? κύρου 3.150.000δρχΕΞΑΛΕΙΨΗ</t>
  </si>
  <si>
    <t>δανείου ??? κύρου 1.750.000δρχ ΕΞΟΦΛΗΣΗ</t>
  </si>
  <si>
    <t>υποθήκη δανείου ??? κύρου 450.000δρχ ΕΞΑΛΕΙΨΗ</t>
  </si>
  <si>
    <t>δανείου ??? κύρου 250.000δρχ ΕΞΟΦΛΗΣΗ</t>
  </si>
  <si>
    <t>υποθήκη δανείου ???  κύρου 900.000δρχ  ΕΞΑΛΕΙΨΗ</t>
  </si>
  <si>
    <t>δανείου ??? κύρου 500.000δρχ ΕΞΟΦΛΗΣΗ</t>
  </si>
  <si>
    <t>υποθήκη δανείου ??? &amp; ???κύρου  300.000δρχ ΕΞΑΛΕΙΨΗ</t>
  </si>
  <si>
    <t>δανείου ??? &amp; ??? κύρου  300.000δρχ  ΕΞΟΦΛΗΣΗ</t>
  </si>
  <si>
    <t>υποθήκη δανείου ??? συμπληρωματική πράξη [μονο για κ-15</t>
  </si>
  <si>
    <t>δάνειο τοκοχρεωλυτικό ??? κύρου  3.000.000δρχ ΕΞΟΦΛΗΣΗ</t>
  </si>
  <si>
    <t>υποθήκης ??? κύρου  3.300.000δρχ ΕΞΑΛΕΙΨΗ</t>
  </si>
  <si>
    <t>υποθήκης ??? κύρου ΕΞΑΛΕΙΨΗ</t>
  </si>
  <si>
    <t>δανείου ??? κύρου  ΕΞΟΦΛΗΣΗ</t>
  </si>
  <si>
    <t xml:space="preserve">υποθήκης ??? κύρου   1.305.000δρχ    ΕΞΑΛΕΙΨΗ </t>
  </si>
  <si>
    <t>δάνειο τοκοχρεωλυτικό ??? κύρου 1.200.000δρχ ΕΞΟΦΛΗΣΗ</t>
  </si>
  <si>
    <t>υποθήκης ??? κύρου  15.000δρχ ΕΞΑΛΕΙΨΗ</t>
  </si>
  <si>
    <t>υποθήκης ??? κύρου 1.978.864δρχ   ΕΞΑΛΕΙΨΗ</t>
  </si>
  <si>
    <t xml:space="preserve">αναληψη εγγραφων </t>
  </si>
  <si>
    <t xml:space="preserve">ανάληψη { γραμματείου συστάσεως παρακαταθήκης </t>
  </si>
  <si>
    <t>υποθήκης ??? κύρου  1.100.000δρχ …. ΕΞΑΛΕΙΨΗ</t>
  </si>
  <si>
    <t>δανείου ??? κύρου  1.100.000δρχ ….. ΕΞΟΦΛΗΣΗ</t>
  </si>
  <si>
    <t>υποθήκης ??? 14.052.000δρχ  ΕΞΑΛΕΙΨΗ</t>
  </si>
  <si>
    <t>δανείου ???  12.555.555δρχ    ΕΞΟΦΛΗΣΗ</t>
  </si>
  <si>
    <t>δανείου ???κ ΤΟΚΟΙ  {προπληρωθέντες VS υπερβάλλοντες}</t>
  </si>
  <si>
    <t>δάνειο τοκοχρεωλυτικό ???κ 5.965.000δρχ ΕΞΟΦΛΗΣΗ</t>
  </si>
  <si>
    <t>υποθήκης ???κ 6.561.500δρχ ΕΞΑΛΕΙΨΗ</t>
  </si>
  <si>
    <t>δάνειο τοκοχρεωλυτικό ???κ 3.000.000δρχ ΕΞΟΦΛΗΣΗ</t>
  </si>
  <si>
    <t>υποθήκης ???κ 3.000.000δρχ ΕΞΑΛΕΙΨΗ</t>
  </si>
  <si>
    <t>υποθήκης ???κ ΕΞΑΛΕΙΨΗ</t>
  </si>
  <si>
    <t>δανείου ???κ ΕΞΟΦΛΗΣΗ</t>
  </si>
  <si>
    <t>υποθήκης ??? κύρου 2.500.000δρχ  ΕΞΑΛΕΙΨΗ</t>
  </si>
  <si>
    <t>δανείου ???κύρου 2.500.000δρχ    ΕΞΟΦΛΗΣΗ</t>
  </si>
  <si>
    <t>μίσθωσης χρηματοδοτικής πρότασης ???  {18.546,84€ ανευ ΦΠΑ}   ΑΠΟΔΟΧΗ</t>
  </si>
  <si>
    <t>δανείου ???κύρου …. ΤΟΚΟΙ {προπληρωθέντες VS υπερβάλλοντες}</t>
  </si>
  <si>
    <t>δανείου ???κύρου 7000.000δρχ …..ΕΞΟΦΛΗΣΗ</t>
  </si>
  <si>
    <t>υποθήκης ???κύρου ;;;???;;;δρχ …..ΕΞΑΛΕΙΨΗ</t>
  </si>
  <si>
    <t>δανείου ???κύρου ΤΟΚΟΙ {προπληρωθέντες VS υπερβάλλοντες}</t>
  </si>
  <si>
    <t>δανείου ???κύρου 1.050.000δρχ ...ΕΞΟΦΛΗΣΗ</t>
  </si>
  <si>
    <t>υποθήκης ???κύρου ;;;???;;;δρχ ΕΞΑΛΕΙΨΗ</t>
  </si>
  <si>
    <t>λήψη δανείου ΜΕ ???</t>
  </si>
</sst>
</file>

<file path=xl/styles.xml><?xml version="1.0" encoding="utf-8"?>
<styleSheet xmlns="http://schemas.openxmlformats.org/spreadsheetml/2006/main">
  <numFmts count="2">
    <numFmt numFmtId="43" formatCode="_-* #,##0.00\ _€_-;\-* #,##0.00\ _€_-;_-* &quot;-&quot;??\ _€_-;_-@_-"/>
    <numFmt numFmtId="164" formatCode="_-* #,##0\ _€_-;\-* #,##0\ _€_-;_-* &quot;-&quot;??\ _€_-;_-@_-"/>
  </numFmts>
  <fonts count="24">
    <font>
      <sz val="12"/>
      <color theme="1"/>
      <name val="Arial"/>
      <family val="2"/>
      <charset val="161"/>
    </font>
    <font>
      <sz val="12"/>
      <color theme="1"/>
      <name val="Arial"/>
      <family val="2"/>
      <charset val="161"/>
    </font>
    <font>
      <b/>
      <sz val="8"/>
      <color theme="1"/>
      <name val="Arial"/>
      <family val="2"/>
      <charset val="161"/>
    </font>
    <font>
      <sz val="8"/>
      <color theme="1"/>
      <name val="Arial"/>
      <family val="2"/>
      <charset val="161"/>
    </font>
    <font>
      <sz val="8"/>
      <name val="Arial"/>
      <family val="2"/>
      <charset val="161"/>
    </font>
    <font>
      <b/>
      <sz val="14"/>
      <color theme="1"/>
      <name val="Arial"/>
      <family val="2"/>
      <charset val="161"/>
    </font>
    <font>
      <sz val="14"/>
      <color theme="1"/>
      <name val="Arial"/>
      <family val="2"/>
      <charset val="161"/>
    </font>
    <font>
      <b/>
      <sz val="10"/>
      <color theme="1"/>
      <name val="Arial"/>
      <family val="2"/>
      <charset val="161"/>
    </font>
    <font>
      <sz val="10"/>
      <color theme="1"/>
      <name val="Arial"/>
      <family val="2"/>
      <charset val="161"/>
    </font>
    <font>
      <b/>
      <sz val="10"/>
      <color rgb="FFFF0000"/>
      <name val="Arial"/>
      <family val="2"/>
      <charset val="161"/>
    </font>
    <font>
      <b/>
      <sz val="9"/>
      <color theme="1"/>
      <name val="Arial"/>
      <family val="2"/>
      <charset val="161"/>
    </font>
    <font>
      <b/>
      <sz val="12"/>
      <color theme="1"/>
      <name val="Arial"/>
      <family val="2"/>
      <charset val="161"/>
    </font>
    <font>
      <sz val="10"/>
      <name val="Arial"/>
      <family val="2"/>
      <charset val="161"/>
    </font>
    <font>
      <sz val="10"/>
      <color rgb="FFFF0000"/>
      <name val="Arial"/>
      <family val="2"/>
      <charset val="161"/>
    </font>
    <font>
      <sz val="16"/>
      <color rgb="FFFF0000"/>
      <name val="Arial"/>
      <family val="2"/>
      <charset val="161"/>
    </font>
    <font>
      <b/>
      <sz val="10"/>
      <color rgb="FF0070C0"/>
      <name val="Arial"/>
      <family val="2"/>
      <charset val="161"/>
    </font>
    <font>
      <b/>
      <sz val="10"/>
      <color rgb="FF00B050"/>
      <name val="Arial"/>
      <family val="2"/>
      <charset val="161"/>
    </font>
    <font>
      <b/>
      <sz val="16"/>
      <name val="Arial"/>
      <family val="2"/>
      <charset val="161"/>
    </font>
    <font>
      <sz val="10"/>
      <color indexed="8"/>
      <name val="Arial"/>
      <family val="2"/>
      <charset val="161"/>
    </font>
    <font>
      <sz val="9"/>
      <color theme="1"/>
      <name val="Arial"/>
      <family val="2"/>
      <charset val="161"/>
    </font>
    <font>
      <b/>
      <sz val="10"/>
      <name val="Arial"/>
      <family val="2"/>
      <charset val="161"/>
    </font>
    <font>
      <sz val="8"/>
      <color indexed="8"/>
      <name val="Arial"/>
      <family val="2"/>
      <charset val="161"/>
    </font>
    <font>
      <b/>
      <u/>
      <sz val="10"/>
      <color rgb="FFFF0000"/>
      <name val="Arial"/>
      <family val="2"/>
      <charset val="161"/>
    </font>
    <font>
      <b/>
      <sz val="8"/>
      <color rgb="FFFF0000"/>
      <name val="Arial"/>
      <family val="2"/>
      <charset val="161"/>
    </font>
  </fonts>
  <fills count="15">
    <fill>
      <patternFill patternType="none"/>
    </fill>
    <fill>
      <patternFill patternType="gray125"/>
    </fill>
    <fill>
      <patternFill patternType="solid">
        <fgColor rgb="FFFF00FF"/>
        <bgColor indexed="64"/>
      </patternFill>
    </fill>
    <fill>
      <patternFill patternType="solid">
        <fgColor rgb="FFFFC000"/>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s>
  <cellStyleXfs count="2">
    <xf numFmtId="0" fontId="0" fillId="0" borderId="0"/>
    <xf numFmtId="43" fontId="1" fillId="0" borderId="0" applyFont="0" applyFill="0" applyBorder="0" applyAlignment="0" applyProtection="0"/>
  </cellStyleXfs>
  <cellXfs count="748">
    <xf numFmtId="0" fontId="0" fillId="0" borderId="0" xfId="0"/>
    <xf numFmtId="0" fontId="3" fillId="0" borderId="0" xfId="0" applyFont="1" applyFill="1" applyAlignment="1"/>
    <xf numFmtId="0" fontId="5" fillId="0" borderId="7" xfId="0" applyFont="1" applyBorder="1" applyAlignment="1">
      <alignment horizontal="center" wrapText="1"/>
    </xf>
    <xf numFmtId="0" fontId="5" fillId="3" borderId="7" xfId="0" applyFont="1" applyFill="1" applyBorder="1" applyAlignment="1">
      <alignment horizontal="center" wrapText="1"/>
    </xf>
    <xf numFmtId="0" fontId="6" fillId="0" borderId="0" xfId="0" applyFont="1"/>
    <xf numFmtId="0" fontId="7" fillId="0" borderId="7" xfId="0" applyFont="1" applyBorder="1" applyAlignment="1">
      <alignment horizontal="center" wrapText="1"/>
    </xf>
    <xf numFmtId="0" fontId="7" fillId="2" borderId="7" xfId="0" applyFont="1" applyFill="1" applyBorder="1" applyAlignment="1">
      <alignment horizontal="center" wrapText="1"/>
    </xf>
    <xf numFmtId="0" fontId="8" fillId="0" borderId="0" xfId="0" applyFont="1"/>
    <xf numFmtId="43" fontId="8" fillId="0" borderId="6" xfId="1" applyFont="1" applyFill="1" applyBorder="1"/>
    <xf numFmtId="164" fontId="8" fillId="0" borderId="1" xfId="1" applyNumberFormat="1" applyFont="1" applyFill="1" applyBorder="1"/>
    <xf numFmtId="0" fontId="8" fillId="0" borderId="1" xfId="0" applyFont="1" applyFill="1" applyBorder="1" applyAlignment="1">
      <alignment horizontal="center" wrapText="1"/>
    </xf>
    <xf numFmtId="43" fontId="8" fillId="0" borderId="1" xfId="1" applyFont="1" applyFill="1" applyBorder="1"/>
    <xf numFmtId="43" fontId="8" fillId="0" borderId="1" xfId="1" applyFont="1" applyBorder="1"/>
    <xf numFmtId="43" fontId="7" fillId="0" borderId="1" xfId="1" applyFont="1" applyBorder="1"/>
    <xf numFmtId="0" fontId="10" fillId="0" borderId="7" xfId="0" applyFont="1" applyBorder="1" applyAlignment="1">
      <alignment horizontal="center" wrapText="1"/>
    </xf>
    <xf numFmtId="43" fontId="8" fillId="0" borderId="7" xfId="1" applyFont="1" applyFill="1" applyBorder="1"/>
    <xf numFmtId="0" fontId="8" fillId="0" borderId="6" xfId="0" applyFont="1" applyFill="1" applyBorder="1" applyAlignment="1">
      <alignment horizontal="left" wrapText="1"/>
    </xf>
    <xf numFmtId="0" fontId="8" fillId="0" borderId="1" xfId="0" applyFont="1" applyFill="1" applyBorder="1" applyAlignment="1">
      <alignment horizontal="left" wrapText="1"/>
    </xf>
    <xf numFmtId="0" fontId="11" fillId="7" borderId="7" xfId="0" applyFont="1" applyFill="1" applyBorder="1" applyAlignment="1">
      <alignment horizontal="center" wrapText="1"/>
    </xf>
    <xf numFmtId="43" fontId="8" fillId="3" borderId="1" xfId="1" applyFont="1" applyFill="1" applyBorder="1"/>
    <xf numFmtId="0" fontId="11" fillId="0" borderId="7" xfId="0" applyFont="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horizontal="center" wrapText="1"/>
    </xf>
    <xf numFmtId="164" fontId="12" fillId="0" borderId="3" xfId="1" applyNumberFormat="1" applyFont="1" applyFill="1" applyBorder="1" applyAlignment="1">
      <alignment horizontal="center" vertical="center"/>
    </xf>
    <xf numFmtId="14" fontId="12" fillId="0" borderId="3" xfId="0" applyNumberFormat="1" applyFont="1" applyFill="1" applyBorder="1" applyAlignment="1">
      <alignment horizontal="center" vertical="center"/>
    </xf>
    <xf numFmtId="0" fontId="2" fillId="2" borderId="7" xfId="0" applyFont="1" applyFill="1" applyBorder="1" applyAlignment="1">
      <alignment horizontal="center" wrapText="1"/>
    </xf>
    <xf numFmtId="43" fontId="8" fillId="0" borderId="0" xfId="1" applyFont="1"/>
    <xf numFmtId="43" fontId="8" fillId="8" borderId="6" xfId="1" applyFont="1" applyFill="1" applyBorder="1"/>
    <xf numFmtId="43" fontId="8" fillId="8" borderId="1" xfId="1" applyFont="1" applyFill="1" applyBorder="1"/>
    <xf numFmtId="164" fontId="8" fillId="0" borderId="0" xfId="1" applyNumberFormat="1" applyFont="1"/>
    <xf numFmtId="43" fontId="8" fillId="8" borderId="6" xfId="1" applyFont="1" applyFill="1" applyBorder="1" applyAlignment="1">
      <alignment horizontal="center"/>
    </xf>
    <xf numFmtId="0" fontId="8" fillId="0" borderId="0" xfId="0" applyFont="1" applyFill="1" applyAlignment="1">
      <alignment wrapText="1"/>
    </xf>
    <xf numFmtId="0" fontId="8" fillId="0" borderId="0" xfId="0" applyFont="1" applyFill="1"/>
    <xf numFmtId="0" fontId="3" fillId="0" borderId="0" xfId="0" applyFont="1" applyFill="1" applyBorder="1" applyAlignment="1">
      <alignment horizontal="center"/>
    </xf>
    <xf numFmtId="43" fontId="8" fillId="0" borderId="0" xfId="0" applyNumberFormat="1" applyFont="1" applyFill="1" applyAlignment="1">
      <alignment wrapText="1"/>
    </xf>
    <xf numFmtId="0" fontId="8" fillId="0" borderId="0" xfId="0" applyFont="1" applyBorder="1"/>
    <xf numFmtId="43" fontId="8" fillId="0" borderId="11" xfId="1" applyFont="1" applyFill="1" applyBorder="1"/>
    <xf numFmtId="43" fontId="8" fillId="8" borderId="1" xfId="1" applyFont="1" applyFill="1" applyBorder="1" applyAlignment="1">
      <alignment horizontal="center"/>
    </xf>
    <xf numFmtId="43" fontId="12" fillId="0" borderId="1" xfId="1" applyFont="1" applyFill="1" applyBorder="1" applyAlignment="1">
      <alignment horizontal="right" vertical="center"/>
    </xf>
    <xf numFmtId="43" fontId="8" fillId="0" borderId="1" xfId="1" applyFont="1" applyFill="1" applyBorder="1" applyAlignment="1">
      <alignment horizontal="center"/>
    </xf>
    <xf numFmtId="43" fontId="8" fillId="0" borderId="6" xfId="1" applyFont="1" applyFill="1" applyBorder="1" applyAlignment="1">
      <alignment horizontal="center"/>
    </xf>
    <xf numFmtId="43" fontId="8" fillId="0" borderId="0" xfId="0" applyNumberFormat="1" applyFont="1"/>
    <xf numFmtId="164" fontId="8" fillId="0" borderId="7" xfId="1" applyNumberFormat="1" applyFont="1" applyFill="1" applyBorder="1"/>
    <xf numFmtId="0" fontId="8" fillId="0" borderId="7" xfId="0" applyFont="1" applyFill="1" applyBorder="1" applyAlignment="1">
      <alignment horizontal="right" wrapText="1"/>
    </xf>
    <xf numFmtId="43" fontId="8" fillId="8" borderId="11" xfId="1" applyFont="1" applyFill="1" applyBorder="1"/>
    <xf numFmtId="43" fontId="8" fillId="0" borderId="8" xfId="1" applyFont="1" applyFill="1" applyBorder="1"/>
    <xf numFmtId="43" fontId="8" fillId="8" borderId="7" xfId="1" applyFont="1" applyFill="1" applyBorder="1"/>
    <xf numFmtId="43" fontId="8" fillId="3" borderId="7" xfId="1" applyFont="1" applyFill="1" applyBorder="1"/>
    <xf numFmtId="0" fontId="8" fillId="0" borderId="0" xfId="0" applyFont="1" applyFill="1" applyAlignment="1"/>
    <xf numFmtId="14" fontId="8" fillId="0" borderId="6" xfId="0" applyNumberFormat="1" applyFont="1" applyFill="1" applyBorder="1" applyAlignment="1">
      <alignment horizontal="center" wrapText="1"/>
    </xf>
    <xf numFmtId="0" fontId="8" fillId="6" borderId="1" xfId="0" applyFont="1" applyFill="1" applyBorder="1" applyAlignment="1">
      <alignment horizontal="center" wrapText="1"/>
    </xf>
    <xf numFmtId="0" fontId="8" fillId="6" borderId="7" xfId="0" applyFont="1" applyFill="1" applyBorder="1" applyAlignment="1">
      <alignment horizontal="center" wrapText="1"/>
    </xf>
    <xf numFmtId="14" fontId="8" fillId="6" borderId="6" xfId="0" applyNumberFormat="1" applyFont="1" applyFill="1" applyBorder="1" applyAlignment="1">
      <alignment horizontal="center" wrapText="1"/>
    </xf>
    <xf numFmtId="0" fontId="13" fillId="0" borderId="0" xfId="0" applyFont="1" applyFill="1" applyAlignment="1"/>
    <xf numFmtId="164" fontId="8" fillId="0" borderId="1" xfId="1" applyNumberFormat="1" applyFont="1" applyFill="1" applyBorder="1" applyAlignment="1">
      <alignment horizontal="center"/>
    </xf>
    <xf numFmtId="0" fontId="12" fillId="0" borderId="1" xfId="0" applyFont="1" applyFill="1" applyBorder="1" applyAlignment="1">
      <alignment horizontal="left"/>
    </xf>
    <xf numFmtId="43" fontId="8" fillId="0" borderId="6" xfId="1" applyFont="1" applyFill="1" applyBorder="1" applyAlignment="1">
      <alignment horizontal="right" wrapText="1"/>
    </xf>
    <xf numFmtId="43" fontId="8" fillId="0" borderId="1" xfId="1" applyFont="1" applyFill="1" applyBorder="1" applyAlignment="1">
      <alignment horizontal="right" wrapText="1"/>
    </xf>
    <xf numFmtId="0" fontId="3" fillId="0" borderId="6" xfId="0" applyFont="1" applyFill="1" applyBorder="1" applyAlignment="1">
      <alignment horizontal="left" wrapText="1"/>
    </xf>
    <xf numFmtId="164" fontId="8" fillId="0" borderId="0" xfId="0" applyNumberFormat="1" applyFont="1"/>
    <xf numFmtId="14" fontId="12" fillId="0" borderId="1" xfId="1" applyNumberFormat="1" applyFont="1" applyFill="1" applyBorder="1" applyAlignment="1">
      <alignment horizontal="center" vertical="center"/>
    </xf>
    <xf numFmtId="43" fontId="8" fillId="3" borderId="11" xfId="1" applyFont="1" applyFill="1" applyBorder="1"/>
    <xf numFmtId="43" fontId="8" fillId="0" borderId="11" xfId="1" applyFont="1" applyFill="1" applyBorder="1" applyAlignment="1">
      <alignment horizontal="center"/>
    </xf>
    <xf numFmtId="43" fontId="8" fillId="0" borderId="8" xfId="1" applyFont="1" applyFill="1" applyBorder="1" applyAlignment="1">
      <alignment horizontal="center"/>
    </xf>
    <xf numFmtId="0" fontId="8" fillId="6" borderId="11" xfId="0" applyFont="1" applyFill="1" applyBorder="1" applyAlignment="1">
      <alignment horizontal="center" wrapText="1"/>
    </xf>
    <xf numFmtId="164" fontId="12" fillId="0" borderId="0" xfId="1" applyNumberFormat="1" applyFont="1" applyFill="1" applyBorder="1" applyAlignment="1">
      <alignment horizontal="center" vertical="center"/>
    </xf>
    <xf numFmtId="14" fontId="12" fillId="0" borderId="0" xfId="0" applyNumberFormat="1" applyFont="1" applyFill="1" applyBorder="1" applyAlignment="1">
      <alignment horizontal="center" vertical="center"/>
    </xf>
    <xf numFmtId="0" fontId="8" fillId="0" borderId="0" xfId="0" applyFont="1" applyFill="1" applyBorder="1" applyAlignment="1">
      <alignment horizontal="center" wrapText="1"/>
    </xf>
    <xf numFmtId="43" fontId="12" fillId="0" borderId="0" xfId="1" applyFont="1" applyFill="1" applyBorder="1" applyAlignment="1">
      <alignment horizontal="right" vertical="center"/>
    </xf>
    <xf numFmtId="0" fontId="8" fillId="0" borderId="0" xfId="0" applyFont="1" applyFill="1" applyBorder="1" applyAlignment="1">
      <alignment horizontal="left" wrapText="1"/>
    </xf>
    <xf numFmtId="43" fontId="8" fillId="0" borderId="0" xfId="1" applyFont="1" applyFill="1" applyBorder="1" applyAlignment="1">
      <alignment horizontal="center"/>
    </xf>
    <xf numFmtId="43" fontId="8" fillId="0" borderId="0" xfId="1" applyFont="1" applyFill="1" applyBorder="1"/>
    <xf numFmtId="0" fontId="8" fillId="0" borderId="0" xfId="0" applyFont="1" applyFill="1" applyBorder="1"/>
    <xf numFmtId="43" fontId="8" fillId="0" borderId="9" xfId="1" applyFont="1" applyFill="1" applyBorder="1"/>
    <xf numFmtId="164" fontId="8" fillId="3" borderId="11" xfId="1" applyNumberFormat="1" applyFont="1" applyFill="1" applyBorder="1"/>
    <xf numFmtId="164" fontId="8" fillId="3" borderId="7" xfId="1" applyNumberFormat="1" applyFont="1" applyFill="1" applyBorder="1"/>
    <xf numFmtId="0" fontId="8" fillId="0" borderId="11" xfId="0" applyFont="1" applyFill="1" applyBorder="1" applyAlignment="1">
      <alignment horizontal="left" wrapText="1"/>
    </xf>
    <xf numFmtId="0" fontId="8" fillId="4" borderId="0" xfId="0" applyFont="1" applyFill="1" applyBorder="1"/>
    <xf numFmtId="0" fontId="8" fillId="3" borderId="0" xfId="0" applyFont="1" applyFill="1" applyBorder="1"/>
    <xf numFmtId="43" fontId="8" fillId="0" borderId="7" xfId="1" applyFont="1" applyFill="1" applyBorder="1" applyAlignment="1">
      <alignment horizontal="center"/>
    </xf>
    <xf numFmtId="43" fontId="8" fillId="0" borderId="18" xfId="1" applyFont="1" applyFill="1" applyBorder="1"/>
    <xf numFmtId="0" fontId="13" fillId="0" borderId="0" xfId="0" applyFont="1"/>
    <xf numFmtId="0" fontId="15" fillId="0" borderId="0" xfId="0" applyFont="1" applyAlignment="1">
      <alignment horizontal="center"/>
    </xf>
    <xf numFmtId="0" fontId="16" fillId="0" borderId="0" xfId="0" applyFont="1" applyAlignment="1">
      <alignment horizontal="center"/>
    </xf>
    <xf numFmtId="43" fontId="8" fillId="10" borderId="1" xfId="1" applyFont="1" applyFill="1" applyBorder="1"/>
    <xf numFmtId="0" fontId="7" fillId="4" borderId="7" xfId="0" applyFont="1" applyFill="1" applyBorder="1" applyAlignment="1">
      <alignment horizontal="center" wrapText="1"/>
    </xf>
    <xf numFmtId="0" fontId="11" fillId="3" borderId="7" xfId="0" applyFont="1" applyFill="1" applyBorder="1" applyAlignment="1">
      <alignment horizontal="center" wrapText="1"/>
    </xf>
    <xf numFmtId="0" fontId="17" fillId="9" borderId="0" xfId="0" applyFont="1" applyFill="1" applyBorder="1" applyAlignment="1">
      <alignment horizontal="left"/>
    </xf>
    <xf numFmtId="164" fontId="8" fillId="0" borderId="1" xfId="1" applyNumberFormat="1" applyFont="1" applyBorder="1"/>
    <xf numFmtId="43" fontId="12" fillId="0" borderId="1" xfId="1" applyFont="1" applyFill="1" applyBorder="1" applyAlignment="1">
      <alignment horizontal="center" vertical="center"/>
    </xf>
    <xf numFmtId="43" fontId="8" fillId="3" borderId="1" xfId="1" applyFont="1" applyFill="1" applyBorder="1" applyAlignment="1">
      <alignment horizontal="right" wrapText="1"/>
    </xf>
    <xf numFmtId="164" fontId="12" fillId="0" borderId="18" xfId="1" applyNumberFormat="1" applyFont="1" applyFill="1" applyBorder="1" applyAlignment="1">
      <alignment horizontal="center" vertical="center"/>
    </xf>
    <xf numFmtId="14" fontId="12" fillId="0" borderId="18" xfId="0" applyNumberFormat="1" applyFont="1" applyFill="1" applyBorder="1" applyAlignment="1">
      <alignment horizontal="center" vertical="center"/>
    </xf>
    <xf numFmtId="0" fontId="8" fillId="0" borderId="18" xfId="0" applyFont="1" applyFill="1" applyBorder="1" applyAlignment="1">
      <alignment horizontal="center" wrapText="1"/>
    </xf>
    <xf numFmtId="43" fontId="12" fillId="0" borderId="18" xfId="1" applyFont="1" applyFill="1" applyBorder="1" applyAlignment="1">
      <alignment horizontal="right" vertical="center"/>
    </xf>
    <xf numFmtId="0" fontId="8" fillId="0" borderId="18" xfId="0" applyFont="1" applyFill="1" applyBorder="1" applyAlignment="1">
      <alignment horizontal="left" wrapText="1"/>
    </xf>
    <xf numFmtId="43" fontId="8" fillId="0" borderId="18" xfId="1" applyFont="1" applyFill="1" applyBorder="1" applyAlignment="1">
      <alignment horizontal="center"/>
    </xf>
    <xf numFmtId="43" fontId="8" fillId="0" borderId="7" xfId="1" applyFont="1" applyFill="1" applyBorder="1" applyAlignment="1">
      <alignment horizontal="right" wrapText="1"/>
    </xf>
    <xf numFmtId="43" fontId="8" fillId="0" borderId="8" xfId="1" applyFont="1" applyFill="1" applyBorder="1" applyAlignment="1">
      <alignment horizontal="right" wrapText="1"/>
    </xf>
    <xf numFmtId="14" fontId="12" fillId="0" borderId="10" xfId="0" applyNumberFormat="1" applyFont="1" applyFill="1" applyBorder="1" applyAlignment="1">
      <alignment horizontal="center" vertical="center"/>
    </xf>
    <xf numFmtId="0" fontId="8" fillId="0" borderId="10" xfId="0" applyFont="1" applyFill="1" applyBorder="1" applyAlignment="1">
      <alignment horizontal="center" wrapText="1"/>
    </xf>
    <xf numFmtId="43" fontId="8" fillId="11" borderId="10" xfId="1" applyFont="1" applyFill="1" applyBorder="1" applyAlignment="1">
      <alignment horizontal="center"/>
    </xf>
    <xf numFmtId="43" fontId="8" fillId="11" borderId="10" xfId="1" applyFont="1" applyFill="1" applyBorder="1"/>
    <xf numFmtId="43" fontId="8" fillId="0" borderId="10" xfId="1" applyFont="1" applyFill="1" applyBorder="1" applyAlignment="1">
      <alignment horizontal="right" wrapText="1"/>
    </xf>
    <xf numFmtId="43" fontId="8" fillId="11" borderId="9" xfId="1" applyFont="1" applyFill="1" applyBorder="1"/>
    <xf numFmtId="164" fontId="8" fillId="0" borderId="9" xfId="1" applyNumberFormat="1" applyFont="1" applyFill="1" applyBorder="1" applyAlignment="1">
      <alignment horizontal="center"/>
    </xf>
    <xf numFmtId="43" fontId="8" fillId="0" borderId="9" xfId="1" applyFont="1" applyFill="1" applyBorder="1" applyAlignment="1">
      <alignment horizontal="right" wrapText="1"/>
    </xf>
    <xf numFmtId="164" fontId="8" fillId="0" borderId="9" xfId="1" applyNumberFormat="1" applyFont="1" applyFill="1" applyBorder="1" applyAlignment="1">
      <alignment horizontal="right" wrapText="1"/>
    </xf>
    <xf numFmtId="164" fontId="8" fillId="0" borderId="1" xfId="1" applyNumberFormat="1" applyFont="1" applyFill="1" applyBorder="1" applyAlignment="1">
      <alignment horizontal="right" wrapText="1"/>
    </xf>
    <xf numFmtId="164" fontId="8" fillId="0" borderId="8" xfId="1" applyNumberFormat="1" applyFont="1" applyFill="1" applyBorder="1" applyAlignment="1">
      <alignment horizontal="right" wrapText="1"/>
    </xf>
    <xf numFmtId="43" fontId="8" fillId="0" borderId="9" xfId="1" applyFont="1" applyFill="1" applyBorder="1" applyAlignment="1">
      <alignment horizontal="center"/>
    </xf>
    <xf numFmtId="43" fontId="8" fillId="11" borderId="1" xfId="1" applyFont="1" applyFill="1" applyBorder="1"/>
    <xf numFmtId="43" fontId="8" fillId="11" borderId="8" xfId="1" applyFont="1" applyFill="1" applyBorder="1"/>
    <xf numFmtId="164" fontId="8" fillId="0" borderId="9" xfId="1" applyNumberFormat="1" applyFont="1" applyFill="1" applyBorder="1"/>
    <xf numFmtId="164" fontId="8" fillId="0" borderId="8" xfId="1" applyNumberFormat="1" applyFont="1" applyFill="1" applyBorder="1"/>
    <xf numFmtId="164" fontId="8" fillId="0" borderId="8" xfId="1" applyNumberFormat="1" applyFont="1" applyFill="1" applyBorder="1" applyAlignment="1">
      <alignment horizontal="center"/>
    </xf>
    <xf numFmtId="0" fontId="7" fillId="0" borderId="7" xfId="0" applyFont="1" applyFill="1" applyBorder="1" applyAlignment="1">
      <alignment horizontal="center" wrapText="1"/>
    </xf>
    <xf numFmtId="164" fontId="8" fillId="0" borderId="28" xfId="1" applyNumberFormat="1" applyFont="1" applyFill="1" applyBorder="1"/>
    <xf numFmtId="164" fontId="8" fillId="0" borderId="2" xfId="1" applyNumberFormat="1" applyFont="1" applyFill="1" applyBorder="1"/>
    <xf numFmtId="164" fontId="8" fillId="0" borderId="37" xfId="1" applyNumberFormat="1" applyFont="1" applyFill="1" applyBorder="1"/>
    <xf numFmtId="0" fontId="2" fillId="0" borderId="8" xfId="0" applyFont="1" applyBorder="1" applyAlignment="1">
      <alignment horizontal="center" wrapText="1"/>
    </xf>
    <xf numFmtId="164" fontId="18" fillId="0" borderId="12" xfId="1" applyNumberFormat="1" applyFont="1" applyFill="1" applyBorder="1" applyAlignment="1">
      <alignment horizontal="center" vertical="center"/>
    </xf>
    <xf numFmtId="0" fontId="12" fillId="0" borderId="6" xfId="0" applyFont="1" applyFill="1" applyBorder="1"/>
    <xf numFmtId="164" fontId="8" fillId="0" borderId="6" xfId="1" applyNumberFormat="1" applyFont="1" applyFill="1" applyBorder="1" applyAlignment="1">
      <alignment horizontal="right" wrapText="1"/>
    </xf>
    <xf numFmtId="14" fontId="12" fillId="0" borderId="7" xfId="1" applyNumberFormat="1" applyFont="1" applyFill="1" applyBorder="1" applyAlignment="1">
      <alignment vertical="center"/>
    </xf>
    <xf numFmtId="0" fontId="12" fillId="0" borderId="7" xfId="0" applyFont="1" applyFill="1" applyBorder="1"/>
    <xf numFmtId="164" fontId="8" fillId="0" borderId="11" xfId="1" applyNumberFormat="1" applyFont="1" applyFill="1" applyBorder="1"/>
    <xf numFmtId="43" fontId="8" fillId="10" borderId="11" xfId="1" applyFont="1" applyFill="1" applyBorder="1"/>
    <xf numFmtId="43" fontId="8" fillId="10" borderId="7" xfId="1" applyFont="1" applyFill="1" applyBorder="1"/>
    <xf numFmtId="164" fontId="8" fillId="0" borderId="11" xfId="1" applyNumberFormat="1" applyFont="1" applyBorder="1"/>
    <xf numFmtId="164" fontId="8" fillId="0" borderId="7" xfId="1" applyNumberFormat="1" applyFont="1" applyBorder="1"/>
    <xf numFmtId="0" fontId="8" fillId="0" borderId="7" xfId="0" applyFont="1" applyFill="1" applyBorder="1" applyAlignment="1">
      <alignment horizontal="center" wrapText="1"/>
    </xf>
    <xf numFmtId="14" fontId="12" fillId="0" borderId="1" xfId="0" applyNumberFormat="1" applyFont="1" applyFill="1" applyBorder="1" applyAlignment="1">
      <alignment horizontal="center" vertical="center"/>
    </xf>
    <xf numFmtId="164" fontId="12" fillId="0" borderId="1" xfId="1" applyNumberFormat="1" applyFont="1" applyFill="1" applyBorder="1" applyAlignment="1">
      <alignment horizontal="center" vertical="center"/>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3" borderId="0" xfId="0" applyFont="1" applyFill="1" applyAlignment="1">
      <alignment horizontal="left"/>
    </xf>
    <xf numFmtId="164" fontId="7" fillId="0" borderId="1" xfId="1" applyNumberFormat="1" applyFont="1" applyBorder="1"/>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164" fontId="8" fillId="0" borderId="7" xfId="1" applyNumberFormat="1" applyFont="1" applyFill="1" applyBorder="1" applyAlignment="1">
      <alignment horizontal="right"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11" borderId="6" xfId="0" applyFont="1" applyFill="1" applyBorder="1" applyAlignment="1">
      <alignment horizontal="center" wrapText="1"/>
    </xf>
    <xf numFmtId="43" fontId="8" fillId="11" borderId="7" xfId="1" applyFont="1" applyFill="1" applyBorder="1" applyAlignment="1">
      <alignment horizontal="right" wrapText="1"/>
    </xf>
    <xf numFmtId="14" fontId="12" fillId="0" borderId="1" xfId="1" applyNumberFormat="1" applyFont="1" applyFill="1" applyBorder="1" applyAlignment="1">
      <alignment vertical="center"/>
    </xf>
    <xf numFmtId="0" fontId="12" fillId="0" borderId="1" xfId="0" applyFont="1" applyFill="1" applyBorder="1"/>
    <xf numFmtId="43" fontId="8" fillId="11" borderId="1" xfId="1" applyFont="1" applyFill="1" applyBorder="1" applyAlignment="1">
      <alignment horizontal="right" wrapText="1"/>
    </xf>
    <xf numFmtId="0" fontId="8" fillId="11" borderId="1" xfId="0" applyFont="1" applyFill="1" applyBorder="1" applyAlignment="1">
      <alignment horizontal="center" wrapText="1"/>
    </xf>
    <xf numFmtId="43" fontId="8" fillId="8" borderId="9" xfId="1" applyFont="1" applyFill="1" applyBorder="1"/>
    <xf numFmtId="43" fontId="8" fillId="10" borderId="9" xfId="1" applyFont="1" applyFill="1" applyBorder="1"/>
    <xf numFmtId="164" fontId="8" fillId="0" borderId="9" xfId="1" applyNumberFormat="1" applyFont="1" applyBorder="1"/>
    <xf numFmtId="164" fontId="8" fillId="0" borderId="8" xfId="1" applyNumberFormat="1" applyFont="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64" fontId="8" fillId="11" borderId="6" xfId="1" applyNumberFormat="1" applyFont="1" applyFill="1" applyBorder="1" applyAlignment="1">
      <alignment horizontal="right" wrapText="1"/>
    </xf>
    <xf numFmtId="0" fontId="8" fillId="11" borderId="7" xfId="0" applyFont="1" applyFill="1" applyBorder="1" applyAlignment="1">
      <alignment horizontal="righ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0" borderId="6"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64" fontId="8" fillId="11" borderId="9" xfId="1" applyNumberFormat="1" applyFont="1" applyFill="1" applyBorder="1" applyAlignment="1">
      <alignment horizontal="right" wrapText="1"/>
    </xf>
    <xf numFmtId="164" fontId="8" fillId="11" borderId="1" xfId="1" applyNumberFormat="1" applyFont="1" applyFill="1" applyBorder="1" applyAlignment="1">
      <alignment horizontal="right" wrapText="1"/>
    </xf>
    <xf numFmtId="164" fontId="8" fillId="11" borderId="8" xfId="1" applyNumberFormat="1" applyFont="1" applyFill="1" applyBorder="1" applyAlignment="1">
      <alignment horizontal="right" wrapText="1"/>
    </xf>
    <xf numFmtId="164" fontId="9" fillId="4" borderId="26" xfId="1" applyNumberFormat="1" applyFont="1" applyFill="1" applyBorder="1" applyAlignment="1">
      <alignment horizontal="center"/>
    </xf>
    <xf numFmtId="0" fontId="8" fillId="6" borderId="5" xfId="0" applyFont="1" applyFill="1" applyBorder="1" applyAlignment="1">
      <alignment horizontal="center" wrapText="1"/>
    </xf>
    <xf numFmtId="14" fontId="12" fillId="0" borderId="9" xfId="0"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4" fillId="0" borderId="1" xfId="0" applyFont="1" applyFill="1" applyBorder="1"/>
    <xf numFmtId="164" fontId="8" fillId="11" borderId="11" xfId="1" applyNumberFormat="1" applyFont="1" applyFill="1" applyBorder="1" applyAlignment="1">
      <alignment horizontal="right" wrapText="1"/>
    </xf>
    <xf numFmtId="0" fontId="9" fillId="0" borderId="1" xfId="0" applyFont="1" applyFill="1" applyBorder="1" applyAlignment="1">
      <alignment horizontal="center" wrapText="1"/>
    </xf>
    <xf numFmtId="0" fontId="9" fillId="0" borderId="8" xfId="0" applyFont="1" applyFill="1" applyBorder="1" applyAlignment="1">
      <alignment horizontal="center" wrapText="1"/>
    </xf>
    <xf numFmtId="164" fontId="8" fillId="0" borderId="11" xfId="1" applyNumberFormat="1" applyFont="1" applyFill="1" applyBorder="1" applyAlignment="1">
      <alignment horizontal="right" wrapText="1"/>
    </xf>
    <xf numFmtId="43" fontId="8" fillId="0" borderId="11" xfId="1" applyFont="1" applyFill="1" applyBorder="1" applyAlignment="1">
      <alignment horizontal="right" wrapText="1"/>
    </xf>
    <xf numFmtId="0" fontId="8" fillId="0" borderId="10" xfId="0" applyFont="1" applyFill="1" applyBorder="1" applyAlignment="1">
      <alignment horizontal="left" wrapText="1"/>
    </xf>
    <xf numFmtId="164" fontId="8" fillId="11" borderId="10" xfId="1" applyNumberFormat="1" applyFont="1" applyFill="1" applyBorder="1" applyAlignment="1">
      <alignment horizontal="right" wrapText="1"/>
    </xf>
    <xf numFmtId="43" fontId="8" fillId="0" borderId="10" xfId="1" applyFont="1" applyFill="1" applyBorder="1"/>
    <xf numFmtId="164" fontId="8" fillId="0" borderId="10" xfId="1" applyNumberFormat="1" applyFont="1" applyFill="1" applyBorder="1"/>
    <xf numFmtId="164" fontId="8" fillId="0" borderId="40" xfId="1" applyNumberFormat="1" applyFont="1" applyFill="1" applyBorder="1"/>
    <xf numFmtId="164" fontId="9" fillId="4" borderId="22" xfId="1" applyNumberFormat="1" applyFont="1" applyFill="1" applyBorder="1" applyAlignment="1">
      <alignment horizontal="center"/>
    </xf>
    <xf numFmtId="0" fontId="8" fillId="0" borderId="10" xfId="0" quotePrefix="1" applyFont="1" applyFill="1" applyBorder="1" applyAlignment="1">
      <alignment horizontal="left" wrapText="1"/>
    </xf>
    <xf numFmtId="164" fontId="8" fillId="3" borderId="8" xfId="1" applyNumberFormat="1" applyFont="1" applyFill="1" applyBorder="1" applyAlignment="1">
      <alignment horizontal="right" wrapText="1"/>
    </xf>
    <xf numFmtId="43" fontId="8" fillId="3" borderId="8" xfId="1" applyFont="1" applyFill="1" applyBorder="1" applyAlignment="1">
      <alignment horizontal="right" wrapText="1"/>
    </xf>
    <xf numFmtId="43" fontId="8" fillId="3" borderId="10" xfId="1" applyFont="1" applyFill="1" applyBorder="1" applyAlignment="1">
      <alignment horizontal="right" wrapText="1"/>
    </xf>
    <xf numFmtId="164" fontId="8" fillId="11" borderId="42" xfId="1" applyNumberFormat="1" applyFont="1" applyFill="1" applyBorder="1" applyAlignment="1">
      <alignment horizontal="right" wrapText="1"/>
    </xf>
    <xf numFmtId="164" fontId="8" fillId="11" borderId="37" xfId="1" applyNumberFormat="1" applyFont="1" applyFill="1" applyBorder="1" applyAlignment="1">
      <alignment horizontal="right" wrapText="1"/>
    </xf>
    <xf numFmtId="0" fontId="8" fillId="0" borderId="40" xfId="0" applyFont="1" applyFill="1" applyBorder="1" applyAlignment="1">
      <alignment horizontal="center" wrapText="1"/>
    </xf>
    <xf numFmtId="0" fontId="8" fillId="0" borderId="33" xfId="0" applyFont="1" applyFill="1" applyBorder="1" applyAlignment="1">
      <alignment horizontal="center" wrapText="1"/>
    </xf>
    <xf numFmtId="0" fontId="8" fillId="6" borderId="35" xfId="0" applyFont="1" applyFill="1" applyBorder="1" applyAlignment="1">
      <alignment horizontal="center" wrapText="1"/>
    </xf>
    <xf numFmtId="0" fontId="8" fillId="6" borderId="2" xfId="0" applyFont="1" applyFill="1" applyBorder="1" applyAlignment="1">
      <alignment horizontal="center" wrapText="1"/>
    </xf>
    <xf numFmtId="43" fontId="8" fillId="0" borderId="28" xfId="1" applyFont="1" applyFill="1" applyBorder="1" applyAlignment="1">
      <alignment horizontal="right" wrapText="1"/>
    </xf>
    <xf numFmtId="0" fontId="8" fillId="6" borderId="28" xfId="0" applyFont="1" applyFill="1" applyBorder="1" applyAlignment="1">
      <alignment horizontal="center" wrapText="1"/>
    </xf>
    <xf numFmtId="164" fontId="8" fillId="11" borderId="40" xfId="1" applyNumberFormat="1" applyFont="1" applyFill="1" applyBorder="1" applyAlignment="1">
      <alignment horizontal="right" wrapText="1"/>
    </xf>
    <xf numFmtId="43" fontId="8" fillId="0" borderId="36" xfId="1" applyFont="1" applyFill="1" applyBorder="1" applyAlignment="1">
      <alignment horizontal="center"/>
    </xf>
    <xf numFmtId="43" fontId="8" fillId="0" borderId="38" xfId="1" applyFont="1" applyFill="1" applyBorder="1" applyAlignment="1">
      <alignment horizontal="center"/>
    </xf>
    <xf numFmtId="43" fontId="8" fillId="0" borderId="3" xfId="1" applyFont="1" applyFill="1" applyBorder="1" applyAlignment="1">
      <alignment horizontal="center"/>
    </xf>
    <xf numFmtId="43" fontId="8" fillId="0" borderId="41" xfId="1" applyFont="1" applyFill="1" applyBorder="1" applyAlignment="1">
      <alignment horizontal="center"/>
    </xf>
    <xf numFmtId="164" fontId="8" fillId="0" borderId="11" xfId="1" applyNumberFormat="1" applyFont="1" applyFill="1" applyBorder="1" applyAlignment="1">
      <alignment horizontal="center"/>
    </xf>
    <xf numFmtId="43" fontId="8" fillId="11" borderId="11" xfId="1" applyFont="1" applyFill="1" applyBorder="1"/>
    <xf numFmtId="164" fontId="8" fillId="0" borderId="42" xfId="1" applyNumberFormat="1" applyFont="1" applyFill="1" applyBorder="1"/>
    <xf numFmtId="164" fontId="12" fillId="5" borderId="41" xfId="1" applyNumberFormat="1" applyFont="1" applyFill="1" applyBorder="1" applyAlignment="1">
      <alignment horizontal="center" vertical="center"/>
    </xf>
    <xf numFmtId="14" fontId="12" fillId="0" borderId="9" xfId="0" applyNumberFormat="1" applyFont="1" applyFill="1" applyBorder="1" applyAlignment="1">
      <alignment horizontal="center" vertical="center"/>
    </xf>
    <xf numFmtId="164" fontId="9" fillId="4" borderId="26" xfId="1" applyNumberFormat="1" applyFont="1" applyFill="1" applyBorder="1" applyAlignment="1">
      <alignment horizontal="center"/>
    </xf>
    <xf numFmtId="43" fontId="8" fillId="6" borderId="9" xfId="1" applyFont="1" applyFill="1" applyBorder="1" applyAlignment="1">
      <alignment horizontal="center"/>
    </xf>
    <xf numFmtId="164" fontId="8" fillId="11" borderId="10" xfId="1" applyNumberFormat="1" applyFont="1" applyFill="1" applyBorder="1" applyAlignment="1">
      <alignment horizontal="center"/>
    </xf>
    <xf numFmtId="164" fontId="8" fillId="11" borderId="10" xfId="1" applyNumberFormat="1" applyFont="1" applyFill="1" applyBorder="1"/>
    <xf numFmtId="0" fontId="9" fillId="0"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12" fillId="11" borderId="0" xfId="1" applyNumberFormat="1" applyFont="1" applyFill="1" applyBorder="1" applyAlignment="1">
      <alignment horizontal="center" vertical="center"/>
    </xf>
    <xf numFmtId="14" fontId="12" fillId="11" borderId="0" xfId="0" applyNumberFormat="1" applyFont="1" applyFill="1" applyBorder="1" applyAlignment="1">
      <alignment horizontal="center" vertical="center"/>
    </xf>
    <xf numFmtId="0" fontId="8" fillId="11" borderId="0" xfId="0" applyFont="1" applyFill="1" applyBorder="1" applyAlignment="1">
      <alignment horizontal="center" wrapText="1"/>
    </xf>
    <xf numFmtId="43" fontId="12" fillId="11" borderId="0" xfId="1" applyFont="1" applyFill="1" applyBorder="1" applyAlignment="1">
      <alignment horizontal="right" vertical="center"/>
    </xf>
    <xf numFmtId="0" fontId="8" fillId="11" borderId="0" xfId="0" applyFont="1" applyFill="1" applyBorder="1" applyAlignment="1">
      <alignment horizontal="left" wrapText="1"/>
    </xf>
    <xf numFmtId="43" fontId="8" fillId="11" borderId="0" xfId="1" applyFont="1" applyFill="1" applyBorder="1" applyAlignment="1">
      <alignment horizontal="center"/>
    </xf>
    <xf numFmtId="43" fontId="8" fillId="11" borderId="0" xfId="1" applyFont="1" applyFill="1" applyBorder="1"/>
    <xf numFmtId="0" fontId="8" fillId="11" borderId="0" xfId="0" applyFont="1" applyFill="1" applyBorder="1"/>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64" fontId="9" fillId="4" borderId="26"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6" xfId="0" applyFont="1" applyFill="1" applyBorder="1" applyAlignment="1">
      <alignment horizontal="center" wrapText="1"/>
    </xf>
    <xf numFmtId="0" fontId="19" fillId="0" borderId="9" xfId="0" applyFont="1" applyFill="1" applyBorder="1" applyAlignment="1">
      <alignment horizontal="left" wrapText="1"/>
    </xf>
    <xf numFmtId="43" fontId="8" fillId="3" borderId="6" xfId="1" applyFont="1" applyFill="1" applyBorder="1" applyAlignment="1">
      <alignment horizontal="right" wrapText="1"/>
    </xf>
    <xf numFmtId="0" fontId="8" fillId="11" borderId="9" xfId="0" applyFont="1" applyFill="1" applyBorder="1" applyAlignment="1">
      <alignment horizontal="center" wrapText="1"/>
    </xf>
    <xf numFmtId="0" fontId="8" fillId="11" borderId="8" xfId="0" applyFont="1" applyFill="1" applyBorder="1" applyAlignment="1">
      <alignment horizontal="center" wrapText="1"/>
    </xf>
    <xf numFmtId="0" fontId="8" fillId="11" borderId="10" xfId="0" applyFont="1" applyFill="1" applyBorder="1" applyAlignment="1">
      <alignment horizontal="center" wrapText="1"/>
    </xf>
    <xf numFmtId="0" fontId="8" fillId="11" borderId="5" xfId="0" applyFont="1" applyFill="1" applyBorder="1" applyAlignment="1">
      <alignment horizontal="center" wrapText="1"/>
    </xf>
    <xf numFmtId="0" fontId="8" fillId="11" borderId="7" xfId="0" applyFont="1" applyFill="1" applyBorder="1" applyAlignment="1">
      <alignment horizontal="center" wrapText="1"/>
    </xf>
    <xf numFmtId="43" fontId="8" fillId="0" borderId="1" xfId="1" applyFont="1" applyFill="1" applyBorder="1" applyAlignment="1">
      <alignment horizontal="center" wrapText="1"/>
    </xf>
    <xf numFmtId="43" fontId="8" fillId="0" borderId="7" xfId="1"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64" fontId="9" fillId="0" borderId="0" xfId="1" applyNumberFormat="1" applyFont="1"/>
    <xf numFmtId="164" fontId="8" fillId="0" borderId="1" xfId="1" applyNumberFormat="1" applyFont="1" applyFill="1" applyBorder="1" applyAlignment="1">
      <alignment horizontal="center" wrapText="1"/>
    </xf>
    <xf numFmtId="43" fontId="8" fillId="2" borderId="1" xfId="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left" wrapText="1"/>
    </xf>
    <xf numFmtId="0" fontId="12" fillId="0" borderId="1"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43" fontId="8" fillId="0" borderId="36" xfId="1" applyFont="1" applyFill="1" applyBorder="1"/>
    <xf numFmtId="43" fontId="8" fillId="0" borderId="3" xfId="1" applyFont="1" applyFill="1" applyBorder="1"/>
    <xf numFmtId="43" fontId="8" fillId="0" borderId="38" xfId="1" applyFont="1" applyFill="1" applyBorder="1"/>
    <xf numFmtId="0" fontId="9" fillId="0" borderId="5"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left" wrapText="1"/>
    </xf>
    <xf numFmtId="0" fontId="8" fillId="6" borderId="6" xfId="0" applyFont="1" applyFill="1" applyBorder="1" applyAlignment="1">
      <alignment horizontal="center" wrapText="1"/>
    </xf>
    <xf numFmtId="164" fontId="13" fillId="0" borderId="1" xfId="1" applyNumberFormat="1" applyFont="1" applyFill="1" applyBorder="1" applyAlignment="1">
      <alignment horizontal="center" wrapText="1"/>
    </xf>
    <xf numFmtId="43" fontId="13" fillId="0" borderId="6" xfId="1" applyFont="1" applyFill="1" applyBorder="1" applyAlignment="1">
      <alignment horizontal="right" wrapText="1"/>
    </xf>
    <xf numFmtId="0" fontId="9" fillId="0" borderId="7" xfId="0" applyFont="1" applyFill="1" applyBorder="1" applyAlignment="1">
      <alignment horizontal="center" wrapText="1"/>
    </xf>
    <xf numFmtId="43" fontId="12" fillId="3" borderId="1" xfId="1" applyFont="1" applyFill="1" applyBorder="1"/>
    <xf numFmtId="43" fontId="12" fillId="0" borderId="1" xfId="1" applyFont="1" applyFill="1" applyBorder="1"/>
    <xf numFmtId="43" fontId="12" fillId="3" borderId="7" xfId="1" applyFont="1" applyFill="1" applyBorder="1"/>
    <xf numFmtId="43" fontId="12" fillId="3" borderId="6" xfId="1" applyFont="1" applyFill="1" applyBorder="1"/>
    <xf numFmtId="164" fontId="8" fillId="11" borderId="7" xfId="1" applyNumberFormat="1" applyFont="1" applyFill="1" applyBorder="1" applyAlignment="1">
      <alignment horizontal="right" wrapText="1"/>
    </xf>
    <xf numFmtId="0" fontId="8" fillId="0" borderId="8" xfId="0" applyFont="1" applyFill="1" applyBorder="1" applyAlignment="1">
      <alignment wrapText="1"/>
    </xf>
    <xf numFmtId="43" fontId="8" fillId="11" borderId="6" xfId="1" applyFont="1" applyFill="1" applyBorder="1"/>
    <xf numFmtId="164" fontId="8" fillId="0" borderId="6" xfId="1" applyNumberFormat="1" applyFont="1" applyFill="1" applyBorder="1"/>
    <xf numFmtId="164" fontId="8" fillId="0" borderId="6" xfId="1" applyNumberFormat="1" applyFont="1" applyFill="1" applyBorder="1" applyAlignment="1">
      <alignment horizontal="center"/>
    </xf>
    <xf numFmtId="43" fontId="8" fillId="11" borderId="7" xfId="1" applyFont="1" applyFill="1" applyBorder="1"/>
    <xf numFmtId="164" fontId="8" fillId="0" borderId="7" xfId="1" applyNumberFormat="1" applyFont="1" applyFill="1" applyBorder="1" applyAlignment="1">
      <alignment horizontal="center"/>
    </xf>
    <xf numFmtId="43" fontId="8" fillId="0" borderId="6" xfId="1" applyFont="1" applyFill="1" applyBorder="1" applyAlignment="1">
      <alignment horizontal="center" wrapText="1"/>
    </xf>
    <xf numFmtId="164" fontId="8" fillId="0" borderId="33" xfId="1" applyNumberFormat="1" applyFont="1" applyFill="1" applyBorder="1"/>
    <xf numFmtId="164" fontId="8" fillId="0" borderId="23"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0" fontId="8" fillId="0" borderId="9"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3" borderId="7" xfId="1" applyNumberFormat="1" applyFont="1" applyFill="1" applyBorder="1" applyAlignment="1">
      <alignment horizontal="right" wrapText="1"/>
    </xf>
    <xf numFmtId="0" fontId="8" fillId="0" borderId="9"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0" fontId="8" fillId="6" borderId="6"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14" fontId="12" fillId="0" borderId="48" xfId="0" applyNumberFormat="1" applyFont="1" applyFill="1" applyBorder="1" applyAlignment="1">
      <alignment horizontal="center" vertical="center"/>
    </xf>
    <xf numFmtId="0" fontId="12" fillId="3" borderId="1" xfId="0" applyFont="1" applyFill="1" applyBorder="1"/>
    <xf numFmtId="0" fontId="12" fillId="3" borderId="7" xfId="0" applyFont="1" applyFill="1" applyBorder="1"/>
    <xf numFmtId="43" fontId="12" fillId="0" borderId="7" xfId="1" applyFont="1" applyFill="1" applyBorder="1"/>
    <xf numFmtId="164" fontId="12" fillId="0" borderId="6" xfId="1" applyNumberFormat="1" applyFont="1" applyFill="1" applyBorder="1"/>
    <xf numFmtId="164" fontId="12" fillId="0" borderId="1" xfId="1" applyNumberFormat="1" applyFont="1" applyFill="1" applyBorder="1"/>
    <xf numFmtId="164" fontId="12" fillId="3" borderId="7" xfId="1" applyNumberFormat="1" applyFont="1" applyFill="1" applyBorder="1"/>
    <xf numFmtId="164" fontId="8" fillId="0" borderId="9" xfId="1" applyNumberFormat="1" applyFont="1" applyFill="1" applyBorder="1" applyAlignment="1">
      <alignment horizontal="center" wrapText="1"/>
    </xf>
    <xf numFmtId="164" fontId="8" fillId="0" borderId="7" xfId="1" applyNumberFormat="1" applyFont="1" applyFill="1" applyBorder="1" applyAlignment="1">
      <alignment horizontal="center" wrapText="1"/>
    </xf>
    <xf numFmtId="164" fontId="8" fillId="0" borderId="5" xfId="1" applyNumberFormat="1" applyFont="1" applyFill="1" applyBorder="1" applyAlignment="1">
      <alignment horizontal="center" wrapText="1"/>
    </xf>
    <xf numFmtId="43" fontId="13" fillId="0" borderId="9" xfId="1" applyFont="1" applyFill="1" applyBorder="1" applyAlignment="1">
      <alignment horizontal="center"/>
    </xf>
    <xf numFmtId="164" fontId="13" fillId="0" borderId="9"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9" xfId="0" applyFont="1" applyFill="1" applyBorder="1" applyAlignment="1">
      <alignment horizontal="center" wrapText="1"/>
    </xf>
    <xf numFmtId="0" fontId="8" fillId="0" borderId="9" xfId="0" applyFont="1" applyFill="1" applyBorder="1" applyAlignment="1">
      <alignment horizontal="left" wrapText="1"/>
    </xf>
    <xf numFmtId="0" fontId="8" fillId="0" borderId="8" xfId="0" applyFont="1" applyFill="1" applyBorder="1" applyAlignment="1">
      <alignment horizontal="left" wrapText="1"/>
    </xf>
    <xf numFmtId="0" fontId="8" fillId="0" borderId="4" xfId="0" applyFont="1" applyFill="1" applyBorder="1" applyAlignment="1">
      <alignment horizontal="center" wrapText="1"/>
    </xf>
    <xf numFmtId="164" fontId="9" fillId="4" borderId="1" xfId="1" applyNumberFormat="1" applyFont="1" applyFill="1" applyBorder="1"/>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7"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7" xfId="0" applyFont="1" applyFill="1" applyBorder="1" applyAlignment="1">
      <alignment horizontal="center" wrapText="1"/>
    </xf>
    <xf numFmtId="164" fontId="8" fillId="3" borderId="1" xfId="1" applyNumberFormat="1" applyFont="1" applyFill="1" applyBorder="1" applyAlignment="1">
      <alignment horizontal="right" wrapText="1"/>
    </xf>
    <xf numFmtId="164" fontId="8" fillId="11" borderId="5" xfId="1" applyNumberFormat="1" applyFont="1" applyFill="1" applyBorder="1" applyAlignment="1">
      <alignment horizontal="right" wrapText="1"/>
    </xf>
    <xf numFmtId="164" fontId="8" fillId="11" borderId="2" xfId="1" applyNumberFormat="1" applyFont="1" applyFill="1" applyBorder="1" applyAlignment="1">
      <alignment horizontal="right" wrapText="1"/>
    </xf>
    <xf numFmtId="43" fontId="8" fillId="0" borderId="17" xfId="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0" fontId="8" fillId="0" borderId="6" xfId="0" applyFont="1" applyFill="1" applyBorder="1" applyAlignment="1">
      <alignment horizontal="center" wrapText="1"/>
    </xf>
    <xf numFmtId="164" fontId="8" fillId="11" borderId="1" xfId="1" applyNumberFormat="1" applyFont="1" applyFill="1" applyBorder="1" applyAlignment="1">
      <alignment horizontal="center" wrapText="1"/>
    </xf>
    <xf numFmtId="0" fontId="9" fillId="0" borderId="8" xfId="0" applyFont="1" applyFill="1" applyBorder="1" applyAlignment="1">
      <alignment horizontal="left" wrapText="1"/>
    </xf>
    <xf numFmtId="0" fontId="9" fillId="0" borderId="1" xfId="0" applyFont="1" applyFill="1" applyBorder="1" applyAlignment="1">
      <alignment horizontal="left"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7" xfId="0" applyFont="1" applyFill="1" applyBorder="1" applyAlignment="1">
      <alignment horizontal="center" wrapText="1"/>
    </xf>
    <xf numFmtId="164" fontId="9" fillId="13" borderId="27"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14" fontId="12" fillId="0" borderId="9" xfId="0" applyNumberFormat="1" applyFont="1" applyFill="1" applyBorder="1" applyAlignment="1">
      <alignment vertical="center"/>
    </xf>
    <xf numFmtId="14" fontId="12" fillId="0" borderId="5" xfId="0" applyNumberFormat="1" applyFont="1" applyFill="1" applyBorder="1" applyAlignment="1">
      <alignment vertical="center"/>
    </xf>
    <xf numFmtId="14" fontId="12" fillId="0" borderId="8" xfId="0" applyNumberFormat="1" applyFont="1" applyFill="1" applyBorder="1" applyAlignment="1">
      <alignment vertical="center"/>
    </xf>
    <xf numFmtId="14" fontId="12" fillId="0" borderId="1" xfId="0" applyNumberFormat="1" applyFont="1" applyFill="1" applyBorder="1" applyAlignment="1">
      <alignment vertical="center"/>
    </xf>
    <xf numFmtId="14" fontId="12" fillId="0" borderId="7" xfId="0" applyNumberFormat="1" applyFont="1" applyFill="1" applyBorder="1" applyAlignment="1">
      <alignment vertical="center"/>
    </xf>
    <xf numFmtId="164" fontId="12" fillId="0" borderId="7" xfId="1" applyNumberFormat="1" applyFont="1" applyFill="1" applyBorder="1"/>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18" fillId="12" borderId="15" xfId="1" applyNumberFormat="1" applyFont="1" applyFill="1" applyBorder="1" applyAlignment="1">
      <alignment horizontal="center" vertical="center"/>
    </xf>
    <xf numFmtId="0" fontId="20" fillId="6" borderId="8" xfId="0" applyFont="1" applyFill="1" applyBorder="1" applyAlignment="1">
      <alignment horizontal="center" wrapText="1"/>
    </xf>
    <xf numFmtId="43" fontId="12" fillId="0" borderId="6" xfId="1" applyFont="1" applyFill="1" applyBorder="1"/>
    <xf numFmtId="0" fontId="8" fillId="0" borderId="5" xfId="0" applyFont="1" applyFill="1" applyBorder="1" applyAlignment="1">
      <alignment horizontal="left" wrapText="1"/>
    </xf>
    <xf numFmtId="43" fontId="8" fillId="0" borderId="5" xfId="1" applyFont="1" applyFill="1" applyBorder="1" applyAlignment="1">
      <alignment horizontal="right" wrapText="1"/>
    </xf>
    <xf numFmtId="0" fontId="20" fillId="6" borderId="1" xfId="0" applyFont="1" applyFill="1" applyBorder="1" applyAlignment="1">
      <alignment horizontal="center" wrapText="1"/>
    </xf>
    <xf numFmtId="164" fontId="8" fillId="0" borderId="49" xfId="1" applyNumberFormat="1" applyFont="1" applyFill="1" applyBorder="1"/>
    <xf numFmtId="43" fontId="8" fillId="0" borderId="13" xfId="1" applyFont="1" applyFill="1" applyBorder="1"/>
    <xf numFmtId="43" fontId="8" fillId="0" borderId="12" xfId="1" applyFont="1" applyFill="1" applyBorder="1"/>
    <xf numFmtId="164" fontId="8" fillId="0" borderId="25" xfId="1" applyNumberFormat="1" applyFont="1" applyFill="1" applyBorder="1"/>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0" fontId="8" fillId="6" borderId="8"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4" fontId="12" fillId="0" borderId="7" xfId="1" applyNumberFormat="1" applyFont="1" applyFill="1" applyBorder="1" applyAlignment="1">
      <alignment horizontal="center" vertical="center"/>
    </xf>
    <xf numFmtId="43" fontId="8" fillId="3" borderId="9" xfId="1" applyFont="1" applyFill="1" applyBorder="1"/>
    <xf numFmtId="43" fontId="8" fillId="3" borderId="8" xfId="1" applyFont="1" applyFill="1" applyBorder="1"/>
    <xf numFmtId="43" fontId="8" fillId="0" borderId="5" xfId="1" applyFont="1" applyFill="1" applyBorder="1"/>
    <xf numFmtId="164" fontId="9" fillId="0" borderId="44" xfId="0" applyNumberFormat="1" applyFont="1" applyFill="1" applyBorder="1" applyAlignment="1"/>
    <xf numFmtId="0" fontId="9" fillId="0" borderId="43" xfId="0" applyFont="1" applyFill="1" applyBorder="1" applyAlignment="1"/>
    <xf numFmtId="0" fontId="12" fillId="6" borderId="8" xfId="0" applyFont="1" applyFill="1" applyBorder="1" applyAlignment="1">
      <alignment horizontal="center" wrapText="1"/>
    </xf>
    <xf numFmtId="43" fontId="8" fillId="0" borderId="5" xfId="1" applyFont="1" applyFill="1" applyBorder="1" applyAlignment="1">
      <alignment horizontal="center"/>
    </xf>
    <xf numFmtId="43" fontId="8" fillId="11" borderId="5" xfId="1" applyFont="1" applyFill="1" applyBorder="1"/>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6" xfId="0" applyFont="1" applyFill="1" applyBorder="1" applyAlignment="1">
      <alignment horizontal="center" wrapText="1"/>
    </xf>
    <xf numFmtId="0" fontId="8" fillId="6"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12" fillId="6" borderId="1" xfId="0" applyFont="1" applyFill="1" applyBorder="1" applyAlignment="1">
      <alignment horizontal="center" wrapText="1"/>
    </xf>
    <xf numFmtId="0" fontId="8" fillId="0" borderId="9" xfId="0" applyFont="1" applyFill="1" applyBorder="1" applyAlignment="1">
      <alignment horizontal="center" wrapText="1"/>
    </xf>
    <xf numFmtId="14" fontId="12" fillId="0" borderId="6" xfId="1" applyNumberFormat="1" applyFont="1" applyFill="1" applyBorder="1" applyAlignment="1">
      <alignment horizontal="center" vertical="center"/>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8" xfId="0" applyFont="1" applyFill="1" applyBorder="1" applyAlignment="1">
      <alignment horizontal="center" wrapText="1"/>
    </xf>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8" fillId="6" borderId="6" xfId="0" applyFont="1" applyFill="1" applyBorder="1" applyAlignment="1">
      <alignment horizontal="center" wrapText="1"/>
    </xf>
    <xf numFmtId="0" fontId="9" fillId="0" borderId="4" xfId="0" applyFont="1" applyFill="1" applyBorder="1" applyAlignment="1">
      <alignment horizontal="center" wrapText="1"/>
    </xf>
    <xf numFmtId="43" fontId="8" fillId="0" borderId="4" xfId="1" applyFont="1" applyFill="1" applyBorder="1" applyAlignment="1">
      <alignment horizontal="right" wrapText="1"/>
    </xf>
    <xf numFmtId="164" fontId="12" fillId="0" borderId="9" xfId="1" applyNumberFormat="1" applyFont="1" applyFill="1" applyBorder="1" applyAlignment="1"/>
    <xf numFmtId="164" fontId="12" fillId="0" borderId="1" xfId="1" applyNumberFormat="1" applyFont="1" applyFill="1" applyBorder="1" applyAlignment="1"/>
    <xf numFmtId="164" fontId="12" fillId="3" borderId="1" xfId="1" applyNumberFormat="1" applyFont="1" applyFill="1" applyBorder="1" applyAlignment="1"/>
    <xf numFmtId="164" fontId="12" fillId="0" borderId="5" xfId="1" applyNumberFormat="1" applyFont="1" applyFill="1" applyBorder="1" applyAlignment="1"/>
    <xf numFmtId="164" fontId="12" fillId="3" borderId="7" xfId="1" applyNumberFormat="1" applyFont="1" applyFill="1" applyBorder="1" applyAlignment="1"/>
    <xf numFmtId="0" fontId="8" fillId="0" borderId="28" xfId="0" applyFont="1" applyFill="1" applyBorder="1" applyAlignment="1">
      <alignment horizontal="center" wrapText="1"/>
    </xf>
    <xf numFmtId="0" fontId="8" fillId="0" borderId="2" xfId="0" applyFont="1" applyFill="1" applyBorder="1" applyAlignment="1">
      <alignment horizontal="center" wrapText="1"/>
    </xf>
    <xf numFmtId="0" fontId="8" fillId="0" borderId="32" xfId="0" applyFont="1" applyFill="1" applyBorder="1" applyAlignment="1">
      <alignment horizontal="center" wrapText="1"/>
    </xf>
    <xf numFmtId="0" fontId="8" fillId="0" borderId="50" xfId="0" applyFont="1" applyFill="1" applyBorder="1" applyAlignment="1">
      <alignment horizontal="center" wrapText="1"/>
    </xf>
    <xf numFmtId="43" fontId="8" fillId="0" borderId="24" xfId="1" applyFont="1" applyFill="1" applyBorder="1" applyAlignment="1">
      <alignment horizontal="center"/>
    </xf>
    <xf numFmtId="164" fontId="8" fillId="0" borderId="50" xfId="1" applyNumberFormat="1" applyFont="1" applyFill="1" applyBorder="1"/>
    <xf numFmtId="14" fontId="12" fillId="0" borderId="6" xfId="1" applyNumberFormat="1" applyFont="1" applyFill="1" applyBorder="1" applyAlignment="1">
      <alignment horizontal="center" vertical="center"/>
    </xf>
    <xf numFmtId="0" fontId="8" fillId="0" borderId="6" xfId="0" applyFont="1" applyFill="1" applyBorder="1" applyAlignment="1">
      <alignment horizontal="center" wrapText="1"/>
    </xf>
    <xf numFmtId="164" fontId="12" fillId="11" borderId="9" xfId="1" applyNumberFormat="1" applyFont="1" applyFill="1" applyBorder="1" applyAlignment="1"/>
    <xf numFmtId="164" fontId="12" fillId="11" borderId="1" xfId="1" applyNumberFormat="1" applyFont="1" applyFill="1" applyBorder="1" applyAlignment="1"/>
    <xf numFmtId="164" fontId="12" fillId="11" borderId="5" xfId="1" applyNumberFormat="1" applyFont="1" applyFill="1" applyBorder="1" applyAlignment="1"/>
    <xf numFmtId="164" fontId="12" fillId="11" borderId="7" xfId="1" applyNumberFormat="1" applyFont="1" applyFill="1" applyBorder="1" applyAlignment="1"/>
    <xf numFmtId="0" fontId="8" fillId="11" borderId="4" xfId="0" applyFont="1" applyFill="1" applyBorder="1" applyAlignment="1">
      <alignment horizontal="center" wrapText="1"/>
    </xf>
    <xf numFmtId="43" fontId="12" fillId="3" borderId="1" xfId="1" applyFont="1" applyFill="1" applyBorder="1" applyAlignment="1"/>
    <xf numFmtId="43" fontId="12" fillId="3" borderId="7" xfId="1" applyFont="1" applyFill="1" applyBorder="1" applyAlignment="1"/>
    <xf numFmtId="0" fontId="12" fillId="6" borderId="23" xfId="0" applyFont="1" applyFill="1" applyBorder="1" applyAlignment="1">
      <alignment horizontal="center" wrapText="1"/>
    </xf>
    <xf numFmtId="0" fontId="8" fillId="0" borderId="8" xfId="0" applyFont="1" applyFill="1" applyBorder="1" applyAlignment="1">
      <alignment horizontal="center" wrapText="1"/>
    </xf>
    <xf numFmtId="164" fontId="8" fillId="0" borderId="6" xfId="1" applyNumberFormat="1" applyFont="1" applyBorder="1"/>
    <xf numFmtId="0" fontId="8" fillId="0" borderId="8" xfId="0" applyFont="1" applyFill="1" applyBorder="1" applyAlignment="1">
      <alignment horizontal="center" wrapText="1"/>
    </xf>
    <xf numFmtId="0" fontId="13" fillId="0" borderId="9" xfId="0" applyFont="1" applyFill="1" applyBorder="1" applyAlignment="1">
      <alignment horizontal="center" wrapText="1"/>
    </xf>
    <xf numFmtId="0" fontId="13" fillId="0" borderId="1" xfId="0" applyFont="1" applyFill="1" applyBorder="1" applyAlignment="1">
      <alignment horizontal="center" wrapText="1"/>
    </xf>
    <xf numFmtId="0" fontId="13" fillId="0" borderId="7" xfId="0" applyFont="1" applyFill="1" applyBorder="1" applyAlignment="1">
      <alignment horizontal="center" wrapText="1"/>
    </xf>
    <xf numFmtId="164" fontId="8" fillId="10" borderId="9" xfId="1" applyNumberFormat="1" applyFont="1" applyFill="1" applyBorder="1" applyAlignment="1">
      <alignment horizontal="right" wrapText="1"/>
    </xf>
    <xf numFmtId="0" fontId="8" fillId="10" borderId="1" xfId="0" applyFont="1" applyFill="1" applyBorder="1" applyAlignment="1">
      <alignment horizontal="center" wrapText="1"/>
    </xf>
    <xf numFmtId="0" fontId="8" fillId="10" borderId="8" xfId="0" applyFont="1" applyFill="1" applyBorder="1" applyAlignment="1">
      <alignment horizontal="center" wrapText="1"/>
    </xf>
    <xf numFmtId="0" fontId="9" fillId="10" borderId="1" xfId="0" applyFont="1" applyFill="1" applyBorder="1" applyAlignment="1">
      <alignment horizontal="center" wrapText="1"/>
    </xf>
    <xf numFmtId="0" fontId="9" fillId="10" borderId="8" xfId="0" applyFont="1" applyFill="1" applyBorder="1" applyAlignment="1">
      <alignment horizontal="center" wrapText="1"/>
    </xf>
    <xf numFmtId="164" fontId="8" fillId="10" borderId="1" xfId="1" applyNumberFormat="1" applyFont="1" applyFill="1" applyBorder="1" applyAlignment="1">
      <alignment horizontal="right" wrapText="1"/>
    </xf>
    <xf numFmtId="164" fontId="8" fillId="10" borderId="8" xfId="1" applyNumberFormat="1" applyFont="1" applyFill="1" applyBorder="1" applyAlignment="1">
      <alignment horizontal="right" wrapText="1"/>
    </xf>
    <xf numFmtId="164" fontId="3" fillId="0" borderId="1" xfId="1" applyNumberFormat="1" applyFont="1" applyFill="1" applyBorder="1"/>
    <xf numFmtId="14" fontId="15" fillId="0" borderId="22" xfId="1" applyNumberFormat="1" applyFont="1" applyFill="1" applyBorder="1" applyAlignment="1"/>
    <xf numFmtId="0" fontId="8" fillId="0" borderId="8" xfId="0" applyFont="1" applyFill="1" applyBorder="1" applyAlignment="1">
      <alignment horizontal="center" wrapText="1"/>
    </xf>
    <xf numFmtId="14" fontId="15" fillId="0" borderId="26" xfId="1" applyNumberFormat="1" applyFont="1" applyFill="1" applyBorder="1" applyAlignment="1"/>
    <xf numFmtId="0" fontId="8" fillId="0" borderId="8" xfId="0" applyFont="1" applyFill="1" applyBorder="1" applyAlignment="1">
      <alignment horizontal="center" wrapText="1"/>
    </xf>
    <xf numFmtId="164" fontId="8" fillId="0" borderId="0" xfId="1" applyNumberFormat="1" applyFont="1" applyFill="1" applyBorder="1"/>
    <xf numFmtId="0" fontId="8" fillId="6" borderId="5" xfId="0" applyFont="1" applyFill="1" applyBorder="1" applyAlignment="1">
      <alignment horizontal="center" wrapText="1"/>
    </xf>
    <xf numFmtId="0" fontId="8" fillId="0" borderId="6" xfId="0" applyFont="1" applyFill="1" applyBorder="1" applyAlignment="1">
      <alignment horizontal="center" wrapText="1"/>
    </xf>
    <xf numFmtId="164" fontId="8" fillId="0" borderId="5" xfId="1" applyNumberFormat="1" applyFont="1" applyFill="1" applyBorder="1"/>
    <xf numFmtId="164" fontId="8" fillId="0" borderId="5" xfId="1" applyNumberFormat="1" applyFont="1" applyFill="1" applyBorder="1" applyAlignment="1">
      <alignment horizontal="center"/>
    </xf>
    <xf numFmtId="43" fontId="8" fillId="0" borderId="14" xfId="1" applyFont="1" applyFill="1" applyBorder="1"/>
    <xf numFmtId="164" fontId="8" fillId="0" borderId="35" xfId="1" applyNumberFormat="1" applyFont="1" applyFill="1" applyBorder="1"/>
    <xf numFmtId="164" fontId="8" fillId="11" borderId="5" xfId="1" applyNumberFormat="1" applyFont="1" applyFill="1" applyBorder="1"/>
    <xf numFmtId="164" fontId="8" fillId="11" borderId="1" xfId="1" applyNumberFormat="1" applyFont="1" applyFill="1" applyBorder="1"/>
    <xf numFmtId="164" fontId="8" fillId="11" borderId="8" xfId="1" applyNumberFormat="1" applyFont="1" applyFill="1" applyBorder="1"/>
    <xf numFmtId="0" fontId="12" fillId="0" borderId="8" xfId="0" applyFont="1" applyFill="1" applyBorder="1"/>
    <xf numFmtId="43" fontId="8" fillId="0" borderId="35" xfId="1" applyFont="1" applyFill="1" applyBorder="1" applyAlignment="1">
      <alignment horizontal="right" wrapText="1"/>
    </xf>
    <xf numFmtId="0" fontId="20" fillId="6" borderId="2" xfId="0" applyFont="1" applyFill="1" applyBorder="1" applyAlignment="1">
      <alignment horizontal="center" wrapText="1"/>
    </xf>
    <xf numFmtId="0" fontId="20" fillId="6" borderId="37" xfId="0" applyFont="1" applyFill="1" applyBorder="1" applyAlignment="1">
      <alignment horizontal="center" wrapText="1"/>
    </xf>
    <xf numFmtId="164" fontId="8" fillId="11" borderId="6" xfId="1" applyNumberFormat="1" applyFont="1" applyFill="1" applyBorder="1"/>
    <xf numFmtId="164" fontId="8" fillId="11" borderId="7" xfId="1" applyNumberFormat="1" applyFont="1" applyFill="1" applyBorder="1"/>
    <xf numFmtId="43" fontId="8" fillId="0" borderId="24" xfId="1" applyFont="1" applyFill="1" applyBorder="1"/>
    <xf numFmtId="164" fontId="3" fillId="0" borderId="0" xfId="1" applyNumberFormat="1" applyFont="1" applyFill="1"/>
    <xf numFmtId="43" fontId="8" fillId="0" borderId="2" xfId="1" applyFont="1" applyFill="1" applyBorder="1" applyAlignment="1">
      <alignment horizontal="right" wrapText="1"/>
    </xf>
    <xf numFmtId="0" fontId="8" fillId="0" borderId="1" xfId="0" quotePrefix="1" applyFont="1" applyFill="1" applyBorder="1" applyAlignment="1">
      <alignment horizontal="center" wrapText="1"/>
    </xf>
    <xf numFmtId="43" fontId="13" fillId="0" borderId="5" xfId="1" applyFont="1" applyFill="1" applyBorder="1"/>
    <xf numFmtId="164" fontId="13" fillId="0" borderId="35" xfId="1" applyNumberFormat="1" applyFont="1" applyFill="1" applyBorder="1"/>
    <xf numFmtId="43" fontId="13" fillId="0" borderId="14" xfId="1" applyFont="1" applyFill="1" applyBorder="1"/>
    <xf numFmtId="164" fontId="13" fillId="0" borderId="5" xfId="1" applyNumberFormat="1" applyFont="1" applyFill="1" applyBorder="1"/>
    <xf numFmtId="0" fontId="12" fillId="0" borderId="1" xfId="0" applyFont="1" applyFill="1" applyBorder="1" applyAlignment="1">
      <alignment horizontal="center" wrapText="1"/>
    </xf>
    <xf numFmtId="43" fontId="13" fillId="0" borderId="9" xfId="1" applyFont="1" applyFill="1" applyBorder="1"/>
    <xf numFmtId="164" fontId="13" fillId="0" borderId="9" xfId="1" applyNumberFormat="1" applyFont="1" applyFill="1" applyBorder="1"/>
    <xf numFmtId="164" fontId="13" fillId="0" borderId="28" xfId="1" applyNumberFormat="1" applyFont="1" applyFill="1" applyBorder="1"/>
    <xf numFmtId="164" fontId="8" fillId="11" borderId="0" xfId="1" applyNumberFormat="1" applyFont="1" applyFill="1" applyBorder="1" applyAlignment="1">
      <alignment horizontal="center"/>
    </xf>
    <xf numFmtId="0" fontId="8" fillId="0" borderId="7" xfId="0" applyFont="1" applyFill="1" applyBorder="1" applyAlignment="1">
      <alignment horizontal="left"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4" fillId="3" borderId="7" xfId="1" applyNumberFormat="1" applyFont="1" applyFill="1" applyBorder="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43" fontId="8" fillId="3" borderId="7" xfId="1" applyFont="1" applyFill="1" applyBorder="1" applyAlignment="1">
      <alignment horizontal="right" wrapText="1"/>
    </xf>
    <xf numFmtId="164" fontId="4" fillId="0" borderId="8" xfId="1" applyNumberFormat="1" applyFont="1" applyFill="1" applyBorder="1"/>
    <xf numFmtId="164" fontId="9" fillId="4" borderId="27" xfId="1" applyNumberFormat="1" applyFont="1" applyFill="1" applyBorder="1" applyAlignment="1"/>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0" xfId="0" applyFont="1" applyFill="1" applyBorder="1" applyAlignment="1">
      <alignment horizontal="left"/>
    </xf>
    <xf numFmtId="0" fontId="8" fillId="0" borderId="37" xfId="0" applyFont="1" applyFill="1" applyBorder="1" applyAlignment="1">
      <alignment horizontal="center" wrapText="1"/>
    </xf>
    <xf numFmtId="0" fontId="8" fillId="0" borderId="27" xfId="0" applyFont="1" applyFill="1" applyBorder="1" applyAlignment="1">
      <alignment horizontal="center" wrapText="1"/>
    </xf>
    <xf numFmtId="0" fontId="8" fillId="6" borderId="38" xfId="0" applyFont="1" applyFill="1" applyBorder="1" applyAlignment="1">
      <alignment horizontal="center" wrapText="1"/>
    </xf>
    <xf numFmtId="0" fontId="8" fillId="6" borderId="8" xfId="0" applyFont="1" applyFill="1" applyBorder="1" applyAlignment="1">
      <alignment horizontal="center" wrapText="1"/>
    </xf>
    <xf numFmtId="0" fontId="9" fillId="0" borderId="11" xfId="0" applyFont="1" applyFill="1" applyBorder="1" applyAlignment="1">
      <alignment horizontal="center" wrapText="1"/>
    </xf>
    <xf numFmtId="0" fontId="8" fillId="0" borderId="9" xfId="0" applyFont="1" applyFill="1" applyBorder="1" applyAlignment="1">
      <alignment horizontal="center" wrapText="1"/>
    </xf>
    <xf numFmtId="0" fontId="8" fillId="0" borderId="8" xfId="0" applyFont="1" applyFill="1" applyBorder="1" applyAlignment="1">
      <alignment horizontal="center" wrapText="1"/>
    </xf>
    <xf numFmtId="164" fontId="7" fillId="6" borderId="22" xfId="1" applyNumberFormat="1" applyFont="1" applyFill="1" applyBorder="1" applyAlignment="1"/>
    <xf numFmtId="164" fontId="12" fillId="0" borderId="48" xfId="1" applyNumberFormat="1" applyFont="1" applyFill="1" applyBorder="1" applyAlignment="1">
      <alignment horizontal="center" vertical="center"/>
    </xf>
    <xf numFmtId="0" fontId="8" fillId="0" borderId="48" xfId="0" applyFont="1" applyFill="1" applyBorder="1" applyAlignment="1">
      <alignment horizontal="center" wrapText="1"/>
    </xf>
    <xf numFmtId="164" fontId="4" fillId="11" borderId="8" xfId="1" applyNumberFormat="1" applyFont="1" applyFill="1" applyBorder="1"/>
    <xf numFmtId="0" fontId="9" fillId="11" borderId="8" xfId="0" applyFont="1" applyFill="1" applyBorder="1" applyAlignment="1">
      <alignment horizontal="center" wrapText="1"/>
    </xf>
    <xf numFmtId="14" fontId="15" fillId="0" borderId="22" xfId="1" applyNumberFormat="1" applyFont="1" applyFill="1" applyBorder="1" applyAlignment="1">
      <alignment horizontal="center"/>
    </xf>
    <xf numFmtId="164" fontId="9" fillId="4" borderId="22" xfId="1" applyNumberFormat="1" applyFont="1" applyFill="1" applyBorder="1" applyAlignment="1"/>
    <xf numFmtId="164" fontId="7" fillId="6" borderId="8"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4" borderId="27" xfId="1" applyNumberFormat="1" applyFont="1" applyFill="1" applyBorder="1" applyAlignment="1">
      <alignment horizontal="center"/>
    </xf>
    <xf numFmtId="0" fontId="8" fillId="0" borderId="8" xfId="0" applyFont="1" applyFill="1" applyBorder="1" applyAlignment="1">
      <alignment horizontal="center" wrapText="1"/>
    </xf>
    <xf numFmtId="0" fontId="8" fillId="6" borderId="8" xfId="0" applyFont="1" applyFill="1" applyBorder="1" applyAlignment="1">
      <alignment horizontal="center" wrapText="1"/>
    </xf>
    <xf numFmtId="0" fontId="8" fillId="0" borderId="8" xfId="0" applyFont="1" applyFill="1" applyBorder="1" applyAlignment="1">
      <alignment horizontal="center" wrapText="1"/>
    </xf>
    <xf numFmtId="164" fontId="8" fillId="0" borderId="10" xfId="1" applyNumberFormat="1" applyFont="1" applyFill="1" applyBorder="1" applyAlignment="1">
      <alignment horizontal="right" wrapText="1"/>
    </xf>
    <xf numFmtId="14" fontId="4" fillId="0" borderId="10" xfId="1" applyNumberFormat="1" applyFont="1" applyFill="1" applyBorder="1" applyAlignment="1">
      <alignment horizontal="center" vertical="center"/>
    </xf>
    <xf numFmtId="164" fontId="21" fillId="5" borderId="41" xfId="1" applyNumberFormat="1" applyFont="1" applyFill="1" applyBorder="1" applyAlignment="1">
      <alignment horizontal="center" vertical="center"/>
    </xf>
    <xf numFmtId="43" fontId="12" fillId="0" borderId="8" xfId="1" applyFont="1" applyFill="1" applyBorder="1" applyAlignment="1">
      <alignment horizontal="center" wrapText="1"/>
    </xf>
    <xf numFmtId="43" fontId="8" fillId="0" borderId="10" xfId="1" applyFont="1" applyFill="1" applyBorder="1" applyAlignment="1">
      <alignment horizontal="center"/>
    </xf>
    <xf numFmtId="43" fontId="12" fillId="0" borderId="10" xfId="1" applyFont="1" applyFill="1" applyBorder="1"/>
    <xf numFmtId="164" fontId="8" fillId="0" borderId="10" xfId="1" applyNumberFormat="1" applyFont="1" applyFill="1" applyBorder="1" applyAlignment="1">
      <alignment horizontal="center"/>
    </xf>
    <xf numFmtId="164" fontId="8" fillId="0" borderId="16" xfId="1" applyNumberFormat="1" applyFont="1" applyFill="1" applyBorder="1"/>
    <xf numFmtId="43" fontId="8" fillId="0" borderId="15" xfId="1" applyFont="1" applyFill="1" applyBorder="1"/>
    <xf numFmtId="164" fontId="9" fillId="13" borderId="22" xfId="1" applyNumberFormat="1" applyFont="1" applyFill="1" applyBorder="1" applyAlignment="1"/>
    <xf numFmtId="43" fontId="13" fillId="0" borderId="36" xfId="1" applyFont="1" applyFill="1" applyBorder="1"/>
    <xf numFmtId="0" fontId="12" fillId="0" borderId="7" xfId="0" applyFont="1" applyFill="1" applyBorder="1" applyAlignment="1">
      <alignment horizontal="center" wrapText="1"/>
    </xf>
    <xf numFmtId="0" fontId="8" fillId="6" borderId="5" xfId="0" applyFont="1" applyFill="1" applyBorder="1" applyAlignment="1">
      <alignment horizontal="center" wrapText="1"/>
    </xf>
    <xf numFmtId="0" fontId="12" fillId="0" borderId="12" xfId="0" applyFont="1" applyFill="1" applyBorder="1"/>
    <xf numFmtId="0" fontId="12" fillId="0" borderId="13" xfId="0" applyFont="1" applyFill="1" applyBorder="1"/>
    <xf numFmtId="164" fontId="12" fillId="10" borderId="0" xfId="1" applyNumberFormat="1" applyFont="1" applyFill="1" applyBorder="1" applyAlignment="1">
      <alignment horizontal="center" vertical="center"/>
    </xf>
    <xf numFmtId="14" fontId="12" fillId="10" borderId="0" xfId="0" applyNumberFormat="1" applyFont="1" applyFill="1" applyBorder="1" applyAlignment="1">
      <alignment horizontal="center" vertical="center"/>
    </xf>
    <xf numFmtId="0" fontId="8" fillId="10" borderId="0" xfId="0" applyFont="1" applyFill="1" applyBorder="1" applyAlignment="1">
      <alignment horizontal="center" wrapText="1"/>
    </xf>
    <xf numFmtId="43" fontId="12" fillId="10" borderId="0" xfId="1" applyFont="1" applyFill="1" applyBorder="1" applyAlignment="1">
      <alignment horizontal="right" vertical="center"/>
    </xf>
    <xf numFmtId="0" fontId="8" fillId="10" borderId="0" xfId="0" applyFont="1" applyFill="1" applyBorder="1" applyAlignment="1">
      <alignment horizontal="left" wrapText="1"/>
    </xf>
    <xf numFmtId="43" fontId="8" fillId="10" borderId="0" xfId="1" applyFont="1" applyFill="1" applyBorder="1" applyAlignment="1">
      <alignment horizontal="center"/>
    </xf>
    <xf numFmtId="43" fontId="8" fillId="10" borderId="0" xfId="1" applyFont="1" applyFill="1" applyBorder="1"/>
    <xf numFmtId="0" fontId="8" fillId="10" borderId="0" xfId="0" applyFont="1" applyFill="1" applyBorder="1"/>
    <xf numFmtId="43" fontId="8" fillId="0" borderId="12" xfId="1" applyFont="1" applyFill="1" applyBorder="1" applyAlignment="1">
      <alignment horizontal="center"/>
    </xf>
    <xf numFmtId="0" fontId="8" fillId="6" borderId="8" xfId="0" applyFont="1" applyFill="1" applyBorder="1" applyAlignment="1">
      <alignment horizontal="center" wrapText="1"/>
    </xf>
    <xf numFmtId="0" fontId="4" fillId="0" borderId="1" xfId="0" applyFont="1" applyFill="1" applyBorder="1" applyAlignment="1">
      <alignment horizontal="left"/>
    </xf>
    <xf numFmtId="14" fontId="8" fillId="0" borderId="1" xfId="0" applyNumberFormat="1" applyFont="1" applyFill="1" applyBorder="1" applyAlignment="1">
      <alignment horizontal="center" wrapText="1"/>
    </xf>
    <xf numFmtId="0" fontId="8" fillId="0" borderId="0" xfId="0" applyFont="1" applyFill="1" applyBorder="1" applyAlignment="1">
      <alignment horizontal="right" wrapText="1"/>
    </xf>
    <xf numFmtId="0" fontId="13" fillId="0" borderId="0" xfId="0" applyFont="1" applyFill="1" applyBorder="1" applyAlignment="1">
      <alignment horizontal="left" wrapText="1"/>
    </xf>
    <xf numFmtId="0" fontId="13" fillId="0" borderId="0" xfId="0" applyFont="1" applyFill="1" applyBorder="1" applyAlignment="1">
      <alignment horizontal="right" wrapText="1"/>
    </xf>
    <xf numFmtId="0" fontId="22" fillId="0" borderId="0" xfId="0" applyFont="1" applyFill="1" applyBorder="1" applyAlignment="1">
      <alignment horizontal="center" wrapText="1"/>
    </xf>
    <xf numFmtId="0" fontId="12" fillId="6" borderId="2" xfId="0" applyFont="1" applyFill="1" applyBorder="1" applyAlignment="1">
      <alignment horizontal="center" wrapText="1"/>
    </xf>
    <xf numFmtId="0" fontId="12" fillId="6" borderId="37" xfId="0" applyFont="1" applyFill="1" applyBorder="1" applyAlignment="1">
      <alignment horizontal="center" wrapText="1"/>
    </xf>
    <xf numFmtId="164" fontId="12" fillId="0" borderId="1" xfId="1" applyNumberFormat="1" applyFont="1" applyFill="1" applyBorder="1" applyAlignment="1">
      <alignment horizontal="right" vertical="center"/>
    </xf>
    <xf numFmtId="164" fontId="12" fillId="8" borderId="1" xfId="1" applyNumberFormat="1" applyFont="1" applyFill="1" applyBorder="1" applyAlignment="1">
      <alignment horizontal="right" vertical="center"/>
    </xf>
    <xf numFmtId="43" fontId="12" fillId="0" borderId="1" xfId="1" applyFont="1" applyFill="1" applyBorder="1" applyAlignment="1">
      <alignment horizontal="left" vertical="center"/>
    </xf>
    <xf numFmtId="164" fontId="12" fillId="0" borderId="0" xfId="1" applyNumberFormat="1" applyFont="1" applyFill="1" applyBorder="1" applyAlignment="1">
      <alignment horizontal="right" vertical="center"/>
    </xf>
    <xf numFmtId="0" fontId="12" fillId="6" borderId="33" xfId="0" applyFont="1" applyFill="1" applyBorder="1" applyAlignment="1">
      <alignment horizontal="center" wrapText="1"/>
    </xf>
    <xf numFmtId="43" fontId="8" fillId="0" borderId="54" xfId="1" applyFont="1" applyFill="1" applyBorder="1" applyAlignment="1">
      <alignment horizontal="center"/>
    </xf>
    <xf numFmtId="43" fontId="8" fillId="3" borderId="6" xfId="1" applyFont="1" applyFill="1" applyBorder="1" applyAlignment="1">
      <alignment horizontal="center"/>
    </xf>
    <xf numFmtId="43" fontId="8" fillId="3" borderId="6" xfId="1" applyFont="1" applyFill="1" applyBorder="1"/>
    <xf numFmtId="164" fontId="12" fillId="12" borderId="36" xfId="1" applyNumberFormat="1" applyFont="1" applyFill="1" applyBorder="1" applyAlignment="1">
      <alignment horizontal="center" vertical="center"/>
    </xf>
    <xf numFmtId="164" fontId="12" fillId="5" borderId="36" xfId="1" applyNumberFormat="1" applyFont="1" applyFill="1" applyBorder="1" applyAlignment="1">
      <alignment horizontal="center" vertical="center"/>
    </xf>
    <xf numFmtId="0" fontId="8" fillId="0" borderId="1" xfId="0" applyFont="1" applyFill="1" applyBorder="1"/>
    <xf numFmtId="164" fontId="12" fillId="5" borderId="8"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164" fontId="18" fillId="0" borderId="24" xfId="1" applyNumberFormat="1" applyFont="1" applyFill="1" applyBorder="1" applyAlignment="1">
      <alignment horizontal="center" vertical="center"/>
    </xf>
    <xf numFmtId="164" fontId="12" fillId="0" borderId="9" xfId="1" applyNumberFormat="1" applyFont="1" applyFill="1" applyBorder="1" applyAlignment="1">
      <alignment horizontal="center" vertical="center"/>
    </xf>
    <xf numFmtId="164" fontId="18" fillId="5" borderId="51" xfId="1" applyNumberFormat="1" applyFont="1" applyFill="1" applyBorder="1" applyAlignment="1">
      <alignment horizontal="center" vertical="center"/>
    </xf>
    <xf numFmtId="164" fontId="18" fillId="5" borderId="53" xfId="1" applyNumberFormat="1" applyFont="1" applyFill="1" applyBorder="1" applyAlignment="1">
      <alignment horizontal="center" vertical="center"/>
    </xf>
    <xf numFmtId="164" fontId="18" fillId="12" borderId="51" xfId="1" applyNumberFormat="1" applyFont="1" applyFill="1" applyBorder="1" applyAlignment="1">
      <alignment horizontal="center" vertical="center"/>
    </xf>
    <xf numFmtId="164" fontId="18" fillId="12" borderId="53" xfId="1" applyNumberFormat="1" applyFont="1" applyFill="1" applyBorder="1" applyAlignment="1">
      <alignment horizontal="center" vertical="center"/>
    </xf>
    <xf numFmtId="164" fontId="12" fillId="12" borderId="9" xfId="1" applyNumberFormat="1" applyFont="1" applyFill="1" applyBorder="1" applyAlignment="1">
      <alignment horizontal="center" vertical="center"/>
    </xf>
    <xf numFmtId="164" fontId="12" fillId="12" borderId="5" xfId="1" applyNumberFormat="1" applyFont="1" applyFill="1" applyBorder="1" applyAlignment="1">
      <alignment horizontal="center" vertical="center"/>
    </xf>
    <xf numFmtId="164" fontId="12" fillId="12" borderId="8" xfId="1" applyNumberFormat="1" applyFont="1" applyFill="1" applyBorder="1" applyAlignment="1">
      <alignment horizontal="center" vertical="center"/>
    </xf>
    <xf numFmtId="164" fontId="12" fillId="5" borderId="9" xfId="1" applyNumberFormat="1" applyFont="1" applyFill="1" applyBorder="1" applyAlignment="1">
      <alignment horizontal="center" vertical="center"/>
    </xf>
    <xf numFmtId="164" fontId="12" fillId="5" borderId="5" xfId="1" applyNumberFormat="1" applyFont="1" applyFill="1" applyBorder="1" applyAlignment="1">
      <alignment horizontal="center" vertical="center"/>
    </xf>
    <xf numFmtId="164" fontId="12" fillId="5" borderId="8" xfId="1" applyNumberFormat="1" applyFont="1" applyFill="1" applyBorder="1" applyAlignment="1">
      <alignment horizontal="center" vertical="center"/>
    </xf>
    <xf numFmtId="0" fontId="8" fillId="0" borderId="26" xfId="0" applyFont="1" applyFill="1" applyBorder="1" applyAlignment="1">
      <alignment horizontal="center" wrapText="1"/>
    </xf>
    <xf numFmtId="0" fontId="8" fillId="0" borderId="27" xfId="0" applyFont="1" applyFill="1" applyBorder="1" applyAlignment="1">
      <alignment horizontal="center" wrapText="1"/>
    </xf>
    <xf numFmtId="0" fontId="8" fillId="6" borderId="51" xfId="0" applyFont="1" applyFill="1" applyBorder="1" applyAlignment="1">
      <alignment horizontal="center" wrapText="1"/>
    </xf>
    <xf numFmtId="0" fontId="8" fillId="6" borderId="53" xfId="0" applyFont="1" applyFill="1" applyBorder="1" applyAlignment="1">
      <alignment horizontal="center" wrapText="1"/>
    </xf>
    <xf numFmtId="14" fontId="15" fillId="0" borderId="26" xfId="1" applyNumberFormat="1" applyFont="1" applyFill="1" applyBorder="1" applyAlignment="1">
      <alignment horizontal="center"/>
    </xf>
    <xf numFmtId="14" fontId="15" fillId="0" borderId="27" xfId="1" applyNumberFormat="1" applyFont="1" applyFill="1" applyBorder="1" applyAlignment="1">
      <alignment horizontal="center"/>
    </xf>
    <xf numFmtId="164" fontId="9" fillId="4" borderId="26" xfId="1" applyNumberFormat="1" applyFont="1" applyFill="1" applyBorder="1" applyAlignment="1">
      <alignment horizontal="center"/>
    </xf>
    <xf numFmtId="164" fontId="9" fillId="4" borderId="27" xfId="1" applyNumberFormat="1" applyFont="1" applyFill="1" applyBorder="1" applyAlignment="1">
      <alignment horizontal="center"/>
    </xf>
    <xf numFmtId="43" fontId="9" fillId="4" borderId="37" xfId="1" applyFont="1" applyFill="1" applyBorder="1" applyAlignment="1">
      <alignment horizontal="center"/>
    </xf>
    <xf numFmtId="43" fontId="9" fillId="4" borderId="38" xfId="1" applyFont="1" applyFill="1" applyBorder="1" applyAlignment="1">
      <alignment horizontal="center"/>
    </xf>
    <xf numFmtId="164" fontId="12" fillId="12" borderId="44" xfId="1" applyNumberFormat="1" applyFont="1" applyFill="1" applyBorder="1" applyAlignment="1">
      <alignment horizontal="center" vertical="center"/>
    </xf>
    <xf numFmtId="164" fontId="12" fillId="12" borderId="43" xfId="1" applyNumberFormat="1" applyFont="1" applyFill="1" applyBorder="1" applyAlignment="1">
      <alignment horizontal="center" vertical="center"/>
    </xf>
    <xf numFmtId="164" fontId="12" fillId="12" borderId="46" xfId="1" applyNumberFormat="1" applyFont="1" applyFill="1" applyBorder="1" applyAlignment="1">
      <alignment horizontal="center" vertical="center"/>
    </xf>
    <xf numFmtId="164" fontId="9" fillId="4" borderId="29" xfId="1" applyNumberFormat="1" applyFont="1" applyFill="1" applyBorder="1" applyAlignment="1">
      <alignment horizontal="center"/>
    </xf>
    <xf numFmtId="164" fontId="20" fillId="6" borderId="26" xfId="1" applyNumberFormat="1" applyFont="1" applyFill="1" applyBorder="1" applyAlignment="1">
      <alignment horizontal="center" vertical="center"/>
    </xf>
    <xf numFmtId="164" fontId="20" fillId="6" borderId="29" xfId="1" applyNumberFormat="1" applyFont="1" applyFill="1" applyBorder="1" applyAlignment="1">
      <alignment horizontal="center" vertical="center"/>
    </xf>
    <xf numFmtId="164" fontId="20" fillId="6" borderId="27" xfId="1" applyNumberFormat="1" applyFont="1" applyFill="1" applyBorder="1" applyAlignment="1">
      <alignment horizontal="center" vertical="center"/>
    </xf>
    <xf numFmtId="14" fontId="12" fillId="0" borderId="26" xfId="0" applyNumberFormat="1" applyFont="1" applyFill="1" applyBorder="1" applyAlignment="1">
      <alignment horizontal="center" vertical="center"/>
    </xf>
    <xf numFmtId="14" fontId="12" fillId="0" borderId="29" xfId="0" applyNumberFormat="1" applyFont="1" applyFill="1" applyBorder="1" applyAlignment="1">
      <alignment horizontal="center" vertical="center"/>
    </xf>
    <xf numFmtId="14" fontId="12" fillId="0" borderId="27" xfId="0" applyNumberFormat="1" applyFont="1" applyFill="1" applyBorder="1" applyAlignment="1">
      <alignment horizontal="center" vertical="center"/>
    </xf>
    <xf numFmtId="0" fontId="8" fillId="0" borderId="29" xfId="0" applyFont="1" applyFill="1" applyBorder="1" applyAlignment="1">
      <alignment horizontal="center" wrapText="1"/>
    </xf>
    <xf numFmtId="0" fontId="8" fillId="6" borderId="26" xfId="0" applyFont="1" applyFill="1" applyBorder="1" applyAlignment="1">
      <alignment horizontal="center" wrapText="1"/>
    </xf>
    <xf numFmtId="0" fontId="8" fillId="6" borderId="29" xfId="0" applyFont="1" applyFill="1" applyBorder="1" applyAlignment="1">
      <alignment horizontal="center" wrapText="1"/>
    </xf>
    <xf numFmtId="0" fontId="8" fillId="6" borderId="27" xfId="0" applyFont="1" applyFill="1" applyBorder="1" applyAlignment="1">
      <alignment horizontal="center" wrapText="1"/>
    </xf>
    <xf numFmtId="43" fontId="9" fillId="4" borderId="44" xfId="1" applyFont="1" applyFill="1" applyBorder="1" applyAlignment="1">
      <alignment horizontal="center"/>
    </xf>
    <xf numFmtId="43" fontId="9" fillId="4" borderId="30" xfId="1" applyFont="1" applyFill="1" applyBorder="1" applyAlignment="1">
      <alignment horizontal="center"/>
    </xf>
    <xf numFmtId="43" fontId="9" fillId="4" borderId="43" xfId="1" applyFont="1" applyFill="1" applyBorder="1" applyAlignment="1">
      <alignment horizontal="center"/>
    </xf>
    <xf numFmtId="43" fontId="9" fillId="4" borderId="45" xfId="1" applyFont="1" applyFill="1" applyBorder="1" applyAlignment="1">
      <alignment horizontal="center"/>
    </xf>
    <xf numFmtId="43" fontId="9" fillId="4" borderId="46" xfId="1" applyFont="1" applyFill="1" applyBorder="1" applyAlignment="1">
      <alignment horizontal="center"/>
    </xf>
    <xf numFmtId="43" fontId="9" fillId="4" borderId="31" xfId="1" applyFont="1" applyFill="1" applyBorder="1" applyAlignment="1">
      <alignment horizontal="center"/>
    </xf>
    <xf numFmtId="14" fontId="15" fillId="0" borderId="29" xfId="1" applyNumberFormat="1" applyFont="1" applyFill="1" applyBorder="1" applyAlignment="1">
      <alignment horizontal="center"/>
    </xf>
    <xf numFmtId="164" fontId="7" fillId="6" borderId="9" xfId="1" applyNumberFormat="1" applyFont="1" applyFill="1" applyBorder="1" applyAlignment="1">
      <alignment horizontal="center"/>
    </xf>
    <xf numFmtId="164" fontId="7" fillId="6" borderId="5" xfId="1" applyNumberFormat="1" applyFont="1" applyFill="1" applyBorder="1" applyAlignment="1">
      <alignment horizontal="center"/>
    </xf>
    <xf numFmtId="164" fontId="7" fillId="6" borderId="8" xfId="1" applyNumberFormat="1" applyFont="1" applyFill="1" applyBorder="1" applyAlignment="1">
      <alignment horizontal="center"/>
    </xf>
    <xf numFmtId="0" fontId="8" fillId="0" borderId="9" xfId="0" applyFont="1" applyFill="1" applyBorder="1" applyAlignment="1">
      <alignment horizontal="center" wrapText="1"/>
    </xf>
    <xf numFmtId="0" fontId="8" fillId="0" borderId="5" xfId="0" applyFont="1" applyFill="1" applyBorder="1" applyAlignment="1">
      <alignment horizontal="center" wrapText="1"/>
    </xf>
    <xf numFmtId="0" fontId="8" fillId="0" borderId="8" xfId="0" applyFont="1" applyFill="1" applyBorder="1" applyAlignment="1">
      <alignment horizontal="center" wrapText="1"/>
    </xf>
    <xf numFmtId="14" fontId="12" fillId="0" borderId="9" xfId="0"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14" fontId="12" fillId="0" borderId="8" xfId="0" applyNumberFormat="1" applyFont="1" applyFill="1" applyBorder="1" applyAlignment="1">
      <alignment horizontal="center" vertical="center"/>
    </xf>
    <xf numFmtId="0" fontId="8" fillId="6" borderId="9" xfId="0" applyFont="1" applyFill="1" applyBorder="1" applyAlignment="1">
      <alignment horizontal="center" wrapText="1"/>
    </xf>
    <xf numFmtId="0" fontId="8" fillId="6" borderId="5" xfId="0" applyFont="1" applyFill="1" applyBorder="1" applyAlignment="1">
      <alignment horizontal="center" wrapText="1"/>
    </xf>
    <xf numFmtId="0" fontId="8" fillId="6" borderId="8" xfId="0" applyFont="1" applyFill="1" applyBorder="1" applyAlignment="1">
      <alignment horizontal="center" wrapText="1"/>
    </xf>
    <xf numFmtId="164" fontId="9" fillId="3" borderId="26" xfId="1" applyNumberFormat="1" applyFont="1" applyFill="1" applyBorder="1" applyAlignment="1">
      <alignment horizontal="center"/>
    </xf>
    <xf numFmtId="164" fontId="9" fillId="3" borderId="29" xfId="1" applyNumberFormat="1" applyFont="1" applyFill="1" applyBorder="1" applyAlignment="1">
      <alignment horizontal="center"/>
    </xf>
    <xf numFmtId="164" fontId="9" fillId="3" borderId="27" xfId="1" applyNumberFormat="1" applyFont="1" applyFill="1" applyBorder="1" applyAlignment="1">
      <alignment horizontal="center"/>
    </xf>
    <xf numFmtId="0" fontId="8" fillId="0" borderId="28" xfId="0" applyFont="1" applyFill="1" applyBorder="1" applyAlignment="1">
      <alignment horizontal="center" wrapText="1"/>
    </xf>
    <xf numFmtId="0" fontId="8" fillId="0" borderId="35" xfId="0" applyFont="1" applyFill="1" applyBorder="1" applyAlignment="1">
      <alignment horizontal="center" wrapText="1"/>
    </xf>
    <xf numFmtId="0" fontId="8" fillId="0" borderId="37" xfId="0" applyFont="1" applyFill="1" applyBorder="1" applyAlignment="1">
      <alignment horizontal="center" wrapText="1"/>
    </xf>
    <xf numFmtId="0" fontId="8" fillId="6" borderId="36" xfId="0" applyFont="1" applyFill="1" applyBorder="1" applyAlignment="1">
      <alignment horizontal="center" wrapText="1"/>
    </xf>
    <xf numFmtId="0" fontId="8" fillId="6" borderId="14" xfId="0" applyFont="1" applyFill="1" applyBorder="1" applyAlignment="1">
      <alignment horizontal="center" wrapText="1"/>
    </xf>
    <xf numFmtId="0" fontId="8" fillId="6" borderId="38" xfId="0" applyFont="1" applyFill="1" applyBorder="1" applyAlignment="1">
      <alignment horizontal="center" wrapText="1"/>
    </xf>
    <xf numFmtId="43" fontId="9" fillId="4" borderId="28" xfId="1" applyFont="1" applyFill="1" applyBorder="1" applyAlignment="1">
      <alignment horizontal="center"/>
    </xf>
    <xf numFmtId="43" fontId="9" fillId="4" borderId="36" xfId="1" applyFont="1" applyFill="1" applyBorder="1" applyAlignment="1">
      <alignment horizontal="center"/>
    </xf>
    <xf numFmtId="43" fontId="9" fillId="4" borderId="35" xfId="1" applyFont="1" applyFill="1" applyBorder="1" applyAlignment="1">
      <alignment horizontal="center"/>
    </xf>
    <xf numFmtId="43" fontId="9" fillId="4" borderId="14" xfId="1" applyFont="1" applyFill="1" applyBorder="1" applyAlignment="1">
      <alignment horizontal="center"/>
    </xf>
    <xf numFmtId="164" fontId="9" fillId="13" borderId="26" xfId="1" applyNumberFormat="1" applyFont="1" applyFill="1" applyBorder="1" applyAlignment="1">
      <alignment horizontal="center"/>
    </xf>
    <xf numFmtId="164" fontId="9" fillId="13" borderId="29" xfId="1" applyNumberFormat="1" applyFont="1" applyFill="1" applyBorder="1" applyAlignment="1">
      <alignment horizontal="center"/>
    </xf>
    <xf numFmtId="164" fontId="9" fillId="13" borderId="27" xfId="1" applyNumberFormat="1" applyFont="1" applyFill="1" applyBorder="1" applyAlignment="1">
      <alignment horizontal="center"/>
    </xf>
    <xf numFmtId="164" fontId="7" fillId="6" borderId="26" xfId="1" applyNumberFormat="1" applyFont="1" applyFill="1" applyBorder="1" applyAlignment="1">
      <alignment horizontal="center"/>
    </xf>
    <xf numFmtId="164" fontId="7" fillId="6" borderId="29" xfId="1" applyNumberFormat="1" applyFont="1" applyFill="1" applyBorder="1" applyAlignment="1">
      <alignment horizontal="center"/>
    </xf>
    <xf numFmtId="164" fontId="7" fillId="6" borderId="27" xfId="1" applyNumberFormat="1" applyFont="1" applyFill="1" applyBorder="1" applyAlignment="1">
      <alignment horizontal="center"/>
    </xf>
    <xf numFmtId="43" fontId="15" fillId="0" borderId="29" xfId="1" applyFont="1" applyFill="1" applyBorder="1" applyAlignment="1">
      <alignment horizontal="center"/>
    </xf>
    <xf numFmtId="43" fontId="15" fillId="0" borderId="27" xfId="1" applyFont="1" applyFill="1" applyBorder="1" applyAlignment="1">
      <alignment horizontal="center"/>
    </xf>
    <xf numFmtId="164" fontId="12" fillId="12" borderId="51" xfId="1" applyNumberFormat="1" applyFont="1" applyFill="1" applyBorder="1" applyAlignment="1">
      <alignment horizontal="center" vertical="center"/>
    </xf>
    <xf numFmtId="164" fontId="12" fillId="12" borderId="52" xfId="1" applyNumberFormat="1" applyFont="1" applyFill="1" applyBorder="1" applyAlignment="1">
      <alignment horizontal="center" vertical="center"/>
    </xf>
    <xf numFmtId="164" fontId="12" fillId="12" borderId="53" xfId="1" applyNumberFormat="1" applyFont="1" applyFill="1" applyBorder="1" applyAlignment="1">
      <alignment horizontal="center" vertical="center"/>
    </xf>
    <xf numFmtId="0" fontId="8" fillId="0" borderId="9" xfId="0" applyFont="1" applyFill="1" applyBorder="1" applyAlignment="1">
      <alignment horizontal="center" textRotation="68" wrapText="1"/>
    </xf>
    <xf numFmtId="0" fontId="8" fillId="0" borderId="5" xfId="0" applyFont="1" applyFill="1" applyBorder="1" applyAlignment="1">
      <alignment horizontal="center" textRotation="68" wrapText="1"/>
    </xf>
    <xf numFmtId="0" fontId="8" fillId="0" borderId="8" xfId="0" applyFont="1" applyFill="1" applyBorder="1" applyAlignment="1">
      <alignment horizontal="center" textRotation="68" wrapText="1"/>
    </xf>
    <xf numFmtId="164" fontId="12" fillId="5" borderId="51" xfId="1" applyNumberFormat="1" applyFont="1" applyFill="1" applyBorder="1" applyAlignment="1">
      <alignment horizontal="center" vertical="center"/>
    </xf>
    <xf numFmtId="164" fontId="12" fillId="5" borderId="52" xfId="1" applyNumberFormat="1" applyFont="1" applyFill="1" applyBorder="1" applyAlignment="1">
      <alignment horizontal="center" vertical="center"/>
    </xf>
    <xf numFmtId="164" fontId="12" fillId="5" borderId="53" xfId="1" applyNumberFormat="1" applyFont="1" applyFill="1" applyBorder="1" applyAlignment="1">
      <alignment horizontal="center" vertical="center"/>
    </xf>
    <xf numFmtId="14" fontId="12" fillId="0" borderId="9" xfId="1" applyNumberFormat="1" applyFont="1" applyFill="1" applyBorder="1" applyAlignment="1">
      <alignment horizontal="center" vertical="center"/>
    </xf>
    <xf numFmtId="14" fontId="12" fillId="0" borderId="5" xfId="1" applyNumberFormat="1" applyFont="1" applyFill="1" applyBorder="1" applyAlignment="1">
      <alignment horizontal="center" vertical="center"/>
    </xf>
    <xf numFmtId="14" fontId="12" fillId="0" borderId="8" xfId="1" applyNumberFormat="1" applyFont="1" applyFill="1" applyBorder="1" applyAlignment="1">
      <alignment horizontal="center" vertical="center"/>
    </xf>
    <xf numFmtId="164" fontId="9" fillId="14" borderId="26" xfId="1" applyNumberFormat="1" applyFont="1" applyFill="1" applyBorder="1" applyAlignment="1">
      <alignment horizontal="center"/>
    </xf>
    <xf numFmtId="164" fontId="9" fillId="14" borderId="29" xfId="1" applyNumberFormat="1" applyFont="1" applyFill="1" applyBorder="1" applyAlignment="1">
      <alignment horizontal="center"/>
    </xf>
    <xf numFmtId="164" fontId="9" fillId="14" borderId="27" xfId="1" applyNumberFormat="1" applyFont="1" applyFill="1" applyBorder="1" applyAlignment="1">
      <alignment horizontal="center"/>
    </xf>
    <xf numFmtId="164" fontId="9" fillId="3" borderId="26" xfId="0" applyNumberFormat="1" applyFont="1" applyFill="1" applyBorder="1" applyAlignment="1">
      <alignment horizontal="center"/>
    </xf>
    <xf numFmtId="0" fontId="9" fillId="3" borderId="29" xfId="0" applyFont="1" applyFill="1" applyBorder="1" applyAlignment="1">
      <alignment horizontal="center"/>
    </xf>
    <xf numFmtId="0" fontId="9" fillId="3" borderId="27" xfId="0" applyFont="1" applyFill="1" applyBorder="1" applyAlignment="1">
      <alignment horizontal="center"/>
    </xf>
    <xf numFmtId="164" fontId="7" fillId="6" borderId="25" xfId="1" applyNumberFormat="1" applyFont="1" applyFill="1" applyBorder="1" applyAlignment="1">
      <alignment horizontal="center"/>
    </xf>
    <xf numFmtId="164" fontId="7" fillId="6" borderId="34" xfId="1" applyNumberFormat="1" applyFont="1" applyFill="1" applyBorder="1" applyAlignment="1">
      <alignment horizontal="center"/>
    </xf>
    <xf numFmtId="164" fontId="7" fillId="6" borderId="39" xfId="1" applyNumberFormat="1" applyFont="1" applyFill="1" applyBorder="1" applyAlignment="1">
      <alignment horizontal="center"/>
    </xf>
    <xf numFmtId="14" fontId="15" fillId="0" borderId="25" xfId="1" applyNumberFormat="1" applyFont="1" applyBorder="1" applyAlignment="1">
      <alignment horizontal="center"/>
    </xf>
    <xf numFmtId="43" fontId="15" fillId="0" borderId="39" xfId="1" applyFont="1" applyBorder="1" applyAlignment="1">
      <alignment horizontal="center"/>
    </xf>
    <xf numFmtId="164" fontId="9" fillId="13" borderId="26" xfId="1" applyNumberFormat="1" applyFont="1" applyFill="1" applyBorder="1" applyAlignment="1">
      <alignment horizontal="right" textRotation="7"/>
    </xf>
    <xf numFmtId="164" fontId="9" fillId="13" borderId="27" xfId="1" applyNumberFormat="1" applyFont="1" applyFill="1" applyBorder="1" applyAlignment="1">
      <alignment horizontal="right" textRotation="7"/>
    </xf>
    <xf numFmtId="164" fontId="9" fillId="4" borderId="26" xfId="1" applyNumberFormat="1" applyFont="1" applyFill="1" applyBorder="1" applyAlignment="1">
      <alignment horizontal="right" textRotation="7"/>
    </xf>
    <xf numFmtId="164" fontId="9" fillId="4" borderId="27" xfId="1" applyNumberFormat="1" applyFont="1" applyFill="1" applyBorder="1" applyAlignment="1">
      <alignment horizontal="right" textRotation="7"/>
    </xf>
    <xf numFmtId="43" fontId="9" fillId="4" borderId="28" xfId="1" applyFont="1" applyFill="1" applyBorder="1" applyAlignment="1">
      <alignment horizontal="center" textRotation="75"/>
    </xf>
    <xf numFmtId="43" fontId="9" fillId="4" borderId="36" xfId="1" applyFont="1" applyFill="1" applyBorder="1" applyAlignment="1">
      <alignment horizontal="center" textRotation="75"/>
    </xf>
    <xf numFmtId="43" fontId="9" fillId="4" borderId="35" xfId="1" applyFont="1" applyFill="1" applyBorder="1" applyAlignment="1">
      <alignment horizontal="center" textRotation="75"/>
    </xf>
    <xf numFmtId="43" fontId="9" fillId="4" borderId="14" xfId="1" applyFont="1" applyFill="1" applyBorder="1" applyAlignment="1">
      <alignment horizontal="center" textRotation="75"/>
    </xf>
    <xf numFmtId="43" fontId="9" fillId="4" borderId="37" xfId="1" applyFont="1" applyFill="1" applyBorder="1" applyAlignment="1">
      <alignment horizontal="center" textRotation="75"/>
    </xf>
    <xf numFmtId="43" fontId="9" fillId="4" borderId="38" xfId="1" applyFont="1" applyFill="1" applyBorder="1" applyAlignment="1">
      <alignment horizontal="center" textRotation="75"/>
    </xf>
    <xf numFmtId="164" fontId="12" fillId="5" borderId="36" xfId="1" applyNumberFormat="1" applyFont="1" applyFill="1" applyBorder="1" applyAlignment="1">
      <alignment horizontal="center" vertical="center"/>
    </xf>
    <xf numFmtId="164" fontId="12" fillId="5" borderId="14" xfId="1" applyNumberFormat="1" applyFont="1" applyFill="1" applyBorder="1" applyAlignment="1">
      <alignment horizontal="center" vertical="center"/>
    </xf>
    <xf numFmtId="164" fontId="12" fillId="5" borderId="38" xfId="1" applyNumberFormat="1" applyFont="1" applyFill="1" applyBorder="1" applyAlignment="1">
      <alignment horizontal="center" vertical="center"/>
    </xf>
    <xf numFmtId="164" fontId="12" fillId="12" borderId="36" xfId="1" applyNumberFormat="1" applyFont="1" applyFill="1" applyBorder="1" applyAlignment="1">
      <alignment horizontal="center" vertical="center"/>
    </xf>
    <xf numFmtId="164" fontId="12" fillId="12" borderId="14" xfId="1" applyNumberFormat="1" applyFont="1" applyFill="1" applyBorder="1" applyAlignment="1">
      <alignment horizontal="center" vertical="center"/>
    </xf>
    <xf numFmtId="164" fontId="12" fillId="12" borderId="38" xfId="1" applyNumberFormat="1" applyFont="1" applyFill="1" applyBorder="1" applyAlignment="1">
      <alignment horizontal="center" vertical="center"/>
    </xf>
    <xf numFmtId="0" fontId="0" fillId="0" borderId="29" xfId="0" applyBorder="1"/>
    <xf numFmtId="0" fontId="0" fillId="0" borderId="27" xfId="0" applyBorder="1"/>
    <xf numFmtId="0" fontId="8" fillId="4" borderId="0" xfId="0" applyFont="1" applyFill="1" applyAlignment="1">
      <alignment horizontal="center" wrapText="1"/>
    </xf>
    <xf numFmtId="0" fontId="8" fillId="3" borderId="0" xfId="0" applyFont="1" applyFill="1" applyAlignment="1">
      <alignment horizontal="center" wrapText="1"/>
    </xf>
    <xf numFmtId="0" fontId="8" fillId="4" borderId="0" xfId="0" applyFont="1" applyFill="1" applyAlignment="1">
      <alignment horizontal="left"/>
    </xf>
    <xf numFmtId="0" fontId="8" fillId="3" borderId="0" xfId="0" applyFont="1" applyFill="1" applyAlignment="1">
      <alignment horizontal="left"/>
    </xf>
    <xf numFmtId="0" fontId="8" fillId="8" borderId="0" xfId="0" applyFont="1" applyFill="1" applyAlignment="1">
      <alignment horizontal="left"/>
    </xf>
    <xf numFmtId="0" fontId="17" fillId="9" borderId="19" xfId="0" applyFont="1" applyFill="1" applyBorder="1" applyAlignment="1">
      <alignment horizontal="center"/>
    </xf>
    <xf numFmtId="0" fontId="17" fillId="9" borderId="20" xfId="0" applyFont="1" applyFill="1" applyBorder="1" applyAlignment="1">
      <alignment horizontal="center"/>
    </xf>
    <xf numFmtId="0" fontId="17" fillId="9" borderId="21" xfId="0" applyFont="1" applyFill="1" applyBorder="1" applyAlignment="1">
      <alignment horizontal="center"/>
    </xf>
    <xf numFmtId="0" fontId="14" fillId="3" borderId="0" xfId="0" applyFont="1" applyFill="1" applyAlignment="1">
      <alignment horizontal="center" wrapText="1"/>
    </xf>
    <xf numFmtId="0" fontId="8" fillId="5" borderId="0" xfId="0" applyFont="1" applyFill="1" applyAlignment="1">
      <alignment horizontal="center" wrapText="1"/>
    </xf>
    <xf numFmtId="0" fontId="15" fillId="0" borderId="0" xfId="0" applyFont="1" applyAlignment="1">
      <alignment horizontal="center"/>
    </xf>
    <xf numFmtId="0" fontId="16" fillId="0" borderId="0" xfId="0" applyFont="1" applyAlignment="1">
      <alignment horizontal="center"/>
    </xf>
    <xf numFmtId="164" fontId="7" fillId="5" borderId="1" xfId="1" applyNumberFormat="1" applyFont="1" applyFill="1" applyBorder="1" applyAlignment="1">
      <alignment horizontal="right"/>
    </xf>
    <xf numFmtId="0" fontId="12" fillId="3" borderId="0" xfId="0" applyFont="1" applyFill="1" applyAlignment="1">
      <alignment horizontal="left"/>
    </xf>
    <xf numFmtId="164" fontId="18" fillId="5" borderId="52" xfId="1" applyNumberFormat="1" applyFont="1" applyFill="1" applyBorder="1" applyAlignment="1">
      <alignment horizontal="center" vertical="center"/>
    </xf>
    <xf numFmtId="164" fontId="18" fillId="12" borderId="52" xfId="1" applyNumberFormat="1" applyFont="1" applyFill="1" applyBorder="1" applyAlignment="1">
      <alignment horizontal="center" vertical="center"/>
    </xf>
    <xf numFmtId="164" fontId="18" fillId="5" borderId="47" xfId="1" applyNumberFormat="1" applyFont="1" applyFill="1" applyBorder="1" applyAlignment="1">
      <alignment horizontal="center" vertical="center"/>
    </xf>
    <xf numFmtId="14" fontId="15" fillId="0" borderId="44" xfId="1" applyNumberFormat="1" applyFont="1" applyFill="1" applyBorder="1" applyAlignment="1">
      <alignment horizontal="center"/>
    </xf>
    <xf numFmtId="14" fontId="15" fillId="0" borderId="43" xfId="1" applyNumberFormat="1" applyFont="1" applyFill="1" applyBorder="1" applyAlignment="1">
      <alignment horizontal="center"/>
    </xf>
    <xf numFmtId="164" fontId="9" fillId="3" borderId="30" xfId="1" applyNumberFormat="1" applyFont="1" applyFill="1" applyBorder="1" applyAlignment="1">
      <alignment horizontal="center"/>
    </xf>
    <xf numFmtId="164" fontId="9" fillId="3" borderId="45" xfId="1" applyNumberFormat="1" applyFont="1" applyFill="1" applyBorder="1" applyAlignment="1">
      <alignment horizontal="center"/>
    </xf>
    <xf numFmtId="164" fontId="9" fillId="4" borderId="26" xfId="1" applyNumberFormat="1" applyFont="1" applyFill="1" applyBorder="1" applyAlignment="1">
      <alignment horizontal="right" textRotation="61"/>
    </xf>
    <xf numFmtId="164" fontId="9" fillId="4" borderId="29" xfId="1" applyNumberFormat="1" applyFont="1" applyFill="1" applyBorder="1" applyAlignment="1">
      <alignment horizontal="right" textRotation="61"/>
    </xf>
    <xf numFmtId="164" fontId="9" fillId="4" borderId="27" xfId="1" applyNumberFormat="1" applyFont="1" applyFill="1" applyBorder="1" applyAlignment="1">
      <alignment horizontal="right" textRotation="61"/>
    </xf>
    <xf numFmtId="14" fontId="15" fillId="0" borderId="34" xfId="1" applyNumberFormat="1" applyFont="1" applyBorder="1" applyAlignment="1">
      <alignment horizontal="center"/>
    </xf>
    <xf numFmtId="14" fontId="15" fillId="0" borderId="39" xfId="1" applyNumberFormat="1" applyFont="1" applyBorder="1" applyAlignment="1">
      <alignment horizontal="center"/>
    </xf>
    <xf numFmtId="43" fontId="9" fillId="4" borderId="44" xfId="1" applyFont="1" applyFill="1" applyBorder="1" applyAlignment="1">
      <alignment horizontal="center" textRotation="54"/>
    </xf>
    <xf numFmtId="43" fontId="9" fillId="4" borderId="30" xfId="1" applyFont="1" applyFill="1" applyBorder="1" applyAlignment="1">
      <alignment horizontal="center" textRotation="54"/>
    </xf>
    <xf numFmtId="43" fontId="9" fillId="4" borderId="43" xfId="1" applyFont="1" applyFill="1" applyBorder="1" applyAlignment="1">
      <alignment horizontal="center" textRotation="54"/>
    </xf>
    <xf numFmtId="43" fontId="9" fillId="4" borderId="45" xfId="1" applyFont="1" applyFill="1" applyBorder="1" applyAlignment="1">
      <alignment horizontal="center" textRotation="54"/>
    </xf>
    <xf numFmtId="43" fontId="9" fillId="4" borderId="46" xfId="1" applyFont="1" applyFill="1" applyBorder="1" applyAlignment="1">
      <alignment horizontal="center" textRotation="54"/>
    </xf>
    <xf numFmtId="43" fontId="9" fillId="4" borderId="31" xfId="1" applyFont="1" applyFill="1" applyBorder="1" applyAlignment="1">
      <alignment horizontal="center" textRotation="54"/>
    </xf>
    <xf numFmtId="164" fontId="18" fillId="5" borderId="9" xfId="1" applyNumberFormat="1" applyFont="1" applyFill="1" applyBorder="1" applyAlignment="1">
      <alignment horizontal="center" vertical="center"/>
    </xf>
    <xf numFmtId="164" fontId="18" fillId="5" borderId="8" xfId="1" applyNumberFormat="1" applyFont="1" applyFill="1" applyBorder="1" applyAlignment="1">
      <alignment horizontal="center" vertical="center"/>
    </xf>
    <xf numFmtId="164" fontId="18" fillId="5" borderId="36" xfId="1" applyNumberFormat="1" applyFont="1" applyFill="1" applyBorder="1" applyAlignment="1">
      <alignment horizontal="center" vertical="center"/>
    </xf>
    <xf numFmtId="164" fontId="18" fillId="5" borderId="14" xfId="1" applyNumberFormat="1" applyFont="1" applyFill="1" applyBorder="1" applyAlignment="1">
      <alignment horizontal="center" vertical="center"/>
    </xf>
    <xf numFmtId="164" fontId="18" fillId="5" borderId="38" xfId="1" applyNumberFormat="1" applyFont="1" applyFill="1" applyBorder="1" applyAlignment="1">
      <alignment horizontal="center" vertical="center"/>
    </xf>
    <xf numFmtId="164" fontId="21" fillId="5" borderId="36" xfId="1" applyNumberFormat="1" applyFont="1" applyFill="1" applyBorder="1" applyAlignment="1">
      <alignment horizontal="center" vertical="center"/>
    </xf>
    <xf numFmtId="164" fontId="21" fillId="5" borderId="38" xfId="1" applyNumberFormat="1" applyFont="1" applyFill="1" applyBorder="1" applyAlignment="1">
      <alignment horizontal="center" vertical="center"/>
    </xf>
    <xf numFmtId="14" fontId="4" fillId="0" borderId="9" xfId="1" applyNumberFormat="1" applyFont="1" applyFill="1" applyBorder="1" applyAlignment="1">
      <alignment horizontal="center" vertical="center"/>
    </xf>
    <xf numFmtId="14" fontId="4" fillId="0" borderId="8" xfId="1" applyNumberFormat="1" applyFont="1" applyFill="1" applyBorder="1" applyAlignment="1">
      <alignment horizontal="center" vertical="center"/>
    </xf>
  </cellXfs>
  <cellStyles count="2">
    <cellStyle name="Κανονικό" xfId="0" builtinId="0"/>
    <cellStyle name="Κόμμα" xfId="1" builtinId="3"/>
  </cellStyles>
  <dxfs count="0"/>
  <tableStyles count="0" defaultTableStyle="TableStyleMedium9" defaultPivotStyle="PivotStyleLight16"/>
  <colors>
    <mruColors>
      <color rgb="FF00FF00"/>
      <color rgb="FF00FFFF"/>
      <color rgb="FFFF00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P570"/>
  <sheetViews>
    <sheetView tabSelected="1" zoomScaleNormal="100" workbookViewId="0">
      <pane ySplit="1" topLeftCell="A2" activePane="bottomLeft" state="frozen"/>
      <selection pane="bottomLeft" activeCell="B2" sqref="B2"/>
    </sheetView>
  </sheetViews>
  <sheetFormatPr defaultRowHeight="12.75"/>
  <cols>
    <col min="1" max="1" width="7.21875" style="7" bestFit="1" customWidth="1"/>
    <col min="2" max="2" width="12.109375" style="7" customWidth="1"/>
    <col min="3" max="3" width="7.88671875" style="7" bestFit="1" customWidth="1"/>
    <col min="4" max="4" width="87.44140625" style="7" bestFit="1" customWidth="1"/>
    <col min="5" max="5" width="72" style="7" customWidth="1"/>
    <col min="6" max="6" width="24.44140625" style="7" customWidth="1"/>
    <col min="7" max="7" width="12.44140625" style="7" customWidth="1"/>
    <col min="8" max="12" width="10.21875" style="7" customWidth="1"/>
    <col min="13" max="13" width="11.44140625" style="7" bestFit="1" customWidth="1"/>
    <col min="14" max="14" width="15.21875" style="7" bestFit="1" customWidth="1"/>
    <col min="15" max="15" width="15.109375" style="7" customWidth="1"/>
    <col min="16" max="17" width="10" style="7" bestFit="1" customWidth="1"/>
    <col min="18" max="18" width="11.5546875" style="7" customWidth="1"/>
    <col min="19" max="19" width="9.21875" style="7" bestFit="1" customWidth="1"/>
    <col min="20" max="21" width="9.21875" style="7" customWidth="1"/>
    <col min="22" max="22" width="11.77734375" style="7" bestFit="1" customWidth="1"/>
    <col min="23" max="24" width="9.77734375" style="7" customWidth="1"/>
    <col min="25" max="25" width="9.21875" style="7" bestFit="1" customWidth="1"/>
    <col min="26" max="26" width="8.33203125" style="7" customWidth="1"/>
    <col min="27" max="27" width="8.44140625" style="7" bestFit="1" customWidth="1"/>
    <col min="28" max="31" width="8.44140625" style="7" customWidth="1"/>
    <col min="32" max="33" width="8.5546875" style="7" customWidth="1"/>
    <col min="34" max="34" width="9.21875" style="7" customWidth="1"/>
    <col min="35" max="35" width="12" style="7" bestFit="1" customWidth="1"/>
    <col min="36" max="36" width="11.33203125" style="7" customWidth="1"/>
    <col min="37" max="37" width="9.21875" style="7" customWidth="1"/>
    <col min="38" max="38" width="10" style="7" customWidth="1"/>
    <col min="39" max="39" width="13.5546875" style="7" customWidth="1"/>
    <col min="40" max="40" width="58.21875" style="7" bestFit="1" customWidth="1"/>
    <col min="41" max="41" width="4.6640625" style="7" bestFit="1" customWidth="1"/>
    <col min="42" max="42" width="3.109375" style="7" bestFit="1" customWidth="1"/>
    <col min="43" max="16384" width="8.88671875" style="7"/>
  </cols>
  <sheetData>
    <row r="1" spans="1:40" s="4" customFormat="1" ht="39.75" thickBot="1">
      <c r="A1" s="5" t="s">
        <v>0</v>
      </c>
      <c r="B1" s="5" t="s">
        <v>1</v>
      </c>
      <c r="C1" s="14" t="s">
        <v>2</v>
      </c>
      <c r="D1" s="2" t="s">
        <v>3</v>
      </c>
      <c r="E1" s="2" t="s">
        <v>48</v>
      </c>
      <c r="F1" s="2" t="s">
        <v>49</v>
      </c>
      <c r="G1" s="2" t="s">
        <v>8</v>
      </c>
      <c r="H1" s="5" t="s">
        <v>18</v>
      </c>
      <c r="I1" s="5" t="s">
        <v>50</v>
      </c>
      <c r="J1" s="5" t="s">
        <v>18</v>
      </c>
      <c r="K1" s="5" t="s">
        <v>51</v>
      </c>
      <c r="L1" s="5" t="s">
        <v>18</v>
      </c>
      <c r="M1" s="2" t="s">
        <v>9</v>
      </c>
      <c r="N1" s="2" t="s">
        <v>11</v>
      </c>
      <c r="O1" s="20" t="s">
        <v>24</v>
      </c>
      <c r="P1" s="85" t="s">
        <v>58</v>
      </c>
      <c r="Q1" s="3" t="s">
        <v>59</v>
      </c>
      <c r="R1" s="21" t="s">
        <v>112</v>
      </c>
      <c r="S1" s="18" t="s">
        <v>4</v>
      </c>
      <c r="T1" s="21" t="s">
        <v>42</v>
      </c>
      <c r="U1" s="18" t="s">
        <v>4</v>
      </c>
      <c r="V1" s="22" t="s">
        <v>60</v>
      </c>
      <c r="W1" s="6" t="s">
        <v>61</v>
      </c>
      <c r="X1" s="116" t="s">
        <v>111</v>
      </c>
      <c r="Y1" s="18" t="s">
        <v>4</v>
      </c>
      <c r="Z1" s="25" t="s">
        <v>57</v>
      </c>
      <c r="AA1" s="18" t="s">
        <v>4</v>
      </c>
      <c r="AB1" s="25" t="s">
        <v>56</v>
      </c>
      <c r="AC1" s="18" t="s">
        <v>4</v>
      </c>
      <c r="AD1" s="25" t="s">
        <v>55</v>
      </c>
      <c r="AE1" s="18" t="s">
        <v>4</v>
      </c>
      <c r="AF1" s="85" t="s">
        <v>5</v>
      </c>
      <c r="AG1" s="86" t="s">
        <v>4</v>
      </c>
      <c r="AH1" s="6" t="s">
        <v>6</v>
      </c>
      <c r="AI1" s="18" t="s">
        <v>4</v>
      </c>
      <c r="AJ1" s="2" t="s">
        <v>7</v>
      </c>
      <c r="AK1" s="120" t="s">
        <v>52</v>
      </c>
      <c r="AL1" s="2" t="s">
        <v>7</v>
      </c>
      <c r="AM1" s="2" t="s">
        <v>7</v>
      </c>
    </row>
    <row r="2" spans="1:40" s="72" customFormat="1" ht="13.5" thickBot="1">
      <c r="A2" s="65"/>
      <c r="B2" s="65"/>
      <c r="C2" s="66"/>
      <c r="D2" s="67"/>
      <c r="E2" s="67"/>
      <c r="F2" s="67"/>
      <c r="G2" s="68"/>
      <c r="H2" s="68"/>
      <c r="I2" s="68"/>
      <c r="J2" s="68"/>
      <c r="K2" s="68"/>
      <c r="L2" s="68"/>
      <c r="M2" s="69"/>
      <c r="N2" s="69"/>
      <c r="O2" s="67"/>
      <c r="P2" s="70"/>
      <c r="Q2" s="71"/>
      <c r="R2" s="70"/>
      <c r="S2" s="70"/>
      <c r="T2" s="70"/>
      <c r="U2" s="70"/>
      <c r="V2" s="70"/>
      <c r="W2" s="70"/>
      <c r="X2" s="70"/>
      <c r="Y2" s="71"/>
      <c r="Z2" s="71"/>
      <c r="AA2" s="71"/>
      <c r="AB2" s="71"/>
      <c r="AC2" s="71"/>
      <c r="AD2" s="71"/>
      <c r="AE2" s="71"/>
      <c r="AF2" s="71"/>
      <c r="AG2" s="71"/>
      <c r="AH2" s="71"/>
      <c r="AI2" s="71"/>
      <c r="AJ2" s="71"/>
      <c r="AK2" s="71"/>
    </row>
    <row r="3" spans="1:40" s="72" customFormat="1" ht="15.75" customHeight="1">
      <c r="A3" s="661" t="s">
        <v>182</v>
      </c>
      <c r="B3" s="699" t="s">
        <v>336</v>
      </c>
      <c r="C3" s="639">
        <v>32619</v>
      </c>
      <c r="D3" s="76" t="s">
        <v>97</v>
      </c>
      <c r="E3" s="76" t="s">
        <v>98</v>
      </c>
      <c r="F3" s="187"/>
      <c r="G3" s="190">
        <v>1050000</v>
      </c>
      <c r="H3" s="191">
        <f>G3/340.75</f>
        <v>3081.4380044020545</v>
      </c>
      <c r="I3" s="190">
        <v>1050000</v>
      </c>
      <c r="J3" s="191">
        <f>I3/340.75</f>
        <v>3081.4380044020545</v>
      </c>
      <c r="K3" s="187"/>
      <c r="L3" s="202"/>
      <c r="M3" s="602"/>
      <c r="N3" s="602" t="s">
        <v>109</v>
      </c>
      <c r="O3" s="623" t="s">
        <v>182</v>
      </c>
      <c r="P3" s="360">
        <v>113.67571533382245</v>
      </c>
      <c r="Q3" s="36">
        <v>81.951577402787962</v>
      </c>
      <c r="R3" s="36">
        <v>12621.180214399779</v>
      </c>
      <c r="S3" s="126">
        <v>12621.180214399779</v>
      </c>
      <c r="T3" s="36">
        <v>31.724137931034484</v>
      </c>
      <c r="U3" s="126">
        <v>12621.180214399779</v>
      </c>
      <c r="V3" s="216"/>
      <c r="W3" s="62">
        <v>40.06</v>
      </c>
      <c r="X3" s="36"/>
      <c r="Y3" s="215"/>
      <c r="Z3" s="36">
        <v>1.2905355832721936</v>
      </c>
      <c r="AA3" s="215">
        <v>513.42867708439496</v>
      </c>
      <c r="AB3" s="216"/>
      <c r="AC3" s="216"/>
      <c r="AD3" s="36">
        <v>9.9997065297138672</v>
      </c>
      <c r="AE3" s="126">
        <v>3978.2987476915664</v>
      </c>
      <c r="AF3" s="693" t="s">
        <v>110</v>
      </c>
      <c r="AG3" s="694"/>
      <c r="AH3" s="36"/>
      <c r="AI3" s="126">
        <v>37863.54064319934</v>
      </c>
      <c r="AJ3" s="217">
        <f t="shared" ref="AJ3:AJ10" si="0">AI3</f>
        <v>37863.54064319934</v>
      </c>
      <c r="AK3" s="606">
        <v>45949</v>
      </c>
      <c r="AL3" s="608">
        <f>AJ3+AJ4+AJ5</f>
        <v>410860.55448795046</v>
      </c>
      <c r="AM3" s="658">
        <f>AL3+AL6</f>
        <v>709754.93276514206</v>
      </c>
    </row>
    <row r="4" spans="1:40" s="72" customFormat="1" ht="15.75" customHeight="1">
      <c r="A4" s="662"/>
      <c r="B4" s="700"/>
      <c r="C4" s="640"/>
      <c r="D4" s="17" t="s">
        <v>71</v>
      </c>
      <c r="E4" s="188" t="s">
        <v>54</v>
      </c>
      <c r="F4" s="358"/>
      <c r="G4" s="357">
        <v>1222222</v>
      </c>
      <c r="H4" s="57">
        <f>G4/340.75</f>
        <v>3586.8584005869407</v>
      </c>
      <c r="I4" s="188" t="s">
        <v>54</v>
      </c>
      <c r="J4" s="188" t="s">
        <v>54</v>
      </c>
      <c r="K4" s="178"/>
      <c r="L4" s="359"/>
      <c r="M4" s="622"/>
      <c r="N4" s="622"/>
      <c r="O4" s="624"/>
      <c r="P4" s="213">
        <v>124.73789875275128</v>
      </c>
      <c r="Q4" s="188" t="s">
        <v>54</v>
      </c>
      <c r="R4" s="11">
        <v>49625.919013040126</v>
      </c>
      <c r="S4" s="9">
        <v>49625.919013040126</v>
      </c>
      <c r="T4" s="11">
        <v>124.73789875275128</v>
      </c>
      <c r="U4" s="9">
        <v>49625.919013040126</v>
      </c>
      <c r="V4" s="111"/>
      <c r="W4" s="39">
        <v>46.629159207630231</v>
      </c>
      <c r="X4" s="39">
        <v>46.629159207630231</v>
      </c>
      <c r="Y4" s="54">
        <v>18551.01698538888</v>
      </c>
      <c r="Z4" s="11">
        <v>8.7860101247248714</v>
      </c>
      <c r="AA4" s="54">
        <v>3495.4398884142624</v>
      </c>
      <c r="AB4" s="111"/>
      <c r="AC4" s="111"/>
      <c r="AD4" s="11">
        <v>23.432621863536315</v>
      </c>
      <c r="AE4" s="9">
        <v>9322.4706082953562</v>
      </c>
      <c r="AF4" s="695"/>
      <c r="AG4" s="696"/>
      <c r="AH4" s="11"/>
      <c r="AI4" s="9">
        <v>148877.75703912036</v>
      </c>
      <c r="AJ4" s="118">
        <f>AI4</f>
        <v>148877.75703912036</v>
      </c>
      <c r="AK4" s="632"/>
      <c r="AL4" s="615"/>
      <c r="AM4" s="659"/>
    </row>
    <row r="5" spans="1:40" s="72" customFormat="1" ht="15.75" customHeight="1" thickBot="1">
      <c r="A5" s="662"/>
      <c r="B5" s="701"/>
      <c r="C5" s="641"/>
      <c r="D5" s="185" t="s">
        <v>114</v>
      </c>
      <c r="E5" s="189" t="s">
        <v>54</v>
      </c>
      <c r="F5" s="179"/>
      <c r="G5" s="109">
        <v>2237788</v>
      </c>
      <c r="H5" s="56">
        <f>G5/340.75</f>
        <v>6567.2428466617757</v>
      </c>
      <c r="I5" s="189" t="s">
        <v>54</v>
      </c>
      <c r="J5" s="189" t="s">
        <v>54</v>
      </c>
      <c r="K5" s="179"/>
      <c r="L5" s="203"/>
      <c r="M5" s="622"/>
      <c r="N5" s="622"/>
      <c r="O5" s="624"/>
      <c r="P5" s="212">
        <v>187.77932795304477</v>
      </c>
      <c r="Q5" s="189" t="s">
        <v>54</v>
      </c>
      <c r="R5" s="45">
        <v>74706.418935210255</v>
      </c>
      <c r="S5" s="114">
        <v>74706.418935210255</v>
      </c>
      <c r="T5" s="45">
        <v>187.77932795304477</v>
      </c>
      <c r="U5" s="114">
        <v>74706.418935210255</v>
      </c>
      <c r="V5" s="112"/>
      <c r="W5" s="63">
        <v>85.374157006603085</v>
      </c>
      <c r="X5" s="63">
        <v>85.374157006603085</v>
      </c>
      <c r="Y5" s="115">
        <v>33965.386973642635</v>
      </c>
      <c r="Z5" s="45">
        <v>13.398926779163606</v>
      </c>
      <c r="AA5" s="115">
        <v>5330.6498013280125</v>
      </c>
      <c r="AB5" s="112"/>
      <c r="AC5" s="112"/>
      <c r="AD5" s="45">
        <v>30.721551283932502</v>
      </c>
      <c r="AE5" s="114">
        <v>12222.309588470336</v>
      </c>
      <c r="AF5" s="695"/>
      <c r="AG5" s="696"/>
      <c r="AH5" s="45"/>
      <c r="AI5" s="114">
        <v>224119.25680563075</v>
      </c>
      <c r="AJ5" s="119">
        <f t="shared" si="0"/>
        <v>224119.25680563075</v>
      </c>
      <c r="AK5" s="632"/>
      <c r="AL5" s="609"/>
      <c r="AM5" s="659"/>
    </row>
    <row r="6" spans="1:40" s="72" customFormat="1" ht="15.75" customHeight="1">
      <c r="A6" s="662"/>
      <c r="B6" s="702" t="s">
        <v>337</v>
      </c>
      <c r="C6" s="639">
        <v>32619</v>
      </c>
      <c r="D6" s="76" t="s">
        <v>97</v>
      </c>
      <c r="E6" s="76" t="s">
        <v>98</v>
      </c>
      <c r="F6" s="187"/>
      <c r="G6" s="190">
        <v>700000</v>
      </c>
      <c r="H6" s="191">
        <f t="shared" ref="H6:J8" si="1">G6/340.75</f>
        <v>2054.2920029347029</v>
      </c>
      <c r="I6" s="190">
        <v>700000</v>
      </c>
      <c r="J6" s="191">
        <f t="shared" si="1"/>
        <v>2054.2920029347029</v>
      </c>
      <c r="K6" s="187"/>
      <c r="L6" s="202"/>
      <c r="M6" s="622"/>
      <c r="N6" s="622"/>
      <c r="O6" s="624"/>
      <c r="P6" s="360">
        <v>87.043286867204699</v>
      </c>
      <c r="Q6" s="36">
        <v>68.598679383712394</v>
      </c>
      <c r="R6" s="36">
        <v>7336.1981863613491</v>
      </c>
      <c r="S6" s="126">
        <v>7336.1981863613491</v>
      </c>
      <c r="T6" s="36">
        <v>18.444607483492298</v>
      </c>
      <c r="U6" s="126">
        <v>7336.1981863613491</v>
      </c>
      <c r="V6" s="216"/>
      <c r="W6" s="62">
        <v>26.71</v>
      </c>
      <c r="X6" s="62"/>
      <c r="Y6" s="215"/>
      <c r="Z6" s="36">
        <v>2.2479823917828319</v>
      </c>
      <c r="AA6" s="215">
        <v>894.34079965127319</v>
      </c>
      <c r="AB6" s="216"/>
      <c r="AC6" s="216"/>
      <c r="AD6" s="36">
        <v>4.767424798239178</v>
      </c>
      <c r="AE6" s="126">
        <v>1897.704194628179</v>
      </c>
      <c r="AF6" s="695"/>
      <c r="AG6" s="696"/>
      <c r="AH6" s="36"/>
      <c r="AI6" s="126">
        <v>22008.594559084049</v>
      </c>
      <c r="AJ6" s="217">
        <f t="shared" si="0"/>
        <v>22008.594559084049</v>
      </c>
      <c r="AK6" s="632"/>
      <c r="AL6" s="608">
        <f>AJ6+AJ7+AJ8</f>
        <v>298894.37827719154</v>
      </c>
      <c r="AM6" s="659"/>
      <c r="AN6" s="72" t="s">
        <v>117</v>
      </c>
    </row>
    <row r="7" spans="1:40" s="72" customFormat="1" ht="15.75" customHeight="1">
      <c r="A7" s="662"/>
      <c r="B7" s="703"/>
      <c r="C7" s="640"/>
      <c r="D7" s="17" t="s">
        <v>71</v>
      </c>
      <c r="E7" s="188" t="s">
        <v>54</v>
      </c>
      <c r="F7" s="178"/>
      <c r="G7" s="357">
        <v>888888</v>
      </c>
      <c r="H7" s="57">
        <f t="shared" ref="H7" si="2">G7/340.75</f>
        <v>2608.6221570066032</v>
      </c>
      <c r="I7" s="188" t="s">
        <v>54</v>
      </c>
      <c r="J7" s="188" t="s">
        <v>54</v>
      </c>
      <c r="K7" s="178"/>
      <c r="L7" s="359"/>
      <c r="M7" s="622"/>
      <c r="N7" s="622"/>
      <c r="O7" s="624"/>
      <c r="P7" s="213">
        <v>97.836407923697735</v>
      </c>
      <c r="Q7" s="188" t="s">
        <v>54</v>
      </c>
      <c r="R7" s="11">
        <v>38924.817275140595</v>
      </c>
      <c r="S7" s="9">
        <v>38924.817275140595</v>
      </c>
      <c r="T7" s="11">
        <v>97.836407923697735</v>
      </c>
      <c r="U7" s="9">
        <v>38924.817275140595</v>
      </c>
      <c r="V7" s="111"/>
      <c r="W7" s="39">
        <v>33.912088041085845</v>
      </c>
      <c r="X7" s="39">
        <v>33.912088041085845</v>
      </c>
      <c r="Y7" s="54">
        <v>13491.637678022773</v>
      </c>
      <c r="Z7" s="11">
        <v>7.0985526045487894</v>
      </c>
      <c r="AA7" s="54">
        <v>2824.0991726291441</v>
      </c>
      <c r="AB7" s="111"/>
      <c r="AC7" s="111"/>
      <c r="AD7" s="11">
        <v>19.177295964783564</v>
      </c>
      <c r="AE7" s="9">
        <v>7630.6009335363751</v>
      </c>
      <c r="AF7" s="695"/>
      <c r="AG7" s="696"/>
      <c r="AH7" s="11"/>
      <c r="AI7" s="9">
        <v>116774.45182542178</v>
      </c>
      <c r="AJ7" s="118">
        <f>AI7</f>
        <v>116774.45182542178</v>
      </c>
      <c r="AK7" s="632"/>
      <c r="AL7" s="615"/>
      <c r="AM7" s="659"/>
    </row>
    <row r="8" spans="1:40" s="72" customFormat="1" ht="15.75" customHeight="1" thickBot="1">
      <c r="A8" s="663"/>
      <c r="B8" s="704"/>
      <c r="C8" s="641"/>
      <c r="D8" s="348" t="s">
        <v>114</v>
      </c>
      <c r="E8" s="189" t="s">
        <v>54</v>
      </c>
      <c r="F8" s="179"/>
      <c r="G8" s="109">
        <v>1491859</v>
      </c>
      <c r="H8" s="56">
        <f t="shared" si="1"/>
        <v>4378.1628760088042</v>
      </c>
      <c r="I8" s="189" t="s">
        <v>54</v>
      </c>
      <c r="J8" s="189" t="s">
        <v>54</v>
      </c>
      <c r="K8" s="179"/>
      <c r="L8" s="203"/>
      <c r="M8" s="603"/>
      <c r="N8" s="622"/>
      <c r="O8" s="625"/>
      <c r="P8" s="212">
        <v>134.14686867204696</v>
      </c>
      <c r="Q8" s="189" t="s">
        <v>54</v>
      </c>
      <c r="R8" s="45">
        <v>53370.443964228558</v>
      </c>
      <c r="S8" s="114">
        <v>53370.443964228558</v>
      </c>
      <c r="T8" s="45">
        <v>134.14686867204696</v>
      </c>
      <c r="U8" s="114">
        <v>53370.443964228558</v>
      </c>
      <c r="V8" s="112"/>
      <c r="W8" s="63">
        <v>56.916117388114458</v>
      </c>
      <c r="X8" s="63">
        <v>56.916117388114458</v>
      </c>
      <c r="Y8" s="115">
        <v>22643.596375130961</v>
      </c>
      <c r="Z8" s="45">
        <v>9.6227638297872335</v>
      </c>
      <c r="AA8" s="115">
        <v>3828.3352796024192</v>
      </c>
      <c r="AB8" s="112"/>
      <c r="AC8" s="112"/>
      <c r="AD8" s="45">
        <v>23.16922538517975</v>
      </c>
      <c r="AE8" s="114">
        <v>9217.988718980052</v>
      </c>
      <c r="AF8" s="695"/>
      <c r="AG8" s="696"/>
      <c r="AH8" s="45"/>
      <c r="AI8" s="114">
        <v>160111.33189268567</v>
      </c>
      <c r="AJ8" s="119">
        <f t="shared" si="0"/>
        <v>160111.33189268567</v>
      </c>
      <c r="AK8" s="632"/>
      <c r="AL8" s="609"/>
      <c r="AM8" s="660"/>
    </row>
    <row r="9" spans="1:40" s="72" customFormat="1" ht="15.75" customHeight="1" thickBot="1">
      <c r="A9" s="661" t="s">
        <v>37</v>
      </c>
      <c r="B9" s="585" t="s">
        <v>22</v>
      </c>
      <c r="C9" s="182">
        <v>38393</v>
      </c>
      <c r="D9" s="184" t="s">
        <v>99</v>
      </c>
      <c r="E9" s="184" t="s">
        <v>99</v>
      </c>
      <c r="F9" s="184" t="s">
        <v>99</v>
      </c>
      <c r="G9" s="177"/>
      <c r="H9" s="103"/>
      <c r="I9" s="177"/>
      <c r="J9" s="100"/>
      <c r="K9" s="177"/>
      <c r="L9" s="204"/>
      <c r="M9" s="602"/>
      <c r="N9" s="622"/>
      <c r="O9" s="623" t="s">
        <v>37</v>
      </c>
      <c r="P9" s="211">
        <v>37.589999999999996</v>
      </c>
      <c r="Q9" s="73">
        <v>24</v>
      </c>
      <c r="R9" s="73">
        <v>13.59</v>
      </c>
      <c r="S9" s="113">
        <v>402</v>
      </c>
      <c r="T9" s="73">
        <v>13.59</v>
      </c>
      <c r="U9" s="113">
        <v>145</v>
      </c>
      <c r="V9" s="110"/>
      <c r="W9" s="110"/>
      <c r="X9" s="110"/>
      <c r="Y9" s="105"/>
      <c r="Z9" s="73">
        <v>1.62</v>
      </c>
      <c r="AA9" s="105">
        <v>17</v>
      </c>
      <c r="AB9" s="104"/>
      <c r="AC9" s="104"/>
      <c r="AD9" s="73">
        <v>5.44</v>
      </c>
      <c r="AE9" s="113">
        <v>58</v>
      </c>
      <c r="AF9" s="695"/>
      <c r="AG9" s="696"/>
      <c r="AH9" s="73">
        <v>51.179999999999993</v>
      </c>
      <c r="AI9" s="113">
        <v>693</v>
      </c>
      <c r="AJ9" s="117">
        <f t="shared" si="0"/>
        <v>693</v>
      </c>
      <c r="AK9" s="632"/>
      <c r="AL9" s="180">
        <f>AJ9</f>
        <v>693</v>
      </c>
      <c r="AM9" s="645">
        <f>AL9+AL10+AL11+AL14+AL17+AL20+AL23+AL26</f>
        <v>3262918.3316332912</v>
      </c>
    </row>
    <row r="10" spans="1:40" s="72" customFormat="1" ht="15.75" customHeight="1" thickBot="1">
      <c r="A10" s="662"/>
      <c r="B10" s="584" t="s">
        <v>22</v>
      </c>
      <c r="C10" s="219">
        <v>38414</v>
      </c>
      <c r="D10" s="184" t="s">
        <v>100</v>
      </c>
      <c r="E10" s="347" t="s">
        <v>17</v>
      </c>
      <c r="F10" s="76" t="s">
        <v>17</v>
      </c>
      <c r="G10" s="177"/>
      <c r="H10" s="183"/>
      <c r="I10" s="177"/>
      <c r="J10" s="100"/>
      <c r="K10" s="177"/>
      <c r="L10" s="205"/>
      <c r="M10" s="705"/>
      <c r="N10" s="622"/>
      <c r="O10" s="624"/>
      <c r="P10" s="211">
        <v>104.92000000000002</v>
      </c>
      <c r="Q10" s="73">
        <v>29.56</v>
      </c>
      <c r="R10" s="73">
        <v>1113.5999999999999</v>
      </c>
      <c r="S10" s="113">
        <v>1113.5999999999999</v>
      </c>
      <c r="T10" s="73">
        <v>75.36</v>
      </c>
      <c r="U10" s="113">
        <v>800</v>
      </c>
      <c r="V10" s="62"/>
      <c r="W10" s="110"/>
      <c r="X10" s="110"/>
      <c r="Y10" s="105"/>
      <c r="Z10" s="73">
        <v>6.4391999999999996</v>
      </c>
      <c r="AA10" s="105">
        <v>68</v>
      </c>
      <c r="AB10" s="104"/>
      <c r="AC10" s="104"/>
      <c r="AD10" s="73">
        <v>29.152000000000005</v>
      </c>
      <c r="AE10" s="113">
        <v>309</v>
      </c>
      <c r="AF10" s="695"/>
      <c r="AG10" s="696"/>
      <c r="AH10" s="73">
        <v>180.28000000000003</v>
      </c>
      <c r="AI10" s="113">
        <v>2713</v>
      </c>
      <c r="AJ10" s="117">
        <f t="shared" si="0"/>
        <v>2713</v>
      </c>
      <c r="AK10" s="632"/>
      <c r="AL10" s="220">
        <f>AJ10</f>
        <v>2713</v>
      </c>
      <c r="AM10" s="646"/>
      <c r="AN10" s="78" t="s">
        <v>41</v>
      </c>
    </row>
    <row r="11" spans="1:40" s="72" customFormat="1" ht="15.75" customHeight="1">
      <c r="A11" s="662"/>
      <c r="B11" s="699" t="s">
        <v>22</v>
      </c>
      <c r="C11" s="639">
        <v>38567</v>
      </c>
      <c r="D11" s="184" t="s">
        <v>101</v>
      </c>
      <c r="E11" s="347" t="s">
        <v>73</v>
      </c>
      <c r="F11" s="347" t="s">
        <v>73</v>
      </c>
      <c r="G11" s="177"/>
      <c r="H11" s="106">
        <v>16128.26</v>
      </c>
      <c r="I11" s="177"/>
      <c r="J11" s="224" t="s">
        <v>54</v>
      </c>
      <c r="K11" s="177"/>
      <c r="L11" s="208">
        <v>16128.26</v>
      </c>
      <c r="M11" s="705"/>
      <c r="N11" s="622"/>
      <c r="O11" s="624"/>
      <c r="P11" s="211">
        <v>554.85649999999998</v>
      </c>
      <c r="Q11" s="73">
        <v>24</v>
      </c>
      <c r="R11" s="73">
        <v>5649.92</v>
      </c>
      <c r="S11" s="113">
        <v>5649.92</v>
      </c>
      <c r="T11" s="73">
        <v>530.85649999999998</v>
      </c>
      <c r="U11" s="113">
        <v>105406.66214186428</v>
      </c>
      <c r="V11" s="110">
        <v>299.67</v>
      </c>
      <c r="W11" s="110">
        <v>209.66738000000001</v>
      </c>
      <c r="X11" s="110">
        <v>209.66738000000001</v>
      </c>
      <c r="Y11" s="105">
        <v>102135.66214186428</v>
      </c>
      <c r="Z11" s="73">
        <v>35.250868000000004</v>
      </c>
      <c r="AA11" s="105">
        <v>359</v>
      </c>
      <c r="AB11" s="104"/>
      <c r="AC11" s="104"/>
      <c r="AD11" s="73">
        <v>126.69164800000001</v>
      </c>
      <c r="AE11" s="113">
        <v>1290</v>
      </c>
      <c r="AF11" s="695"/>
      <c r="AG11" s="696"/>
      <c r="AH11" s="73">
        <v>1256.4929999999999</v>
      </c>
      <c r="AI11" s="113">
        <v>216462.32428372855</v>
      </c>
      <c r="AJ11" s="117">
        <f t="shared" ref="AJ11:AJ26" si="3">AI11</f>
        <v>216462.32428372855</v>
      </c>
      <c r="AK11" s="632"/>
      <c r="AL11" s="608">
        <f>AJ11+AJ12+AJ13</f>
        <v>874113.55722632888</v>
      </c>
      <c r="AM11" s="646"/>
      <c r="AN11" s="77" t="s">
        <v>41</v>
      </c>
    </row>
    <row r="12" spans="1:40" s="72" customFormat="1" ht="15" customHeight="1">
      <c r="A12" s="662"/>
      <c r="B12" s="700"/>
      <c r="C12" s="640"/>
      <c r="D12" s="17" t="s">
        <v>102</v>
      </c>
      <c r="E12" s="188" t="s">
        <v>54</v>
      </c>
      <c r="F12" s="50" t="s">
        <v>54</v>
      </c>
      <c r="G12" s="178"/>
      <c r="H12" s="57">
        <v>16128.26</v>
      </c>
      <c r="I12" s="178"/>
      <c r="J12" s="188" t="s">
        <v>54</v>
      </c>
      <c r="K12" s="178"/>
      <c r="L12" s="207" t="s">
        <v>54</v>
      </c>
      <c r="M12" s="705"/>
      <c r="N12" s="622"/>
      <c r="O12" s="624"/>
      <c r="P12" s="213">
        <v>516.05650000000003</v>
      </c>
      <c r="Q12" s="11">
        <v>0</v>
      </c>
      <c r="R12" s="11">
        <v>5254.83</v>
      </c>
      <c r="S12" s="9">
        <v>5254.83</v>
      </c>
      <c r="T12" s="11">
        <v>516.05650000000003</v>
      </c>
      <c r="U12" s="9">
        <v>105255.66214186428</v>
      </c>
      <c r="V12" s="207" t="s">
        <v>54</v>
      </c>
      <c r="W12" s="39">
        <v>209.66738000000001</v>
      </c>
      <c r="X12" s="39">
        <v>209.66738000000001</v>
      </c>
      <c r="Y12" s="54">
        <v>102135.66214186428</v>
      </c>
      <c r="Z12" s="11">
        <v>32.830868000000002</v>
      </c>
      <c r="AA12" s="54">
        <v>354</v>
      </c>
      <c r="AB12" s="111"/>
      <c r="AC12" s="111"/>
      <c r="AD12" s="11">
        <v>121.56364800000001</v>
      </c>
      <c r="AE12" s="9">
        <v>1238</v>
      </c>
      <c r="AF12" s="695"/>
      <c r="AG12" s="696"/>
      <c r="AH12" s="11">
        <v>872.91300000000001</v>
      </c>
      <c r="AI12" s="9">
        <v>215766.32428372855</v>
      </c>
      <c r="AJ12" s="118">
        <f t="shared" si="3"/>
        <v>215766.32428372855</v>
      </c>
      <c r="AK12" s="632"/>
      <c r="AL12" s="615"/>
      <c r="AM12" s="646"/>
      <c r="AN12" s="72" t="s">
        <v>225</v>
      </c>
    </row>
    <row r="13" spans="1:40" s="72" customFormat="1" ht="15.75" customHeight="1" thickBot="1">
      <c r="A13" s="662"/>
      <c r="B13" s="701"/>
      <c r="C13" s="641"/>
      <c r="D13" s="185" t="s">
        <v>103</v>
      </c>
      <c r="E13" s="189" t="s">
        <v>54</v>
      </c>
      <c r="F13" s="181" t="s">
        <v>54</v>
      </c>
      <c r="G13" s="179"/>
      <c r="H13" s="200">
        <v>33333.33</v>
      </c>
      <c r="I13" s="179"/>
      <c r="J13" s="189" t="s">
        <v>54</v>
      </c>
      <c r="K13" s="179"/>
      <c r="L13" s="206" t="s">
        <v>54</v>
      </c>
      <c r="M13" s="705"/>
      <c r="N13" s="622"/>
      <c r="O13" s="624"/>
      <c r="P13" s="212">
        <v>933.88325000000009</v>
      </c>
      <c r="Q13" s="45">
        <v>0</v>
      </c>
      <c r="R13" s="45">
        <v>9509.33</v>
      </c>
      <c r="S13" s="114">
        <v>9509.33</v>
      </c>
      <c r="T13" s="45">
        <v>933.88325000000009</v>
      </c>
      <c r="U13" s="114">
        <v>216187.45432943589</v>
      </c>
      <c r="V13" s="206" t="s">
        <v>54</v>
      </c>
      <c r="W13" s="63">
        <v>433.33329000000003</v>
      </c>
      <c r="X13" s="63">
        <v>433.33329000000003</v>
      </c>
      <c r="Y13" s="115">
        <v>211090.45432943589</v>
      </c>
      <c r="Z13" s="45">
        <v>61.819994000000008</v>
      </c>
      <c r="AA13" s="115">
        <v>222</v>
      </c>
      <c r="AB13" s="112"/>
      <c r="AC13" s="112"/>
      <c r="AD13" s="45">
        <v>200.01998400000002</v>
      </c>
      <c r="AE13" s="114">
        <v>2037</v>
      </c>
      <c r="AF13" s="695"/>
      <c r="AG13" s="696"/>
      <c r="AH13" s="45">
        <v>1732.5665000000004</v>
      </c>
      <c r="AI13" s="114">
        <v>441884.90865887178</v>
      </c>
      <c r="AJ13" s="119">
        <f t="shared" si="3"/>
        <v>441884.90865887178</v>
      </c>
      <c r="AK13" s="632"/>
      <c r="AL13" s="609"/>
      <c r="AM13" s="646"/>
    </row>
    <row r="14" spans="1:40" s="72" customFormat="1" ht="15.75" customHeight="1">
      <c r="A14" s="662"/>
      <c r="B14" s="702" t="s">
        <v>22</v>
      </c>
      <c r="C14" s="639">
        <v>38567</v>
      </c>
      <c r="D14" s="184" t="s">
        <v>104</v>
      </c>
      <c r="E14" s="347" t="s">
        <v>73</v>
      </c>
      <c r="F14" s="347" t="s">
        <v>73</v>
      </c>
      <c r="G14" s="177"/>
      <c r="H14" s="106">
        <v>35216.43</v>
      </c>
      <c r="I14" s="177"/>
      <c r="J14" s="188" t="s">
        <v>54</v>
      </c>
      <c r="K14" s="177"/>
      <c r="L14" s="208">
        <v>35216.43</v>
      </c>
      <c r="M14" s="705"/>
      <c r="N14" s="622"/>
      <c r="O14" s="624"/>
      <c r="P14" s="211">
        <v>1032.0607500000001</v>
      </c>
      <c r="Q14" s="73">
        <v>24</v>
      </c>
      <c r="R14" s="73">
        <v>10509.06</v>
      </c>
      <c r="S14" s="113">
        <v>10509.06</v>
      </c>
      <c r="T14" s="73">
        <v>1008.0607500000001</v>
      </c>
      <c r="U14" s="113">
        <v>228618.58855838203</v>
      </c>
      <c r="V14" s="110">
        <v>457.81359000000003</v>
      </c>
      <c r="W14" s="110">
        <v>457.81359000000003</v>
      </c>
      <c r="X14" s="110">
        <v>457.81359000000003</v>
      </c>
      <c r="Y14" s="105">
        <v>223015.58855838203</v>
      </c>
      <c r="Z14" s="73">
        <v>69.609574000000009</v>
      </c>
      <c r="AA14" s="105">
        <v>709</v>
      </c>
      <c r="AB14" s="104"/>
      <c r="AC14" s="104"/>
      <c r="AD14" s="73">
        <v>218.31486400000006</v>
      </c>
      <c r="AE14" s="113">
        <v>2223</v>
      </c>
      <c r="AF14" s="695"/>
      <c r="AG14" s="696"/>
      <c r="AH14" s="73">
        <v>2260.5015000000003</v>
      </c>
      <c r="AI14" s="113">
        <v>467745.17711676407</v>
      </c>
      <c r="AJ14" s="117">
        <f t="shared" si="3"/>
        <v>467745.17711676407</v>
      </c>
      <c r="AK14" s="632"/>
      <c r="AL14" s="608">
        <f>AJ14+AJ15+AJ16</f>
        <v>1976469.1411042302</v>
      </c>
      <c r="AM14" s="646"/>
    </row>
    <row r="15" spans="1:40" s="72" customFormat="1" ht="15" customHeight="1">
      <c r="A15" s="662"/>
      <c r="B15" s="703"/>
      <c r="C15" s="640"/>
      <c r="D15" s="17" t="s">
        <v>105</v>
      </c>
      <c r="E15" s="188" t="s">
        <v>54</v>
      </c>
      <c r="F15" s="50" t="s">
        <v>54</v>
      </c>
      <c r="G15" s="178"/>
      <c r="H15" s="57">
        <v>35216.43</v>
      </c>
      <c r="I15" s="178"/>
      <c r="J15" s="188" t="s">
        <v>54</v>
      </c>
      <c r="K15" s="178"/>
      <c r="L15" s="207" t="s">
        <v>54</v>
      </c>
      <c r="M15" s="705"/>
      <c r="N15" s="622"/>
      <c r="O15" s="624"/>
      <c r="P15" s="213">
        <v>993.26075000000003</v>
      </c>
      <c r="Q15" s="11">
        <v>0</v>
      </c>
      <c r="R15" s="11">
        <v>10113.969999999999</v>
      </c>
      <c r="S15" s="9">
        <v>10113.969999999999</v>
      </c>
      <c r="T15" s="11">
        <v>993.26075000000003</v>
      </c>
      <c r="U15" s="9">
        <v>228467.58855838203</v>
      </c>
      <c r="V15" s="207" t="s">
        <v>54</v>
      </c>
      <c r="W15" s="39">
        <v>457.81359000000003</v>
      </c>
      <c r="X15" s="39">
        <v>457.81359000000003</v>
      </c>
      <c r="Y15" s="54">
        <v>223015.58855838203</v>
      </c>
      <c r="Z15" s="11">
        <v>67.189574000000007</v>
      </c>
      <c r="AA15" s="54">
        <v>684</v>
      </c>
      <c r="AB15" s="111"/>
      <c r="AC15" s="111"/>
      <c r="AD15" s="11">
        <v>213.18686400000001</v>
      </c>
      <c r="AE15" s="9">
        <v>2171</v>
      </c>
      <c r="AF15" s="695"/>
      <c r="AG15" s="696"/>
      <c r="AH15" s="11">
        <v>1986.5215000000001</v>
      </c>
      <c r="AI15" s="9">
        <v>467049.17711676407</v>
      </c>
      <c r="AJ15" s="118">
        <f t="shared" si="3"/>
        <v>467049.17711676407</v>
      </c>
      <c r="AK15" s="632"/>
      <c r="AL15" s="615"/>
      <c r="AM15" s="646"/>
      <c r="AN15" s="72" t="s">
        <v>225</v>
      </c>
    </row>
    <row r="16" spans="1:40" s="72" customFormat="1" ht="15.75" customHeight="1" thickBot="1">
      <c r="A16" s="662"/>
      <c r="B16" s="704"/>
      <c r="C16" s="641"/>
      <c r="D16" s="185" t="s">
        <v>103</v>
      </c>
      <c r="E16" s="189" t="s">
        <v>54</v>
      </c>
      <c r="F16" s="181" t="s">
        <v>54</v>
      </c>
      <c r="G16" s="179"/>
      <c r="H16" s="200">
        <v>77777.77</v>
      </c>
      <c r="I16" s="179"/>
      <c r="J16" s="189" t="s">
        <v>54</v>
      </c>
      <c r="K16" s="179"/>
      <c r="L16" s="206" t="s">
        <v>54</v>
      </c>
      <c r="M16" s="705"/>
      <c r="N16" s="622"/>
      <c r="O16" s="624"/>
      <c r="P16" s="212">
        <v>2044.9942500000002</v>
      </c>
      <c r="Q16" s="45">
        <v>0</v>
      </c>
      <c r="R16" s="45">
        <v>20823.32</v>
      </c>
      <c r="S16" s="114">
        <v>20823.32</v>
      </c>
      <c r="T16" s="45">
        <v>2044.9942500000002</v>
      </c>
      <c r="U16" s="114">
        <v>510425.39343535108</v>
      </c>
      <c r="V16" s="206" t="s">
        <v>54</v>
      </c>
      <c r="W16" s="63">
        <v>1011.1110100000002</v>
      </c>
      <c r="X16" s="63">
        <v>1011.1110100000002</v>
      </c>
      <c r="Y16" s="115">
        <v>492544.39343535108</v>
      </c>
      <c r="Z16" s="45">
        <v>141.819986</v>
      </c>
      <c r="AA16" s="115">
        <v>1444</v>
      </c>
      <c r="AB16" s="112"/>
      <c r="AC16" s="112"/>
      <c r="AD16" s="45">
        <v>413.35329600000006</v>
      </c>
      <c r="AE16" s="114">
        <v>4209</v>
      </c>
      <c r="AF16" s="695"/>
      <c r="AG16" s="696"/>
      <c r="AH16" s="45">
        <v>4089.9885000000004</v>
      </c>
      <c r="AI16" s="114">
        <v>1041674.7868707022</v>
      </c>
      <c r="AJ16" s="119">
        <f t="shared" si="3"/>
        <v>1041674.7868707022</v>
      </c>
      <c r="AK16" s="632"/>
      <c r="AL16" s="609"/>
      <c r="AM16" s="646"/>
    </row>
    <row r="17" spans="1:40" s="72" customFormat="1" ht="15.75" customHeight="1">
      <c r="A17" s="662"/>
      <c r="B17" s="699" t="s">
        <v>22</v>
      </c>
      <c r="C17" s="639">
        <v>38567</v>
      </c>
      <c r="D17" s="347" t="s">
        <v>417</v>
      </c>
      <c r="E17" s="347" t="s">
        <v>73</v>
      </c>
      <c r="F17" s="347" t="s">
        <v>73</v>
      </c>
      <c r="G17" s="177"/>
      <c r="H17" s="106"/>
      <c r="I17" s="177"/>
      <c r="J17" s="106"/>
      <c r="K17" s="177"/>
      <c r="L17" s="106"/>
      <c r="M17" s="705"/>
      <c r="N17" s="622"/>
      <c r="O17" s="624"/>
      <c r="P17" s="211">
        <v>131.25</v>
      </c>
      <c r="Q17" s="73">
        <v>24</v>
      </c>
      <c r="R17" s="73">
        <v>4672.5924337952174</v>
      </c>
      <c r="S17" s="113">
        <v>4672.5924337952174</v>
      </c>
      <c r="T17" s="73">
        <v>107.25</v>
      </c>
      <c r="U17" s="113">
        <v>4672.5924337952174</v>
      </c>
      <c r="V17" s="110"/>
      <c r="W17" s="110"/>
      <c r="X17" s="110"/>
      <c r="Y17" s="105"/>
      <c r="Z17" s="73">
        <v>6.22</v>
      </c>
      <c r="AA17" s="105">
        <v>63.335784820010126</v>
      </c>
      <c r="AB17" s="104"/>
      <c r="AC17" s="104"/>
      <c r="AD17" s="73">
        <v>41.116000000000007</v>
      </c>
      <c r="AE17" s="113">
        <v>418.66786634397789</v>
      </c>
      <c r="AF17" s="695"/>
      <c r="AG17" s="696"/>
      <c r="AH17" s="73">
        <v>458.88</v>
      </c>
      <c r="AI17" s="113">
        <v>14262.15975085193</v>
      </c>
      <c r="AJ17" s="117">
        <f t="shared" si="3"/>
        <v>14262.15975085193</v>
      </c>
      <c r="AK17" s="632"/>
      <c r="AL17" s="608">
        <f>AJ17+AJ18+AJ19</f>
        <v>19324.939313026251</v>
      </c>
      <c r="AM17" s="646"/>
    </row>
    <row r="18" spans="1:40" s="72" customFormat="1" ht="15" customHeight="1">
      <c r="A18" s="662"/>
      <c r="B18" s="700"/>
      <c r="C18" s="640"/>
      <c r="D18" s="17" t="s">
        <v>416</v>
      </c>
      <c r="E18" s="188" t="s">
        <v>54</v>
      </c>
      <c r="F18" s="50" t="s">
        <v>54</v>
      </c>
      <c r="G18" s="178"/>
      <c r="H18" s="57"/>
      <c r="I18" s="178"/>
      <c r="J18" s="57"/>
      <c r="K18" s="178"/>
      <c r="L18" s="57"/>
      <c r="M18" s="705"/>
      <c r="N18" s="622"/>
      <c r="O18" s="624"/>
      <c r="P18" s="213">
        <v>33.25</v>
      </c>
      <c r="Q18" s="11">
        <v>0</v>
      </c>
      <c r="R18" s="11">
        <v>677.14303706280975</v>
      </c>
      <c r="S18" s="9">
        <v>677.14303706280975</v>
      </c>
      <c r="T18" s="11">
        <v>33.25</v>
      </c>
      <c r="U18" s="9">
        <v>677.14303706280975</v>
      </c>
      <c r="V18" s="39"/>
      <c r="W18" s="39"/>
      <c r="X18" s="39"/>
      <c r="Y18" s="39"/>
      <c r="Z18" s="11">
        <v>1.8200000000000003</v>
      </c>
      <c r="AA18" s="54">
        <v>18.532335751192679</v>
      </c>
      <c r="AB18" s="111"/>
      <c r="AC18" s="111"/>
      <c r="AD18" s="11">
        <v>13.100000000000001</v>
      </c>
      <c r="AE18" s="9">
        <v>133.39208700034291</v>
      </c>
      <c r="AF18" s="695"/>
      <c r="AG18" s="696"/>
      <c r="AH18" s="11">
        <v>66.5</v>
      </c>
      <c r="AI18" s="9">
        <v>2031.4291111884293</v>
      </c>
      <c r="AJ18" s="118">
        <f t="shared" si="3"/>
        <v>2031.4291111884293</v>
      </c>
      <c r="AK18" s="632"/>
      <c r="AL18" s="615"/>
      <c r="AM18" s="646"/>
    </row>
    <row r="19" spans="1:40" s="72" customFormat="1" ht="15.75" customHeight="1" thickBot="1">
      <c r="A19" s="662"/>
      <c r="B19" s="701"/>
      <c r="C19" s="641"/>
      <c r="D19" s="348" t="s">
        <v>415</v>
      </c>
      <c r="E19" s="189" t="s">
        <v>54</v>
      </c>
      <c r="F19" s="181" t="s">
        <v>54</v>
      </c>
      <c r="G19" s="179"/>
      <c r="H19" s="200">
        <v>666.66</v>
      </c>
      <c r="I19" s="179"/>
      <c r="J19" s="189" t="s">
        <v>54</v>
      </c>
      <c r="K19" s="179"/>
      <c r="L19" s="206" t="s">
        <v>54</v>
      </c>
      <c r="M19" s="705"/>
      <c r="N19" s="622"/>
      <c r="O19" s="624"/>
      <c r="P19" s="212">
        <v>49.616500000000002</v>
      </c>
      <c r="Q19" s="45">
        <v>0</v>
      </c>
      <c r="R19" s="45">
        <v>1010.4501503286303</v>
      </c>
      <c r="S19" s="114">
        <v>1010.4501503286303</v>
      </c>
      <c r="T19" s="45">
        <v>49.616500000000002</v>
      </c>
      <c r="U19" s="114">
        <v>1010.4501503286303</v>
      </c>
      <c r="V19" s="206" t="s">
        <v>54</v>
      </c>
      <c r="W19" s="63">
        <v>8.6665799999999997</v>
      </c>
      <c r="X19" s="63">
        <v>8.6665799999999997</v>
      </c>
      <c r="Y19" s="115">
        <v>88</v>
      </c>
      <c r="Z19" s="45">
        <v>3.0199880000000001</v>
      </c>
      <c r="AA19" s="115">
        <v>30.751336033281792</v>
      </c>
      <c r="AB19" s="112"/>
      <c r="AC19" s="112"/>
      <c r="AD19" s="45">
        <v>16.179967999999999</v>
      </c>
      <c r="AE19" s="114">
        <v>164.75417550524901</v>
      </c>
      <c r="AF19" s="695"/>
      <c r="AG19" s="696"/>
      <c r="AH19" s="45">
        <v>99.233000000000004</v>
      </c>
      <c r="AI19" s="114">
        <v>3031.3504509858913</v>
      </c>
      <c r="AJ19" s="119">
        <f t="shared" si="3"/>
        <v>3031.3504509858913</v>
      </c>
      <c r="AK19" s="632"/>
      <c r="AL19" s="609"/>
      <c r="AM19" s="646"/>
    </row>
    <row r="20" spans="1:40" s="72" customFormat="1" ht="15.75" customHeight="1">
      <c r="A20" s="662"/>
      <c r="B20" s="702" t="s">
        <v>22</v>
      </c>
      <c r="C20" s="639">
        <v>38567</v>
      </c>
      <c r="D20" s="347" t="s">
        <v>414</v>
      </c>
      <c r="E20" s="347" t="s">
        <v>73</v>
      </c>
      <c r="F20" s="347" t="s">
        <v>73</v>
      </c>
      <c r="G20" s="177"/>
      <c r="H20" s="106"/>
      <c r="I20" s="177"/>
      <c r="J20" s="106"/>
      <c r="K20" s="177"/>
      <c r="L20" s="106"/>
      <c r="M20" s="705"/>
      <c r="N20" s="622"/>
      <c r="O20" s="624"/>
      <c r="P20" s="211">
        <v>131.25</v>
      </c>
      <c r="Q20" s="73">
        <v>24</v>
      </c>
      <c r="R20" s="73">
        <v>4916.9748832614941</v>
      </c>
      <c r="S20" s="113">
        <v>4916.9748832614941</v>
      </c>
      <c r="T20" s="73">
        <v>107.25</v>
      </c>
      <c r="U20" s="113">
        <v>4672.5924337952174</v>
      </c>
      <c r="V20" s="110"/>
      <c r="W20" s="110"/>
      <c r="X20" s="110"/>
      <c r="Y20" s="105"/>
      <c r="Z20" s="73">
        <v>6.22</v>
      </c>
      <c r="AA20" s="105">
        <v>63.335784820010126</v>
      </c>
      <c r="AB20" s="104"/>
      <c r="AC20" s="104"/>
      <c r="AD20" s="73">
        <v>41.116000000000007</v>
      </c>
      <c r="AE20" s="113">
        <v>418.66786634397789</v>
      </c>
      <c r="AF20" s="695"/>
      <c r="AG20" s="696"/>
      <c r="AH20" s="73">
        <v>458.88</v>
      </c>
      <c r="AI20" s="113">
        <v>14262.15975085193</v>
      </c>
      <c r="AJ20" s="117">
        <f t="shared" si="3"/>
        <v>14262.15975085193</v>
      </c>
      <c r="AK20" s="632"/>
      <c r="AL20" s="608">
        <f>AJ20+AJ21+AJ22</f>
        <v>18985.522638523769</v>
      </c>
      <c r="AM20" s="646"/>
    </row>
    <row r="21" spans="1:40" s="72" customFormat="1" ht="15" customHeight="1">
      <c r="A21" s="662"/>
      <c r="B21" s="703"/>
      <c r="C21" s="640"/>
      <c r="D21" s="17" t="s">
        <v>413</v>
      </c>
      <c r="E21" s="188" t="s">
        <v>54</v>
      </c>
      <c r="F21" s="50" t="s">
        <v>54</v>
      </c>
      <c r="G21" s="178"/>
      <c r="H21" s="57"/>
      <c r="I21" s="178"/>
      <c r="J21" s="57"/>
      <c r="K21" s="178"/>
      <c r="L21" s="57"/>
      <c r="M21" s="705"/>
      <c r="N21" s="622"/>
      <c r="O21" s="624"/>
      <c r="P21" s="213">
        <v>33.25</v>
      </c>
      <c r="Q21" s="11">
        <v>0</v>
      </c>
      <c r="R21" s="11">
        <v>677.14303706280975</v>
      </c>
      <c r="S21" s="9">
        <v>677.14303706280975</v>
      </c>
      <c r="T21" s="11">
        <v>33.25</v>
      </c>
      <c r="U21" s="9">
        <v>677.14303706280975</v>
      </c>
      <c r="V21" s="39"/>
      <c r="W21" s="39"/>
      <c r="X21" s="39"/>
      <c r="Y21" s="39"/>
      <c r="Z21" s="11">
        <v>1.8200000000000003</v>
      </c>
      <c r="AA21" s="54">
        <v>18.532335751192679</v>
      </c>
      <c r="AB21" s="111"/>
      <c r="AC21" s="111"/>
      <c r="AD21" s="11">
        <v>13.100000000000001</v>
      </c>
      <c r="AE21" s="9">
        <v>133.39208700034291</v>
      </c>
      <c r="AF21" s="695"/>
      <c r="AG21" s="696"/>
      <c r="AH21" s="11">
        <v>66.5</v>
      </c>
      <c r="AI21" s="9">
        <v>2031.4291111884293</v>
      </c>
      <c r="AJ21" s="118">
        <f t="shared" si="3"/>
        <v>2031.4291111884293</v>
      </c>
      <c r="AK21" s="632"/>
      <c r="AL21" s="615"/>
      <c r="AM21" s="646"/>
    </row>
    <row r="22" spans="1:40" s="72" customFormat="1" ht="15.75" customHeight="1" thickBot="1">
      <c r="A22" s="662"/>
      <c r="B22" s="704"/>
      <c r="C22" s="641"/>
      <c r="D22" s="348" t="s">
        <v>412</v>
      </c>
      <c r="E22" s="189" t="s">
        <v>54</v>
      </c>
      <c r="F22" s="181" t="s">
        <v>54</v>
      </c>
      <c r="G22" s="179"/>
      <c r="H22" s="200">
        <v>444.44</v>
      </c>
      <c r="I22" s="179"/>
      <c r="J22" s="189" t="s">
        <v>54</v>
      </c>
      <c r="K22" s="179"/>
      <c r="L22" s="206" t="s">
        <v>54</v>
      </c>
      <c r="M22" s="705"/>
      <c r="N22" s="622"/>
      <c r="O22" s="624"/>
      <c r="P22" s="212">
        <v>44.061000000000014</v>
      </c>
      <c r="Q22" s="45">
        <v>0</v>
      </c>
      <c r="R22" s="45">
        <v>897.31125882780316</v>
      </c>
      <c r="S22" s="114">
        <v>897.31125882780316</v>
      </c>
      <c r="T22" s="45">
        <v>44.061000000000014</v>
      </c>
      <c r="U22" s="114">
        <v>897.31125882780316</v>
      </c>
      <c r="V22" s="206" t="s">
        <v>54</v>
      </c>
      <c r="W22" s="63">
        <v>5.7777200000000004</v>
      </c>
      <c r="X22" s="63">
        <v>5.7777200000000004</v>
      </c>
      <c r="Y22" s="115">
        <v>59</v>
      </c>
      <c r="Z22" s="45">
        <v>2.6199920000000003</v>
      </c>
      <c r="AA22" s="115">
        <v>26.678335939252072</v>
      </c>
      <c r="AB22" s="112"/>
      <c r="AC22" s="112"/>
      <c r="AD22" s="45">
        <v>15.113312000000006</v>
      </c>
      <c r="AE22" s="114">
        <v>153.89284192117023</v>
      </c>
      <c r="AF22" s="695"/>
      <c r="AG22" s="696"/>
      <c r="AH22" s="45">
        <v>88.122000000000028</v>
      </c>
      <c r="AI22" s="114">
        <v>2691.9337764834095</v>
      </c>
      <c r="AJ22" s="119">
        <f t="shared" si="3"/>
        <v>2691.9337764834095</v>
      </c>
      <c r="AK22" s="632"/>
      <c r="AL22" s="609"/>
      <c r="AM22" s="646"/>
    </row>
    <row r="23" spans="1:40" s="72" customFormat="1" ht="15.75" customHeight="1">
      <c r="A23" s="662"/>
      <c r="B23" s="699" t="s">
        <v>22</v>
      </c>
      <c r="C23" s="639">
        <v>38567</v>
      </c>
      <c r="D23" s="186" t="s">
        <v>106</v>
      </c>
      <c r="E23" s="347" t="s">
        <v>73</v>
      </c>
      <c r="F23" s="347" t="s">
        <v>73</v>
      </c>
      <c r="G23" s="177"/>
      <c r="H23" s="106">
        <v>6363.47</v>
      </c>
      <c r="I23" s="177"/>
      <c r="J23" s="188" t="s">
        <v>54</v>
      </c>
      <c r="K23" s="177"/>
      <c r="L23" s="208">
        <v>6363.47</v>
      </c>
      <c r="M23" s="705"/>
      <c r="N23" s="622"/>
      <c r="O23" s="624"/>
      <c r="P23" s="211">
        <v>310.73675000000003</v>
      </c>
      <c r="Q23" s="73">
        <v>24</v>
      </c>
      <c r="R23" s="73">
        <v>3164.14</v>
      </c>
      <c r="S23" s="113">
        <f t="shared" ref="S23:S25" si="4">R23</f>
        <v>3164.14</v>
      </c>
      <c r="T23" s="73">
        <v>286.73675000000003</v>
      </c>
      <c r="U23" s="113">
        <v>42376.037232155817</v>
      </c>
      <c r="V23" s="221" t="s">
        <v>54</v>
      </c>
      <c r="W23" s="110">
        <v>82.725110000000015</v>
      </c>
      <c r="X23" s="110">
        <v>82.725110000000015</v>
      </c>
      <c r="Y23" s="105">
        <v>40298.037232155817</v>
      </c>
      <c r="Z23" s="73">
        <v>17.674246</v>
      </c>
      <c r="AA23" s="105">
        <v>180</v>
      </c>
      <c r="AB23" s="104"/>
      <c r="AC23" s="104"/>
      <c r="AD23" s="73">
        <v>79.820656000000014</v>
      </c>
      <c r="AE23" s="113">
        <v>813</v>
      </c>
      <c r="AF23" s="695"/>
      <c r="AG23" s="696"/>
      <c r="AH23" s="73">
        <v>817.85350000000005</v>
      </c>
      <c r="AI23" s="113">
        <v>87916.074464311634</v>
      </c>
      <c r="AJ23" s="117">
        <f t="shared" si="3"/>
        <v>87916.074464311634</v>
      </c>
      <c r="AK23" s="632"/>
      <c r="AL23" s="608">
        <f>AJ23+AJ24+AJ25</f>
        <v>368359.17135118216</v>
      </c>
      <c r="AM23" s="646"/>
    </row>
    <row r="24" spans="1:40" s="72" customFormat="1" ht="15" customHeight="1">
      <c r="A24" s="662"/>
      <c r="B24" s="700"/>
      <c r="C24" s="640"/>
      <c r="D24" s="186" t="s">
        <v>107</v>
      </c>
      <c r="E24" s="188" t="s">
        <v>54</v>
      </c>
      <c r="F24" s="50" t="s">
        <v>54</v>
      </c>
      <c r="G24" s="178"/>
      <c r="H24" s="57">
        <v>6363.47</v>
      </c>
      <c r="I24" s="178"/>
      <c r="J24" s="188" t="s">
        <v>54</v>
      </c>
      <c r="K24" s="178"/>
      <c r="L24" s="207" t="s">
        <v>54</v>
      </c>
      <c r="M24" s="705"/>
      <c r="N24" s="622"/>
      <c r="O24" s="624"/>
      <c r="P24" s="213">
        <v>271.93675000000002</v>
      </c>
      <c r="Q24" s="11">
        <v>0</v>
      </c>
      <c r="R24" s="11">
        <v>2769.06</v>
      </c>
      <c r="S24" s="9">
        <f t="shared" si="4"/>
        <v>2769.06</v>
      </c>
      <c r="T24" s="11">
        <v>271.93675000000002</v>
      </c>
      <c r="U24" s="9">
        <v>42225.037232155817</v>
      </c>
      <c r="V24" s="10">
        <v>82.72</v>
      </c>
      <c r="W24" s="39">
        <v>82.725110000000015</v>
      </c>
      <c r="X24" s="39">
        <v>82.725110000000015</v>
      </c>
      <c r="Y24" s="54">
        <v>40298.037232155817</v>
      </c>
      <c r="Z24" s="11">
        <v>15.254246</v>
      </c>
      <c r="AA24" s="54">
        <v>155</v>
      </c>
      <c r="AB24" s="111"/>
      <c r="AC24" s="111"/>
      <c r="AD24" s="11">
        <v>74.692655999999999</v>
      </c>
      <c r="AE24" s="9">
        <v>761</v>
      </c>
      <c r="AF24" s="695"/>
      <c r="AG24" s="696"/>
      <c r="AH24" s="11">
        <v>543.87350000000004</v>
      </c>
      <c r="AI24" s="9">
        <v>87219.074464311634</v>
      </c>
      <c r="AJ24" s="118">
        <f t="shared" si="3"/>
        <v>87219.074464311634</v>
      </c>
      <c r="AK24" s="632"/>
      <c r="AL24" s="615"/>
      <c r="AM24" s="646"/>
      <c r="AN24" s="72" t="s">
        <v>225</v>
      </c>
    </row>
    <row r="25" spans="1:40" s="72" customFormat="1" ht="15.75" customHeight="1" thickBot="1">
      <c r="A25" s="662"/>
      <c r="B25" s="701"/>
      <c r="C25" s="641"/>
      <c r="D25" s="186" t="s">
        <v>103</v>
      </c>
      <c r="E25" s="189" t="s">
        <v>54</v>
      </c>
      <c r="F25" s="181" t="s">
        <v>54</v>
      </c>
      <c r="G25" s="179"/>
      <c r="H25" s="200">
        <v>14444.44</v>
      </c>
      <c r="I25" s="179"/>
      <c r="J25" s="189" t="s">
        <v>54</v>
      </c>
      <c r="K25" s="179"/>
      <c r="L25" s="206" t="s">
        <v>54</v>
      </c>
      <c r="M25" s="705"/>
      <c r="N25" s="622"/>
      <c r="O25" s="624"/>
      <c r="P25" s="212">
        <v>461.66100000000006</v>
      </c>
      <c r="Q25" s="45">
        <v>0</v>
      </c>
      <c r="R25" s="45">
        <v>4700.8999999999996</v>
      </c>
      <c r="S25" s="114">
        <f t="shared" si="4"/>
        <v>4700.8999999999996</v>
      </c>
      <c r="T25" s="45">
        <v>461.66100000000006</v>
      </c>
      <c r="U25" s="114">
        <v>94261.51121127943</v>
      </c>
      <c r="V25" s="206" t="s">
        <v>54</v>
      </c>
      <c r="W25" s="63">
        <v>187.77772000000002</v>
      </c>
      <c r="X25" s="63">
        <v>187.77772000000002</v>
      </c>
      <c r="Y25" s="115">
        <v>91472.51121127943</v>
      </c>
      <c r="Z25" s="45">
        <v>27.819992000000003</v>
      </c>
      <c r="AA25" s="115">
        <v>283</v>
      </c>
      <c r="AB25" s="112"/>
      <c r="AC25" s="112"/>
      <c r="AD25" s="45">
        <v>109.35331200000002</v>
      </c>
      <c r="AE25" s="114">
        <v>1113</v>
      </c>
      <c r="AF25" s="695"/>
      <c r="AG25" s="696"/>
      <c r="AH25" s="45">
        <v>923.32200000000012</v>
      </c>
      <c r="AI25" s="114">
        <v>193224.02242255886</v>
      </c>
      <c r="AJ25" s="119">
        <f t="shared" si="3"/>
        <v>193224.02242255886</v>
      </c>
      <c r="AK25" s="632"/>
      <c r="AL25" s="609"/>
      <c r="AM25" s="646"/>
    </row>
    <row r="26" spans="1:40" s="72" customFormat="1" ht="15.75" customHeight="1" thickBot="1">
      <c r="A26" s="663"/>
      <c r="B26" s="218"/>
      <c r="C26" s="99">
        <v>38567</v>
      </c>
      <c r="D26" s="198"/>
      <c r="E26" s="198" t="s">
        <v>108</v>
      </c>
      <c r="F26" s="192"/>
      <c r="G26" s="193"/>
      <c r="H26" s="103"/>
      <c r="I26" s="193"/>
      <c r="J26" s="201">
        <v>111</v>
      </c>
      <c r="K26" s="193"/>
      <c r="L26" s="210"/>
      <c r="M26" s="706"/>
      <c r="N26" s="603"/>
      <c r="O26" s="625"/>
      <c r="P26" s="214"/>
      <c r="Q26" s="194"/>
      <c r="R26" s="194">
        <v>111</v>
      </c>
      <c r="S26" s="195">
        <v>1130</v>
      </c>
      <c r="T26" s="194">
        <v>111</v>
      </c>
      <c r="U26" s="195">
        <v>1130</v>
      </c>
      <c r="V26" s="101"/>
      <c r="W26" s="101"/>
      <c r="X26" s="101"/>
      <c r="Y26" s="222"/>
      <c r="Z26" s="102"/>
      <c r="AA26" s="222"/>
      <c r="AB26" s="102"/>
      <c r="AC26" s="102"/>
      <c r="AD26" s="102"/>
      <c r="AE26" s="223"/>
      <c r="AF26" s="697"/>
      <c r="AG26" s="698"/>
      <c r="AH26" s="194"/>
      <c r="AI26" s="195">
        <v>2260</v>
      </c>
      <c r="AJ26" s="196">
        <f t="shared" si="3"/>
        <v>2260</v>
      </c>
      <c r="AK26" s="607"/>
      <c r="AL26" s="197">
        <f>AJ26</f>
        <v>2260</v>
      </c>
      <c r="AM26" s="647"/>
    </row>
    <row r="27" spans="1:40" s="72" customFormat="1">
      <c r="A27" s="65"/>
      <c r="B27" s="65"/>
      <c r="C27" s="66"/>
      <c r="D27" s="67"/>
      <c r="E27" s="67"/>
      <c r="F27" s="67"/>
      <c r="G27" s="68"/>
      <c r="H27" s="68"/>
      <c r="I27" s="68"/>
      <c r="J27" s="68"/>
      <c r="K27" s="68"/>
      <c r="L27" s="68"/>
      <c r="M27" s="69"/>
      <c r="N27" s="69"/>
      <c r="O27" s="67"/>
      <c r="P27" s="70"/>
      <c r="Q27" s="71"/>
      <c r="R27" s="70"/>
      <c r="S27" s="70"/>
      <c r="T27" s="70"/>
      <c r="U27" s="70"/>
      <c r="V27" s="70"/>
      <c r="W27" s="70"/>
      <c r="X27" s="70"/>
      <c r="Y27" s="71"/>
      <c r="Z27" s="71"/>
      <c r="AA27" s="71"/>
      <c r="AB27" s="71"/>
      <c r="AC27" s="71"/>
      <c r="AD27" s="71"/>
      <c r="AE27" s="71"/>
      <c r="AF27" s="71"/>
      <c r="AG27" s="71"/>
      <c r="AH27" s="71"/>
      <c r="AI27" s="71"/>
      <c r="AJ27" s="71"/>
      <c r="AK27" s="71"/>
    </row>
    <row r="28" spans="1:40" s="235" customFormat="1">
      <c r="A28" s="228"/>
      <c r="B28" s="228"/>
      <c r="C28" s="229"/>
      <c r="D28" s="230"/>
      <c r="E28" s="230"/>
      <c r="F28" s="230"/>
      <c r="G28" s="231"/>
      <c r="H28" s="231"/>
      <c r="I28" s="231"/>
      <c r="J28" s="231"/>
      <c r="K28" s="231"/>
      <c r="L28" s="231"/>
      <c r="M28" s="232"/>
      <c r="N28" s="232"/>
      <c r="O28" s="230"/>
      <c r="P28" s="233"/>
      <c r="Q28" s="233"/>
      <c r="R28" s="233"/>
      <c r="S28" s="233"/>
      <c r="T28" s="233"/>
      <c r="U28" s="233"/>
      <c r="V28" s="233"/>
      <c r="W28" s="233"/>
      <c r="X28" s="233"/>
      <c r="Y28" s="233"/>
      <c r="Z28" s="233"/>
      <c r="AA28" s="233"/>
      <c r="AB28" s="234"/>
      <c r="AC28" s="234"/>
      <c r="AD28" s="234"/>
      <c r="AE28" s="234"/>
      <c r="AF28" s="234"/>
      <c r="AG28" s="234"/>
      <c r="AH28" s="234"/>
      <c r="AI28" s="234"/>
      <c r="AJ28" s="234"/>
      <c r="AK28" s="234"/>
    </row>
    <row r="29" spans="1:40" s="72" customFormat="1" ht="13.5" thickBot="1">
      <c r="A29" s="65"/>
      <c r="B29" s="65"/>
      <c r="C29" s="66"/>
      <c r="D29" s="67"/>
      <c r="E29" s="93"/>
      <c r="F29" s="93"/>
      <c r="G29" s="68"/>
      <c r="H29" s="94"/>
      <c r="I29" s="94"/>
      <c r="J29" s="94"/>
      <c r="K29" s="94"/>
      <c r="L29" s="94"/>
      <c r="M29" s="69"/>
      <c r="N29" s="69"/>
      <c r="O29" s="67"/>
      <c r="P29" s="70"/>
      <c r="Q29" s="70"/>
      <c r="R29" s="70"/>
      <c r="S29" s="70"/>
      <c r="T29" s="70"/>
      <c r="U29" s="70"/>
      <c r="V29" s="96"/>
      <c r="W29" s="70"/>
      <c r="X29" s="70"/>
      <c r="Y29" s="70"/>
      <c r="Z29" s="70"/>
      <c r="AA29" s="71"/>
      <c r="AB29" s="71"/>
      <c r="AC29" s="71"/>
      <c r="AD29" s="71"/>
      <c r="AE29" s="71"/>
      <c r="AF29" s="80"/>
      <c r="AG29" s="71"/>
      <c r="AH29" s="71"/>
      <c r="AI29" s="71"/>
      <c r="AJ29" s="71"/>
      <c r="AK29" s="71"/>
    </row>
    <row r="30" spans="1:40" s="72" customFormat="1" ht="15.75" customHeight="1">
      <c r="A30" s="661" t="s">
        <v>303</v>
      </c>
      <c r="B30" s="702" t="s">
        <v>22</v>
      </c>
      <c r="C30" s="639">
        <v>37830</v>
      </c>
      <c r="D30" s="347" t="s">
        <v>411</v>
      </c>
      <c r="E30" s="76" t="s">
        <v>305</v>
      </c>
      <c r="F30" s="76" t="s">
        <v>306</v>
      </c>
      <c r="G30" s="177"/>
      <c r="H30" s="191">
        <v>23406.49</v>
      </c>
      <c r="I30" s="177"/>
      <c r="J30" s="188" t="s">
        <v>54</v>
      </c>
      <c r="K30" s="177"/>
      <c r="L30" s="64" t="s">
        <v>54</v>
      </c>
      <c r="M30" s="648"/>
      <c r="N30" s="602" t="s">
        <v>16</v>
      </c>
      <c r="O30" s="604" t="s">
        <v>303</v>
      </c>
      <c r="P30" s="110">
        <v>661.81553000000008</v>
      </c>
      <c r="Q30" s="36">
        <v>33.93</v>
      </c>
      <c r="R30" s="104"/>
      <c r="S30" s="104"/>
      <c r="T30" s="73">
        <v>627.88553000000013</v>
      </c>
      <c r="U30" s="105">
        <v>7959.1622456243285</v>
      </c>
      <c r="V30" s="64" t="s">
        <v>54</v>
      </c>
      <c r="W30" s="110">
        <v>304.28437000000002</v>
      </c>
      <c r="X30" s="110">
        <v>304.27999999999997</v>
      </c>
      <c r="Y30" s="105">
        <v>3857.1225368099254</v>
      </c>
      <c r="Z30" s="73">
        <v>48.991973999999999</v>
      </c>
      <c r="AA30" s="105">
        <v>621</v>
      </c>
      <c r="AB30" s="104"/>
      <c r="AC30" s="104"/>
      <c r="AD30" s="73">
        <v>128.24046400000003</v>
      </c>
      <c r="AE30" s="117">
        <v>1625.5819640862987</v>
      </c>
      <c r="AF30" s="104"/>
      <c r="AG30" s="104"/>
      <c r="AH30" s="290">
        <v>1255.7710600000003</v>
      </c>
      <c r="AI30" s="113">
        <v>15918.197730793083</v>
      </c>
      <c r="AJ30" s="117">
        <f>AG30+AI30</f>
        <v>15918.197730793083</v>
      </c>
      <c r="AK30" s="606">
        <v>45986</v>
      </c>
      <c r="AL30" s="608">
        <f>AJ30+AJ31</f>
        <v>17962.08331661937</v>
      </c>
    </row>
    <row r="31" spans="1:40" s="72" customFormat="1" ht="15" customHeight="1" thickBot="1">
      <c r="A31" s="663"/>
      <c r="B31" s="704"/>
      <c r="C31" s="641"/>
      <c r="D31" s="507" t="s">
        <v>304</v>
      </c>
      <c r="E31" s="189" t="s">
        <v>54</v>
      </c>
      <c r="F31" s="567" t="s">
        <v>54</v>
      </c>
      <c r="G31" s="305"/>
      <c r="H31" s="98">
        <v>2572.9899999999998</v>
      </c>
      <c r="I31" s="305"/>
      <c r="J31" s="189" t="s">
        <v>54</v>
      </c>
      <c r="K31" s="305"/>
      <c r="L31" s="567" t="s">
        <v>54</v>
      </c>
      <c r="M31" s="650"/>
      <c r="N31" s="603"/>
      <c r="O31" s="605"/>
      <c r="P31" s="79">
        <v>80.618030000000005</v>
      </c>
      <c r="Q31" s="189" t="s">
        <v>54</v>
      </c>
      <c r="R31" s="310"/>
      <c r="S31" s="310"/>
      <c r="T31" s="15">
        <v>80.618030000000005</v>
      </c>
      <c r="U31" s="311">
        <v>1021.9427929131425</v>
      </c>
      <c r="V31" s="567" t="s">
        <v>54</v>
      </c>
      <c r="W31" s="79">
        <v>33.448869999999999</v>
      </c>
      <c r="X31" s="79">
        <v>33.450000000000003</v>
      </c>
      <c r="Y31" s="311">
        <v>423.99939999489754</v>
      </c>
      <c r="Z31" s="15">
        <v>6.5186739999999999</v>
      </c>
      <c r="AA31" s="311">
        <v>83</v>
      </c>
      <c r="AB31" s="310"/>
      <c r="AC31" s="310"/>
      <c r="AD31" s="15">
        <v>18.867664000000001</v>
      </c>
      <c r="AE31" s="42">
        <v>239.1673684433984</v>
      </c>
      <c r="AF31" s="310"/>
      <c r="AG31" s="310"/>
      <c r="AH31" s="15">
        <v>161.23606000000001</v>
      </c>
      <c r="AI31" s="42">
        <v>2043.885585826285</v>
      </c>
      <c r="AJ31" s="449">
        <f>AG31+AI31</f>
        <v>2043.885585826285</v>
      </c>
      <c r="AK31" s="607"/>
      <c r="AL31" s="609"/>
    </row>
    <row r="32" spans="1:40" s="72" customFormat="1">
      <c r="A32" s="65"/>
      <c r="B32" s="65"/>
      <c r="C32" s="66"/>
      <c r="D32" s="67"/>
      <c r="E32" s="67"/>
      <c r="F32" s="67"/>
      <c r="G32" s="68"/>
      <c r="H32" s="68"/>
      <c r="I32" s="68"/>
      <c r="J32" s="68"/>
      <c r="K32" s="68"/>
      <c r="L32" s="68"/>
      <c r="M32" s="69"/>
      <c r="N32" s="69"/>
      <c r="O32" s="67"/>
      <c r="P32" s="70"/>
      <c r="Q32" s="71"/>
      <c r="R32" s="70"/>
      <c r="S32" s="70"/>
      <c r="T32" s="70"/>
      <c r="U32" s="70"/>
      <c r="V32" s="70"/>
      <c r="W32" s="70"/>
      <c r="X32" s="70"/>
      <c r="Y32" s="71"/>
      <c r="Z32" s="71"/>
      <c r="AA32" s="71"/>
      <c r="AB32" s="71"/>
      <c r="AC32" s="71"/>
      <c r="AD32" s="71"/>
      <c r="AE32" s="71"/>
      <c r="AF32" s="71"/>
      <c r="AG32" s="71"/>
      <c r="AH32" s="71"/>
      <c r="AI32" s="71"/>
      <c r="AJ32" s="71"/>
      <c r="AK32" s="71"/>
    </row>
    <row r="33" spans="1:39" s="235" customFormat="1">
      <c r="A33" s="228"/>
      <c r="B33" s="228"/>
      <c r="C33" s="229"/>
      <c r="D33" s="230"/>
      <c r="E33" s="230"/>
      <c r="F33" s="230"/>
      <c r="G33" s="231"/>
      <c r="H33" s="231"/>
      <c r="I33" s="231"/>
      <c r="J33" s="231"/>
      <c r="K33" s="231"/>
      <c r="L33" s="231"/>
      <c r="M33" s="232"/>
      <c r="N33" s="232"/>
      <c r="O33" s="230"/>
      <c r="P33" s="233"/>
      <c r="Q33" s="233"/>
      <c r="R33" s="233"/>
      <c r="S33" s="233"/>
      <c r="T33" s="233"/>
      <c r="U33" s="233"/>
      <c r="V33" s="233"/>
      <c r="W33" s="233"/>
      <c r="X33" s="233"/>
      <c r="Y33" s="233"/>
      <c r="Z33" s="233"/>
      <c r="AA33" s="233"/>
      <c r="AB33" s="234"/>
      <c r="AC33" s="234"/>
      <c r="AD33" s="234"/>
      <c r="AE33" s="234"/>
      <c r="AF33" s="234"/>
      <c r="AG33" s="234"/>
      <c r="AH33" s="234"/>
      <c r="AI33" s="234"/>
      <c r="AJ33" s="234"/>
      <c r="AK33" s="234"/>
    </row>
    <row r="34" spans="1:39" s="72" customFormat="1" ht="13.5" thickBot="1">
      <c r="A34" s="91"/>
      <c r="B34" s="91"/>
      <c r="C34" s="92"/>
      <c r="D34" s="93"/>
      <c r="E34" s="93"/>
      <c r="F34" s="93"/>
      <c r="G34" s="94"/>
      <c r="H34" s="94"/>
      <c r="I34" s="94"/>
      <c r="J34" s="94"/>
      <c r="K34" s="94"/>
      <c r="L34" s="94"/>
      <c r="M34" s="95"/>
      <c r="N34" s="95"/>
      <c r="O34" s="93"/>
      <c r="P34" s="96"/>
      <c r="Q34" s="80"/>
      <c r="R34" s="96"/>
      <c r="S34" s="96"/>
      <c r="T34" s="96"/>
      <c r="U34" s="96"/>
      <c r="V34" s="96"/>
      <c r="W34" s="96"/>
      <c r="X34" s="96"/>
      <c r="Y34" s="80"/>
      <c r="Z34" s="80"/>
      <c r="AA34" s="80"/>
      <c r="AB34" s="80"/>
      <c r="AC34" s="80"/>
      <c r="AD34" s="80"/>
      <c r="AE34" s="80"/>
      <c r="AF34" s="80"/>
      <c r="AG34" s="80"/>
      <c r="AH34" s="80"/>
      <c r="AI34" s="80"/>
      <c r="AJ34" s="80"/>
      <c r="AK34" s="71"/>
    </row>
    <row r="35" spans="1:39" s="72" customFormat="1" ht="15.75" customHeight="1" thickBot="1">
      <c r="A35" s="633" t="s">
        <v>183</v>
      </c>
      <c r="B35" s="599" t="s">
        <v>338</v>
      </c>
      <c r="C35" s="639">
        <v>31442</v>
      </c>
      <c r="D35" s="347" t="s">
        <v>113</v>
      </c>
      <c r="E35" s="347" t="s">
        <v>418</v>
      </c>
      <c r="F35" s="361" t="s">
        <v>22</v>
      </c>
      <c r="G35" s="107">
        <v>2500000</v>
      </c>
      <c r="H35" s="106">
        <f>G35/340.75</f>
        <v>7336.7571533382243</v>
      </c>
      <c r="I35" s="107">
        <v>2500000</v>
      </c>
      <c r="J35" s="106">
        <f>I35/340.75</f>
        <v>7336.7571533382243</v>
      </c>
      <c r="K35" s="361" t="s">
        <v>22</v>
      </c>
      <c r="L35" s="361" t="s">
        <v>22</v>
      </c>
      <c r="M35" s="636"/>
      <c r="N35" s="636" t="s">
        <v>14</v>
      </c>
      <c r="O35" s="642" t="s">
        <v>183</v>
      </c>
      <c r="P35" s="110">
        <v>188.31988261188556</v>
      </c>
      <c r="Q35" s="73">
        <v>148.59</v>
      </c>
      <c r="R35" s="104"/>
      <c r="S35" s="104"/>
      <c r="T35" s="73">
        <v>39.729999999999997</v>
      </c>
      <c r="U35" s="113">
        <v>31275</v>
      </c>
      <c r="V35" s="361" t="s">
        <v>22</v>
      </c>
      <c r="W35" s="110">
        <v>95.377842993396925</v>
      </c>
      <c r="X35" s="110">
        <v>27.2</v>
      </c>
      <c r="Y35" s="105">
        <v>21412</v>
      </c>
      <c r="Z35" s="73">
        <v>11.903154805575936</v>
      </c>
      <c r="AA35" s="105">
        <v>9370.0826329570209</v>
      </c>
      <c r="AB35" s="104"/>
      <c r="AC35" s="104"/>
      <c r="AD35" s="73">
        <v>3.88</v>
      </c>
      <c r="AE35" s="113">
        <v>3054</v>
      </c>
      <c r="AF35" s="654" t="s">
        <v>42</v>
      </c>
      <c r="AG35" s="655"/>
      <c r="AH35" s="73">
        <v>79.47</v>
      </c>
      <c r="AI35" s="113">
        <v>62558</v>
      </c>
      <c r="AJ35" s="117">
        <f t="shared" ref="AJ35:AJ40" si="5">AI35</f>
        <v>62558</v>
      </c>
      <c r="AK35" s="476">
        <v>45973</v>
      </c>
      <c r="AL35" s="658">
        <f>AJ35+AJ36+AJ37</f>
        <v>756376.7280425136</v>
      </c>
    </row>
    <row r="36" spans="1:39" s="72" customFormat="1" ht="15" customHeight="1">
      <c r="A36" s="634"/>
      <c r="B36" s="600"/>
      <c r="C36" s="640"/>
      <c r="D36" s="17" t="s">
        <v>71</v>
      </c>
      <c r="E36" s="17" t="s">
        <v>71</v>
      </c>
      <c r="F36" s="10" t="s">
        <v>22</v>
      </c>
      <c r="G36" s="108">
        <v>2500000</v>
      </c>
      <c r="H36" s="57">
        <f t="shared" ref="H36:H37" si="6">G36/340.75</f>
        <v>7336.7571533382243</v>
      </c>
      <c r="I36" s="108">
        <v>2500000</v>
      </c>
      <c r="J36" s="57">
        <f t="shared" ref="J36" si="7">I36/340.75</f>
        <v>7336.7571533382243</v>
      </c>
      <c r="K36" s="10" t="s">
        <v>22</v>
      </c>
      <c r="L36" s="10" t="s">
        <v>22</v>
      </c>
      <c r="M36" s="637"/>
      <c r="N36" s="637"/>
      <c r="O36" s="643"/>
      <c r="P36" s="39">
        <v>184.65150403521645</v>
      </c>
      <c r="Q36" s="502" t="s">
        <v>266</v>
      </c>
      <c r="R36" s="111"/>
      <c r="S36" s="111"/>
      <c r="T36" s="11">
        <v>184.65150403521645</v>
      </c>
      <c r="U36" s="9">
        <v>145356.41007535916</v>
      </c>
      <c r="V36" s="10" t="s">
        <v>22</v>
      </c>
      <c r="W36" s="39">
        <v>95.377842993396925</v>
      </c>
      <c r="X36" s="39">
        <v>95.377842993396925</v>
      </c>
      <c r="Y36" s="54">
        <v>75080.790328181349</v>
      </c>
      <c r="Z36" s="11">
        <v>11.976522377109317</v>
      </c>
      <c r="AA36" s="54">
        <v>9427.8370870556355</v>
      </c>
      <c r="AB36" s="111"/>
      <c r="AC36" s="111"/>
      <c r="AD36" s="11">
        <v>26.606016140865737</v>
      </c>
      <c r="AE36" s="9">
        <v>20944.075234316675</v>
      </c>
      <c r="AF36" s="656"/>
      <c r="AG36" s="657"/>
      <c r="AH36" s="11">
        <v>369.3030080704329</v>
      </c>
      <c r="AI36" s="9">
        <v>290712.82015071833</v>
      </c>
      <c r="AJ36" s="118">
        <f t="shared" si="5"/>
        <v>290712.82015071833</v>
      </c>
      <c r="AK36" s="606">
        <v>45932</v>
      </c>
      <c r="AL36" s="659"/>
      <c r="AM36" s="72" t="s">
        <v>117</v>
      </c>
    </row>
    <row r="37" spans="1:39" s="72" customFormat="1" ht="15.75" customHeight="1" thickBot="1">
      <c r="A37" s="635"/>
      <c r="B37" s="601"/>
      <c r="C37" s="641"/>
      <c r="D37" s="348" t="s">
        <v>114</v>
      </c>
      <c r="E37" s="189" t="s">
        <v>54</v>
      </c>
      <c r="F37" s="362" t="s">
        <v>22</v>
      </c>
      <c r="G37" s="109">
        <v>3661984</v>
      </c>
      <c r="H37" s="98">
        <f t="shared" si="6"/>
        <v>10746.83492296405</v>
      </c>
      <c r="I37" s="189" t="s">
        <v>54</v>
      </c>
      <c r="J37" s="189" t="s">
        <v>54</v>
      </c>
      <c r="K37" s="362" t="s">
        <v>22</v>
      </c>
      <c r="L37" s="362" t="s">
        <v>22</v>
      </c>
      <c r="M37" s="638"/>
      <c r="N37" s="637"/>
      <c r="O37" s="644"/>
      <c r="P37" s="63">
        <v>256.04000586940572</v>
      </c>
      <c r="Q37" s="189" t="s">
        <v>54</v>
      </c>
      <c r="R37" s="112"/>
      <c r="S37" s="112"/>
      <c r="T37" s="45">
        <v>256.04000586940572</v>
      </c>
      <c r="U37" s="114">
        <v>201552.95394589767</v>
      </c>
      <c r="V37" s="362" t="s">
        <v>22</v>
      </c>
      <c r="W37" s="63">
        <v>139.70885399853265</v>
      </c>
      <c r="X37" s="63">
        <v>139.70885399853265</v>
      </c>
      <c r="Y37" s="115">
        <v>109977.86115566187</v>
      </c>
      <c r="Z37" s="45">
        <v>16.504698459280998</v>
      </c>
      <c r="AA37" s="115">
        <v>12992.386549745359</v>
      </c>
      <c r="AB37" s="112"/>
      <c r="AC37" s="112"/>
      <c r="AD37" s="45">
        <v>34.899345561261924</v>
      </c>
      <c r="AE37" s="114">
        <v>27472.527837070698</v>
      </c>
      <c r="AF37" s="656"/>
      <c r="AG37" s="657"/>
      <c r="AH37" s="45">
        <v>512.08001173881144</v>
      </c>
      <c r="AI37" s="114">
        <v>403105.90789179533</v>
      </c>
      <c r="AJ37" s="119">
        <f t="shared" si="5"/>
        <v>403105.90789179533</v>
      </c>
      <c r="AK37" s="607"/>
      <c r="AL37" s="660"/>
    </row>
    <row r="38" spans="1:39" s="72" customFormat="1" ht="15.75" customHeight="1">
      <c r="A38" s="633" t="s">
        <v>184</v>
      </c>
      <c r="B38" s="596" t="s">
        <v>22</v>
      </c>
      <c r="C38" s="639">
        <v>38567</v>
      </c>
      <c r="D38" s="347" t="s">
        <v>410</v>
      </c>
      <c r="E38" s="188" t="s">
        <v>54</v>
      </c>
      <c r="F38" s="106"/>
      <c r="G38" s="177"/>
      <c r="H38" s="106"/>
      <c r="I38" s="177"/>
      <c r="J38" s="106"/>
      <c r="K38" s="177"/>
      <c r="L38" s="209" t="s">
        <v>54</v>
      </c>
      <c r="M38" s="636"/>
      <c r="N38" s="637"/>
      <c r="O38" s="642" t="s">
        <v>184</v>
      </c>
      <c r="P38" s="110">
        <v>133.75</v>
      </c>
      <c r="Q38" s="255">
        <v>24</v>
      </c>
      <c r="R38" s="104"/>
      <c r="S38" s="104"/>
      <c r="T38" s="73">
        <v>109.75</v>
      </c>
      <c r="U38" s="113">
        <v>1117.5405762051628</v>
      </c>
      <c r="V38" s="113"/>
      <c r="W38" s="110"/>
      <c r="X38" s="110"/>
      <c r="Y38" s="105"/>
      <c r="Z38" s="73">
        <v>4.24</v>
      </c>
      <c r="AA38" s="105">
        <v>43.174232739042296</v>
      </c>
      <c r="AB38" s="104"/>
      <c r="AC38" s="104"/>
      <c r="AD38" s="73">
        <v>42.908000000000001</v>
      </c>
      <c r="AE38" s="113">
        <v>436.91508923745852</v>
      </c>
      <c r="AF38" s="656"/>
      <c r="AG38" s="657"/>
      <c r="AH38" s="73">
        <v>219.5</v>
      </c>
      <c r="AI38" s="113">
        <v>2235.0811524103256</v>
      </c>
      <c r="AJ38" s="117">
        <f t="shared" si="5"/>
        <v>2235.0811524103256</v>
      </c>
      <c r="AK38" s="606">
        <v>45949</v>
      </c>
      <c r="AL38" s="608">
        <f>AJ38+AJ39+AJ40</f>
        <v>4223.8553435648273</v>
      </c>
    </row>
    <row r="39" spans="1:39" s="72" customFormat="1" ht="15" customHeight="1">
      <c r="A39" s="634"/>
      <c r="B39" s="597"/>
      <c r="C39" s="640"/>
      <c r="D39" s="17" t="s">
        <v>409</v>
      </c>
      <c r="E39" s="17" t="s">
        <v>185</v>
      </c>
      <c r="F39" s="57"/>
      <c r="G39" s="178"/>
      <c r="H39" s="57"/>
      <c r="I39" s="178"/>
      <c r="J39" s="57"/>
      <c r="K39" s="371"/>
      <c r="L39" s="50" t="s">
        <v>54</v>
      </c>
      <c r="M39" s="637"/>
      <c r="N39" s="637"/>
      <c r="O39" s="643"/>
      <c r="P39" s="39">
        <v>59.599999999999994</v>
      </c>
      <c r="Q39" s="10">
        <v>0</v>
      </c>
      <c r="R39" s="111"/>
      <c r="S39" s="111"/>
      <c r="T39" s="11">
        <v>59.599999999999994</v>
      </c>
      <c r="U39" s="9">
        <v>606.8830828412548</v>
      </c>
      <c r="V39" s="39"/>
      <c r="W39" s="39"/>
      <c r="X39" s="39"/>
      <c r="Y39" s="54"/>
      <c r="Z39" s="11">
        <v>3.8000000000000003</v>
      </c>
      <c r="AA39" s="54">
        <v>38.693887832160463</v>
      </c>
      <c r="AB39" s="111"/>
      <c r="AC39" s="111"/>
      <c r="AD39" s="11">
        <v>22.848000000000003</v>
      </c>
      <c r="AE39" s="9">
        <v>232.65209189189579</v>
      </c>
      <c r="AF39" s="656"/>
      <c r="AG39" s="657"/>
      <c r="AH39" s="11">
        <v>119.19999999999999</v>
      </c>
      <c r="AI39" s="9">
        <v>1213.7661656825096</v>
      </c>
      <c r="AJ39" s="118">
        <f t="shared" si="5"/>
        <v>1213.7661656825096</v>
      </c>
      <c r="AK39" s="632"/>
      <c r="AL39" s="615"/>
    </row>
    <row r="40" spans="1:39" s="72" customFormat="1" ht="15.75" customHeight="1" thickBot="1">
      <c r="A40" s="635"/>
      <c r="B40" s="598"/>
      <c r="C40" s="641"/>
      <c r="D40" s="348" t="s">
        <v>136</v>
      </c>
      <c r="E40" s="189" t="s">
        <v>54</v>
      </c>
      <c r="F40" s="363" t="s">
        <v>54</v>
      </c>
      <c r="G40" s="179"/>
      <c r="H40" s="200">
        <v>222.22</v>
      </c>
      <c r="I40" s="179"/>
      <c r="J40" s="189" t="s">
        <v>54</v>
      </c>
      <c r="K40" s="179"/>
      <c r="L40" s="365" t="s">
        <v>54</v>
      </c>
      <c r="M40" s="638"/>
      <c r="N40" s="638"/>
      <c r="O40" s="644"/>
      <c r="P40" s="63">
        <v>38.055500000000002</v>
      </c>
      <c r="Q40" s="364">
        <v>0</v>
      </c>
      <c r="R40" s="112"/>
      <c r="S40" s="112"/>
      <c r="T40" s="45">
        <v>38.055500000000002</v>
      </c>
      <c r="U40" s="114">
        <v>387.5040127359963</v>
      </c>
      <c r="V40" s="363" t="s">
        <v>54</v>
      </c>
      <c r="W40" s="63">
        <v>2.89</v>
      </c>
      <c r="X40" s="63">
        <v>2.89</v>
      </c>
      <c r="Y40" s="115">
        <v>29</v>
      </c>
      <c r="Z40" s="45">
        <v>2.2199960000000001</v>
      </c>
      <c r="AA40" s="115">
        <v>22.605335845222374</v>
      </c>
      <c r="AB40" s="112"/>
      <c r="AC40" s="112"/>
      <c r="AD40" s="45">
        <v>13.866656000000001</v>
      </c>
      <c r="AE40" s="114">
        <v>141.19863996609362</v>
      </c>
      <c r="AF40" s="610"/>
      <c r="AG40" s="611"/>
      <c r="AH40" s="45">
        <v>76.111000000000004</v>
      </c>
      <c r="AI40" s="114">
        <v>775.0080254719926</v>
      </c>
      <c r="AJ40" s="119">
        <f t="shared" si="5"/>
        <v>775.0080254719926</v>
      </c>
      <c r="AK40" s="607"/>
      <c r="AL40" s="609"/>
    </row>
    <row r="41" spans="1:39" s="72" customFormat="1">
      <c r="A41" s="65"/>
      <c r="B41" s="65"/>
      <c r="C41" s="66"/>
      <c r="D41" s="67"/>
      <c r="E41" s="67"/>
      <c r="F41" s="67"/>
      <c r="G41" s="68"/>
      <c r="H41" s="68"/>
      <c r="I41" s="68"/>
      <c r="J41" s="68"/>
      <c r="K41" s="68"/>
      <c r="L41" s="68"/>
      <c r="M41" s="69"/>
      <c r="N41" s="69"/>
      <c r="O41" s="67"/>
      <c r="P41" s="70"/>
      <c r="Q41" s="70"/>
      <c r="R41" s="70"/>
      <c r="S41" s="70"/>
      <c r="T41" s="70"/>
      <c r="U41" s="70"/>
      <c r="V41" s="70"/>
      <c r="W41" s="70"/>
      <c r="X41" s="70"/>
      <c r="Y41" s="70"/>
      <c r="Z41" s="70"/>
      <c r="AA41" s="70"/>
      <c r="AB41" s="71"/>
      <c r="AC41" s="71"/>
      <c r="AD41" s="71"/>
      <c r="AE41" s="71"/>
      <c r="AF41" s="71"/>
      <c r="AG41" s="71"/>
      <c r="AH41" s="71"/>
      <c r="AI41" s="71"/>
      <c r="AJ41" s="71"/>
      <c r="AK41" s="71"/>
    </row>
    <row r="42" spans="1:39" s="235" customFormat="1">
      <c r="A42" s="228"/>
      <c r="B42" s="228"/>
      <c r="C42" s="229"/>
      <c r="D42" s="230"/>
      <c r="E42" s="230"/>
      <c r="F42" s="230"/>
      <c r="G42" s="231"/>
      <c r="H42" s="231"/>
      <c r="I42" s="231"/>
      <c r="J42" s="231"/>
      <c r="K42" s="231"/>
      <c r="L42" s="231"/>
      <c r="M42" s="232"/>
      <c r="N42" s="232"/>
      <c r="O42" s="230"/>
      <c r="P42" s="233"/>
      <c r="Q42" s="233"/>
      <c r="R42" s="233"/>
      <c r="S42" s="233"/>
      <c r="T42" s="233"/>
      <c r="U42" s="233"/>
      <c r="V42" s="233"/>
      <c r="W42" s="233"/>
      <c r="X42" s="233"/>
      <c r="Y42" s="233"/>
      <c r="Z42" s="233"/>
      <c r="AA42" s="233"/>
      <c r="AB42" s="234"/>
      <c r="AC42" s="234"/>
      <c r="AD42" s="234"/>
      <c r="AE42" s="234"/>
      <c r="AF42" s="234"/>
      <c r="AG42" s="234"/>
      <c r="AH42" s="234"/>
      <c r="AI42" s="234"/>
      <c r="AJ42" s="234"/>
      <c r="AK42" s="234"/>
    </row>
    <row r="43" spans="1:39" s="72" customFormat="1" ht="13.5" thickBot="1">
      <c r="A43" s="91"/>
      <c r="B43" s="91"/>
      <c r="C43" s="92"/>
      <c r="D43" s="93"/>
      <c r="E43" s="93"/>
      <c r="F43" s="93"/>
      <c r="G43" s="94"/>
      <c r="H43" s="94"/>
      <c r="I43" s="94"/>
      <c r="J43" s="94"/>
      <c r="K43" s="94"/>
      <c r="L43" s="94"/>
      <c r="M43" s="95"/>
      <c r="N43" s="95"/>
      <c r="O43" s="93"/>
      <c r="P43" s="96"/>
      <c r="Q43" s="80"/>
      <c r="R43" s="96"/>
      <c r="S43" s="96"/>
      <c r="T43" s="96"/>
      <c r="U43" s="96"/>
      <c r="V43" s="96"/>
      <c r="W43" s="96"/>
      <c r="X43" s="96"/>
      <c r="Y43" s="80"/>
      <c r="Z43" s="80"/>
      <c r="AA43" s="80"/>
      <c r="AB43" s="80"/>
      <c r="AC43" s="80"/>
      <c r="AD43" s="80"/>
      <c r="AE43" s="80"/>
      <c r="AF43" s="80"/>
      <c r="AG43" s="80"/>
      <c r="AH43" s="80"/>
      <c r="AI43" s="80"/>
      <c r="AJ43" s="80"/>
      <c r="AK43" s="71"/>
    </row>
    <row r="44" spans="1:39" s="72" customFormat="1" ht="15.75" customHeight="1" thickBot="1">
      <c r="A44" s="633" t="s">
        <v>133</v>
      </c>
      <c r="B44" s="599" t="s">
        <v>338</v>
      </c>
      <c r="C44" s="639">
        <v>32221</v>
      </c>
      <c r="D44" s="262" t="s">
        <v>113</v>
      </c>
      <c r="E44" s="347" t="s">
        <v>418</v>
      </c>
      <c r="F44" s="257" t="s">
        <v>22</v>
      </c>
      <c r="G44" s="107">
        <v>5140000</v>
      </c>
      <c r="H44" s="106">
        <f>G44/340.75</f>
        <v>15084.37270726339</v>
      </c>
      <c r="I44" s="107">
        <v>5140000</v>
      </c>
      <c r="J44" s="106">
        <f>I44/340.75</f>
        <v>15084.37270726339</v>
      </c>
      <c r="K44" s="257" t="s">
        <v>22</v>
      </c>
      <c r="L44" s="257" t="s">
        <v>22</v>
      </c>
      <c r="M44" s="636"/>
      <c r="N44" s="636" t="s">
        <v>14</v>
      </c>
      <c r="O44" s="642" t="s">
        <v>133</v>
      </c>
      <c r="P44" s="110">
        <v>404.81</v>
      </c>
      <c r="Q44" s="73">
        <v>390.84</v>
      </c>
      <c r="R44" s="104"/>
      <c r="S44" s="104"/>
      <c r="T44" s="73">
        <v>13.97</v>
      </c>
      <c r="U44" s="113">
        <v>6964</v>
      </c>
      <c r="V44" s="257" t="s">
        <v>22</v>
      </c>
      <c r="W44" s="110">
        <v>196.09684519442408</v>
      </c>
      <c r="X44" s="110">
        <v>0</v>
      </c>
      <c r="Y44" s="105">
        <v>0</v>
      </c>
      <c r="Z44" s="73">
        <v>13.72</v>
      </c>
      <c r="AA44" s="105">
        <v>6839</v>
      </c>
      <c r="AB44" s="104"/>
      <c r="AC44" s="104"/>
      <c r="AD44" s="73">
        <v>4.4000000000000004</v>
      </c>
      <c r="AE44" s="113">
        <v>2193</v>
      </c>
      <c r="AF44" s="654" t="s">
        <v>42</v>
      </c>
      <c r="AG44" s="655"/>
      <c r="AH44" s="73">
        <v>27.94</v>
      </c>
      <c r="AI44" s="113">
        <v>13928</v>
      </c>
      <c r="AJ44" s="117">
        <f t="shared" ref="AJ44:AJ49" si="8">AI44</f>
        <v>13928</v>
      </c>
      <c r="AK44" s="476">
        <v>45973</v>
      </c>
      <c r="AL44" s="658">
        <f>AJ44+AJ45+AJ46</f>
        <v>1152872.8492146158</v>
      </c>
    </row>
    <row r="45" spans="1:39" s="72" customFormat="1" ht="15" customHeight="1">
      <c r="A45" s="634"/>
      <c r="B45" s="600"/>
      <c r="C45" s="640"/>
      <c r="D45" s="17" t="s">
        <v>71</v>
      </c>
      <c r="E45" s="17" t="s">
        <v>71</v>
      </c>
      <c r="F45" s="10" t="s">
        <v>22</v>
      </c>
      <c r="G45" s="108">
        <v>5654000</v>
      </c>
      <c r="H45" s="57">
        <f t="shared" ref="H45:H46" si="9">G45/340.75</f>
        <v>16592.809977989727</v>
      </c>
      <c r="I45" s="108">
        <v>5654000</v>
      </c>
      <c r="J45" s="57">
        <f t="shared" ref="J45" si="10">I45/340.75</f>
        <v>16592.809977989727</v>
      </c>
      <c r="K45" s="10" t="s">
        <v>22</v>
      </c>
      <c r="L45" s="10" t="s">
        <v>22</v>
      </c>
      <c r="M45" s="637"/>
      <c r="N45" s="637"/>
      <c r="O45" s="643"/>
      <c r="P45" s="39">
        <v>426.12765957446811</v>
      </c>
      <c r="Q45" s="502" t="s">
        <v>266</v>
      </c>
      <c r="R45" s="111"/>
      <c r="S45" s="111"/>
      <c r="T45" s="11">
        <v>426.12765957446811</v>
      </c>
      <c r="U45" s="9">
        <v>212420.92514341543</v>
      </c>
      <c r="V45" s="10" t="s">
        <v>22</v>
      </c>
      <c r="W45" s="39">
        <v>215.70652971386647</v>
      </c>
      <c r="X45" s="39">
        <v>215.70652971386647</v>
      </c>
      <c r="Y45" s="54">
        <v>107527.82545740316</v>
      </c>
      <c r="Z45" s="11">
        <v>30.032721936903886</v>
      </c>
      <c r="AA45" s="54">
        <v>14971.050189003741</v>
      </c>
      <c r="AB45" s="111"/>
      <c r="AC45" s="111"/>
      <c r="AD45" s="11">
        <v>62.88862802641232</v>
      </c>
      <c r="AE45" s="9">
        <v>31349.433077662226</v>
      </c>
      <c r="AF45" s="656"/>
      <c r="AG45" s="657"/>
      <c r="AH45" s="11">
        <v>852.25531914893622</v>
      </c>
      <c r="AI45" s="9">
        <v>424841.85028683086</v>
      </c>
      <c r="AJ45" s="118">
        <f t="shared" si="8"/>
        <v>424841.85028683086</v>
      </c>
      <c r="AK45" s="606">
        <v>45932</v>
      </c>
      <c r="AL45" s="659"/>
      <c r="AM45" s="72" t="s">
        <v>117</v>
      </c>
    </row>
    <row r="46" spans="1:39" s="72" customFormat="1" ht="15.75" customHeight="1" thickBot="1">
      <c r="A46" s="635"/>
      <c r="B46" s="601"/>
      <c r="C46" s="641"/>
      <c r="D46" s="263" t="s">
        <v>114</v>
      </c>
      <c r="E46" s="189" t="s">
        <v>54</v>
      </c>
      <c r="F46" s="258" t="s">
        <v>22</v>
      </c>
      <c r="G46" s="109">
        <v>9798247</v>
      </c>
      <c r="H46" s="98">
        <f t="shared" si="9"/>
        <v>28754.943506969918</v>
      </c>
      <c r="I46" s="261">
        <v>0</v>
      </c>
      <c r="J46" s="261">
        <v>0</v>
      </c>
      <c r="K46" s="258" t="s">
        <v>22</v>
      </c>
      <c r="L46" s="258" t="s">
        <v>22</v>
      </c>
      <c r="M46" s="638"/>
      <c r="N46" s="638"/>
      <c r="O46" s="644"/>
      <c r="P46" s="63">
        <v>716.26427439471752</v>
      </c>
      <c r="Q46" s="189" t="s">
        <v>54</v>
      </c>
      <c r="R46" s="112"/>
      <c r="S46" s="112"/>
      <c r="T46" s="45">
        <v>716.26427439471752</v>
      </c>
      <c r="U46" s="114">
        <v>357051.49946389248</v>
      </c>
      <c r="V46" s="258" t="s">
        <v>22</v>
      </c>
      <c r="W46" s="63">
        <v>373.81426559060895</v>
      </c>
      <c r="X46" s="63">
        <v>373.81426559060895</v>
      </c>
      <c r="Y46" s="115">
        <v>186343.15408640337</v>
      </c>
      <c r="Z46" s="45">
        <v>50.220032501834183</v>
      </c>
      <c r="AA46" s="115">
        <v>25034.248599175313</v>
      </c>
      <c r="AB46" s="112"/>
      <c r="AC46" s="112"/>
      <c r="AD46" s="45">
        <v>102.73500264123257</v>
      </c>
      <c r="AE46" s="114">
        <v>51212.503613246641</v>
      </c>
      <c r="AF46" s="656"/>
      <c r="AG46" s="657"/>
      <c r="AH46" s="45">
        <v>1432.528548789435</v>
      </c>
      <c r="AI46" s="114">
        <v>714102.99892778497</v>
      </c>
      <c r="AJ46" s="119">
        <f t="shared" si="8"/>
        <v>714102.99892778497</v>
      </c>
      <c r="AK46" s="607"/>
      <c r="AL46" s="660"/>
    </row>
    <row r="47" spans="1:39" s="72" customFormat="1" ht="15.75" customHeight="1">
      <c r="A47" s="633" t="s">
        <v>134</v>
      </c>
      <c r="B47" s="596" t="s">
        <v>22</v>
      </c>
      <c r="C47" s="639">
        <v>37719</v>
      </c>
      <c r="D47" s="347" t="s">
        <v>408</v>
      </c>
      <c r="E47" s="188" t="s">
        <v>54</v>
      </c>
      <c r="F47" s="259" t="s">
        <v>54</v>
      </c>
      <c r="G47" s="177"/>
      <c r="H47" s="106"/>
      <c r="I47" s="177"/>
      <c r="J47" s="188" t="s">
        <v>54</v>
      </c>
      <c r="K47" s="177"/>
      <c r="L47" s="209" t="s">
        <v>54</v>
      </c>
      <c r="M47" s="636"/>
      <c r="N47" s="636" t="s">
        <v>14</v>
      </c>
      <c r="O47" s="642" t="s">
        <v>134</v>
      </c>
      <c r="P47" s="110">
        <v>38.450000000000003</v>
      </c>
      <c r="Q47" s="10">
        <v>0</v>
      </c>
      <c r="R47" s="104"/>
      <c r="S47" s="104"/>
      <c r="T47" s="73">
        <v>38.450000000000003</v>
      </c>
      <c r="U47" s="113">
        <v>496.77450437483128</v>
      </c>
      <c r="V47" s="113"/>
      <c r="W47" s="110"/>
      <c r="X47" s="110"/>
      <c r="Y47" s="105"/>
      <c r="Z47" s="73">
        <v>2.3892000000000002</v>
      </c>
      <c r="AA47" s="105">
        <v>30.878831351257396</v>
      </c>
      <c r="AB47" s="104"/>
      <c r="AC47" s="104"/>
      <c r="AD47" s="73">
        <v>15.380000000000003</v>
      </c>
      <c r="AE47" s="113">
        <v>198.45140148757889</v>
      </c>
      <c r="AF47" s="656"/>
      <c r="AG47" s="657"/>
      <c r="AH47" s="73">
        <v>76.900000000000006</v>
      </c>
      <c r="AI47" s="113">
        <v>994</v>
      </c>
      <c r="AJ47" s="117">
        <f t="shared" si="8"/>
        <v>994</v>
      </c>
      <c r="AK47" s="606">
        <v>45932</v>
      </c>
      <c r="AL47" s="608">
        <f>AJ47+AJ48+AJ49</f>
        <v>2657</v>
      </c>
    </row>
    <row r="48" spans="1:39" s="72" customFormat="1" ht="15" customHeight="1">
      <c r="A48" s="634"/>
      <c r="B48" s="597"/>
      <c r="C48" s="640"/>
      <c r="D48" s="17" t="s">
        <v>407</v>
      </c>
      <c r="E48" s="17" t="s">
        <v>137</v>
      </c>
      <c r="F48" s="17" t="s">
        <v>138</v>
      </c>
      <c r="G48" s="178"/>
      <c r="H48" s="57"/>
      <c r="I48" s="178"/>
      <c r="J48" s="188" t="s">
        <v>54</v>
      </c>
      <c r="K48" s="265">
        <v>1200000</v>
      </c>
      <c r="L48" s="57">
        <f t="shared" ref="L48" si="11">K48/340.75</f>
        <v>3521.6434336023476</v>
      </c>
      <c r="M48" s="637"/>
      <c r="N48" s="637"/>
      <c r="O48" s="643"/>
      <c r="P48" s="39">
        <v>61.16</v>
      </c>
      <c r="Q48" s="10">
        <v>20.54</v>
      </c>
      <c r="R48" s="111"/>
      <c r="S48" s="111"/>
      <c r="T48" s="11">
        <v>40.619999999999997</v>
      </c>
      <c r="U48" s="9">
        <v>524.81093284019914</v>
      </c>
      <c r="V48" s="266">
        <v>45.75</v>
      </c>
      <c r="W48" s="39"/>
      <c r="X48" s="39"/>
      <c r="Y48" s="54"/>
      <c r="Z48" s="11">
        <v>8.8879999999999999</v>
      </c>
      <c r="AA48" s="54">
        <v>114.85891661618342</v>
      </c>
      <c r="AB48" s="111"/>
      <c r="AC48" s="111"/>
      <c r="AD48" s="11">
        <v>13.079999999999998</v>
      </c>
      <c r="AE48" s="9">
        <v>168.73537131691251</v>
      </c>
      <c r="AF48" s="656"/>
      <c r="AG48" s="657"/>
      <c r="AH48" s="11">
        <v>81.239999999999995</v>
      </c>
      <c r="AI48" s="9">
        <v>1050</v>
      </c>
      <c r="AJ48" s="118">
        <f t="shared" si="8"/>
        <v>1050</v>
      </c>
      <c r="AK48" s="632"/>
      <c r="AL48" s="615"/>
    </row>
    <row r="49" spans="1:40" s="72" customFormat="1" ht="15.75" customHeight="1" thickBot="1">
      <c r="A49" s="635"/>
      <c r="B49" s="598"/>
      <c r="C49" s="641"/>
      <c r="D49" s="263" t="s">
        <v>136</v>
      </c>
      <c r="E49" s="189" t="s">
        <v>54</v>
      </c>
      <c r="F49" s="260" t="s">
        <v>54</v>
      </c>
      <c r="G49" s="179"/>
      <c r="H49" s="200">
        <v>111.11</v>
      </c>
      <c r="I49" s="179"/>
      <c r="J49" s="189" t="s">
        <v>54</v>
      </c>
      <c r="K49" s="179"/>
      <c r="L49" s="260" t="s">
        <v>54</v>
      </c>
      <c r="M49" s="638"/>
      <c r="N49" s="638"/>
      <c r="O49" s="644"/>
      <c r="P49" s="63">
        <v>23.734430000000003</v>
      </c>
      <c r="Q49" s="189" t="s">
        <v>54</v>
      </c>
      <c r="R49" s="112"/>
      <c r="S49" s="112"/>
      <c r="T49" s="45">
        <v>23.734430000000003</v>
      </c>
      <c r="U49" s="114">
        <v>306.59191128256805</v>
      </c>
      <c r="V49" s="260" t="s">
        <v>54</v>
      </c>
      <c r="W49" s="63">
        <v>1.44</v>
      </c>
      <c r="X49" s="63">
        <v>1.44</v>
      </c>
      <c r="Y49" s="115">
        <v>19</v>
      </c>
      <c r="Z49" s="45">
        <v>1.9063000000000001</v>
      </c>
      <c r="AA49" s="115">
        <v>24.677225054770513</v>
      </c>
      <c r="AB49" s="112"/>
      <c r="AC49" s="112"/>
      <c r="AD49" s="45">
        <v>8.9160000000000021</v>
      </c>
      <c r="AE49" s="114">
        <v>115.24651700971367</v>
      </c>
      <c r="AF49" s="610"/>
      <c r="AG49" s="611"/>
      <c r="AH49" s="45">
        <v>47.468860000000006</v>
      </c>
      <c r="AI49" s="114">
        <v>613</v>
      </c>
      <c r="AJ49" s="119">
        <f t="shared" si="8"/>
        <v>613</v>
      </c>
      <c r="AK49" s="607"/>
      <c r="AL49" s="609"/>
    </row>
    <row r="50" spans="1:40" s="72" customFormat="1">
      <c r="A50" s="65"/>
      <c r="B50" s="65"/>
      <c r="C50" s="66"/>
      <c r="D50" s="67"/>
      <c r="E50" s="67"/>
      <c r="F50" s="67"/>
      <c r="G50" s="68"/>
      <c r="H50" s="68"/>
      <c r="I50" s="68"/>
      <c r="J50" s="68"/>
      <c r="K50" s="68"/>
      <c r="L50" s="68"/>
      <c r="M50" s="69"/>
      <c r="N50" s="69"/>
      <c r="O50" s="67"/>
      <c r="P50" s="70"/>
      <c r="Q50" s="71"/>
      <c r="R50" s="70"/>
      <c r="S50" s="70"/>
      <c r="T50" s="70"/>
      <c r="U50" s="70"/>
      <c r="V50" s="70"/>
      <c r="W50" s="70"/>
      <c r="X50" s="70"/>
      <c r="Y50" s="71"/>
      <c r="Z50" s="71"/>
      <c r="AA50" s="71"/>
      <c r="AB50" s="71"/>
      <c r="AC50" s="71"/>
      <c r="AD50" s="71"/>
      <c r="AE50" s="71"/>
      <c r="AF50" s="71"/>
      <c r="AG50" s="71"/>
      <c r="AH50" s="71"/>
      <c r="AI50" s="71"/>
      <c r="AJ50" s="71"/>
      <c r="AK50" s="71"/>
    </row>
    <row r="51" spans="1:40" s="235" customFormat="1">
      <c r="A51" s="228"/>
      <c r="B51" s="228"/>
      <c r="C51" s="229"/>
      <c r="D51" s="230"/>
      <c r="E51" s="230"/>
      <c r="F51" s="230"/>
      <c r="G51" s="231"/>
      <c r="H51" s="231"/>
      <c r="I51" s="231"/>
      <c r="J51" s="231"/>
      <c r="K51" s="231"/>
      <c r="L51" s="231"/>
      <c r="M51" s="232"/>
      <c r="N51" s="232"/>
      <c r="O51" s="230"/>
      <c r="P51" s="233"/>
      <c r="Q51" s="233"/>
      <c r="R51" s="233"/>
      <c r="S51" s="233"/>
      <c r="T51" s="233"/>
      <c r="U51" s="233"/>
      <c r="V51" s="233"/>
      <c r="W51" s="233"/>
      <c r="X51" s="233"/>
      <c r="Y51" s="233"/>
      <c r="Z51" s="233"/>
      <c r="AA51" s="233"/>
      <c r="AB51" s="234"/>
      <c r="AC51" s="234"/>
      <c r="AD51" s="234"/>
      <c r="AE51" s="234"/>
      <c r="AF51" s="234"/>
      <c r="AG51" s="234"/>
      <c r="AH51" s="234"/>
      <c r="AI51" s="234"/>
      <c r="AJ51" s="234"/>
      <c r="AK51" s="234"/>
    </row>
    <row r="52" spans="1:40" s="72" customFormat="1" ht="13.5" thickBot="1">
      <c r="A52" s="91"/>
      <c r="B52" s="91"/>
      <c r="C52" s="92"/>
      <c r="D52" s="93"/>
      <c r="E52" s="93"/>
      <c r="F52" s="93"/>
      <c r="G52" s="94"/>
      <c r="H52" s="94"/>
      <c r="I52" s="94"/>
      <c r="J52" s="94"/>
      <c r="K52" s="94"/>
      <c r="L52" s="94"/>
      <c r="M52" s="95"/>
      <c r="N52" s="95"/>
      <c r="O52" s="93"/>
      <c r="P52" s="96"/>
      <c r="Q52" s="80"/>
      <c r="R52" s="96"/>
      <c r="S52" s="96"/>
      <c r="T52" s="96"/>
      <c r="U52" s="96"/>
      <c r="V52" s="96"/>
      <c r="W52" s="96"/>
      <c r="X52" s="96"/>
      <c r="Y52" s="80"/>
      <c r="Z52" s="80"/>
      <c r="AA52" s="80"/>
      <c r="AB52" s="80"/>
      <c r="AC52" s="80"/>
      <c r="AD52" s="80"/>
      <c r="AE52" s="80"/>
      <c r="AF52" s="80"/>
      <c r="AG52" s="80"/>
      <c r="AH52" s="80"/>
      <c r="AI52" s="80"/>
      <c r="AJ52" s="80"/>
      <c r="AK52" s="71"/>
    </row>
    <row r="53" spans="1:40" s="72" customFormat="1" ht="15.75" customHeight="1" thickBot="1">
      <c r="A53" s="633" t="s">
        <v>145</v>
      </c>
      <c r="B53" s="596" t="s">
        <v>338</v>
      </c>
      <c r="C53" s="639">
        <v>32700</v>
      </c>
      <c r="D53" s="288" t="s">
        <v>113</v>
      </c>
      <c r="E53" s="288" t="s">
        <v>115</v>
      </c>
      <c r="F53" s="283" t="s">
        <v>22</v>
      </c>
      <c r="G53" s="107">
        <v>1300000</v>
      </c>
      <c r="H53" s="106">
        <f>G53/340.75</f>
        <v>3815.1137197358767</v>
      </c>
      <c r="I53" s="107">
        <v>1300000</v>
      </c>
      <c r="J53" s="106">
        <f>I53/340.75</f>
        <v>3815.1137197358767</v>
      </c>
      <c r="K53" s="283" t="s">
        <v>22</v>
      </c>
      <c r="L53" s="283" t="s">
        <v>22</v>
      </c>
      <c r="M53" s="636"/>
      <c r="N53" s="636" t="s">
        <v>66</v>
      </c>
      <c r="O53" s="642" t="s">
        <v>145</v>
      </c>
      <c r="P53" s="110">
        <v>123.14013206162876</v>
      </c>
      <c r="Q53" s="73">
        <v>112.11</v>
      </c>
      <c r="R53" s="104"/>
      <c r="S53" s="104"/>
      <c r="T53" s="73">
        <v>11.03</v>
      </c>
      <c r="U53" s="113">
        <v>4190</v>
      </c>
      <c r="V53" s="283" t="s">
        <v>22</v>
      </c>
      <c r="W53" s="110">
        <v>49.596478356566401</v>
      </c>
      <c r="X53" s="110"/>
      <c r="Y53" s="105"/>
      <c r="Z53" s="73">
        <v>3.93</v>
      </c>
      <c r="AA53" s="105">
        <v>1493</v>
      </c>
      <c r="AB53" s="104"/>
      <c r="AC53" s="104"/>
      <c r="AD53" s="73">
        <v>3.65</v>
      </c>
      <c r="AE53" s="113">
        <v>1387</v>
      </c>
      <c r="AF53" s="654" t="s">
        <v>42</v>
      </c>
      <c r="AG53" s="655"/>
      <c r="AH53" s="73">
        <v>22.07</v>
      </c>
      <c r="AI53" s="113">
        <v>8384</v>
      </c>
      <c r="AJ53" s="117">
        <f t="shared" ref="AJ53:AJ58" si="12">AI53</f>
        <v>8384</v>
      </c>
      <c r="AK53" s="476">
        <v>45973</v>
      </c>
      <c r="AL53" s="658">
        <f>AJ53+AJ54+AJ55</f>
        <v>236782.64734204055</v>
      </c>
    </row>
    <row r="54" spans="1:40" s="72" customFormat="1" ht="15" customHeight="1">
      <c r="A54" s="634"/>
      <c r="B54" s="597"/>
      <c r="C54" s="640"/>
      <c r="D54" s="17" t="s">
        <v>71</v>
      </c>
      <c r="E54" s="17" t="s">
        <v>71</v>
      </c>
      <c r="F54" s="10" t="s">
        <v>22</v>
      </c>
      <c r="G54" s="108">
        <v>1300000</v>
      </c>
      <c r="H54" s="57">
        <f t="shared" ref="H54:H55" si="13">G54/340.75</f>
        <v>3815.1137197358767</v>
      </c>
      <c r="I54" s="108">
        <v>1300000</v>
      </c>
      <c r="J54" s="57">
        <f t="shared" ref="J54" si="14">I54/340.75</f>
        <v>3815.1137197358767</v>
      </c>
      <c r="K54" s="10" t="s">
        <v>22</v>
      </c>
      <c r="L54" s="10" t="s">
        <v>22</v>
      </c>
      <c r="M54" s="637"/>
      <c r="N54" s="637"/>
      <c r="O54" s="643"/>
      <c r="P54" s="39">
        <v>116.74247982391783</v>
      </c>
      <c r="Q54" s="502" t="s">
        <v>266</v>
      </c>
      <c r="R54" s="111"/>
      <c r="S54" s="111"/>
      <c r="T54" s="11">
        <v>116.74247982391783</v>
      </c>
      <c r="U54" s="9">
        <v>44347.046540224728</v>
      </c>
      <c r="V54" s="10" t="s">
        <v>22</v>
      </c>
      <c r="W54" s="39">
        <v>49.596478356566401</v>
      </c>
      <c r="X54" s="39">
        <v>49.596478356566401</v>
      </c>
      <c r="Y54" s="54">
        <v>18840.248530160847</v>
      </c>
      <c r="Z54" s="11">
        <v>7.7270726338958164</v>
      </c>
      <c r="AA54" s="54">
        <v>2935.2884248469531</v>
      </c>
      <c r="AB54" s="111"/>
      <c r="AC54" s="111"/>
      <c r="AD54" s="11">
        <v>20.143800440205428</v>
      </c>
      <c r="AE54" s="9">
        <v>7652.0394030191828</v>
      </c>
      <c r="AF54" s="656"/>
      <c r="AG54" s="657"/>
      <c r="AH54" s="11">
        <v>233.48495964783567</v>
      </c>
      <c r="AI54" s="9">
        <v>88694.093080449456</v>
      </c>
      <c r="AJ54" s="118">
        <f t="shared" si="12"/>
        <v>88694.093080449456</v>
      </c>
      <c r="AK54" s="606">
        <v>45942</v>
      </c>
      <c r="AL54" s="659"/>
      <c r="AM54" s="72" t="s">
        <v>117</v>
      </c>
    </row>
    <row r="55" spans="1:40" s="72" customFormat="1" ht="15.75" customHeight="1" thickBot="1">
      <c r="A55" s="635"/>
      <c r="B55" s="598"/>
      <c r="C55" s="641"/>
      <c r="D55" s="289" t="s">
        <v>114</v>
      </c>
      <c r="E55" s="189" t="s">
        <v>54</v>
      </c>
      <c r="F55" s="284" t="s">
        <v>22</v>
      </c>
      <c r="G55" s="109">
        <v>2373412</v>
      </c>
      <c r="H55" s="98">
        <f t="shared" si="13"/>
        <v>6965.2589875275125</v>
      </c>
      <c r="I55" s="284">
        <v>0</v>
      </c>
      <c r="J55" s="284">
        <v>0</v>
      </c>
      <c r="K55" s="284" t="s">
        <v>22</v>
      </c>
      <c r="L55" s="284" t="s">
        <v>22</v>
      </c>
      <c r="M55" s="638"/>
      <c r="N55" s="637"/>
      <c r="O55" s="644"/>
      <c r="P55" s="63">
        <v>183.88435509904622</v>
      </c>
      <c r="Q55" s="189" t="s">
        <v>54</v>
      </c>
      <c r="R55" s="112"/>
      <c r="S55" s="112"/>
      <c r="T55" s="45">
        <v>183.88435509904622</v>
      </c>
      <c r="U55" s="114">
        <v>69852.277130795541</v>
      </c>
      <c r="V55" s="284" t="s">
        <v>22</v>
      </c>
      <c r="W55" s="63">
        <v>90.548366837857671</v>
      </c>
      <c r="X55" s="63">
        <v>90.548366837857671</v>
      </c>
      <c r="Y55" s="115">
        <v>34396.670726512406</v>
      </c>
      <c r="Z55" s="45">
        <v>12.63282670579604</v>
      </c>
      <c r="AA55" s="115">
        <v>4798.8406165563856</v>
      </c>
      <c r="AB55" s="112"/>
      <c r="AC55" s="112"/>
      <c r="AD55" s="45">
        <v>28.000796478356566</v>
      </c>
      <c r="AE55" s="114">
        <v>10636.681921284948</v>
      </c>
      <c r="AF55" s="656"/>
      <c r="AG55" s="657"/>
      <c r="AH55" s="45">
        <v>367.76871019809244</v>
      </c>
      <c r="AI55" s="114">
        <v>139704.55426159108</v>
      </c>
      <c r="AJ55" s="119">
        <f t="shared" si="12"/>
        <v>139704.55426159108</v>
      </c>
      <c r="AK55" s="607"/>
      <c r="AL55" s="660"/>
    </row>
    <row r="56" spans="1:40" s="72" customFormat="1" ht="15.75" customHeight="1">
      <c r="A56" s="633" t="s">
        <v>43</v>
      </c>
      <c r="B56" s="599" t="s">
        <v>22</v>
      </c>
      <c r="C56" s="639">
        <v>38499</v>
      </c>
      <c r="D56" s="347" t="s">
        <v>408</v>
      </c>
      <c r="E56" s="188" t="s">
        <v>54</v>
      </c>
      <c r="F56" s="285" t="s">
        <v>54</v>
      </c>
      <c r="G56" s="177"/>
      <c r="H56" s="106"/>
      <c r="I56" s="177"/>
      <c r="J56" s="188" t="s">
        <v>54</v>
      </c>
      <c r="K56" s="177"/>
      <c r="L56" s="64" t="s">
        <v>54</v>
      </c>
      <c r="M56" s="636"/>
      <c r="N56" s="637"/>
      <c r="O56" s="642" t="s">
        <v>43</v>
      </c>
      <c r="P56" s="110">
        <v>70.7</v>
      </c>
      <c r="Q56" s="10">
        <v>12.23</v>
      </c>
      <c r="R56" s="104"/>
      <c r="S56" s="104"/>
      <c r="T56" s="73">
        <v>58.47</v>
      </c>
      <c r="U56" s="113">
        <v>613.94410526884735</v>
      </c>
      <c r="V56" s="286" t="s">
        <v>54</v>
      </c>
      <c r="W56" s="110"/>
      <c r="X56" s="110"/>
      <c r="Y56" s="105"/>
      <c r="Z56" s="73">
        <v>2.2599999999999998</v>
      </c>
      <c r="AA56" s="105">
        <v>23.730351939586022</v>
      </c>
      <c r="AB56" s="104"/>
      <c r="AC56" s="104"/>
      <c r="AD56" s="73">
        <v>23.892000000000003</v>
      </c>
      <c r="AE56" s="113">
        <v>250.86972059318103</v>
      </c>
      <c r="AF56" s="656"/>
      <c r="AG56" s="657"/>
      <c r="AH56" s="73">
        <v>116.94</v>
      </c>
      <c r="AI56" s="113">
        <v>1227.8882105376947</v>
      </c>
      <c r="AJ56" s="117">
        <f t="shared" si="12"/>
        <v>1227.8882105376947</v>
      </c>
      <c r="AK56" s="606">
        <v>45942</v>
      </c>
      <c r="AL56" s="608">
        <f>AJ56+AJ57+AJ58</f>
        <v>4481.5347146473086</v>
      </c>
    </row>
    <row r="57" spans="1:40" s="72" customFormat="1" ht="15" customHeight="1">
      <c r="A57" s="634"/>
      <c r="B57" s="600"/>
      <c r="C57" s="640"/>
      <c r="D57" s="17" t="s">
        <v>407</v>
      </c>
      <c r="E57" s="17" t="s">
        <v>146</v>
      </c>
      <c r="F57" s="17" t="s">
        <v>147</v>
      </c>
      <c r="G57" s="178"/>
      <c r="H57" s="57"/>
      <c r="I57" s="178"/>
      <c r="J57" s="188" t="s">
        <v>54</v>
      </c>
      <c r="K57" s="298">
        <v>1674700</v>
      </c>
      <c r="L57" s="299">
        <f t="shared" ref="L57" si="15">K57/340.75</f>
        <v>4914.7468818782099</v>
      </c>
      <c r="M57" s="637"/>
      <c r="N57" s="637"/>
      <c r="O57" s="643"/>
      <c r="P57" s="39">
        <v>99.4</v>
      </c>
      <c r="Q57" s="10">
        <v>0</v>
      </c>
      <c r="R57" s="111"/>
      <c r="S57" s="111"/>
      <c r="T57" s="11">
        <v>99.4</v>
      </c>
      <c r="U57" s="9">
        <v>1043.7154791127646</v>
      </c>
      <c r="V57" s="266">
        <v>63.89</v>
      </c>
      <c r="W57" s="39"/>
      <c r="X57" s="39"/>
      <c r="Y57" s="54"/>
      <c r="Z57" s="11">
        <v>5.78</v>
      </c>
      <c r="AA57" s="54">
        <v>60.690900093277492</v>
      </c>
      <c r="AB57" s="111"/>
      <c r="AC57" s="111"/>
      <c r="AD57" s="11">
        <v>38.504000000000005</v>
      </c>
      <c r="AE57" s="9">
        <v>404.29799605390178</v>
      </c>
      <c r="AF57" s="656"/>
      <c r="AG57" s="657"/>
      <c r="AH57" s="11">
        <v>198.8</v>
      </c>
      <c r="AI57" s="9">
        <v>2087.4309582255291</v>
      </c>
      <c r="AJ57" s="118">
        <f t="shared" si="12"/>
        <v>2087.4309582255291</v>
      </c>
      <c r="AK57" s="632"/>
      <c r="AL57" s="615"/>
    </row>
    <row r="58" spans="1:40" s="72" customFormat="1" ht="15.75" customHeight="1" thickBot="1">
      <c r="A58" s="635"/>
      <c r="B58" s="601"/>
      <c r="C58" s="641"/>
      <c r="D58" s="289" t="s">
        <v>136</v>
      </c>
      <c r="E58" s="189" t="s">
        <v>54</v>
      </c>
      <c r="F58" s="287" t="s">
        <v>54</v>
      </c>
      <c r="G58" s="179"/>
      <c r="H58" s="200">
        <v>111.11</v>
      </c>
      <c r="I58" s="179"/>
      <c r="J58" s="189" t="s">
        <v>54</v>
      </c>
      <c r="K58" s="179"/>
      <c r="L58" s="287" t="s">
        <v>54</v>
      </c>
      <c r="M58" s="638"/>
      <c r="N58" s="638"/>
      <c r="O58" s="644"/>
      <c r="P58" s="63">
        <v>55.533250000000002</v>
      </c>
      <c r="Q58" s="189" t="s">
        <v>54</v>
      </c>
      <c r="R58" s="112"/>
      <c r="S58" s="112"/>
      <c r="T58" s="45">
        <v>55.533250000000002</v>
      </c>
      <c r="U58" s="114">
        <v>583.10777294204252</v>
      </c>
      <c r="V58" s="287" t="s">
        <v>54</v>
      </c>
      <c r="W58" s="63">
        <v>0.43</v>
      </c>
      <c r="X58" s="63">
        <v>0.43</v>
      </c>
      <c r="Y58" s="115">
        <v>5</v>
      </c>
      <c r="Z58" s="45">
        <v>1.8799940000000002</v>
      </c>
      <c r="AA58" s="115">
        <v>19.740229762969044</v>
      </c>
      <c r="AB58" s="112"/>
      <c r="AC58" s="112"/>
      <c r="AD58" s="45">
        <v>22.391981600000005</v>
      </c>
      <c r="AE58" s="114">
        <v>235.11929380209475</v>
      </c>
      <c r="AF58" s="610"/>
      <c r="AG58" s="611"/>
      <c r="AH58" s="45">
        <v>111.0665</v>
      </c>
      <c r="AI58" s="114">
        <v>1166.215545884085</v>
      </c>
      <c r="AJ58" s="119">
        <f t="shared" si="12"/>
        <v>1166.215545884085</v>
      </c>
      <c r="AK58" s="607"/>
      <c r="AL58" s="609"/>
    </row>
    <row r="59" spans="1:40" s="72" customFormat="1">
      <c r="A59" s="65"/>
      <c r="B59" s="65"/>
      <c r="C59" s="66"/>
      <c r="D59" s="67"/>
      <c r="E59" s="67"/>
      <c r="F59" s="67"/>
      <c r="G59" s="68"/>
      <c r="H59" s="68"/>
      <c r="I59" s="68"/>
      <c r="J59" s="68"/>
      <c r="K59" s="68"/>
      <c r="L59" s="68"/>
      <c r="M59" s="69"/>
      <c r="N59" s="69"/>
      <c r="O59" s="67"/>
      <c r="P59" s="70"/>
      <c r="Q59" s="71"/>
      <c r="R59" s="70"/>
      <c r="S59" s="70"/>
      <c r="T59" s="70"/>
      <c r="U59" s="70"/>
      <c r="V59" s="70"/>
      <c r="W59" s="70"/>
      <c r="X59" s="70"/>
      <c r="Y59" s="71"/>
      <c r="Z59" s="71"/>
      <c r="AA59" s="71"/>
      <c r="AB59" s="71"/>
      <c r="AC59" s="71"/>
      <c r="AD59" s="71"/>
      <c r="AE59" s="71"/>
      <c r="AF59" s="71"/>
      <c r="AG59" s="71"/>
      <c r="AH59" s="71"/>
      <c r="AI59" s="71"/>
      <c r="AJ59" s="71"/>
      <c r="AK59" s="71"/>
    </row>
    <row r="60" spans="1:40" s="235" customFormat="1">
      <c r="A60" s="228"/>
      <c r="B60" s="228"/>
      <c r="C60" s="229"/>
      <c r="D60" s="230"/>
      <c r="E60" s="230"/>
      <c r="F60" s="230"/>
      <c r="G60" s="231"/>
      <c r="H60" s="231"/>
      <c r="I60" s="231"/>
      <c r="J60" s="231"/>
      <c r="K60" s="231"/>
      <c r="L60" s="231"/>
      <c r="M60" s="232"/>
      <c r="N60" s="232"/>
      <c r="O60" s="230"/>
      <c r="P60" s="233"/>
      <c r="Q60" s="233"/>
      <c r="R60" s="233"/>
      <c r="S60" s="233"/>
      <c r="T60" s="233"/>
      <c r="U60" s="233"/>
      <c r="V60" s="233"/>
      <c r="W60" s="233"/>
      <c r="X60" s="233"/>
      <c r="Y60" s="233"/>
      <c r="Z60" s="233"/>
      <c r="AA60" s="233"/>
      <c r="AB60" s="234"/>
      <c r="AC60" s="234"/>
      <c r="AD60" s="234"/>
      <c r="AE60" s="234"/>
      <c r="AF60" s="234"/>
      <c r="AG60" s="234"/>
      <c r="AH60" s="234"/>
      <c r="AI60" s="234"/>
      <c r="AJ60" s="234"/>
      <c r="AK60" s="234"/>
    </row>
    <row r="61" spans="1:40" s="72" customFormat="1" ht="13.5" thickBot="1">
      <c r="A61" s="91"/>
      <c r="B61" s="91"/>
      <c r="C61" s="92"/>
      <c r="D61" s="93"/>
      <c r="E61" s="93"/>
      <c r="F61" s="93"/>
      <c r="G61" s="94"/>
      <c r="H61" s="94"/>
      <c r="I61" s="94"/>
      <c r="J61" s="94"/>
      <c r="K61" s="94"/>
      <c r="L61" s="94"/>
      <c r="M61" s="95"/>
      <c r="N61" s="95"/>
      <c r="O61" s="93"/>
      <c r="P61" s="96"/>
      <c r="Q61" s="80"/>
      <c r="R61" s="96"/>
      <c r="S61" s="96"/>
      <c r="T61" s="96"/>
      <c r="U61" s="96"/>
      <c r="V61" s="96"/>
      <c r="W61" s="96"/>
      <c r="X61" s="96"/>
      <c r="Y61" s="80"/>
      <c r="Z61" s="80"/>
      <c r="AA61" s="80"/>
      <c r="AB61" s="80"/>
      <c r="AC61" s="80"/>
      <c r="AD61" s="80"/>
      <c r="AE61" s="80"/>
      <c r="AF61" s="80"/>
      <c r="AG61" s="80"/>
      <c r="AH61" s="80"/>
      <c r="AI61" s="80"/>
      <c r="AJ61" s="80"/>
      <c r="AK61" s="71"/>
    </row>
    <row r="62" spans="1:40" s="72" customFormat="1" ht="15.75" customHeight="1" thickBot="1">
      <c r="A62" s="633" t="s">
        <v>167</v>
      </c>
      <c r="B62" s="599" t="s">
        <v>338</v>
      </c>
      <c r="C62" s="639">
        <v>32779</v>
      </c>
      <c r="D62" s="328" t="s">
        <v>113</v>
      </c>
      <c r="E62" s="328" t="s">
        <v>115</v>
      </c>
      <c r="F62" s="326" t="s">
        <v>22</v>
      </c>
      <c r="G62" s="107">
        <v>5965000</v>
      </c>
      <c r="H62" s="106">
        <f>G62/340.75</f>
        <v>17505.502567865005</v>
      </c>
      <c r="I62" s="107">
        <v>5965000</v>
      </c>
      <c r="J62" s="106">
        <f>I62/340.75</f>
        <v>17505.502567865005</v>
      </c>
      <c r="K62" s="326" t="s">
        <v>22</v>
      </c>
      <c r="L62" s="326" t="s">
        <v>22</v>
      </c>
      <c r="M62" s="636"/>
      <c r="N62" s="636" t="s">
        <v>14</v>
      </c>
      <c r="O62" s="642" t="s">
        <v>167</v>
      </c>
      <c r="P62" s="110">
        <v>465.39251650770359</v>
      </c>
      <c r="Q62" s="73">
        <v>475.93</v>
      </c>
      <c r="R62" s="104"/>
      <c r="S62" s="104"/>
      <c r="T62" s="73"/>
      <c r="U62" s="113"/>
      <c r="V62" s="326" t="s">
        <v>22</v>
      </c>
      <c r="W62" s="110">
        <v>227.57153338224504</v>
      </c>
      <c r="X62" s="340">
        <v>-22.74</v>
      </c>
      <c r="Y62" s="341">
        <v>-4395</v>
      </c>
      <c r="Z62" s="73">
        <v>11.69</v>
      </c>
      <c r="AA62" s="105">
        <v>4441</v>
      </c>
      <c r="AB62" s="104"/>
      <c r="AC62" s="104"/>
      <c r="AD62" s="73">
        <v>3.99</v>
      </c>
      <c r="AE62" s="113">
        <v>1516</v>
      </c>
      <c r="AF62" s="654" t="s">
        <v>42</v>
      </c>
      <c r="AG62" s="655"/>
      <c r="AH62" s="503">
        <v>-10.54</v>
      </c>
      <c r="AI62" s="504">
        <v>-2037</v>
      </c>
      <c r="AJ62" s="505">
        <f t="shared" ref="AJ62:AJ67" si="16">AI62</f>
        <v>-2037</v>
      </c>
      <c r="AK62" s="476">
        <v>45973</v>
      </c>
      <c r="AL62" s="658">
        <f>AJ62+AJ63+AJ64</f>
        <v>1007447.1847262869</v>
      </c>
      <c r="AM62" s="678">
        <f>AL62+AL65</f>
        <v>1541633.9655301038</v>
      </c>
    </row>
    <row r="63" spans="1:40" s="72" customFormat="1" ht="15" customHeight="1">
      <c r="A63" s="634"/>
      <c r="B63" s="600"/>
      <c r="C63" s="640"/>
      <c r="D63" s="17" t="s">
        <v>71</v>
      </c>
      <c r="E63" s="17" t="s">
        <v>71</v>
      </c>
      <c r="F63" s="10" t="s">
        <v>22</v>
      </c>
      <c r="G63" s="108">
        <v>6561500</v>
      </c>
      <c r="H63" s="57">
        <f t="shared" ref="H63:H64" si="17">G63/340.75</f>
        <v>19256.052824651502</v>
      </c>
      <c r="I63" s="108">
        <v>6561500</v>
      </c>
      <c r="J63" s="57">
        <f t="shared" ref="J63" si="18">I63/340.75</f>
        <v>19256.052824651502</v>
      </c>
      <c r="K63" s="10" t="s">
        <v>22</v>
      </c>
      <c r="L63" s="10" t="s">
        <v>22</v>
      </c>
      <c r="M63" s="637"/>
      <c r="N63" s="637"/>
      <c r="O63" s="643"/>
      <c r="P63" s="39">
        <v>497.18782098312556</v>
      </c>
      <c r="Q63" s="502" t="s">
        <v>266</v>
      </c>
      <c r="R63" s="111"/>
      <c r="S63" s="111"/>
      <c r="T63" s="11">
        <v>497.18782098312556</v>
      </c>
      <c r="U63" s="9">
        <v>188867.08137113179</v>
      </c>
      <c r="V63" s="10" t="s">
        <v>22</v>
      </c>
      <c r="W63" s="39">
        <v>250.32868672046959</v>
      </c>
      <c r="X63" s="39">
        <v>250.32868672046959</v>
      </c>
      <c r="Y63" s="54">
        <v>95092.531331269318</v>
      </c>
      <c r="Z63" s="11">
        <v>34.36269258987528</v>
      </c>
      <c r="AA63" s="54">
        <v>13053.379796532527</v>
      </c>
      <c r="AB63" s="111"/>
      <c r="AC63" s="111"/>
      <c r="AD63" s="11">
        <v>74.057740278796771</v>
      </c>
      <c r="AE63" s="9">
        <v>28132.3650119587</v>
      </c>
      <c r="AF63" s="656"/>
      <c r="AG63" s="657"/>
      <c r="AH63" s="11">
        <v>994.37564196625112</v>
      </c>
      <c r="AI63" s="9">
        <v>377734.16274226358</v>
      </c>
      <c r="AJ63" s="118">
        <f t="shared" si="16"/>
        <v>377734.16274226358</v>
      </c>
      <c r="AK63" s="606">
        <v>45946</v>
      </c>
      <c r="AL63" s="659"/>
      <c r="AM63" s="679"/>
    </row>
    <row r="64" spans="1:40" s="72" customFormat="1" ht="15.75" customHeight="1" thickBot="1">
      <c r="A64" s="634"/>
      <c r="B64" s="601"/>
      <c r="C64" s="641"/>
      <c r="D64" s="329" t="s">
        <v>114</v>
      </c>
      <c r="E64" s="189" t="s">
        <v>54</v>
      </c>
      <c r="F64" s="327" t="s">
        <v>22</v>
      </c>
      <c r="G64" s="109">
        <v>11351219</v>
      </c>
      <c r="H64" s="98">
        <f t="shared" si="17"/>
        <v>33312.454878943507</v>
      </c>
      <c r="I64" s="327">
        <v>0</v>
      </c>
      <c r="J64" s="327">
        <v>0</v>
      </c>
      <c r="K64" s="327" t="s">
        <v>22</v>
      </c>
      <c r="L64" s="327" t="s">
        <v>22</v>
      </c>
      <c r="M64" s="637"/>
      <c r="N64" s="637"/>
      <c r="O64" s="643"/>
      <c r="P64" s="63">
        <v>831.53298752751289</v>
      </c>
      <c r="Q64" s="189" t="s">
        <v>54</v>
      </c>
      <c r="R64" s="112"/>
      <c r="S64" s="112"/>
      <c r="T64" s="45">
        <v>831.53298752751289</v>
      </c>
      <c r="U64" s="114">
        <v>315875.0109920117</v>
      </c>
      <c r="V64" s="327" t="s">
        <v>22</v>
      </c>
      <c r="W64" s="63">
        <v>433.06191342626562</v>
      </c>
      <c r="X64" s="63">
        <v>433.06191342626562</v>
      </c>
      <c r="Y64" s="115">
        <v>164507.52852329522</v>
      </c>
      <c r="Z64" s="45">
        <v>58.081739618488626</v>
      </c>
      <c r="AA64" s="115">
        <v>22063.55059343719</v>
      </c>
      <c r="AB64" s="112"/>
      <c r="AC64" s="112"/>
      <c r="AD64" s="45">
        <v>119.54132223037418</v>
      </c>
      <c r="AE64" s="114">
        <v>45410.2447406149</v>
      </c>
      <c r="AF64" s="656"/>
      <c r="AG64" s="657"/>
      <c r="AH64" s="45">
        <v>1663.0659750550258</v>
      </c>
      <c r="AI64" s="114">
        <v>631750.02198402339</v>
      </c>
      <c r="AJ64" s="119">
        <f t="shared" si="16"/>
        <v>631750.02198402339</v>
      </c>
      <c r="AK64" s="607"/>
      <c r="AL64" s="660"/>
      <c r="AM64" s="679"/>
      <c r="AN64" s="72" t="s">
        <v>117</v>
      </c>
    </row>
    <row r="65" spans="1:40" s="72" customFormat="1" ht="15.75" customHeight="1" thickBot="1">
      <c r="A65" s="634"/>
      <c r="B65" s="596" t="s">
        <v>338</v>
      </c>
      <c r="C65" s="639">
        <v>33110</v>
      </c>
      <c r="D65" s="344" t="s">
        <v>113</v>
      </c>
      <c r="E65" s="344" t="s">
        <v>115</v>
      </c>
      <c r="F65" s="342" t="s">
        <v>22</v>
      </c>
      <c r="G65" s="107">
        <v>3000000</v>
      </c>
      <c r="H65" s="106">
        <f>G65/340.75</f>
        <v>8804.1085840058695</v>
      </c>
      <c r="I65" s="107">
        <v>3000000</v>
      </c>
      <c r="J65" s="106">
        <f>I65/340.75</f>
        <v>8804.1085840058695</v>
      </c>
      <c r="K65" s="342" t="s">
        <v>22</v>
      </c>
      <c r="L65" s="342" t="s">
        <v>22</v>
      </c>
      <c r="M65" s="637"/>
      <c r="N65" s="637"/>
      <c r="O65" s="643"/>
      <c r="P65" s="110">
        <v>251.65077035950111</v>
      </c>
      <c r="Q65" s="10">
        <v>215.41</v>
      </c>
      <c r="R65" s="104"/>
      <c r="S65" s="104"/>
      <c r="T65" s="73">
        <v>36.24</v>
      </c>
      <c r="U65" s="113">
        <v>10987</v>
      </c>
      <c r="V65" s="342" t="s">
        <v>22</v>
      </c>
      <c r="W65" s="110">
        <v>114.45341159207631</v>
      </c>
      <c r="X65" s="110">
        <v>20.54</v>
      </c>
      <c r="Y65" s="105">
        <v>6227</v>
      </c>
      <c r="Z65" s="73">
        <v>17.128393250183418</v>
      </c>
      <c r="AA65" s="105">
        <v>5192.8404613013736</v>
      </c>
      <c r="AB65" s="104"/>
      <c r="AC65" s="104"/>
      <c r="AD65" s="73">
        <v>5.08</v>
      </c>
      <c r="AE65" s="113">
        <v>1540</v>
      </c>
      <c r="AF65" s="656"/>
      <c r="AG65" s="657"/>
      <c r="AH65" s="73">
        <v>72.489999999999995</v>
      </c>
      <c r="AI65" s="113">
        <v>21977</v>
      </c>
      <c r="AJ65" s="117">
        <f t="shared" si="16"/>
        <v>21977</v>
      </c>
      <c r="AK65" s="476">
        <v>45973</v>
      </c>
      <c r="AL65" s="658">
        <f>AJ65+AJ66+AJ67</f>
        <v>534186.78080381686</v>
      </c>
      <c r="AM65" s="679"/>
    </row>
    <row r="66" spans="1:40" s="72" customFormat="1" ht="15" customHeight="1">
      <c r="A66" s="634"/>
      <c r="B66" s="597"/>
      <c r="C66" s="640"/>
      <c r="D66" s="17" t="s">
        <v>71</v>
      </c>
      <c r="E66" s="17" t="s">
        <v>71</v>
      </c>
      <c r="F66" s="10" t="s">
        <v>22</v>
      </c>
      <c r="G66" s="108">
        <v>3000000</v>
      </c>
      <c r="H66" s="57">
        <f t="shared" ref="H66:H67" si="19">G66/340.75</f>
        <v>8804.1085840058695</v>
      </c>
      <c r="I66" s="108">
        <v>3000000</v>
      </c>
      <c r="J66" s="57">
        <f t="shared" ref="J66" si="20">I66/340.75</f>
        <v>8804.1085840058695</v>
      </c>
      <c r="K66" s="10" t="s">
        <v>22</v>
      </c>
      <c r="L66" s="10" t="s">
        <v>22</v>
      </c>
      <c r="M66" s="637"/>
      <c r="N66" s="637"/>
      <c r="O66" s="643"/>
      <c r="P66" s="39">
        <v>241.55539251650771</v>
      </c>
      <c r="Q66" s="502" t="s">
        <v>266</v>
      </c>
      <c r="R66" s="111"/>
      <c r="S66" s="111"/>
      <c r="T66" s="11">
        <v>241.55539251650771</v>
      </c>
      <c r="U66" s="9">
        <v>73232.707679211089</v>
      </c>
      <c r="V66" s="10" t="s">
        <v>22</v>
      </c>
      <c r="W66" s="39">
        <v>114.45341159207631</v>
      </c>
      <c r="X66" s="39">
        <v>114.45341159207631</v>
      </c>
      <c r="Y66" s="54">
        <v>34699.011049559427</v>
      </c>
      <c r="Z66" s="11">
        <v>16.333088774761556</v>
      </c>
      <c r="AA66" s="54">
        <v>4951.726820418532</v>
      </c>
      <c r="AB66" s="111"/>
      <c r="AC66" s="111"/>
      <c r="AD66" s="11">
        <v>37.972120322817318</v>
      </c>
      <c r="AE66" s="9">
        <v>11512.064204365355</v>
      </c>
      <c r="AF66" s="656"/>
      <c r="AG66" s="657"/>
      <c r="AH66" s="11">
        <v>483.11078503301542</v>
      </c>
      <c r="AI66" s="9">
        <v>146465.41535842218</v>
      </c>
      <c r="AJ66" s="118">
        <f t="shared" si="16"/>
        <v>146465.41535842218</v>
      </c>
      <c r="AK66" s="606">
        <v>45947</v>
      </c>
      <c r="AL66" s="659"/>
      <c r="AM66" s="679"/>
    </row>
    <row r="67" spans="1:40" s="72" customFormat="1" ht="15.75" customHeight="1" thickBot="1">
      <c r="A67" s="635"/>
      <c r="B67" s="598"/>
      <c r="C67" s="641"/>
      <c r="D67" s="345" t="s">
        <v>114</v>
      </c>
      <c r="E67" s="189" t="s">
        <v>54</v>
      </c>
      <c r="F67" s="343" t="s">
        <v>22</v>
      </c>
      <c r="G67" s="109">
        <v>8172630</v>
      </c>
      <c r="H67" s="98">
        <f t="shared" si="19"/>
        <v>23984.240645634629</v>
      </c>
      <c r="I67" s="343">
        <v>0</v>
      </c>
      <c r="J67" s="343">
        <v>0</v>
      </c>
      <c r="K67" s="343" t="s">
        <v>22</v>
      </c>
      <c r="L67" s="343" t="s">
        <v>22</v>
      </c>
      <c r="M67" s="638"/>
      <c r="N67" s="637"/>
      <c r="O67" s="644"/>
      <c r="P67" s="63">
        <v>603.19716801173877</v>
      </c>
      <c r="Q67" s="189" t="s">
        <v>54</v>
      </c>
      <c r="R67" s="112"/>
      <c r="S67" s="112"/>
      <c r="T67" s="45">
        <v>603.19716801173877</v>
      </c>
      <c r="U67" s="114">
        <v>182872.18272269733</v>
      </c>
      <c r="V67" s="343" t="s">
        <v>22</v>
      </c>
      <c r="W67" s="63">
        <v>311.7951283932502</v>
      </c>
      <c r="X67" s="63">
        <v>311.7951283932502</v>
      </c>
      <c r="Y67" s="115">
        <v>94527.392891320269</v>
      </c>
      <c r="Z67" s="45">
        <v>42.28404035216434</v>
      </c>
      <c r="AA67" s="115">
        <v>12819.315413935126</v>
      </c>
      <c r="AB67" s="112"/>
      <c r="AC67" s="112"/>
      <c r="AD67" s="45">
        <v>87.332570799706531</v>
      </c>
      <c r="AE67" s="114">
        <v>26476.745402451939</v>
      </c>
      <c r="AF67" s="610"/>
      <c r="AG67" s="611"/>
      <c r="AH67" s="45">
        <v>1206.3943360234775</v>
      </c>
      <c r="AI67" s="114">
        <v>365744.36544539465</v>
      </c>
      <c r="AJ67" s="119">
        <f t="shared" si="16"/>
        <v>365744.36544539465</v>
      </c>
      <c r="AK67" s="607"/>
      <c r="AL67" s="660"/>
      <c r="AM67" s="680"/>
    </row>
    <row r="68" spans="1:40" s="72" customFormat="1" ht="15.75" customHeight="1">
      <c r="A68" s="633" t="s">
        <v>44</v>
      </c>
      <c r="B68" s="599" t="s">
        <v>22</v>
      </c>
      <c r="C68" s="639">
        <v>38999</v>
      </c>
      <c r="D68" s="347" t="s">
        <v>406</v>
      </c>
      <c r="E68" s="347" t="s">
        <v>168</v>
      </c>
      <c r="F68" s="347" t="s">
        <v>153</v>
      </c>
      <c r="G68" s="177"/>
      <c r="H68" s="106">
        <f>G68/340.75</f>
        <v>0</v>
      </c>
      <c r="I68" s="177"/>
      <c r="J68" s="349"/>
      <c r="K68" s="177"/>
      <c r="L68" s="346"/>
      <c r="M68" s="636"/>
      <c r="N68" s="637"/>
      <c r="O68" s="642" t="s">
        <v>44</v>
      </c>
      <c r="P68" s="110">
        <v>179.82</v>
      </c>
      <c r="Q68" s="73">
        <v>16.5</v>
      </c>
      <c r="R68" s="104"/>
      <c r="S68" s="104"/>
      <c r="T68" s="73">
        <v>163.32</v>
      </c>
      <c r="U68" s="113">
        <v>1479.0398316618509</v>
      </c>
      <c r="V68" s="346"/>
      <c r="W68" s="110"/>
      <c r="X68" s="110"/>
      <c r="Y68" s="105"/>
      <c r="Z68" s="73">
        <v>5.72</v>
      </c>
      <c r="AA68" s="105">
        <v>51.800807231850214</v>
      </c>
      <c r="AB68" s="104"/>
      <c r="AC68" s="104"/>
      <c r="AD68" s="73">
        <v>63.94400000000001</v>
      </c>
      <c r="AE68" s="113">
        <v>579.08231077507571</v>
      </c>
      <c r="AF68" s="654" t="s">
        <v>42</v>
      </c>
      <c r="AG68" s="655"/>
      <c r="AH68" s="73">
        <v>326.64</v>
      </c>
      <c r="AI68" s="113">
        <v>2958.0796633237019</v>
      </c>
      <c r="AJ68" s="117">
        <f t="shared" ref="AJ68:AJ73" si="21">AI68</f>
        <v>2958.0796633237019</v>
      </c>
      <c r="AK68" s="606">
        <v>45948</v>
      </c>
      <c r="AL68" s="608">
        <f>AJ68+AJ69+AJ70</f>
        <v>7032.8334939435881</v>
      </c>
      <c r="AM68" s="645">
        <f>AL68+AL71</f>
        <v>14216.600231546199</v>
      </c>
    </row>
    <row r="69" spans="1:40" s="72" customFormat="1" ht="15" customHeight="1">
      <c r="A69" s="634"/>
      <c r="B69" s="600"/>
      <c r="C69" s="640"/>
      <c r="D69" s="17" t="s">
        <v>405</v>
      </c>
      <c r="E69" s="188" t="s">
        <v>54</v>
      </c>
      <c r="F69" s="50" t="s">
        <v>54</v>
      </c>
      <c r="G69" s="178"/>
      <c r="H69" s="57">
        <f t="shared" ref="H69" si="22">G69/340.75</f>
        <v>0</v>
      </c>
      <c r="I69" s="178"/>
      <c r="J69" s="10"/>
      <c r="K69" s="178"/>
      <c r="L69" s="10"/>
      <c r="M69" s="637"/>
      <c r="N69" s="637"/>
      <c r="O69" s="643"/>
      <c r="P69" s="39">
        <v>84.320000000000007</v>
      </c>
      <c r="Q69" s="10"/>
      <c r="R69" s="111"/>
      <c r="S69" s="111"/>
      <c r="T69" s="11">
        <v>84.320000000000007</v>
      </c>
      <c r="U69" s="9">
        <v>763.60910241077283</v>
      </c>
      <c r="V69" s="10"/>
      <c r="W69" s="39"/>
      <c r="X69" s="39"/>
      <c r="Y69" s="54"/>
      <c r="Z69" s="11">
        <v>1.3200000000000003</v>
      </c>
      <c r="AA69" s="54">
        <v>11.954032438119285</v>
      </c>
      <c r="AB69" s="111"/>
      <c r="AC69" s="111"/>
      <c r="AD69" s="11">
        <v>33.728000000000002</v>
      </c>
      <c r="AE69" s="9">
        <v>305.443640964309</v>
      </c>
      <c r="AF69" s="656"/>
      <c r="AG69" s="657"/>
      <c r="AH69" s="11">
        <v>168.64000000000001</v>
      </c>
      <c r="AI69" s="9">
        <v>1527.2182048215457</v>
      </c>
      <c r="AJ69" s="118">
        <f t="shared" si="21"/>
        <v>1527.2182048215457</v>
      </c>
      <c r="AK69" s="632"/>
      <c r="AL69" s="615"/>
      <c r="AM69" s="646"/>
    </row>
    <row r="70" spans="1:40" s="72" customFormat="1" ht="15.75" customHeight="1" thickBot="1">
      <c r="A70" s="634"/>
      <c r="B70" s="601"/>
      <c r="C70" s="640"/>
      <c r="D70" s="348" t="s">
        <v>402</v>
      </c>
      <c r="E70" s="189" t="s">
        <v>54</v>
      </c>
      <c r="F70" s="51" t="s">
        <v>54</v>
      </c>
      <c r="G70" s="179"/>
      <c r="H70" s="200">
        <v>333.33</v>
      </c>
      <c r="I70" s="179"/>
      <c r="J70" s="300" t="s">
        <v>54</v>
      </c>
      <c r="K70" s="179"/>
      <c r="L70" s="51" t="s">
        <v>54</v>
      </c>
      <c r="M70" s="637"/>
      <c r="N70" s="637"/>
      <c r="O70" s="643"/>
      <c r="P70" s="63">
        <v>140.65325000000001</v>
      </c>
      <c r="Q70" s="189" t="s">
        <v>54</v>
      </c>
      <c r="R70" s="112"/>
      <c r="S70" s="112"/>
      <c r="T70" s="45">
        <v>140.65325000000001</v>
      </c>
      <c r="U70" s="114">
        <v>1273.7678128991699</v>
      </c>
      <c r="V70" s="51" t="s">
        <v>54</v>
      </c>
      <c r="W70" s="63">
        <v>4.3332899999999999</v>
      </c>
      <c r="X70" s="63">
        <v>4.3332899999999999</v>
      </c>
      <c r="Y70" s="115">
        <v>39</v>
      </c>
      <c r="Z70" s="45">
        <v>3.2399940000000003</v>
      </c>
      <c r="AA70" s="115">
        <v>29.34166164796358</v>
      </c>
      <c r="AB70" s="112"/>
      <c r="AC70" s="112"/>
      <c r="AD70" s="45">
        <v>54.527984000000004</v>
      </c>
      <c r="AE70" s="114">
        <v>493.81006781912873</v>
      </c>
      <c r="AF70" s="656"/>
      <c r="AG70" s="657"/>
      <c r="AH70" s="45">
        <v>281.30650000000003</v>
      </c>
      <c r="AI70" s="114">
        <v>2547.5356257983399</v>
      </c>
      <c r="AJ70" s="119">
        <f t="shared" si="21"/>
        <v>2547.5356257983399</v>
      </c>
      <c r="AK70" s="632"/>
      <c r="AL70" s="609"/>
      <c r="AM70" s="646"/>
    </row>
    <row r="71" spans="1:40" s="72" customFormat="1" ht="15.75" customHeight="1">
      <c r="A71" s="634"/>
      <c r="B71" s="596" t="s">
        <v>22</v>
      </c>
      <c r="C71" s="640"/>
      <c r="D71" s="347" t="s">
        <v>404</v>
      </c>
      <c r="E71" s="347" t="s">
        <v>169</v>
      </c>
      <c r="F71" s="347" t="s">
        <v>153</v>
      </c>
      <c r="G71" s="177"/>
      <c r="H71" s="106">
        <f>G71/340.75</f>
        <v>0</v>
      </c>
      <c r="I71" s="177"/>
      <c r="J71" s="349"/>
      <c r="K71" s="177"/>
      <c r="L71" s="346"/>
      <c r="M71" s="637"/>
      <c r="N71" s="637"/>
      <c r="O71" s="643"/>
      <c r="P71" s="110">
        <v>179.82</v>
      </c>
      <c r="Q71" s="10">
        <v>16.5</v>
      </c>
      <c r="R71" s="104"/>
      <c r="S71" s="104"/>
      <c r="T71" s="73">
        <v>163.32</v>
      </c>
      <c r="U71" s="113">
        <v>1479.0398316618509</v>
      </c>
      <c r="V71" s="346"/>
      <c r="W71" s="110"/>
      <c r="X71" s="110"/>
      <c r="Y71" s="105"/>
      <c r="Z71" s="73">
        <v>5.72</v>
      </c>
      <c r="AA71" s="105">
        <v>51.800807231850214</v>
      </c>
      <c r="AB71" s="104"/>
      <c r="AC71" s="104"/>
      <c r="AD71" s="73">
        <v>63.94400000000001</v>
      </c>
      <c r="AE71" s="113">
        <v>579.08231077507571</v>
      </c>
      <c r="AF71" s="656"/>
      <c r="AG71" s="657"/>
      <c r="AH71" s="73">
        <v>326.64</v>
      </c>
      <c r="AI71" s="113">
        <v>2958.0796633237019</v>
      </c>
      <c r="AJ71" s="117">
        <f t="shared" si="21"/>
        <v>2958.0796633237019</v>
      </c>
      <c r="AK71" s="632"/>
      <c r="AL71" s="608">
        <f>AJ71+AJ72+AJ73</f>
        <v>7183.7667376026111</v>
      </c>
      <c r="AM71" s="646"/>
    </row>
    <row r="72" spans="1:40" s="72" customFormat="1" ht="15" customHeight="1">
      <c r="A72" s="634"/>
      <c r="B72" s="597"/>
      <c r="C72" s="640"/>
      <c r="D72" s="17" t="s">
        <v>403</v>
      </c>
      <c r="E72" s="188" t="s">
        <v>54</v>
      </c>
      <c r="F72" s="50" t="s">
        <v>54</v>
      </c>
      <c r="G72" s="178"/>
      <c r="H72" s="57">
        <f t="shared" ref="H72" si="23">G72/340.75</f>
        <v>0</v>
      </c>
      <c r="I72" s="178"/>
      <c r="J72" s="10"/>
      <c r="K72" s="178"/>
      <c r="L72" s="10"/>
      <c r="M72" s="637"/>
      <c r="N72" s="637"/>
      <c r="O72" s="643"/>
      <c r="P72" s="39">
        <v>84.320000000000007</v>
      </c>
      <c r="Q72" s="10"/>
      <c r="R72" s="111"/>
      <c r="S72" s="111"/>
      <c r="T72" s="11">
        <v>84.320000000000007</v>
      </c>
      <c r="U72" s="9">
        <v>763.60910241077283</v>
      </c>
      <c r="V72" s="10"/>
      <c r="W72" s="39"/>
      <c r="X72" s="39"/>
      <c r="Y72" s="54"/>
      <c r="Z72" s="11">
        <v>1.3200000000000003</v>
      </c>
      <c r="AA72" s="54">
        <v>11.954032438119285</v>
      </c>
      <c r="AB72" s="111"/>
      <c r="AC72" s="111"/>
      <c r="AD72" s="11">
        <v>33.728000000000002</v>
      </c>
      <c r="AE72" s="9">
        <v>305.443640964309</v>
      </c>
      <c r="AF72" s="656"/>
      <c r="AG72" s="657"/>
      <c r="AH72" s="11">
        <v>168.64000000000001</v>
      </c>
      <c r="AI72" s="9">
        <v>1527.2182048215457</v>
      </c>
      <c r="AJ72" s="118">
        <f t="shared" si="21"/>
        <v>1527.2182048215457</v>
      </c>
      <c r="AK72" s="632"/>
      <c r="AL72" s="615"/>
      <c r="AM72" s="646"/>
    </row>
    <row r="73" spans="1:40" s="72" customFormat="1" ht="15.75" customHeight="1" thickBot="1">
      <c r="A73" s="635"/>
      <c r="B73" s="598"/>
      <c r="C73" s="641"/>
      <c r="D73" s="348" t="s">
        <v>402</v>
      </c>
      <c r="E73" s="189" t="s">
        <v>54</v>
      </c>
      <c r="F73" s="51" t="s">
        <v>54</v>
      </c>
      <c r="G73" s="179"/>
      <c r="H73" s="200">
        <v>666.66</v>
      </c>
      <c r="I73" s="179"/>
      <c r="J73" s="300" t="s">
        <v>54</v>
      </c>
      <c r="K73" s="179"/>
      <c r="L73" s="51" t="s">
        <v>54</v>
      </c>
      <c r="M73" s="638"/>
      <c r="N73" s="638"/>
      <c r="O73" s="644"/>
      <c r="P73" s="63">
        <v>148.98650000000001</v>
      </c>
      <c r="Q73" s="189" t="s">
        <v>54</v>
      </c>
      <c r="R73" s="112"/>
      <c r="S73" s="112"/>
      <c r="T73" s="45">
        <v>148.98650000000001</v>
      </c>
      <c r="U73" s="114">
        <v>1349.2344347286814</v>
      </c>
      <c r="V73" s="51" t="s">
        <v>54</v>
      </c>
      <c r="W73" s="63">
        <v>8.6665799999999997</v>
      </c>
      <c r="X73" s="63">
        <v>8.6665799999999997</v>
      </c>
      <c r="Y73" s="115">
        <v>78</v>
      </c>
      <c r="Z73" s="45">
        <v>3.839988</v>
      </c>
      <c r="AA73" s="115">
        <v>34.775367092710667</v>
      </c>
      <c r="AB73" s="112"/>
      <c r="AC73" s="112"/>
      <c r="AD73" s="45">
        <v>56.127968000000003</v>
      </c>
      <c r="AE73" s="114">
        <v>508.29965921039457</v>
      </c>
      <c r="AF73" s="610"/>
      <c r="AG73" s="611"/>
      <c r="AH73" s="45">
        <v>297.97300000000001</v>
      </c>
      <c r="AI73" s="114">
        <v>2698.4688694573629</v>
      </c>
      <c r="AJ73" s="119">
        <f t="shared" si="21"/>
        <v>2698.4688694573629</v>
      </c>
      <c r="AK73" s="607"/>
      <c r="AL73" s="609"/>
      <c r="AM73" s="647"/>
    </row>
    <row r="74" spans="1:40" s="72" customFormat="1">
      <c r="A74" s="65"/>
      <c r="B74" s="65"/>
      <c r="C74" s="66"/>
      <c r="D74" s="67"/>
      <c r="E74" s="67"/>
      <c r="F74" s="67"/>
      <c r="G74" s="68"/>
      <c r="H74" s="68"/>
      <c r="I74" s="68"/>
      <c r="J74" s="68"/>
      <c r="K74" s="68"/>
      <c r="L74" s="68"/>
      <c r="M74" s="69"/>
      <c r="N74" s="69"/>
      <c r="O74" s="67"/>
      <c r="P74" s="70"/>
      <c r="Q74" s="71"/>
      <c r="R74" s="70"/>
      <c r="S74" s="70"/>
      <c r="T74" s="70"/>
      <c r="U74" s="70"/>
      <c r="V74" s="70"/>
      <c r="W74" s="70"/>
      <c r="X74" s="70"/>
      <c r="Y74" s="71"/>
      <c r="Z74" s="71"/>
      <c r="AA74" s="71"/>
      <c r="AB74" s="71"/>
      <c r="AC74" s="71"/>
      <c r="AD74" s="71"/>
      <c r="AE74" s="71"/>
      <c r="AF74" s="71"/>
      <c r="AG74" s="71"/>
      <c r="AH74" s="71"/>
      <c r="AI74" s="71"/>
      <c r="AJ74" s="71"/>
      <c r="AK74" s="71"/>
    </row>
    <row r="75" spans="1:40" s="235" customFormat="1">
      <c r="A75" s="228"/>
      <c r="B75" s="228"/>
      <c r="C75" s="229"/>
      <c r="D75" s="230"/>
      <c r="E75" s="230"/>
      <c r="F75" s="230"/>
      <c r="G75" s="231"/>
      <c r="H75" s="231"/>
      <c r="I75" s="231"/>
      <c r="J75" s="231"/>
      <c r="K75" s="231"/>
      <c r="L75" s="231"/>
      <c r="M75" s="232"/>
      <c r="N75" s="232"/>
      <c r="O75" s="230"/>
      <c r="P75" s="233"/>
      <c r="Q75" s="233"/>
      <c r="R75" s="233"/>
      <c r="S75" s="233"/>
      <c r="T75" s="233"/>
      <c r="U75" s="233"/>
      <c r="V75" s="233"/>
      <c r="W75" s="233"/>
      <c r="X75" s="233"/>
      <c r="Y75" s="233"/>
      <c r="Z75" s="233"/>
      <c r="AA75" s="233"/>
      <c r="AB75" s="233"/>
      <c r="AC75" s="233"/>
      <c r="AD75" s="233"/>
      <c r="AE75" s="233"/>
      <c r="AF75" s="233"/>
      <c r="AG75" s="233"/>
      <c r="AH75" s="233"/>
      <c r="AI75" s="506"/>
      <c r="AJ75" s="233"/>
      <c r="AK75" s="233"/>
    </row>
    <row r="76" spans="1:40" s="72" customFormat="1" ht="13.5" thickBot="1">
      <c r="A76" s="91"/>
      <c r="B76" s="91"/>
      <c r="C76" s="92"/>
      <c r="D76" s="93"/>
      <c r="E76" s="93"/>
      <c r="F76" s="93"/>
      <c r="G76" s="94"/>
      <c r="H76" s="94"/>
      <c r="I76" s="94"/>
      <c r="J76" s="94"/>
      <c r="K76" s="94"/>
      <c r="L76" s="94"/>
      <c r="M76" s="95"/>
      <c r="N76" s="95"/>
      <c r="O76" s="93"/>
      <c r="P76" s="96"/>
      <c r="Q76" s="80"/>
      <c r="R76" s="96"/>
      <c r="S76" s="96"/>
      <c r="T76" s="96"/>
      <c r="U76" s="96"/>
      <c r="V76" s="96"/>
      <c r="W76" s="96"/>
      <c r="X76" s="96"/>
      <c r="Y76" s="80"/>
      <c r="Z76" s="80"/>
      <c r="AA76" s="80"/>
      <c r="AB76" s="80"/>
      <c r="AC76" s="80"/>
      <c r="AD76" s="80"/>
      <c r="AE76" s="80"/>
      <c r="AF76" s="80"/>
      <c r="AG76" s="80"/>
      <c r="AH76" s="80"/>
      <c r="AI76" s="80"/>
      <c r="AJ76" s="80"/>
      <c r="AK76" s="71"/>
    </row>
    <row r="77" spans="1:40" s="72" customFormat="1" ht="15.75" customHeight="1">
      <c r="A77" s="633" t="s">
        <v>45</v>
      </c>
      <c r="B77" s="592" t="s">
        <v>22</v>
      </c>
      <c r="C77" s="639">
        <v>38499</v>
      </c>
      <c r="D77" s="155" t="s">
        <v>148</v>
      </c>
      <c r="E77" s="188" t="s">
        <v>54</v>
      </c>
      <c r="F77" s="294" t="s">
        <v>54</v>
      </c>
      <c r="G77" s="177"/>
      <c r="H77" s="301">
        <v>2347.7600000000002</v>
      </c>
      <c r="I77" s="177"/>
      <c r="J77" s="188" t="s">
        <v>54</v>
      </c>
      <c r="K77" s="177"/>
      <c r="L77" s="294" t="s">
        <v>54</v>
      </c>
      <c r="M77" s="636"/>
      <c r="N77" s="636" t="s">
        <v>66</v>
      </c>
      <c r="O77" s="642" t="s">
        <v>45</v>
      </c>
      <c r="P77" s="110">
        <v>237.39400000000001</v>
      </c>
      <c r="Q77" s="73">
        <v>22</v>
      </c>
      <c r="R77" s="104"/>
      <c r="S77" s="104"/>
      <c r="T77" s="73">
        <v>215.39400000000001</v>
      </c>
      <c r="U77" s="113">
        <v>14015</v>
      </c>
      <c r="V77" s="294" t="s">
        <v>54</v>
      </c>
      <c r="W77" s="110">
        <v>30.520880000000005</v>
      </c>
      <c r="X77" s="110">
        <v>30.520880000000005</v>
      </c>
      <c r="Y77" s="105">
        <v>12073</v>
      </c>
      <c r="Z77" s="73">
        <v>10.005968000000003</v>
      </c>
      <c r="AA77" s="105">
        <v>105.06422218417505</v>
      </c>
      <c r="AB77" s="104"/>
      <c r="AC77" s="104"/>
      <c r="AD77" s="73">
        <v>77.551635200000021</v>
      </c>
      <c r="AE77" s="113">
        <v>814.30424636565704</v>
      </c>
      <c r="AF77" s="654" t="s">
        <v>42</v>
      </c>
      <c r="AG77" s="655"/>
      <c r="AH77" s="73">
        <v>430.78800000000001</v>
      </c>
      <c r="AI77" s="113">
        <v>28029</v>
      </c>
      <c r="AJ77" s="117">
        <f t="shared" ref="AJ77:AJ88" si="24">AI77</f>
        <v>28029</v>
      </c>
      <c r="AK77" s="606">
        <v>45968</v>
      </c>
      <c r="AL77" s="608">
        <f>AJ77+AJ78+AJ79+AJ80</f>
        <v>106553.07205266262</v>
      </c>
      <c r="AM77" s="726">
        <f>AL77+AL81+AL85</f>
        <v>1841959.7384259629</v>
      </c>
    </row>
    <row r="78" spans="1:40" s="72" customFormat="1" ht="15.75" customHeight="1">
      <c r="A78" s="634"/>
      <c r="B78" s="721"/>
      <c r="C78" s="640"/>
      <c r="D78" s="155" t="s">
        <v>149</v>
      </c>
      <c r="E78" s="155" t="s">
        <v>153</v>
      </c>
      <c r="F78" s="50" t="s">
        <v>54</v>
      </c>
      <c r="G78" s="178"/>
      <c r="H78" s="302">
        <v>2347.7600000000002</v>
      </c>
      <c r="I78" s="178"/>
      <c r="J78" s="10">
        <v>0</v>
      </c>
      <c r="K78" s="178"/>
      <c r="L78" s="50" t="s">
        <v>54</v>
      </c>
      <c r="M78" s="637"/>
      <c r="N78" s="637"/>
      <c r="O78" s="643"/>
      <c r="P78" s="39">
        <v>209.69399999999996</v>
      </c>
      <c r="Q78" s="11">
        <v>0</v>
      </c>
      <c r="R78" s="111"/>
      <c r="S78" s="111"/>
      <c r="T78" s="11">
        <v>209.69399999999996</v>
      </c>
      <c r="U78" s="9">
        <v>13955</v>
      </c>
      <c r="V78" s="50" t="s">
        <v>54</v>
      </c>
      <c r="W78" s="39">
        <v>30.520880000000005</v>
      </c>
      <c r="X78" s="39">
        <v>30.520880000000005</v>
      </c>
      <c r="Y78" s="54">
        <v>12073</v>
      </c>
      <c r="Z78" s="11">
        <v>8.0259680000000007</v>
      </c>
      <c r="AA78" s="54">
        <v>84.273913847723648</v>
      </c>
      <c r="AB78" s="111"/>
      <c r="AC78" s="111"/>
      <c r="AD78" s="11">
        <v>72.895635200000001</v>
      </c>
      <c r="AE78" s="9">
        <v>765.41552130782054</v>
      </c>
      <c r="AF78" s="656"/>
      <c r="AG78" s="657"/>
      <c r="AH78" s="11">
        <v>419.38799999999992</v>
      </c>
      <c r="AI78" s="9">
        <v>27910</v>
      </c>
      <c r="AJ78" s="118">
        <f t="shared" si="24"/>
        <v>27910</v>
      </c>
      <c r="AK78" s="632"/>
      <c r="AL78" s="615"/>
      <c r="AM78" s="727"/>
      <c r="AN78" s="72" t="s">
        <v>229</v>
      </c>
    </row>
    <row r="79" spans="1:40" s="72" customFormat="1" ht="15.75" customHeight="1" thickBot="1">
      <c r="A79" s="634"/>
      <c r="B79" s="721"/>
      <c r="C79" s="640"/>
      <c r="D79" s="32" t="s">
        <v>150</v>
      </c>
      <c r="E79" s="188" t="s">
        <v>54</v>
      </c>
      <c r="F79" s="50" t="s">
        <v>54</v>
      </c>
      <c r="G79" s="178"/>
      <c r="H79" s="301">
        <v>4280.16</v>
      </c>
      <c r="I79" s="178"/>
      <c r="J79" s="188" t="s">
        <v>54</v>
      </c>
      <c r="K79" s="178"/>
      <c r="L79" s="50" t="s">
        <v>54</v>
      </c>
      <c r="M79" s="637"/>
      <c r="N79" s="637"/>
      <c r="O79" s="643"/>
      <c r="P79" s="39">
        <v>237.70400000000001</v>
      </c>
      <c r="Q79" s="11">
        <v>0</v>
      </c>
      <c r="R79" s="111"/>
      <c r="S79" s="111"/>
      <c r="T79" s="11">
        <v>237.70400000000001</v>
      </c>
      <c r="U79" s="9">
        <v>23923</v>
      </c>
      <c r="V79" s="50" t="s">
        <v>54</v>
      </c>
      <c r="W79" s="39">
        <v>55.64208</v>
      </c>
      <c r="X79" s="39">
        <v>55.64208</v>
      </c>
      <c r="Y79" s="54">
        <v>22011</v>
      </c>
      <c r="Z79" s="11">
        <v>9.5242880000000003</v>
      </c>
      <c r="AA79" s="54">
        <v>100.00650717432559</v>
      </c>
      <c r="AB79" s="111"/>
      <c r="AC79" s="111"/>
      <c r="AD79" s="11">
        <v>76.2344832</v>
      </c>
      <c r="AE79" s="9">
        <v>800.47394525153015</v>
      </c>
      <c r="AF79" s="656"/>
      <c r="AG79" s="657"/>
      <c r="AH79" s="11">
        <v>475.40800000000002</v>
      </c>
      <c r="AI79" s="9">
        <v>47846</v>
      </c>
      <c r="AJ79" s="118">
        <f t="shared" si="24"/>
        <v>47846</v>
      </c>
      <c r="AK79" s="607"/>
      <c r="AL79" s="615"/>
      <c r="AM79" s="727"/>
    </row>
    <row r="80" spans="1:40" s="72" customFormat="1" ht="15" customHeight="1" thickBot="1">
      <c r="A80" s="634"/>
      <c r="B80" s="593"/>
      <c r="C80" s="640"/>
      <c r="D80" s="125" t="s">
        <v>136</v>
      </c>
      <c r="E80" s="300" t="s">
        <v>54</v>
      </c>
      <c r="F80" s="51" t="s">
        <v>54</v>
      </c>
      <c r="G80" s="305"/>
      <c r="H80" s="303">
        <v>44.44</v>
      </c>
      <c r="I80" s="305"/>
      <c r="J80" s="300" t="s">
        <v>54</v>
      </c>
      <c r="K80" s="305"/>
      <c r="L80" s="51" t="s">
        <v>54</v>
      </c>
      <c r="M80" s="306"/>
      <c r="N80" s="637"/>
      <c r="O80" s="643"/>
      <c r="P80" s="79">
        <v>131.81099999999998</v>
      </c>
      <c r="Q80" s="256">
        <v>0</v>
      </c>
      <c r="R80" s="310"/>
      <c r="S80" s="310"/>
      <c r="T80" s="15">
        <v>131.81099999999998</v>
      </c>
      <c r="U80" s="42">
        <v>1384</v>
      </c>
      <c r="V80" s="51" t="s">
        <v>54</v>
      </c>
      <c r="W80" s="79">
        <v>0.57772000000000001</v>
      </c>
      <c r="X80" s="79">
        <v>0.57772000000000001</v>
      </c>
      <c r="Y80" s="311">
        <v>6</v>
      </c>
      <c r="Z80" s="15">
        <v>1.8999920000000001</v>
      </c>
      <c r="AA80" s="311">
        <v>19.950211877167227</v>
      </c>
      <c r="AB80" s="310"/>
      <c r="AC80" s="310"/>
      <c r="AD80" s="15">
        <v>52.853308799999994</v>
      </c>
      <c r="AE80" s="42">
        <v>554.96797300691003</v>
      </c>
      <c r="AF80" s="656"/>
      <c r="AG80" s="657"/>
      <c r="AH80" s="15">
        <v>263.62199999999996</v>
      </c>
      <c r="AI80" s="42">
        <v>2768.0720526626278</v>
      </c>
      <c r="AJ80" s="314">
        <f t="shared" si="24"/>
        <v>2768.0720526626278</v>
      </c>
      <c r="AK80" s="474">
        <v>45942</v>
      </c>
      <c r="AL80" s="609"/>
      <c r="AM80" s="727"/>
    </row>
    <row r="81" spans="1:40" s="72" customFormat="1" ht="15.75" customHeight="1">
      <c r="A81" s="634"/>
      <c r="B81" s="594" t="s">
        <v>22</v>
      </c>
      <c r="C81" s="640"/>
      <c r="D81" s="122" t="s">
        <v>401</v>
      </c>
      <c r="E81" s="224" t="s">
        <v>54</v>
      </c>
      <c r="F81" s="297" t="s">
        <v>54</v>
      </c>
      <c r="G81" s="165"/>
      <c r="H81" s="304">
        <v>36846.82</v>
      </c>
      <c r="I81" s="165"/>
      <c r="J81" s="224" t="s">
        <v>54</v>
      </c>
      <c r="K81" s="165"/>
      <c r="L81" s="297" t="s">
        <v>54</v>
      </c>
      <c r="M81" s="636"/>
      <c r="N81" s="637"/>
      <c r="O81" s="643"/>
      <c r="P81" s="40">
        <v>991.87049999999999</v>
      </c>
      <c r="Q81" s="8">
        <v>30</v>
      </c>
      <c r="R81" s="307"/>
      <c r="S81" s="307"/>
      <c r="T81" s="8">
        <v>961.87049999999999</v>
      </c>
      <c r="U81" s="308">
        <v>194566</v>
      </c>
      <c r="V81" s="297" t="s">
        <v>54</v>
      </c>
      <c r="W81" s="40">
        <v>479.00866000000002</v>
      </c>
      <c r="X81" s="40">
        <v>479.00866000000002</v>
      </c>
      <c r="Y81" s="309">
        <v>189496</v>
      </c>
      <c r="Z81" s="8">
        <v>68.584276000000017</v>
      </c>
      <c r="AA81" s="309">
        <v>720.14557831933701</v>
      </c>
      <c r="AB81" s="307"/>
      <c r="AC81" s="307"/>
      <c r="AD81" s="8">
        <v>220.17844639999998</v>
      </c>
      <c r="AE81" s="308">
        <v>2311.9079745943673</v>
      </c>
      <c r="AF81" s="656"/>
      <c r="AG81" s="657"/>
      <c r="AH81" s="8">
        <v>1923.741</v>
      </c>
      <c r="AI81" s="308">
        <v>389132</v>
      </c>
      <c r="AJ81" s="313">
        <f t="shared" si="24"/>
        <v>389132</v>
      </c>
      <c r="AK81" s="606">
        <v>45968</v>
      </c>
      <c r="AL81" s="608">
        <f>AJ81+AJ82+AJ83+AJ84</f>
        <v>1535933.1298719132</v>
      </c>
      <c r="AM81" s="727"/>
    </row>
    <row r="82" spans="1:40" s="72" customFormat="1" ht="15" customHeight="1">
      <c r="A82" s="634"/>
      <c r="B82" s="722"/>
      <c r="C82" s="640"/>
      <c r="D82" s="155" t="s">
        <v>400</v>
      </c>
      <c r="E82" s="155" t="s">
        <v>153</v>
      </c>
      <c r="F82" s="50" t="s">
        <v>54</v>
      </c>
      <c r="G82" s="178"/>
      <c r="H82" s="302">
        <v>41238.44</v>
      </c>
      <c r="I82" s="178"/>
      <c r="J82" s="10">
        <v>0</v>
      </c>
      <c r="K82" s="178"/>
      <c r="L82" s="50" t="s">
        <v>54</v>
      </c>
      <c r="M82" s="637"/>
      <c r="N82" s="637"/>
      <c r="O82" s="643"/>
      <c r="P82" s="39">
        <v>1105.3610000000001</v>
      </c>
      <c r="Q82" s="255">
        <v>0</v>
      </c>
      <c r="R82" s="111"/>
      <c r="S82" s="111"/>
      <c r="T82" s="11">
        <v>1105.3610000000001</v>
      </c>
      <c r="U82" s="9">
        <v>218046.93638167944</v>
      </c>
      <c r="V82" s="50" t="s">
        <v>54</v>
      </c>
      <c r="W82" s="39">
        <v>536.09972000000005</v>
      </c>
      <c r="X82" s="39">
        <v>536.09972000000005</v>
      </c>
      <c r="Y82" s="54">
        <v>212069.93638167944</v>
      </c>
      <c r="Z82" s="11">
        <v>78.029192000000009</v>
      </c>
      <c r="AA82" s="54">
        <v>819.31866713342004</v>
      </c>
      <c r="AB82" s="111"/>
      <c r="AC82" s="111"/>
      <c r="AD82" s="11">
        <v>256.93218879999995</v>
      </c>
      <c r="AE82" s="9">
        <v>2697.8279932885653</v>
      </c>
      <c r="AF82" s="656"/>
      <c r="AG82" s="657"/>
      <c r="AH82" s="11">
        <v>2210.7220000000002</v>
      </c>
      <c r="AI82" s="9">
        <v>436094.87276335887</v>
      </c>
      <c r="AJ82" s="118">
        <f t="shared" si="24"/>
        <v>436094.87276335887</v>
      </c>
      <c r="AK82" s="632"/>
      <c r="AL82" s="615"/>
      <c r="AM82" s="727"/>
      <c r="AN82" s="72" t="s">
        <v>229</v>
      </c>
    </row>
    <row r="83" spans="1:40" s="72" customFormat="1" ht="15.75" customHeight="1" thickBot="1">
      <c r="A83" s="634"/>
      <c r="B83" s="722"/>
      <c r="C83" s="640"/>
      <c r="D83" s="32" t="s">
        <v>150</v>
      </c>
      <c r="E83" s="188" t="s">
        <v>54</v>
      </c>
      <c r="F83" s="50" t="s">
        <v>54</v>
      </c>
      <c r="G83" s="178"/>
      <c r="H83" s="301">
        <v>67174.73</v>
      </c>
      <c r="I83" s="178"/>
      <c r="J83" s="188" t="s">
        <v>54</v>
      </c>
      <c r="K83" s="178"/>
      <c r="L83" s="50" t="s">
        <v>54</v>
      </c>
      <c r="M83" s="637"/>
      <c r="N83" s="637"/>
      <c r="O83" s="643"/>
      <c r="P83" s="39">
        <v>1734.0682499999998</v>
      </c>
      <c r="Q83" s="255">
        <v>0</v>
      </c>
      <c r="R83" s="111"/>
      <c r="S83" s="111"/>
      <c r="T83" s="11">
        <v>1734.0682499999998</v>
      </c>
      <c r="U83" s="9">
        <v>354487.09933538991</v>
      </c>
      <c r="V83" s="50" t="s">
        <v>54</v>
      </c>
      <c r="W83" s="39">
        <v>873.27148999999997</v>
      </c>
      <c r="X83" s="39">
        <v>873.27148999999997</v>
      </c>
      <c r="Y83" s="54">
        <v>345448.09933538991</v>
      </c>
      <c r="Z83" s="11">
        <v>122.73451399999999</v>
      </c>
      <c r="AA83" s="54">
        <v>1288.7315098911704</v>
      </c>
      <c r="AB83" s="111"/>
      <c r="AC83" s="111"/>
      <c r="AD83" s="11">
        <v>393.01250959999999</v>
      </c>
      <c r="AE83" s="9">
        <v>4126.6925528619131</v>
      </c>
      <c r="AF83" s="656"/>
      <c r="AG83" s="657"/>
      <c r="AH83" s="11">
        <v>3468.1364999999996</v>
      </c>
      <c r="AI83" s="9">
        <v>708974.19867077982</v>
      </c>
      <c r="AJ83" s="118">
        <f t="shared" si="24"/>
        <v>708974.19867077982</v>
      </c>
      <c r="AK83" s="607"/>
      <c r="AL83" s="615"/>
      <c r="AM83" s="727"/>
    </row>
    <row r="84" spans="1:40" s="72" customFormat="1" ht="15.75" customHeight="1" thickBot="1">
      <c r="A84" s="634"/>
      <c r="B84" s="595"/>
      <c r="C84" s="640"/>
      <c r="D84" s="125" t="s">
        <v>136</v>
      </c>
      <c r="E84" s="300" t="s">
        <v>54</v>
      </c>
      <c r="F84" s="51" t="s">
        <v>54</v>
      </c>
      <c r="G84" s="305"/>
      <c r="H84" s="303">
        <v>1111.1099999999999</v>
      </c>
      <c r="I84" s="305"/>
      <c r="J84" s="300" t="s">
        <v>54</v>
      </c>
      <c r="K84" s="305"/>
      <c r="L84" s="51" t="s">
        <v>54</v>
      </c>
      <c r="M84" s="638"/>
      <c r="N84" s="637"/>
      <c r="O84" s="643"/>
      <c r="P84" s="79">
        <v>82.47775</v>
      </c>
      <c r="Q84" s="15">
        <v>0</v>
      </c>
      <c r="R84" s="310"/>
      <c r="S84" s="310"/>
      <c r="T84" s="15">
        <v>82.47775</v>
      </c>
      <c r="U84" s="42">
        <v>866</v>
      </c>
      <c r="V84" s="51" t="s">
        <v>54</v>
      </c>
      <c r="W84" s="79">
        <v>14.444430000000001</v>
      </c>
      <c r="X84" s="79">
        <v>14.444430000000001</v>
      </c>
      <c r="Y84" s="311">
        <v>152</v>
      </c>
      <c r="Z84" s="15">
        <v>3.819998</v>
      </c>
      <c r="AA84" s="311">
        <v>40.110573871024201</v>
      </c>
      <c r="AB84" s="310"/>
      <c r="AC84" s="310"/>
      <c r="AD84" s="15">
        <v>28.341327200000002</v>
      </c>
      <c r="AE84" s="42">
        <v>297.58834906679732</v>
      </c>
      <c r="AF84" s="656"/>
      <c r="AG84" s="657"/>
      <c r="AH84" s="15">
        <v>164.9555</v>
      </c>
      <c r="AI84" s="42">
        <v>1732.0584377745051</v>
      </c>
      <c r="AJ84" s="314">
        <f t="shared" si="24"/>
        <v>1732.0584377745051</v>
      </c>
      <c r="AK84" s="474">
        <v>45942</v>
      </c>
      <c r="AL84" s="609"/>
      <c r="AM84" s="727"/>
    </row>
    <row r="85" spans="1:40" s="72" customFormat="1" ht="15" customHeight="1">
      <c r="A85" s="634"/>
      <c r="B85" s="592" t="s">
        <v>22</v>
      </c>
      <c r="C85" s="640"/>
      <c r="D85" s="122" t="s">
        <v>151</v>
      </c>
      <c r="E85" s="224" t="s">
        <v>54</v>
      </c>
      <c r="F85" s="297" t="s">
        <v>54</v>
      </c>
      <c r="G85" s="165"/>
      <c r="H85" s="304">
        <v>4565.09</v>
      </c>
      <c r="I85" s="165"/>
      <c r="J85" s="224" t="s">
        <v>54</v>
      </c>
      <c r="K85" s="165"/>
      <c r="L85" s="297" t="s">
        <v>54</v>
      </c>
      <c r="M85" s="637"/>
      <c r="N85" s="637"/>
      <c r="O85" s="643"/>
      <c r="P85" s="40">
        <v>292.82724999999999</v>
      </c>
      <c r="Q85" s="312">
        <v>22</v>
      </c>
      <c r="R85" s="307"/>
      <c r="S85" s="307"/>
      <c r="T85" s="8">
        <v>270.82724999999999</v>
      </c>
      <c r="U85" s="308">
        <v>25397.114660899981</v>
      </c>
      <c r="V85" s="297" t="s">
        <v>54</v>
      </c>
      <c r="W85" s="40">
        <v>59.346170000000008</v>
      </c>
      <c r="X85" s="40">
        <v>59.346170000000008</v>
      </c>
      <c r="Y85" s="309">
        <v>23476.114660899981</v>
      </c>
      <c r="Z85" s="8">
        <v>13.997162000000001</v>
      </c>
      <c r="AA85" s="309">
        <v>146.97238071477861</v>
      </c>
      <c r="AB85" s="307"/>
      <c r="AC85" s="307"/>
      <c r="AD85" s="8">
        <v>89.791296800000012</v>
      </c>
      <c r="AE85" s="308">
        <v>942.82259919284184</v>
      </c>
      <c r="AF85" s="656"/>
      <c r="AG85" s="657"/>
      <c r="AH85" s="8">
        <v>541.65449999999998</v>
      </c>
      <c r="AI85" s="308">
        <v>51273.229321799961</v>
      </c>
      <c r="AJ85" s="313">
        <f t="shared" si="24"/>
        <v>51273.229321799961</v>
      </c>
      <c r="AK85" s="606">
        <v>45968</v>
      </c>
      <c r="AL85" s="608">
        <f>AJ85+AJ86+AJ87+AJ88</f>
        <v>199473.53650138681</v>
      </c>
      <c r="AM85" s="646"/>
    </row>
    <row r="86" spans="1:40" s="72" customFormat="1" ht="15" customHeight="1">
      <c r="A86" s="634"/>
      <c r="B86" s="721"/>
      <c r="C86" s="640"/>
      <c r="D86" s="155" t="s">
        <v>152</v>
      </c>
      <c r="E86" s="155" t="s">
        <v>153</v>
      </c>
      <c r="F86" s="10" t="s">
        <v>154</v>
      </c>
      <c r="G86" s="178"/>
      <c r="H86" s="302">
        <v>4914.75</v>
      </c>
      <c r="I86" s="178"/>
      <c r="J86" s="10">
        <v>0</v>
      </c>
      <c r="K86" s="178"/>
      <c r="L86" s="255">
        <v>3815.11</v>
      </c>
      <c r="M86" s="637"/>
      <c r="N86" s="637"/>
      <c r="O86" s="643"/>
      <c r="P86" s="39">
        <v>273.86874999999998</v>
      </c>
      <c r="Q86" s="255">
        <v>0</v>
      </c>
      <c r="R86" s="111"/>
      <c r="S86" s="111"/>
      <c r="T86" s="11">
        <v>273.86874999999998</v>
      </c>
      <c r="U86" s="9">
        <v>27479.251883239518</v>
      </c>
      <c r="V86" s="255">
        <v>49.59</v>
      </c>
      <c r="W86" s="39">
        <v>63.891750000000009</v>
      </c>
      <c r="X86" s="39">
        <v>63.891750000000009</v>
      </c>
      <c r="Y86" s="54">
        <v>25274.251883239518</v>
      </c>
      <c r="Z86" s="11">
        <v>12.646550000000001</v>
      </c>
      <c r="AA86" s="54">
        <v>132.79074439007604</v>
      </c>
      <c r="AB86" s="111"/>
      <c r="AC86" s="111"/>
      <c r="AD86" s="11">
        <v>87.065420000000003</v>
      </c>
      <c r="AE86" s="9">
        <v>914.20046830436752</v>
      </c>
      <c r="AF86" s="656"/>
      <c r="AG86" s="657"/>
      <c r="AH86" s="11">
        <v>547.73749999999995</v>
      </c>
      <c r="AI86" s="9">
        <v>54957.503766479036</v>
      </c>
      <c r="AJ86" s="118">
        <f t="shared" si="24"/>
        <v>54957.503766479036</v>
      </c>
      <c r="AK86" s="632"/>
      <c r="AL86" s="615"/>
      <c r="AM86" s="646"/>
      <c r="AN86" s="72" t="s">
        <v>229</v>
      </c>
    </row>
    <row r="87" spans="1:40" s="72" customFormat="1" ht="15" customHeight="1" thickBot="1">
      <c r="A87" s="634"/>
      <c r="B87" s="721"/>
      <c r="C87" s="640"/>
      <c r="D87" s="32" t="s">
        <v>150</v>
      </c>
      <c r="E87" s="188" t="s">
        <v>54</v>
      </c>
      <c r="F87" s="50" t="s">
        <v>54</v>
      </c>
      <c r="G87" s="178"/>
      <c r="H87" s="301">
        <v>8322.5300000000007</v>
      </c>
      <c r="I87" s="178"/>
      <c r="J87" s="188" t="s">
        <v>54</v>
      </c>
      <c r="K87" s="178"/>
      <c r="L87" s="50" t="s">
        <v>54</v>
      </c>
      <c r="M87" s="637"/>
      <c r="N87" s="637"/>
      <c r="O87" s="643"/>
      <c r="P87" s="39">
        <v>338.76325000000003</v>
      </c>
      <c r="Q87" s="255">
        <v>0</v>
      </c>
      <c r="R87" s="111"/>
      <c r="S87" s="111"/>
      <c r="T87" s="11">
        <v>338.76325000000003</v>
      </c>
      <c r="U87" s="9">
        <v>45219.864545667151</v>
      </c>
      <c r="V87" s="50" t="s">
        <v>54</v>
      </c>
      <c r="W87" s="39">
        <v>108.19289000000002</v>
      </c>
      <c r="X87" s="39">
        <v>108.19289000000002</v>
      </c>
      <c r="Y87" s="54">
        <v>42798.864545667151</v>
      </c>
      <c r="Z87" s="11">
        <v>16.800554000000002</v>
      </c>
      <c r="AA87" s="54">
        <v>176.40843327434496</v>
      </c>
      <c r="AB87" s="111"/>
      <c r="AC87" s="111"/>
      <c r="AD87" s="11">
        <v>98.548365600000011</v>
      </c>
      <c r="AE87" s="9">
        <v>1034.7731852915892</v>
      </c>
      <c r="AF87" s="656"/>
      <c r="AG87" s="657"/>
      <c r="AH87" s="11">
        <v>677.52650000000006</v>
      </c>
      <c r="AI87" s="9">
        <v>90439.729091334302</v>
      </c>
      <c r="AJ87" s="118">
        <f t="shared" si="24"/>
        <v>90439.729091334302</v>
      </c>
      <c r="AK87" s="607"/>
      <c r="AL87" s="615"/>
      <c r="AM87" s="646"/>
    </row>
    <row r="88" spans="1:40" s="72" customFormat="1" ht="15.75" customHeight="1" thickBot="1">
      <c r="A88" s="635"/>
      <c r="B88" s="723"/>
      <c r="C88" s="641"/>
      <c r="D88" s="125" t="s">
        <v>136</v>
      </c>
      <c r="E88" s="189" t="s">
        <v>54</v>
      </c>
      <c r="F88" s="295" t="s">
        <v>54</v>
      </c>
      <c r="G88" s="179"/>
      <c r="H88" s="303">
        <v>111.11</v>
      </c>
      <c r="I88" s="179"/>
      <c r="J88" s="189" t="s">
        <v>54</v>
      </c>
      <c r="K88" s="179"/>
      <c r="L88" s="295" t="s">
        <v>54</v>
      </c>
      <c r="M88" s="638"/>
      <c r="N88" s="638"/>
      <c r="O88" s="644"/>
      <c r="P88" s="63">
        <v>133.47775000000001</v>
      </c>
      <c r="Q88" s="256">
        <v>0</v>
      </c>
      <c r="R88" s="112"/>
      <c r="S88" s="112"/>
      <c r="T88" s="45">
        <v>133.47775000000001</v>
      </c>
      <c r="U88" s="114">
        <v>1402</v>
      </c>
      <c r="V88" s="295" t="s">
        <v>54</v>
      </c>
      <c r="W88" s="63">
        <v>1.4444300000000001</v>
      </c>
      <c r="X88" s="63">
        <v>1.4444300000000001</v>
      </c>
      <c r="Y88" s="115">
        <v>15</v>
      </c>
      <c r="Z88" s="45">
        <v>2.0199980000000002</v>
      </c>
      <c r="AA88" s="115">
        <v>21.21029356515923</v>
      </c>
      <c r="AB88" s="112"/>
      <c r="AC88" s="112"/>
      <c r="AD88" s="45">
        <v>53.221327199999998</v>
      </c>
      <c r="AE88" s="114">
        <v>558.83222351675317</v>
      </c>
      <c r="AF88" s="610"/>
      <c r="AG88" s="611"/>
      <c r="AH88" s="45">
        <v>266.95550000000003</v>
      </c>
      <c r="AI88" s="114">
        <v>2803.0743217735212</v>
      </c>
      <c r="AJ88" s="119">
        <f t="shared" si="24"/>
        <v>2803.0743217735212</v>
      </c>
      <c r="AK88" s="474">
        <v>45942</v>
      </c>
      <c r="AL88" s="609"/>
      <c r="AM88" s="647"/>
    </row>
    <row r="89" spans="1:40" s="72" customFormat="1">
      <c r="A89" s="65"/>
      <c r="B89" s="65"/>
      <c r="C89" s="66"/>
      <c r="D89" s="67"/>
      <c r="E89" s="67"/>
      <c r="F89" s="67"/>
      <c r="G89" s="68"/>
      <c r="H89" s="68"/>
      <c r="I89" s="68"/>
      <c r="J89" s="68"/>
      <c r="K89" s="68"/>
      <c r="L89" s="68"/>
      <c r="M89" s="69"/>
      <c r="N89" s="69"/>
      <c r="O89" s="67"/>
      <c r="P89" s="70"/>
      <c r="Q89" s="71"/>
      <c r="R89" s="70"/>
      <c r="S89" s="70"/>
      <c r="T89" s="70"/>
      <c r="U89" s="70"/>
      <c r="V89" s="70"/>
      <c r="W89" s="70"/>
      <c r="X89" s="70"/>
      <c r="Y89" s="71"/>
      <c r="Z89" s="71"/>
      <c r="AA89" s="71"/>
      <c r="AB89" s="71"/>
      <c r="AC89" s="71"/>
      <c r="AD89" s="71"/>
      <c r="AE89" s="71"/>
      <c r="AF89" s="71"/>
      <c r="AG89" s="71"/>
      <c r="AH89" s="71"/>
      <c r="AI89" s="71"/>
      <c r="AJ89" s="71"/>
      <c r="AK89" s="71"/>
    </row>
    <row r="90" spans="1:40" s="235" customFormat="1">
      <c r="A90" s="228"/>
      <c r="B90" s="228"/>
      <c r="C90" s="229"/>
      <c r="D90" s="230"/>
      <c r="E90" s="230"/>
      <c r="F90" s="230"/>
      <c r="G90" s="231"/>
      <c r="H90" s="231"/>
      <c r="I90" s="231"/>
      <c r="J90" s="231"/>
      <c r="K90" s="231"/>
      <c r="L90" s="231"/>
      <c r="M90" s="232"/>
      <c r="N90" s="232"/>
      <c r="O90" s="230"/>
      <c r="P90" s="233"/>
      <c r="Q90" s="234"/>
      <c r="R90" s="233"/>
      <c r="S90" s="233"/>
      <c r="T90" s="233"/>
      <c r="U90" s="233"/>
      <c r="V90" s="233"/>
      <c r="W90" s="233"/>
      <c r="X90" s="233"/>
      <c r="Y90" s="234"/>
      <c r="Z90" s="234"/>
      <c r="AA90" s="234"/>
      <c r="AB90" s="234"/>
      <c r="AC90" s="234"/>
      <c r="AD90" s="234"/>
      <c r="AE90" s="234"/>
      <c r="AF90" s="234"/>
      <c r="AG90" s="234"/>
      <c r="AH90" s="234"/>
      <c r="AI90" s="234"/>
      <c r="AJ90" s="234"/>
      <c r="AK90" s="234"/>
    </row>
    <row r="91" spans="1:40" s="72" customFormat="1" ht="13.5" thickBot="1">
      <c r="A91" s="91"/>
      <c r="B91" s="91"/>
      <c r="C91" s="92"/>
      <c r="D91" s="93"/>
      <c r="E91" s="93"/>
      <c r="F91" s="93"/>
      <c r="G91" s="94"/>
      <c r="H91" s="94"/>
      <c r="I91" s="94"/>
      <c r="J91" s="94"/>
      <c r="K91" s="94"/>
      <c r="L91" s="94"/>
      <c r="M91" s="95"/>
      <c r="N91" s="95"/>
      <c r="O91" s="93"/>
      <c r="P91" s="96"/>
      <c r="Q91" s="80"/>
      <c r="R91" s="96"/>
      <c r="S91" s="96"/>
      <c r="T91" s="96"/>
      <c r="U91" s="96"/>
      <c r="V91" s="96"/>
      <c r="W91" s="96"/>
      <c r="X91" s="96"/>
      <c r="Y91" s="80"/>
      <c r="Z91" s="80"/>
      <c r="AA91" s="80"/>
      <c r="AB91" s="80"/>
      <c r="AC91" s="80"/>
      <c r="AD91" s="80"/>
      <c r="AE91" s="80"/>
      <c r="AF91" s="80"/>
      <c r="AG91" s="80"/>
      <c r="AH91" s="80"/>
      <c r="AI91" s="80"/>
      <c r="AJ91" s="80"/>
      <c r="AK91" s="71"/>
    </row>
    <row r="92" spans="1:40" s="72" customFormat="1" ht="15.75" customHeight="1" thickBot="1">
      <c r="A92" s="633" t="s">
        <v>116</v>
      </c>
      <c r="B92" s="596" t="s">
        <v>338</v>
      </c>
      <c r="C92" s="639">
        <v>32276</v>
      </c>
      <c r="D92" s="245" t="s">
        <v>113</v>
      </c>
      <c r="E92" s="296" t="s">
        <v>115</v>
      </c>
      <c r="F92" s="225" t="s">
        <v>22</v>
      </c>
      <c r="G92" s="107">
        <v>1100000</v>
      </c>
      <c r="H92" s="106">
        <f>G92/340.75</f>
        <v>3228.1731474688186</v>
      </c>
      <c r="I92" s="107">
        <v>1100000</v>
      </c>
      <c r="J92" s="106">
        <f>I92/340.75</f>
        <v>3228.1731474688186</v>
      </c>
      <c r="K92" s="225" t="s">
        <v>22</v>
      </c>
      <c r="L92" s="225" t="s">
        <v>22</v>
      </c>
      <c r="M92" s="636"/>
      <c r="N92" s="636" t="s">
        <v>14</v>
      </c>
      <c r="O92" s="642" t="s">
        <v>116</v>
      </c>
      <c r="P92" s="110">
        <v>115.80337490829054</v>
      </c>
      <c r="Q92" s="73">
        <v>93.03</v>
      </c>
      <c r="R92" s="104"/>
      <c r="S92" s="104"/>
      <c r="T92" s="73">
        <v>21.31</v>
      </c>
      <c r="U92" s="113">
        <v>10261</v>
      </c>
      <c r="V92" s="225" t="s">
        <v>22</v>
      </c>
      <c r="W92" s="110">
        <v>41.966250917094648</v>
      </c>
      <c r="X92" s="110"/>
      <c r="Y92" s="105"/>
      <c r="Z92" s="73">
        <v>3.05</v>
      </c>
      <c r="AA92" s="105">
        <v>1469</v>
      </c>
      <c r="AB92" s="104"/>
      <c r="AC92" s="104"/>
      <c r="AD92" s="73">
        <v>6.6</v>
      </c>
      <c r="AE92" s="113">
        <v>3178</v>
      </c>
      <c r="AF92" s="654" t="s">
        <v>42</v>
      </c>
      <c r="AG92" s="655"/>
      <c r="AH92" s="73">
        <v>42.61</v>
      </c>
      <c r="AI92" s="113">
        <v>20516</v>
      </c>
      <c r="AJ92" s="117">
        <f t="shared" ref="AJ92:AJ97" si="25">AI92</f>
        <v>20516</v>
      </c>
      <c r="AK92" s="476">
        <v>45974</v>
      </c>
      <c r="AL92" s="658">
        <f>AJ92+AJ93+AJ94</f>
        <v>298655</v>
      </c>
    </row>
    <row r="93" spans="1:40" s="72" customFormat="1" ht="15" customHeight="1">
      <c r="A93" s="634"/>
      <c r="B93" s="597"/>
      <c r="C93" s="640"/>
      <c r="D93" s="17" t="s">
        <v>71</v>
      </c>
      <c r="E93" s="17" t="s">
        <v>71</v>
      </c>
      <c r="F93" s="10" t="s">
        <v>22</v>
      </c>
      <c r="G93" s="108">
        <v>1100000</v>
      </c>
      <c r="H93" s="57">
        <f t="shared" ref="H93:H94" si="26">G93/340.75</f>
        <v>3228.1731474688186</v>
      </c>
      <c r="I93" s="108">
        <v>1100000</v>
      </c>
      <c r="J93" s="57">
        <f t="shared" ref="J93" si="27">I93/340.75</f>
        <v>3228.1731474688186</v>
      </c>
      <c r="K93" s="10" t="s">
        <v>22</v>
      </c>
      <c r="L93" s="10" t="s">
        <v>22</v>
      </c>
      <c r="M93" s="637"/>
      <c r="N93" s="637"/>
      <c r="O93" s="643"/>
      <c r="P93" s="39">
        <v>98.694057226705795</v>
      </c>
      <c r="Q93" s="502" t="s">
        <v>266</v>
      </c>
      <c r="R93" s="111"/>
      <c r="S93" s="111"/>
      <c r="T93" s="11">
        <v>98.694057226705795</v>
      </c>
      <c r="U93" s="9">
        <v>47518</v>
      </c>
      <c r="V93" s="10" t="s">
        <v>22</v>
      </c>
      <c r="W93" s="39">
        <v>41.966250917094648</v>
      </c>
      <c r="X93" s="39">
        <v>41.966250917094648</v>
      </c>
      <c r="Y93" s="54">
        <v>20208</v>
      </c>
      <c r="Z93" s="11">
        <v>6.9787234042553195</v>
      </c>
      <c r="AA93" s="54">
        <v>3361</v>
      </c>
      <c r="AB93" s="111"/>
      <c r="AC93" s="111"/>
      <c r="AD93" s="11">
        <v>16.780630961115186</v>
      </c>
      <c r="AE93" s="9">
        <v>8079</v>
      </c>
      <c r="AF93" s="656"/>
      <c r="AG93" s="657"/>
      <c r="AH93" s="11">
        <v>197.38811445341159</v>
      </c>
      <c r="AI93" s="9">
        <v>95042</v>
      </c>
      <c r="AJ93" s="118">
        <f t="shared" si="25"/>
        <v>95042</v>
      </c>
      <c r="AK93" s="606">
        <v>45929</v>
      </c>
      <c r="AL93" s="659"/>
      <c r="AM93" s="72" t="s">
        <v>161</v>
      </c>
    </row>
    <row r="94" spans="1:40" s="72" customFormat="1" ht="15.75" customHeight="1" thickBot="1">
      <c r="A94" s="635"/>
      <c r="B94" s="598"/>
      <c r="C94" s="641"/>
      <c r="D94" s="246" t="s">
        <v>114</v>
      </c>
      <c r="E94" s="189" t="s">
        <v>54</v>
      </c>
      <c r="F94" s="226" t="s">
        <v>22</v>
      </c>
      <c r="G94" s="109">
        <v>2480724</v>
      </c>
      <c r="H94" s="98">
        <f t="shared" si="26"/>
        <v>7280.1878209831257</v>
      </c>
      <c r="I94" s="227">
        <v>0</v>
      </c>
      <c r="J94" s="227">
        <v>0</v>
      </c>
      <c r="K94" s="226" t="s">
        <v>22</v>
      </c>
      <c r="L94" s="226" t="s">
        <v>22</v>
      </c>
      <c r="M94" s="638"/>
      <c r="N94" s="638"/>
      <c r="O94" s="644"/>
      <c r="P94" s="63">
        <v>190.1327600880411</v>
      </c>
      <c r="Q94" s="227">
        <v>0</v>
      </c>
      <c r="R94" s="112"/>
      <c r="S94" s="112"/>
      <c r="T94" s="45">
        <v>190.1327600880411</v>
      </c>
      <c r="U94" s="114">
        <v>91546</v>
      </c>
      <c r="V94" s="226" t="s">
        <v>22</v>
      </c>
      <c r="W94" s="63">
        <v>94.642441672780649</v>
      </c>
      <c r="X94" s="63">
        <v>94.642441672780649</v>
      </c>
      <c r="Y94" s="115">
        <v>45568</v>
      </c>
      <c r="Z94" s="45">
        <v>13.176078943506969</v>
      </c>
      <c r="AA94" s="115">
        <v>6346</v>
      </c>
      <c r="AB94" s="112"/>
      <c r="AC94" s="112"/>
      <c r="AD94" s="45">
        <v>28.647975935436538</v>
      </c>
      <c r="AE94" s="114">
        <v>13795</v>
      </c>
      <c r="AF94" s="656"/>
      <c r="AG94" s="657"/>
      <c r="AH94" s="45">
        <v>380.26552017608219</v>
      </c>
      <c r="AI94" s="114">
        <v>183097</v>
      </c>
      <c r="AJ94" s="119">
        <f t="shared" si="25"/>
        <v>183097</v>
      </c>
      <c r="AK94" s="607"/>
      <c r="AL94" s="660"/>
    </row>
    <row r="95" spans="1:40" s="72" customFormat="1" ht="15.75" customHeight="1">
      <c r="A95" s="633" t="s">
        <v>47</v>
      </c>
      <c r="B95" s="599" t="s">
        <v>22</v>
      </c>
      <c r="C95" s="639">
        <v>36362</v>
      </c>
      <c r="D95" s="347" t="s">
        <v>399</v>
      </c>
      <c r="E95" s="347" t="s">
        <v>118</v>
      </c>
      <c r="F95" s="236" t="s">
        <v>54</v>
      </c>
      <c r="G95" s="107"/>
      <c r="H95" s="106"/>
      <c r="I95" s="10">
        <v>0</v>
      </c>
      <c r="J95" s="10">
        <v>0</v>
      </c>
      <c r="K95" s="236" t="s">
        <v>54</v>
      </c>
      <c r="L95" s="236" t="s">
        <v>54</v>
      </c>
      <c r="M95" s="636"/>
      <c r="N95" s="636" t="s">
        <v>14</v>
      </c>
      <c r="O95" s="642" t="s">
        <v>47</v>
      </c>
      <c r="P95" s="110">
        <v>73.807776962582537</v>
      </c>
      <c r="Q95" s="73">
        <v>9.4499999999999993</v>
      </c>
      <c r="R95" s="104"/>
      <c r="S95" s="104"/>
      <c r="T95" s="73">
        <v>64.358033749082907</v>
      </c>
      <c r="U95" s="113">
        <v>1381</v>
      </c>
      <c r="V95" s="113"/>
      <c r="W95" s="110"/>
      <c r="X95" s="110"/>
      <c r="Y95" s="105"/>
      <c r="Z95" s="73">
        <v>0.29933969185619957</v>
      </c>
      <c r="AA95" s="105">
        <v>15</v>
      </c>
      <c r="AB95" s="104"/>
      <c r="AC95" s="104"/>
      <c r="AD95" s="73">
        <v>19.731768158473955</v>
      </c>
      <c r="AE95" s="113">
        <v>423</v>
      </c>
      <c r="AF95" s="656"/>
      <c r="AG95" s="657"/>
      <c r="AH95" s="73">
        <v>128.71606749816581</v>
      </c>
      <c r="AI95" s="113">
        <v>2763</v>
      </c>
      <c r="AJ95" s="117">
        <f t="shared" si="25"/>
        <v>2763</v>
      </c>
      <c r="AK95" s="606">
        <v>45930</v>
      </c>
      <c r="AL95" s="608">
        <f>AJ95+AJ96+AJ97</f>
        <v>7214</v>
      </c>
    </row>
    <row r="96" spans="1:40" s="72" customFormat="1" ht="15" customHeight="1">
      <c r="A96" s="634"/>
      <c r="B96" s="600"/>
      <c r="C96" s="640"/>
      <c r="D96" s="17" t="s">
        <v>398</v>
      </c>
      <c r="E96" s="188" t="s">
        <v>54</v>
      </c>
      <c r="F96" s="50" t="s">
        <v>54</v>
      </c>
      <c r="G96" s="108"/>
      <c r="H96" s="57"/>
      <c r="I96" s="10">
        <v>0</v>
      </c>
      <c r="J96" s="10">
        <v>0</v>
      </c>
      <c r="K96" s="50" t="s">
        <v>54</v>
      </c>
      <c r="L96" s="50" t="s">
        <v>54</v>
      </c>
      <c r="M96" s="637"/>
      <c r="N96" s="637"/>
      <c r="O96" s="643"/>
      <c r="P96" s="39">
        <v>59.280997798972855</v>
      </c>
      <c r="Q96" s="10">
        <v>0</v>
      </c>
      <c r="R96" s="111"/>
      <c r="S96" s="111"/>
      <c r="T96" s="11">
        <v>59.280997798972855</v>
      </c>
      <c r="U96" s="9">
        <v>1272</v>
      </c>
      <c r="V96" s="9"/>
      <c r="W96" s="39"/>
      <c r="X96" s="39"/>
      <c r="Y96" s="54"/>
      <c r="Z96" s="11">
        <v>5.5465884079236973</v>
      </c>
      <c r="AA96" s="54">
        <v>128</v>
      </c>
      <c r="AB96" s="111"/>
      <c r="AC96" s="111"/>
      <c r="AD96" s="11">
        <v>16.28760088041086</v>
      </c>
      <c r="AE96" s="9">
        <v>350</v>
      </c>
      <c r="AF96" s="656"/>
      <c r="AG96" s="657"/>
      <c r="AH96" s="11">
        <v>118.56199559794571</v>
      </c>
      <c r="AI96" s="9">
        <v>2544</v>
      </c>
      <c r="AJ96" s="118">
        <f t="shared" si="25"/>
        <v>2544</v>
      </c>
      <c r="AK96" s="632"/>
      <c r="AL96" s="615"/>
    </row>
    <row r="97" spans="1:40" s="72" customFormat="1" ht="15.75" customHeight="1" thickBot="1">
      <c r="A97" s="635"/>
      <c r="B97" s="601"/>
      <c r="C97" s="641"/>
      <c r="D97" s="348" t="s">
        <v>136</v>
      </c>
      <c r="E97" s="189" t="s">
        <v>54</v>
      </c>
      <c r="F97" s="237" t="s">
        <v>54</v>
      </c>
      <c r="G97" s="109">
        <v>111111</v>
      </c>
      <c r="H97" s="98">
        <f t="shared" ref="H97" si="28">G97/340.75</f>
        <v>326.0777696258254</v>
      </c>
      <c r="I97" s="227">
        <v>0</v>
      </c>
      <c r="J97" s="227">
        <v>0</v>
      </c>
      <c r="K97" s="237" t="s">
        <v>54</v>
      </c>
      <c r="L97" s="237" t="s">
        <v>54</v>
      </c>
      <c r="M97" s="638"/>
      <c r="N97" s="638"/>
      <c r="O97" s="644"/>
      <c r="P97" s="63">
        <v>44.424871606749818</v>
      </c>
      <c r="Q97" s="227">
        <v>0</v>
      </c>
      <c r="R97" s="112"/>
      <c r="S97" s="112"/>
      <c r="T97" s="45">
        <v>44.424871606749818</v>
      </c>
      <c r="U97" s="114">
        <v>953</v>
      </c>
      <c r="V97" s="237" t="s">
        <v>54</v>
      </c>
      <c r="W97" s="63">
        <v>4.24</v>
      </c>
      <c r="X97" s="63">
        <v>4.24</v>
      </c>
      <c r="Y97" s="115">
        <v>91</v>
      </c>
      <c r="Z97" s="45">
        <v>2.1540713132795304</v>
      </c>
      <c r="AA97" s="115">
        <v>46</v>
      </c>
      <c r="AB97" s="112"/>
      <c r="AC97" s="112"/>
      <c r="AD97" s="45">
        <v>11.967717094644168</v>
      </c>
      <c r="AE97" s="114">
        <v>257</v>
      </c>
      <c r="AF97" s="610"/>
      <c r="AG97" s="611"/>
      <c r="AH97" s="45">
        <v>88.849743213499636</v>
      </c>
      <c r="AI97" s="114">
        <v>1907</v>
      </c>
      <c r="AJ97" s="119">
        <f t="shared" si="25"/>
        <v>1907</v>
      </c>
      <c r="AK97" s="607"/>
      <c r="AL97" s="609"/>
    </row>
    <row r="98" spans="1:40" s="72" customFormat="1">
      <c r="A98" s="65"/>
      <c r="B98" s="65"/>
      <c r="C98" s="66"/>
      <c r="D98" s="67"/>
      <c r="E98" s="67"/>
      <c r="F98" s="67"/>
      <c r="G98" s="68"/>
      <c r="H98" s="68"/>
      <c r="I98" s="68"/>
      <c r="J98" s="68"/>
      <c r="K98" s="68"/>
      <c r="L98" s="68"/>
      <c r="M98" s="69"/>
      <c r="N98" s="69"/>
      <c r="O98" s="67"/>
      <c r="P98" s="70"/>
      <c r="Q98" s="71"/>
      <c r="R98" s="70"/>
      <c r="S98" s="70"/>
      <c r="T98" s="70"/>
      <c r="U98" s="70"/>
      <c r="V98" s="70"/>
      <c r="W98" s="70"/>
      <c r="X98" s="70"/>
      <c r="Y98" s="71"/>
      <c r="Z98" s="71"/>
      <c r="AA98" s="71"/>
      <c r="AB98" s="71"/>
      <c r="AC98" s="71"/>
      <c r="AD98" s="71"/>
      <c r="AE98" s="71"/>
      <c r="AF98" s="71"/>
      <c r="AG98" s="71"/>
      <c r="AH98" s="71"/>
      <c r="AI98" s="71"/>
      <c r="AJ98" s="71"/>
      <c r="AK98" s="71"/>
    </row>
    <row r="99" spans="1:40" s="235" customFormat="1">
      <c r="A99" s="228"/>
      <c r="B99" s="228"/>
      <c r="C99" s="229"/>
      <c r="D99" s="230"/>
      <c r="E99" s="230"/>
      <c r="F99" s="230"/>
      <c r="G99" s="231"/>
      <c r="H99" s="231"/>
      <c r="I99" s="231"/>
      <c r="J99" s="231"/>
      <c r="K99" s="231"/>
      <c r="L99" s="231"/>
      <c r="M99" s="232"/>
      <c r="N99" s="232"/>
      <c r="O99" s="230"/>
      <c r="P99" s="233"/>
      <c r="Q99" s="234"/>
      <c r="R99" s="233"/>
      <c r="S99" s="233"/>
      <c r="T99" s="233"/>
      <c r="U99" s="233"/>
      <c r="V99" s="233"/>
      <c r="W99" s="233"/>
      <c r="X99" s="233"/>
      <c r="Y99" s="234"/>
      <c r="Z99" s="234"/>
      <c r="AA99" s="234"/>
      <c r="AB99" s="234"/>
      <c r="AC99" s="234"/>
      <c r="AD99" s="234"/>
      <c r="AE99" s="234"/>
      <c r="AF99" s="234"/>
      <c r="AG99" s="234"/>
      <c r="AH99" s="234"/>
      <c r="AI99" s="234"/>
      <c r="AJ99" s="234"/>
      <c r="AK99" s="234"/>
    </row>
    <row r="100" spans="1:40" s="72" customFormat="1" ht="13.5" thickBot="1">
      <c r="A100" s="65"/>
      <c r="B100" s="91"/>
      <c r="C100" s="92"/>
      <c r="D100" s="93"/>
      <c r="E100" s="93"/>
      <c r="F100" s="93"/>
      <c r="G100" s="94"/>
      <c r="H100" s="94"/>
      <c r="I100" s="94"/>
      <c r="J100" s="94"/>
      <c r="K100" s="94"/>
      <c r="L100" s="94"/>
      <c r="M100" s="95"/>
      <c r="N100" s="95"/>
      <c r="O100" s="93"/>
      <c r="P100" s="96"/>
      <c r="Q100" s="96"/>
      <c r="R100" s="96"/>
      <c r="S100" s="96"/>
      <c r="T100" s="96"/>
      <c r="U100" s="96"/>
      <c r="V100" s="96"/>
      <c r="W100" s="96"/>
      <c r="X100" s="96"/>
      <c r="Y100" s="96"/>
      <c r="Z100" s="96"/>
      <c r="AA100" s="96"/>
      <c r="AB100" s="96"/>
      <c r="AC100" s="96"/>
      <c r="AD100" s="96"/>
      <c r="AE100" s="96"/>
      <c r="AF100" s="96"/>
      <c r="AG100" s="96"/>
      <c r="AH100" s="96"/>
      <c r="AI100" s="96"/>
      <c r="AJ100" s="96"/>
      <c r="AK100" s="96"/>
    </row>
    <row r="101" spans="1:40" s="72" customFormat="1">
      <c r="A101" s="661" t="s">
        <v>65</v>
      </c>
      <c r="B101" s="121" t="s">
        <v>22</v>
      </c>
      <c r="C101" s="135">
        <v>36138</v>
      </c>
      <c r="D101" s="122" t="s">
        <v>62</v>
      </c>
      <c r="E101" s="16" t="s">
        <v>63</v>
      </c>
      <c r="F101" s="134" t="s">
        <v>54</v>
      </c>
      <c r="G101" s="123" t="s">
        <v>23</v>
      </c>
      <c r="H101" s="56">
        <v>3227.27</v>
      </c>
      <c r="I101" s="136">
        <v>0</v>
      </c>
      <c r="J101" s="136">
        <v>0</v>
      </c>
      <c r="K101" s="134" t="s">
        <v>54</v>
      </c>
      <c r="L101" s="136">
        <v>0</v>
      </c>
      <c r="M101" s="636"/>
      <c r="N101" s="636" t="s">
        <v>66</v>
      </c>
      <c r="O101" s="642" t="s">
        <v>65</v>
      </c>
      <c r="P101" s="62">
        <v>105.94952311078504</v>
      </c>
      <c r="Q101" s="36">
        <v>18.934702861335289</v>
      </c>
      <c r="R101" s="44"/>
      <c r="S101" s="44"/>
      <c r="T101" s="36">
        <v>87.014820249449755</v>
      </c>
      <c r="U101" s="126">
        <v>2087</v>
      </c>
      <c r="V101" s="134" t="s">
        <v>54</v>
      </c>
      <c r="W101" s="36">
        <v>41.95</v>
      </c>
      <c r="X101" s="36">
        <v>41.95</v>
      </c>
      <c r="Y101" s="126">
        <v>1006</v>
      </c>
      <c r="Z101" s="36">
        <v>6.7012343360234778</v>
      </c>
      <c r="AA101" s="126">
        <v>161</v>
      </c>
      <c r="AB101" s="127"/>
      <c r="AC101" s="127"/>
      <c r="AD101" s="36">
        <v>13.688895671313277</v>
      </c>
      <c r="AE101" s="126">
        <v>328</v>
      </c>
      <c r="AF101" s="654" t="s">
        <v>42</v>
      </c>
      <c r="AG101" s="655"/>
      <c r="AH101" s="36">
        <v>174.02964049889951</v>
      </c>
      <c r="AI101" s="126">
        <v>4175</v>
      </c>
      <c r="AJ101" s="129">
        <f>AI101</f>
        <v>4175</v>
      </c>
      <c r="AK101" s="687">
        <v>45844</v>
      </c>
      <c r="AL101" s="691">
        <f>AJ101+AJ102</f>
        <v>4456</v>
      </c>
      <c r="AN101" s="81"/>
    </row>
    <row r="102" spans="1:40" s="72" customFormat="1" ht="15.75" customHeight="1" thickBot="1">
      <c r="A102" s="662"/>
      <c r="B102" s="590" t="s">
        <v>22</v>
      </c>
      <c r="C102" s="124">
        <v>36139</v>
      </c>
      <c r="D102" s="125" t="s">
        <v>396</v>
      </c>
      <c r="E102" s="507" t="s">
        <v>64</v>
      </c>
      <c r="F102" s="131"/>
      <c r="G102" s="43"/>
      <c r="H102" s="97"/>
      <c r="I102" s="43"/>
      <c r="J102" s="97"/>
      <c r="K102" s="43"/>
      <c r="L102" s="97"/>
      <c r="M102" s="638"/>
      <c r="N102" s="638"/>
      <c r="O102" s="644"/>
      <c r="P102" s="79">
        <v>24.7982391782832</v>
      </c>
      <c r="Q102" s="15">
        <v>18.934702861335289</v>
      </c>
      <c r="R102" s="46"/>
      <c r="S102" s="46"/>
      <c r="T102" s="15">
        <v>5.8635363169479087</v>
      </c>
      <c r="U102" s="42">
        <v>141</v>
      </c>
      <c r="V102" s="15"/>
      <c r="W102" s="15"/>
      <c r="X102" s="15"/>
      <c r="Y102" s="42"/>
      <c r="Z102" s="15">
        <v>0.58694057226705798</v>
      </c>
      <c r="AA102" s="42">
        <v>14</v>
      </c>
      <c r="AB102" s="128"/>
      <c r="AC102" s="128"/>
      <c r="AD102" s="15">
        <v>1.9298606016140867</v>
      </c>
      <c r="AE102" s="42">
        <v>46</v>
      </c>
      <c r="AF102" s="610"/>
      <c r="AG102" s="611"/>
      <c r="AH102" s="15">
        <v>11.727072633895817</v>
      </c>
      <c r="AI102" s="42">
        <v>281</v>
      </c>
      <c r="AJ102" s="130">
        <f>AI102</f>
        <v>281</v>
      </c>
      <c r="AK102" s="688"/>
      <c r="AL102" s="692"/>
    </row>
    <row r="103" spans="1:40" s="72" customFormat="1" ht="15" customHeight="1">
      <c r="A103" s="662"/>
      <c r="B103" s="121" t="s">
        <v>22</v>
      </c>
      <c r="C103" s="135">
        <v>36336</v>
      </c>
      <c r="D103" s="122" t="s">
        <v>67</v>
      </c>
      <c r="E103" s="16" t="s">
        <v>63</v>
      </c>
      <c r="F103" s="134" t="s">
        <v>54</v>
      </c>
      <c r="G103" s="123" t="s">
        <v>46</v>
      </c>
      <c r="H103" s="56">
        <v>50767.199999999997</v>
      </c>
      <c r="I103" s="136">
        <v>0</v>
      </c>
      <c r="J103" s="136">
        <v>0</v>
      </c>
      <c r="K103" s="134" t="s">
        <v>54</v>
      </c>
      <c r="L103" s="136">
        <v>0</v>
      </c>
      <c r="M103" s="636"/>
      <c r="N103" s="636" t="s">
        <v>66</v>
      </c>
      <c r="O103" s="642" t="s">
        <v>65</v>
      </c>
      <c r="P103" s="62">
        <v>1308.8278796771826</v>
      </c>
      <c r="Q103" s="36">
        <v>13.077035950110051</v>
      </c>
      <c r="R103" s="44"/>
      <c r="S103" s="44"/>
      <c r="T103" s="36">
        <v>1295.7508437270726</v>
      </c>
      <c r="U103" s="126">
        <v>27968</v>
      </c>
      <c r="V103" s="134" t="s">
        <v>54</v>
      </c>
      <c r="W103" s="36">
        <v>659.97362289068235</v>
      </c>
      <c r="X103" s="36">
        <v>659.97362289068235</v>
      </c>
      <c r="Y103" s="126">
        <v>14245</v>
      </c>
      <c r="Z103" s="36">
        <v>92.041271313279537</v>
      </c>
      <c r="AA103" s="126">
        <v>1987</v>
      </c>
      <c r="AB103" s="127"/>
      <c r="AC103" s="127"/>
      <c r="AD103" s="36">
        <v>190.82120733675717</v>
      </c>
      <c r="AE103" s="126">
        <v>4119</v>
      </c>
      <c r="AF103" s="654" t="s">
        <v>42</v>
      </c>
      <c r="AG103" s="655"/>
      <c r="AH103" s="36">
        <v>2591.5016874541452</v>
      </c>
      <c r="AI103" s="126">
        <v>55935</v>
      </c>
      <c r="AJ103" s="129">
        <f>AI103</f>
        <v>55935</v>
      </c>
      <c r="AK103" s="687">
        <v>45846</v>
      </c>
      <c r="AL103" s="691">
        <f>AJ103+AJ104</f>
        <v>56992</v>
      </c>
      <c r="AN103" s="81"/>
    </row>
    <row r="104" spans="1:40" s="72" customFormat="1" ht="15.75" customHeight="1" thickBot="1">
      <c r="A104" s="663"/>
      <c r="B104" s="590" t="s">
        <v>22</v>
      </c>
      <c r="C104" s="124">
        <v>36343</v>
      </c>
      <c r="D104" s="125" t="s">
        <v>397</v>
      </c>
      <c r="E104" s="507" t="s">
        <v>64</v>
      </c>
      <c r="F104" s="131"/>
      <c r="G104" s="43"/>
      <c r="H104" s="97"/>
      <c r="I104" s="43"/>
      <c r="J104" s="97"/>
      <c r="K104" s="43"/>
      <c r="L104" s="97"/>
      <c r="M104" s="638"/>
      <c r="N104" s="638"/>
      <c r="O104" s="644"/>
      <c r="P104" s="79">
        <v>38.004402054292001</v>
      </c>
      <c r="Q104" s="15">
        <v>13.077035950110051</v>
      </c>
      <c r="R104" s="46"/>
      <c r="S104" s="46"/>
      <c r="T104" s="15">
        <v>24.927366104181953</v>
      </c>
      <c r="U104" s="42">
        <v>529</v>
      </c>
      <c r="V104" s="15"/>
      <c r="W104" s="15">
        <v>0</v>
      </c>
      <c r="X104" s="15"/>
      <c r="Y104" s="42"/>
      <c r="Z104" s="15">
        <v>0.35509904622157007</v>
      </c>
      <c r="AA104" s="42">
        <v>8</v>
      </c>
      <c r="AB104" s="128"/>
      <c r="AC104" s="128"/>
      <c r="AD104" s="15">
        <v>7.5662509170946439</v>
      </c>
      <c r="AE104" s="42">
        <v>161</v>
      </c>
      <c r="AF104" s="610"/>
      <c r="AG104" s="611"/>
      <c r="AH104" s="15">
        <v>49.854732208363906</v>
      </c>
      <c r="AI104" s="42">
        <v>1057</v>
      </c>
      <c r="AJ104" s="130">
        <f>AI104</f>
        <v>1057</v>
      </c>
      <c r="AK104" s="688"/>
      <c r="AL104" s="692"/>
    </row>
    <row r="105" spans="1:40" s="72" customFormat="1">
      <c r="A105" s="65"/>
      <c r="B105" s="65"/>
      <c r="C105" s="66"/>
      <c r="D105" s="67"/>
      <c r="E105" s="67"/>
      <c r="F105" s="67"/>
      <c r="G105" s="68"/>
      <c r="H105" s="68"/>
      <c r="I105" s="68"/>
      <c r="J105" s="68"/>
      <c r="K105" s="68"/>
      <c r="L105" s="68"/>
      <c r="M105" s="69"/>
      <c r="N105" s="69"/>
      <c r="O105" s="67"/>
      <c r="P105" s="70"/>
      <c r="Q105" s="71"/>
      <c r="R105" s="70"/>
      <c r="S105" s="70"/>
      <c r="T105" s="70"/>
      <c r="U105" s="70"/>
      <c r="V105" s="70"/>
      <c r="W105" s="70"/>
      <c r="X105" s="70"/>
      <c r="Y105" s="71"/>
      <c r="Z105" s="71"/>
      <c r="AA105" s="71"/>
      <c r="AB105" s="71"/>
      <c r="AC105" s="71"/>
      <c r="AD105" s="71"/>
      <c r="AE105" s="71"/>
      <c r="AF105" s="71"/>
      <c r="AG105" s="71"/>
      <c r="AH105" s="71"/>
      <c r="AI105" s="71"/>
      <c r="AJ105" s="71"/>
      <c r="AK105" s="71"/>
    </row>
    <row r="106" spans="1:40" s="235" customFormat="1">
      <c r="A106" s="228"/>
      <c r="B106" s="228"/>
      <c r="C106" s="229"/>
      <c r="D106" s="230"/>
      <c r="E106" s="230"/>
      <c r="F106" s="230"/>
      <c r="G106" s="231"/>
      <c r="H106" s="231"/>
      <c r="I106" s="231"/>
      <c r="J106" s="231"/>
      <c r="K106" s="231"/>
      <c r="L106" s="231"/>
      <c r="M106" s="232"/>
      <c r="N106" s="232"/>
      <c r="O106" s="230"/>
      <c r="P106" s="233"/>
      <c r="Q106" s="234"/>
      <c r="R106" s="233"/>
      <c r="S106" s="233"/>
      <c r="T106" s="233"/>
      <c r="U106" s="233"/>
      <c r="V106" s="233"/>
      <c r="W106" s="233"/>
      <c r="X106" s="233"/>
      <c r="Y106" s="234"/>
      <c r="Z106" s="234"/>
      <c r="AA106" s="234"/>
      <c r="AB106" s="234"/>
      <c r="AC106" s="234"/>
      <c r="AD106" s="234"/>
      <c r="AE106" s="234"/>
      <c r="AF106" s="234"/>
      <c r="AG106" s="234"/>
      <c r="AH106" s="234"/>
      <c r="AI106" s="234"/>
      <c r="AJ106" s="234"/>
      <c r="AK106" s="234"/>
    </row>
    <row r="107" spans="1:40" s="72" customFormat="1" ht="13.5" thickBot="1">
      <c r="A107" s="65"/>
      <c r="B107" s="91"/>
      <c r="C107" s="92"/>
      <c r="D107" s="93"/>
      <c r="E107" s="93"/>
      <c r="F107" s="93"/>
      <c r="G107" s="94"/>
      <c r="H107" s="94"/>
      <c r="I107" s="94"/>
      <c r="J107" s="94"/>
      <c r="K107" s="94"/>
      <c r="L107" s="94"/>
      <c r="M107" s="95"/>
      <c r="N107" s="95"/>
      <c r="O107" s="93"/>
      <c r="P107" s="96"/>
      <c r="Q107" s="96"/>
      <c r="R107" s="96"/>
      <c r="S107" s="96"/>
      <c r="T107" s="96"/>
      <c r="U107" s="96"/>
      <c r="V107" s="96"/>
      <c r="W107" s="96"/>
      <c r="X107" s="96"/>
      <c r="Y107" s="96"/>
      <c r="Z107" s="96"/>
      <c r="AA107" s="96"/>
      <c r="AB107" s="96"/>
      <c r="AC107" s="96"/>
      <c r="AD107" s="96"/>
      <c r="AE107" s="96"/>
      <c r="AF107" s="96"/>
      <c r="AG107" s="96"/>
      <c r="AH107" s="96"/>
      <c r="AI107" s="96"/>
      <c r="AJ107" s="96"/>
      <c r="AK107" s="96"/>
    </row>
    <row r="108" spans="1:40" s="72" customFormat="1">
      <c r="A108" s="661" t="s">
        <v>158</v>
      </c>
      <c r="B108" s="592" t="s">
        <v>338</v>
      </c>
      <c r="C108" s="315">
        <v>30772</v>
      </c>
      <c r="D108" s="122" t="s">
        <v>155</v>
      </c>
      <c r="E108" s="122" t="s">
        <v>157</v>
      </c>
      <c r="F108" s="317" t="s">
        <v>22</v>
      </c>
      <c r="G108" s="123"/>
      <c r="H108" s="56"/>
      <c r="I108" s="316"/>
      <c r="J108" s="316"/>
      <c r="K108" s="317"/>
      <c r="L108" s="317"/>
      <c r="M108" s="636"/>
      <c r="N108" s="636" t="s">
        <v>159</v>
      </c>
      <c r="O108" s="642" t="s">
        <v>158</v>
      </c>
      <c r="P108" s="62">
        <v>13.528980190755686</v>
      </c>
      <c r="Q108" s="36">
        <v>2.99</v>
      </c>
      <c r="R108" s="44"/>
      <c r="S108" s="44"/>
      <c r="T108" s="36">
        <v>10.535583272193691</v>
      </c>
      <c r="U108" s="126">
        <v>12152.878154494194</v>
      </c>
      <c r="V108" s="126"/>
      <c r="W108" s="36"/>
      <c r="X108" s="36"/>
      <c r="Y108" s="126"/>
      <c r="Z108" s="36">
        <v>0.77916360968451948</v>
      </c>
      <c r="AA108" s="126">
        <v>899.35910441228555</v>
      </c>
      <c r="AB108" s="127"/>
      <c r="AC108" s="127"/>
      <c r="AD108" s="36">
        <v>2.9845928099779897</v>
      </c>
      <c r="AE108" s="126">
        <v>3436.012988652064</v>
      </c>
      <c r="AF108" s="654" t="s">
        <v>42</v>
      </c>
      <c r="AG108" s="655"/>
      <c r="AH108" s="36">
        <v>21.071166544387381</v>
      </c>
      <c r="AI108" s="126">
        <v>24294</v>
      </c>
      <c r="AJ108" s="129">
        <f>AI108</f>
        <v>24294</v>
      </c>
      <c r="AK108" s="687">
        <v>45942</v>
      </c>
      <c r="AL108" s="689">
        <f>AJ108+AJ109</f>
        <v>463792</v>
      </c>
      <c r="AM108" s="72" t="s">
        <v>161</v>
      </c>
    </row>
    <row r="109" spans="1:40" s="72" customFormat="1" ht="15.75" customHeight="1" thickBot="1">
      <c r="A109" s="663"/>
      <c r="B109" s="593"/>
      <c r="C109" s="124"/>
      <c r="D109" s="125" t="s">
        <v>156</v>
      </c>
      <c r="E109" s="189" t="s">
        <v>54</v>
      </c>
      <c r="F109" s="319" t="s">
        <v>22</v>
      </c>
      <c r="G109" s="147">
        <v>2637006</v>
      </c>
      <c r="H109" s="97">
        <f>G109/340.75</f>
        <v>7738.8290535583274</v>
      </c>
      <c r="I109" s="319">
        <v>0</v>
      </c>
      <c r="J109" s="319">
        <v>0</v>
      </c>
      <c r="K109" s="319" t="s">
        <v>22</v>
      </c>
      <c r="L109" s="319" t="s">
        <v>22</v>
      </c>
      <c r="M109" s="638"/>
      <c r="N109" s="637"/>
      <c r="O109" s="644"/>
      <c r="P109" s="79">
        <v>190.58294350696991</v>
      </c>
      <c r="Q109" s="15"/>
      <c r="R109" s="46"/>
      <c r="S109" s="46"/>
      <c r="T109" s="15">
        <v>190.58294350696991</v>
      </c>
      <c r="U109" s="42">
        <v>219743.40784473496</v>
      </c>
      <c r="V109" s="79" t="s">
        <v>22</v>
      </c>
      <c r="W109" s="15">
        <v>100.6</v>
      </c>
      <c r="X109" s="15">
        <v>100.6</v>
      </c>
      <c r="Y109" s="42">
        <v>115994.26397932836</v>
      </c>
      <c r="Z109" s="15">
        <v>12.267084372707263</v>
      </c>
      <c r="AA109" s="42">
        <v>14147.610527100946</v>
      </c>
      <c r="AB109" s="128"/>
      <c r="AC109" s="128"/>
      <c r="AD109" s="15">
        <v>26.993449743213496</v>
      </c>
      <c r="AE109" s="42">
        <v>31120.131061650725</v>
      </c>
      <c r="AF109" s="610"/>
      <c r="AG109" s="611"/>
      <c r="AH109" s="15">
        <v>381.16588701393982</v>
      </c>
      <c r="AI109" s="42">
        <v>439498</v>
      </c>
      <c r="AJ109" s="130">
        <f>AI109</f>
        <v>439498</v>
      </c>
      <c r="AK109" s="688"/>
      <c r="AL109" s="690"/>
    </row>
    <row r="110" spans="1:40" s="72" customFormat="1" ht="15" customHeight="1">
      <c r="A110" s="662">
        <v>21964</v>
      </c>
      <c r="B110" s="594" t="s">
        <v>22</v>
      </c>
      <c r="C110" s="315">
        <v>36242</v>
      </c>
      <c r="D110" s="122" t="s">
        <v>395</v>
      </c>
      <c r="E110" s="16" t="s">
        <v>73</v>
      </c>
      <c r="F110" s="320" t="s">
        <v>73</v>
      </c>
      <c r="G110" s="123"/>
      <c r="H110" s="56"/>
      <c r="I110" s="123"/>
      <c r="J110" s="123"/>
      <c r="K110" s="123"/>
      <c r="L110" s="123"/>
      <c r="M110" s="636"/>
      <c r="N110" s="637"/>
      <c r="O110" s="642" t="s">
        <v>160</v>
      </c>
      <c r="P110" s="62">
        <v>137.78429933969187</v>
      </c>
      <c r="Q110" s="36">
        <v>18.93</v>
      </c>
      <c r="R110" s="44"/>
      <c r="S110" s="44"/>
      <c r="T110" s="36">
        <v>118.84959647835656</v>
      </c>
      <c r="U110" s="126">
        <v>2564.835137184873</v>
      </c>
      <c r="V110" s="126"/>
      <c r="W110" s="36"/>
      <c r="X110" s="36"/>
      <c r="Y110" s="126"/>
      <c r="Z110" s="36">
        <v>5.4057226705796042</v>
      </c>
      <c r="AA110" s="126">
        <v>125.17598639756595</v>
      </c>
      <c r="AB110" s="127"/>
      <c r="AC110" s="127"/>
      <c r="AD110" s="36">
        <v>34.744534115920757</v>
      </c>
      <c r="AE110" s="126">
        <v>803.81030821653189</v>
      </c>
      <c r="AF110" s="654" t="s">
        <v>42</v>
      </c>
      <c r="AG110" s="655"/>
      <c r="AH110" s="36">
        <v>237.69919295671312</v>
      </c>
      <c r="AI110" s="126">
        <v>5500</v>
      </c>
      <c r="AJ110" s="129">
        <f>AI110</f>
        <v>5500</v>
      </c>
      <c r="AK110" s="687">
        <v>45943</v>
      </c>
      <c r="AL110" s="691">
        <f>AJ110+AJ111</f>
        <v>7759</v>
      </c>
      <c r="AN110" s="81"/>
    </row>
    <row r="111" spans="1:40" s="72" customFormat="1" ht="15.75" customHeight="1" thickBot="1">
      <c r="A111" s="663"/>
      <c r="B111" s="595"/>
      <c r="C111" s="124"/>
      <c r="D111" s="125" t="s">
        <v>136</v>
      </c>
      <c r="E111" s="189" t="s">
        <v>54</v>
      </c>
      <c r="F111" s="318" t="s">
        <v>54</v>
      </c>
      <c r="G111" s="321">
        <v>6666</v>
      </c>
      <c r="H111" s="97">
        <f>G111/340.75</f>
        <v>19.562729273661041</v>
      </c>
      <c r="I111" s="319">
        <v>0</v>
      </c>
      <c r="J111" s="319">
        <v>0</v>
      </c>
      <c r="K111" s="318" t="s">
        <v>54</v>
      </c>
      <c r="L111" s="318" t="s">
        <v>54</v>
      </c>
      <c r="M111" s="638"/>
      <c r="N111" s="638"/>
      <c r="O111" s="644"/>
      <c r="P111" s="79">
        <v>48.823647835656637</v>
      </c>
      <c r="Q111" s="15"/>
      <c r="R111" s="46"/>
      <c r="S111" s="46"/>
      <c r="T111" s="15">
        <v>48.823647835656637</v>
      </c>
      <c r="U111" s="42">
        <v>1129.5918033140774</v>
      </c>
      <c r="V111" s="318" t="s">
        <v>54</v>
      </c>
      <c r="W111" s="15">
        <v>0.25431548055759357</v>
      </c>
      <c r="X111" s="15">
        <v>0.25</v>
      </c>
      <c r="Y111" s="42">
        <v>6</v>
      </c>
      <c r="Z111" s="15">
        <v>1.9075568598679384</v>
      </c>
      <c r="AA111" s="42">
        <v>44.193370428715433</v>
      </c>
      <c r="AB111" s="128"/>
      <c r="AC111" s="128"/>
      <c r="AD111" s="15">
        <v>14.570799706529714</v>
      </c>
      <c r="AE111" s="42">
        <v>337.11906133318587</v>
      </c>
      <c r="AF111" s="610"/>
      <c r="AG111" s="611"/>
      <c r="AH111" s="15">
        <v>97.647295671313273</v>
      </c>
      <c r="AI111" s="42">
        <v>2259</v>
      </c>
      <c r="AJ111" s="130">
        <f>AI111</f>
        <v>2259</v>
      </c>
      <c r="AK111" s="688"/>
      <c r="AL111" s="692"/>
    </row>
    <row r="112" spans="1:40" s="72" customFormat="1">
      <c r="A112" s="65"/>
      <c r="B112" s="65"/>
      <c r="C112" s="66"/>
      <c r="D112" s="67"/>
      <c r="E112" s="67"/>
      <c r="F112" s="67"/>
      <c r="G112" s="68"/>
      <c r="H112" s="68"/>
      <c r="I112" s="68"/>
      <c r="J112" s="68"/>
      <c r="K112" s="68"/>
      <c r="L112" s="68"/>
      <c r="M112" s="69"/>
      <c r="N112" s="69"/>
      <c r="O112" s="67"/>
      <c r="P112" s="70"/>
      <c r="Q112" s="71"/>
      <c r="R112" s="70"/>
      <c r="S112" s="70"/>
      <c r="T112" s="70"/>
      <c r="U112" s="70"/>
      <c r="V112" s="70"/>
      <c r="W112" s="70"/>
      <c r="X112" s="70"/>
      <c r="Y112" s="71"/>
      <c r="Z112" s="71"/>
      <c r="AA112" s="71"/>
      <c r="AB112" s="71"/>
      <c r="AC112" s="71"/>
      <c r="AD112" s="71"/>
      <c r="AE112" s="71"/>
      <c r="AF112" s="71"/>
      <c r="AG112" s="71"/>
      <c r="AH112" s="71"/>
      <c r="AI112" s="71"/>
      <c r="AJ112" s="71"/>
      <c r="AK112" s="71"/>
    </row>
    <row r="113" spans="1:40" s="235" customFormat="1">
      <c r="A113" s="228"/>
      <c r="B113" s="228"/>
      <c r="C113" s="229"/>
      <c r="D113" s="230"/>
      <c r="E113" s="230"/>
      <c r="F113" s="230"/>
      <c r="G113" s="231"/>
      <c r="H113" s="231"/>
      <c r="I113" s="231"/>
      <c r="J113" s="231"/>
      <c r="K113" s="231"/>
      <c r="L113" s="231"/>
      <c r="M113" s="232"/>
      <c r="N113" s="232"/>
      <c r="O113" s="230"/>
      <c r="P113" s="233"/>
      <c r="Q113" s="234"/>
      <c r="R113" s="233"/>
      <c r="S113" s="233"/>
      <c r="T113" s="233"/>
      <c r="U113" s="233"/>
      <c r="V113" s="233"/>
      <c r="W113" s="233"/>
      <c r="X113" s="233"/>
      <c r="Y113" s="234"/>
      <c r="Z113" s="234"/>
      <c r="AA113" s="234"/>
      <c r="AB113" s="234"/>
      <c r="AC113" s="234"/>
      <c r="AD113" s="234"/>
      <c r="AE113" s="234"/>
      <c r="AF113" s="234"/>
      <c r="AG113" s="234"/>
      <c r="AH113" s="234"/>
      <c r="AI113" s="234"/>
      <c r="AJ113" s="234"/>
      <c r="AK113" s="234"/>
    </row>
    <row r="114" spans="1:40" s="72" customFormat="1" ht="13.5" thickBot="1">
      <c r="A114" s="91"/>
      <c r="B114" s="91"/>
      <c r="C114" s="92"/>
      <c r="D114" s="93"/>
      <c r="E114" s="93"/>
      <c r="F114" s="93"/>
      <c r="G114" s="94"/>
      <c r="H114" s="94"/>
      <c r="I114" s="94"/>
      <c r="J114" s="94"/>
      <c r="K114" s="94"/>
      <c r="L114" s="94"/>
      <c r="M114" s="95"/>
      <c r="N114" s="95"/>
      <c r="O114" s="93"/>
      <c r="P114" s="96"/>
      <c r="Q114" s="80"/>
      <c r="R114" s="96"/>
      <c r="S114" s="96"/>
      <c r="T114" s="96"/>
      <c r="U114" s="96"/>
      <c r="V114" s="96"/>
      <c r="W114" s="96"/>
      <c r="X114" s="96"/>
      <c r="Y114" s="80"/>
      <c r="Z114" s="80"/>
      <c r="AA114" s="80"/>
      <c r="AB114" s="80"/>
      <c r="AC114" s="80"/>
      <c r="AD114" s="80"/>
      <c r="AE114" s="80"/>
      <c r="AF114" s="80"/>
      <c r="AG114" s="80"/>
      <c r="AH114" s="80"/>
      <c r="AI114" s="80"/>
      <c r="AJ114" s="80"/>
      <c r="AK114" s="71"/>
    </row>
    <row r="115" spans="1:40" s="72" customFormat="1" ht="15.75" customHeight="1" thickBot="1">
      <c r="A115" s="633" t="s">
        <v>119</v>
      </c>
      <c r="B115" s="591" t="s">
        <v>22</v>
      </c>
      <c r="C115" s="639">
        <v>37719</v>
      </c>
      <c r="D115" s="248" t="s">
        <v>120</v>
      </c>
      <c r="E115" s="192" t="s">
        <v>131</v>
      </c>
      <c r="F115" s="100" t="s">
        <v>22</v>
      </c>
      <c r="G115" s="177"/>
      <c r="H115" s="106">
        <f>G115/340.75</f>
        <v>0</v>
      </c>
      <c r="I115" s="252"/>
      <c r="J115" s="100">
        <v>0</v>
      </c>
      <c r="K115" s="250"/>
      <c r="L115" s="100">
        <v>0</v>
      </c>
      <c r="M115" s="636"/>
      <c r="N115" s="636" t="s">
        <v>109</v>
      </c>
      <c r="O115" s="642" t="s">
        <v>119</v>
      </c>
      <c r="P115" s="110">
        <v>55</v>
      </c>
      <c r="Q115" s="73">
        <v>20.54</v>
      </c>
      <c r="R115" s="104"/>
      <c r="S115" s="104"/>
      <c r="T115" s="73">
        <v>34.46</v>
      </c>
      <c r="U115" s="113">
        <v>445.22365203528489</v>
      </c>
      <c r="V115" s="239"/>
      <c r="W115" s="110"/>
      <c r="X115" s="110"/>
      <c r="Y115" s="105"/>
      <c r="Z115" s="73">
        <v>9.5985999999999994</v>
      </c>
      <c r="AA115" s="105">
        <v>124.03212592973671</v>
      </c>
      <c r="AB115" s="104"/>
      <c r="AC115" s="104"/>
      <c r="AD115" s="73">
        <v>10.616000000000001</v>
      </c>
      <c r="AE115" s="113">
        <v>137.21053930977141</v>
      </c>
      <c r="AF115" s="654" t="s">
        <v>42</v>
      </c>
      <c r="AG115" s="655"/>
      <c r="AH115" s="73">
        <v>68.92</v>
      </c>
      <c r="AI115" s="113">
        <v>890</v>
      </c>
      <c r="AJ115" s="117">
        <f t="shared" ref="AJ115:AJ117" si="29">AI115</f>
        <v>890</v>
      </c>
      <c r="AK115" s="476">
        <v>45931</v>
      </c>
      <c r="AL115" s="238">
        <f>AJ115</f>
        <v>890</v>
      </c>
      <c r="AM115" s="645">
        <f>AL115+AL116+AL121</f>
        <v>4509635.795716661</v>
      </c>
    </row>
    <row r="116" spans="1:40" s="72" customFormat="1" ht="15.75" customHeight="1">
      <c r="A116" s="634"/>
      <c r="B116" s="599" t="s">
        <v>22</v>
      </c>
      <c r="C116" s="640"/>
      <c r="D116" s="245" t="s">
        <v>121</v>
      </c>
      <c r="E116" s="224" t="s">
        <v>54</v>
      </c>
      <c r="F116" s="243" t="s">
        <v>54</v>
      </c>
      <c r="G116" s="177"/>
      <c r="H116" s="106">
        <v>7336.76</v>
      </c>
      <c r="I116" s="253"/>
      <c r="J116" s="240">
        <v>0</v>
      </c>
      <c r="K116" s="250"/>
      <c r="L116" s="240">
        <v>0</v>
      </c>
      <c r="M116" s="637"/>
      <c r="N116" s="637"/>
      <c r="O116" s="643"/>
      <c r="P116" s="110">
        <v>205.35496000000003</v>
      </c>
      <c r="Q116" s="73">
        <v>0</v>
      </c>
      <c r="R116" s="104"/>
      <c r="S116" s="104"/>
      <c r="T116" s="73">
        <v>205.35496000000003</v>
      </c>
      <c r="U116" s="113">
        <v>112036.27422001235</v>
      </c>
      <c r="V116" s="241" t="s">
        <v>54</v>
      </c>
      <c r="W116" s="110">
        <v>95.377880000000005</v>
      </c>
      <c r="X116" s="110">
        <v>95.377880000000005</v>
      </c>
      <c r="Y116" s="105">
        <v>110615.27422001235</v>
      </c>
      <c r="Z116" s="73">
        <v>15.240461999999999</v>
      </c>
      <c r="AA116" s="105">
        <v>196.90099991345724</v>
      </c>
      <c r="AB116" s="104"/>
      <c r="AC116" s="104"/>
      <c r="AD116" s="73">
        <v>44.190832</v>
      </c>
      <c r="AE116" s="113">
        <v>570.93537967031887</v>
      </c>
      <c r="AF116" s="656"/>
      <c r="AG116" s="657"/>
      <c r="AH116" s="73">
        <v>410.70992000000007</v>
      </c>
      <c r="AI116" s="113">
        <v>224072.54844002469</v>
      </c>
      <c r="AJ116" s="117">
        <f t="shared" si="29"/>
        <v>224072.54844002469</v>
      </c>
      <c r="AK116" s="606">
        <v>45968</v>
      </c>
      <c r="AL116" s="608">
        <f>AJ116+AJ117+AJ118+AJ119+AJ120</f>
        <v>1348308.03654295</v>
      </c>
      <c r="AM116" s="646"/>
    </row>
    <row r="117" spans="1:40" s="72" customFormat="1" ht="15" customHeight="1">
      <c r="A117" s="634"/>
      <c r="B117" s="600"/>
      <c r="C117" s="640"/>
      <c r="D117" s="17" t="s">
        <v>122</v>
      </c>
      <c r="E117" s="188" t="s">
        <v>54</v>
      </c>
      <c r="F117" s="50" t="s">
        <v>54</v>
      </c>
      <c r="G117" s="178"/>
      <c r="H117" s="57">
        <v>4800.4399999999996</v>
      </c>
      <c r="I117" s="157"/>
      <c r="J117" s="10">
        <v>0</v>
      </c>
      <c r="K117" s="157"/>
      <c r="L117" s="10">
        <v>0</v>
      </c>
      <c r="M117" s="637"/>
      <c r="N117" s="637"/>
      <c r="O117" s="643"/>
      <c r="P117" s="39">
        <v>135.48695999999998</v>
      </c>
      <c r="Q117" s="255">
        <v>0</v>
      </c>
      <c r="R117" s="111"/>
      <c r="S117" s="111"/>
      <c r="T117" s="11">
        <v>135.48695999999998</v>
      </c>
      <c r="U117" s="9">
        <v>73320.542743215803</v>
      </c>
      <c r="V117" s="50" t="s">
        <v>54</v>
      </c>
      <c r="W117" s="39">
        <v>62.405720000000002</v>
      </c>
      <c r="X117" s="39">
        <v>62.405720000000002</v>
      </c>
      <c r="Y117" s="54">
        <v>72375.542743215803</v>
      </c>
      <c r="Z117" s="11">
        <v>9.9644859999999973</v>
      </c>
      <c r="AA117" s="54">
        <v>128.68333065210194</v>
      </c>
      <c r="AB117" s="111"/>
      <c r="AC117" s="111"/>
      <c r="AD117" s="11">
        <v>29.232495999999998</v>
      </c>
      <c r="AE117" s="9">
        <v>377.65198342981284</v>
      </c>
      <c r="AF117" s="656"/>
      <c r="AG117" s="657"/>
      <c r="AH117" s="11">
        <v>270.97391999999996</v>
      </c>
      <c r="AI117" s="9">
        <v>146640.08548643161</v>
      </c>
      <c r="AJ117" s="118">
        <f t="shared" si="29"/>
        <v>146640.08548643161</v>
      </c>
      <c r="AK117" s="632"/>
      <c r="AL117" s="615"/>
      <c r="AM117" s="646"/>
      <c r="AN117" s="72" t="s">
        <v>229</v>
      </c>
    </row>
    <row r="118" spans="1:40" s="72" customFormat="1" ht="15.75" customHeight="1">
      <c r="A118" s="634"/>
      <c r="B118" s="600"/>
      <c r="C118" s="640"/>
      <c r="D118" s="17" t="s">
        <v>123</v>
      </c>
      <c r="E118" s="17" t="s">
        <v>73</v>
      </c>
      <c r="F118" s="10" t="s">
        <v>132</v>
      </c>
      <c r="G118" s="178"/>
      <c r="H118" s="57">
        <v>8151.95</v>
      </c>
      <c r="I118" s="157"/>
      <c r="J118" s="10">
        <v>0</v>
      </c>
      <c r="K118" s="157"/>
      <c r="L118" s="255">
        <v>1467.35</v>
      </c>
      <c r="M118" s="637"/>
      <c r="N118" s="637"/>
      <c r="O118" s="643"/>
      <c r="P118" s="39">
        <v>256.39471000000003</v>
      </c>
      <c r="Q118" s="11">
        <v>20.54</v>
      </c>
      <c r="R118" s="111"/>
      <c r="S118" s="111"/>
      <c r="T118" s="11">
        <v>235.85471000000004</v>
      </c>
      <c r="U118" s="9">
        <v>124583.77648414689</v>
      </c>
      <c r="V118" s="10">
        <v>19.079999999999998</v>
      </c>
      <c r="W118" s="39">
        <v>105.97535000000001</v>
      </c>
      <c r="X118" s="39">
        <v>105.97535000000001</v>
      </c>
      <c r="Y118" s="54">
        <v>122905.77648414689</v>
      </c>
      <c r="Z118" s="11">
        <v>23.917203999999998</v>
      </c>
      <c r="AA118" s="54">
        <v>309.04671377492724</v>
      </c>
      <c r="AB118" s="111"/>
      <c r="AC118" s="111"/>
      <c r="AD118" s="11">
        <v>48.783744000000006</v>
      </c>
      <c r="AE118" s="9">
        <v>617.31822676279478</v>
      </c>
      <c r="AF118" s="656"/>
      <c r="AG118" s="657"/>
      <c r="AH118" s="11">
        <v>471.70942000000008</v>
      </c>
      <c r="AI118" s="9">
        <v>249167.55296829378</v>
      </c>
      <c r="AJ118" s="118">
        <f t="shared" ref="AJ118:AJ122" si="30">AI118</f>
        <v>249167.55296829378</v>
      </c>
      <c r="AK118" s="632"/>
      <c r="AL118" s="615"/>
      <c r="AM118" s="646"/>
    </row>
    <row r="119" spans="1:40" s="72" customFormat="1" ht="15" customHeight="1" thickBot="1">
      <c r="A119" s="634"/>
      <c r="B119" s="600"/>
      <c r="C119" s="640"/>
      <c r="D119" s="16" t="s">
        <v>124</v>
      </c>
      <c r="E119" s="224" t="s">
        <v>54</v>
      </c>
      <c r="F119" s="50" t="s">
        <v>54</v>
      </c>
      <c r="G119" s="165"/>
      <c r="H119" s="249">
        <v>23882.636363636364</v>
      </c>
      <c r="I119" s="152"/>
      <c r="J119" s="247">
        <v>0</v>
      </c>
      <c r="K119" s="152"/>
      <c r="L119" s="247">
        <v>0</v>
      </c>
      <c r="M119" s="637"/>
      <c r="N119" s="637"/>
      <c r="O119" s="643"/>
      <c r="P119" s="39">
        <v>612.54186909090913</v>
      </c>
      <c r="Q119" s="255">
        <v>0</v>
      </c>
      <c r="R119" s="111"/>
      <c r="S119" s="111"/>
      <c r="T119" s="11">
        <v>612.54186909090913</v>
      </c>
      <c r="U119" s="9">
        <v>363978.06998463668</v>
      </c>
      <c r="V119" s="50" t="s">
        <v>54</v>
      </c>
      <c r="W119" s="39">
        <v>310.47427272727276</v>
      </c>
      <c r="X119" s="39">
        <v>310.47427272727276</v>
      </c>
      <c r="Y119" s="54">
        <v>360075.06998463668</v>
      </c>
      <c r="Z119" s="11">
        <v>44.312439454545462</v>
      </c>
      <c r="AA119" s="54">
        <v>572.48578124444191</v>
      </c>
      <c r="AB119" s="111"/>
      <c r="AC119" s="111"/>
      <c r="AD119" s="11">
        <v>120.82703854545457</v>
      </c>
      <c r="AE119" s="9">
        <v>1561.1251850093863</v>
      </c>
      <c r="AF119" s="656"/>
      <c r="AG119" s="657"/>
      <c r="AH119" s="11">
        <v>1225.0837381818183</v>
      </c>
      <c r="AI119" s="9">
        <v>727956.13996927335</v>
      </c>
      <c r="AJ119" s="118">
        <f t="shared" si="30"/>
        <v>727956.13996927335</v>
      </c>
      <c r="AK119" s="607"/>
      <c r="AL119" s="615"/>
      <c r="AM119" s="646"/>
    </row>
    <row r="120" spans="1:40" s="72" customFormat="1" ht="15.75" customHeight="1" thickBot="1">
      <c r="A120" s="634"/>
      <c r="B120" s="601"/>
      <c r="C120" s="640"/>
      <c r="D120" s="246" t="s">
        <v>125</v>
      </c>
      <c r="E120" s="189" t="s">
        <v>54</v>
      </c>
      <c r="F120" s="242" t="s">
        <v>54</v>
      </c>
      <c r="G120" s="179"/>
      <c r="H120" s="200">
        <v>111.11</v>
      </c>
      <c r="I120" s="254"/>
      <c r="J120" s="244">
        <v>0</v>
      </c>
      <c r="K120" s="251"/>
      <c r="L120" s="244">
        <v>0</v>
      </c>
      <c r="M120" s="637"/>
      <c r="N120" s="637"/>
      <c r="O120" s="643"/>
      <c r="P120" s="63">
        <v>18.253710000000002</v>
      </c>
      <c r="Q120" s="256">
        <v>0</v>
      </c>
      <c r="R120" s="112"/>
      <c r="S120" s="112"/>
      <c r="T120" s="45">
        <v>18.253710000000002</v>
      </c>
      <c r="U120" s="114">
        <v>235.79023939767663</v>
      </c>
      <c r="V120" s="242" t="s">
        <v>54</v>
      </c>
      <c r="W120" s="63">
        <v>1.4444300000000001</v>
      </c>
      <c r="X120" s="63">
        <v>1.4444300000000001</v>
      </c>
      <c r="Y120" s="115">
        <v>18.604818889460514</v>
      </c>
      <c r="Z120" s="45">
        <v>1.523692</v>
      </c>
      <c r="AA120" s="115">
        <v>19.638419938874993</v>
      </c>
      <c r="AB120" s="112"/>
      <c r="AC120" s="112"/>
      <c r="AD120" s="45">
        <v>6.7237120000000008</v>
      </c>
      <c r="AE120" s="114">
        <v>86.822488150815701</v>
      </c>
      <c r="AF120" s="656"/>
      <c r="AG120" s="657"/>
      <c r="AH120" s="45">
        <v>36.507420000000003</v>
      </c>
      <c r="AI120" s="114">
        <v>471.70967892653005</v>
      </c>
      <c r="AJ120" s="119">
        <f t="shared" si="30"/>
        <v>471.70967892653005</v>
      </c>
      <c r="AK120" s="476">
        <v>45931</v>
      </c>
      <c r="AL120" s="609"/>
      <c r="AM120" s="646"/>
    </row>
    <row r="121" spans="1:40" s="72" customFormat="1" ht="15.75" customHeight="1">
      <c r="A121" s="634"/>
      <c r="B121" s="596" t="s">
        <v>22</v>
      </c>
      <c r="C121" s="640"/>
      <c r="D121" s="245" t="s">
        <v>126</v>
      </c>
      <c r="E121" s="224" t="s">
        <v>54</v>
      </c>
      <c r="F121" s="241" t="s">
        <v>54</v>
      </c>
      <c r="G121" s="177"/>
      <c r="H121" s="106">
        <v>17608.22</v>
      </c>
      <c r="I121" s="157"/>
      <c r="J121" s="10">
        <v>0</v>
      </c>
      <c r="K121" s="250"/>
      <c r="L121" s="10">
        <v>0</v>
      </c>
      <c r="M121" s="637"/>
      <c r="N121" s="637"/>
      <c r="O121" s="643"/>
      <c r="P121" s="110">
        <v>471.53146000000004</v>
      </c>
      <c r="Q121" s="73">
        <v>0</v>
      </c>
      <c r="R121" s="104"/>
      <c r="S121" s="104"/>
      <c r="T121" s="73">
        <v>471.53146000000004</v>
      </c>
      <c r="U121" s="113">
        <v>268610.59782060591</v>
      </c>
      <c r="V121" s="241" t="s">
        <v>54</v>
      </c>
      <c r="W121" s="110">
        <v>228.90686000000002</v>
      </c>
      <c r="X121" s="110">
        <v>228.90686000000002</v>
      </c>
      <c r="Y121" s="105">
        <v>265476.59782060591</v>
      </c>
      <c r="Z121" s="73">
        <v>34.439690000000006</v>
      </c>
      <c r="AA121" s="105">
        <v>444.96525177293</v>
      </c>
      <c r="AB121" s="104"/>
      <c r="AC121" s="104"/>
      <c r="AD121" s="73">
        <v>97.24984000000002</v>
      </c>
      <c r="AE121" s="113">
        <v>1256.4712756944696</v>
      </c>
      <c r="AF121" s="656"/>
      <c r="AG121" s="657"/>
      <c r="AH121" s="73">
        <v>943.06292000000008</v>
      </c>
      <c r="AI121" s="113">
        <v>537221.19564121182</v>
      </c>
      <c r="AJ121" s="117">
        <f t="shared" si="30"/>
        <v>537221.19564121182</v>
      </c>
      <c r="AK121" s="606">
        <v>45968</v>
      </c>
      <c r="AL121" s="608">
        <f>AJ121+AJ122+AJ123+AJ124+AJ125</f>
        <v>3160437.7591737108</v>
      </c>
      <c r="AM121" s="646"/>
    </row>
    <row r="122" spans="1:40" s="72" customFormat="1" ht="15" customHeight="1">
      <c r="A122" s="634"/>
      <c r="B122" s="597"/>
      <c r="C122" s="640"/>
      <c r="D122" s="17" t="s">
        <v>127</v>
      </c>
      <c r="E122" s="188" t="s">
        <v>54</v>
      </c>
      <c r="F122" s="50" t="s">
        <v>54</v>
      </c>
      <c r="G122" s="178"/>
      <c r="H122" s="57">
        <v>9154.7199999999993</v>
      </c>
      <c r="I122" s="157"/>
      <c r="J122" s="10">
        <v>0</v>
      </c>
      <c r="K122" s="157"/>
      <c r="L122" s="10">
        <v>0</v>
      </c>
      <c r="M122" s="637"/>
      <c r="N122" s="637"/>
      <c r="O122" s="643"/>
      <c r="P122" s="39">
        <v>244.34395999999998</v>
      </c>
      <c r="Q122" s="255">
        <v>0</v>
      </c>
      <c r="R122" s="111"/>
      <c r="S122" s="111"/>
      <c r="T122" s="11">
        <v>244.34395999999998</v>
      </c>
      <c r="U122" s="9">
        <v>139643.39540170762</v>
      </c>
      <c r="V122" s="50" t="s">
        <v>54</v>
      </c>
      <c r="W122" s="39">
        <v>119.01136</v>
      </c>
      <c r="X122" s="39">
        <v>119.01136</v>
      </c>
      <c r="Y122" s="54">
        <v>138024.39540170762</v>
      </c>
      <c r="Z122" s="11">
        <v>17.80219</v>
      </c>
      <c r="AA122" s="54">
        <v>229.97623349472019</v>
      </c>
      <c r="AB122" s="111"/>
      <c r="AC122" s="111"/>
      <c r="AD122" s="11">
        <v>50.133040000000001</v>
      </c>
      <c r="AE122" s="9">
        <v>647.68025758934414</v>
      </c>
      <c r="AF122" s="656"/>
      <c r="AG122" s="657"/>
      <c r="AH122" s="11">
        <v>488.68791999999996</v>
      </c>
      <c r="AI122" s="9">
        <v>279286.79080341524</v>
      </c>
      <c r="AJ122" s="118">
        <f t="shared" si="30"/>
        <v>279286.79080341524</v>
      </c>
      <c r="AK122" s="632"/>
      <c r="AL122" s="615"/>
      <c r="AM122" s="646"/>
      <c r="AN122" s="72" t="s">
        <v>229</v>
      </c>
    </row>
    <row r="123" spans="1:40" s="72" customFormat="1" ht="15" customHeight="1">
      <c r="A123" s="634"/>
      <c r="B123" s="597"/>
      <c r="C123" s="640"/>
      <c r="D123" s="17" t="s">
        <v>128</v>
      </c>
      <c r="E123" s="10" t="s">
        <v>73</v>
      </c>
      <c r="F123" s="10" t="s">
        <v>132</v>
      </c>
      <c r="G123" s="178"/>
      <c r="H123" s="57">
        <v>19564.68</v>
      </c>
      <c r="I123" s="157"/>
      <c r="J123" s="10">
        <v>0</v>
      </c>
      <c r="K123" s="157"/>
      <c r="L123" s="255">
        <v>1467.35</v>
      </c>
      <c r="M123" s="637"/>
      <c r="N123" s="637"/>
      <c r="O123" s="643"/>
      <c r="P123" s="39">
        <v>544.92295999999999</v>
      </c>
      <c r="Q123" s="255">
        <v>20.54</v>
      </c>
      <c r="R123" s="111"/>
      <c r="S123" s="111"/>
      <c r="T123" s="11">
        <v>524.38296000000003</v>
      </c>
      <c r="U123" s="9">
        <v>298462.86356195319</v>
      </c>
      <c r="V123" s="10">
        <v>19.079999999999998</v>
      </c>
      <c r="W123" s="39">
        <v>254.34084000000001</v>
      </c>
      <c r="X123" s="39">
        <v>254.34084000000001</v>
      </c>
      <c r="Y123" s="54">
        <v>294973.86356195319</v>
      </c>
      <c r="Z123" s="11">
        <v>44.460118000000008</v>
      </c>
      <c r="AA123" s="54">
        <v>574.4237832120931</v>
      </c>
      <c r="AB123" s="111"/>
      <c r="AC123" s="111"/>
      <c r="AD123" s="11">
        <v>104.84884800000003</v>
      </c>
      <c r="AE123" s="9">
        <v>1354.663375388843</v>
      </c>
      <c r="AF123" s="656"/>
      <c r="AG123" s="657"/>
      <c r="AH123" s="11">
        <v>1048.7659200000001</v>
      </c>
      <c r="AI123" s="9">
        <v>596925.72712390637</v>
      </c>
      <c r="AJ123" s="118">
        <f t="shared" ref="AJ123:AJ125" si="31">AI123</f>
        <v>596925.72712390637</v>
      </c>
      <c r="AK123" s="632"/>
      <c r="AL123" s="615"/>
      <c r="AM123" s="646"/>
    </row>
    <row r="124" spans="1:40" s="72" customFormat="1" ht="15" customHeight="1" thickBot="1">
      <c r="A124" s="634"/>
      <c r="B124" s="597"/>
      <c r="C124" s="640"/>
      <c r="D124" s="17" t="s">
        <v>129</v>
      </c>
      <c r="E124" s="188" t="s">
        <v>54</v>
      </c>
      <c r="F124" s="50" t="s">
        <v>54</v>
      </c>
      <c r="G124" s="178"/>
      <c r="H124" s="90">
        <v>57318.327272727271</v>
      </c>
      <c r="I124" s="157"/>
      <c r="J124" s="10">
        <v>0</v>
      </c>
      <c r="K124" s="157"/>
      <c r="L124" s="10">
        <v>0</v>
      </c>
      <c r="M124" s="637"/>
      <c r="N124" s="637"/>
      <c r="O124" s="643"/>
      <c r="P124" s="39">
        <v>1448.4341418181818</v>
      </c>
      <c r="Q124" s="255">
        <v>0</v>
      </c>
      <c r="R124" s="111"/>
      <c r="S124" s="111"/>
      <c r="T124" s="11">
        <v>1448.4341418181818</v>
      </c>
      <c r="U124" s="9">
        <v>873267.16796312539</v>
      </c>
      <c r="V124" s="50" t="s">
        <v>54</v>
      </c>
      <c r="W124" s="39">
        <v>745.13825454545463</v>
      </c>
      <c r="X124" s="39">
        <v>745.13825454545463</v>
      </c>
      <c r="Y124" s="54">
        <v>864180.16796312539</v>
      </c>
      <c r="Z124" s="11">
        <v>104.49668309090909</v>
      </c>
      <c r="AA124" s="54">
        <v>1350.1413707976556</v>
      </c>
      <c r="AB124" s="111"/>
      <c r="AC124" s="111"/>
      <c r="AD124" s="11">
        <v>281.31835490909094</v>
      </c>
      <c r="AE124" s="9">
        <v>3634.6580902659948</v>
      </c>
      <c r="AF124" s="656"/>
      <c r="AG124" s="657"/>
      <c r="AH124" s="11">
        <v>2896.8682836363637</v>
      </c>
      <c r="AI124" s="9">
        <v>1746532.3359262508</v>
      </c>
      <c r="AJ124" s="118">
        <f t="shared" si="31"/>
        <v>1746532.3359262508</v>
      </c>
      <c r="AK124" s="607"/>
      <c r="AL124" s="615"/>
      <c r="AM124" s="646"/>
    </row>
    <row r="125" spans="1:40" s="72" customFormat="1" ht="15.75" customHeight="1" thickBot="1">
      <c r="A125" s="635"/>
      <c r="B125" s="598"/>
      <c r="C125" s="641"/>
      <c r="D125" s="246" t="s">
        <v>130</v>
      </c>
      <c r="E125" s="189" t="s">
        <v>54</v>
      </c>
      <c r="F125" s="242" t="s">
        <v>54</v>
      </c>
      <c r="G125" s="179"/>
      <c r="H125" s="200">
        <v>111.11</v>
      </c>
      <c r="I125" s="254"/>
      <c r="J125" s="244">
        <v>0</v>
      </c>
      <c r="K125" s="251"/>
      <c r="L125" s="244">
        <v>0</v>
      </c>
      <c r="M125" s="638"/>
      <c r="N125" s="638"/>
      <c r="O125" s="644"/>
      <c r="P125" s="63">
        <v>18.253710000000002</v>
      </c>
      <c r="Q125" s="256">
        <v>0</v>
      </c>
      <c r="R125" s="112"/>
      <c r="S125" s="112"/>
      <c r="T125" s="45">
        <v>18.253710000000002</v>
      </c>
      <c r="U125" s="114">
        <v>235.79023939767663</v>
      </c>
      <c r="V125" s="242" t="s">
        <v>54</v>
      </c>
      <c r="W125" s="63">
        <v>1.4444300000000001</v>
      </c>
      <c r="X125" s="63">
        <v>1.4444300000000001</v>
      </c>
      <c r="Y125" s="115">
        <v>18.604818889460514</v>
      </c>
      <c r="Z125" s="45">
        <v>1.523692</v>
      </c>
      <c r="AA125" s="115">
        <v>19.638419938874993</v>
      </c>
      <c r="AB125" s="112"/>
      <c r="AC125" s="112"/>
      <c r="AD125" s="45">
        <v>6.7237120000000008</v>
      </c>
      <c r="AE125" s="114">
        <v>86.822488150815701</v>
      </c>
      <c r="AF125" s="610"/>
      <c r="AG125" s="611"/>
      <c r="AH125" s="45">
        <v>36.507420000000003</v>
      </c>
      <c r="AI125" s="114">
        <v>471.70967892653005</v>
      </c>
      <c r="AJ125" s="119">
        <f t="shared" si="31"/>
        <v>471.70967892653005</v>
      </c>
      <c r="AK125" s="474">
        <v>45931</v>
      </c>
      <c r="AL125" s="609"/>
      <c r="AM125" s="647"/>
    </row>
    <row r="126" spans="1:40" s="72" customFormat="1">
      <c r="A126" s="65"/>
      <c r="B126" s="65"/>
      <c r="C126" s="66"/>
      <c r="D126" s="67"/>
      <c r="E126" s="67"/>
      <c r="F126" s="67"/>
      <c r="G126" s="68"/>
      <c r="H126" s="68"/>
      <c r="I126" s="68"/>
      <c r="J126" s="68"/>
      <c r="K126" s="68"/>
      <c r="L126" s="68"/>
      <c r="M126" s="69"/>
      <c r="N126" s="69"/>
      <c r="O126" s="67"/>
      <c r="P126" s="70"/>
      <c r="Q126" s="71"/>
      <c r="R126" s="70"/>
      <c r="S126" s="70"/>
      <c r="T126" s="70"/>
      <c r="U126" s="70"/>
      <c r="V126" s="70"/>
      <c r="W126" s="70"/>
      <c r="X126" s="70"/>
      <c r="Y126" s="71"/>
      <c r="Z126" s="71"/>
      <c r="AA126" s="71"/>
      <c r="AB126" s="71"/>
      <c r="AC126" s="71"/>
      <c r="AD126" s="71"/>
      <c r="AE126" s="71"/>
      <c r="AF126" s="71"/>
      <c r="AG126" s="71"/>
      <c r="AH126" s="71"/>
      <c r="AI126" s="71"/>
      <c r="AJ126" s="71"/>
      <c r="AK126" s="71"/>
    </row>
    <row r="127" spans="1:40" s="235" customFormat="1">
      <c r="A127" s="228"/>
      <c r="B127" s="228"/>
      <c r="C127" s="229"/>
      <c r="D127" s="230"/>
      <c r="E127" s="230"/>
      <c r="F127" s="230"/>
      <c r="G127" s="231"/>
      <c r="H127" s="231"/>
      <c r="I127" s="231"/>
      <c r="J127" s="231"/>
      <c r="K127" s="231"/>
      <c r="L127" s="231"/>
      <c r="M127" s="232"/>
      <c r="N127" s="232"/>
      <c r="O127" s="230"/>
      <c r="P127" s="233"/>
      <c r="Q127" s="234"/>
      <c r="R127" s="233"/>
      <c r="S127" s="233"/>
      <c r="T127" s="233"/>
      <c r="U127" s="233"/>
      <c r="V127" s="233"/>
      <c r="W127" s="233"/>
      <c r="X127" s="233"/>
      <c r="Y127" s="234"/>
      <c r="Z127" s="234"/>
      <c r="AA127" s="234"/>
      <c r="AB127" s="234"/>
      <c r="AC127" s="234"/>
      <c r="AD127" s="234"/>
      <c r="AE127" s="234"/>
      <c r="AF127" s="234"/>
      <c r="AG127" s="234"/>
      <c r="AH127" s="234"/>
      <c r="AI127" s="234"/>
      <c r="AJ127" s="234"/>
      <c r="AK127" s="234"/>
    </row>
    <row r="128" spans="1:40" s="72" customFormat="1" ht="13.5" thickBot="1">
      <c r="A128" s="65"/>
      <c r="B128" s="65"/>
      <c r="C128" s="66"/>
      <c r="D128" s="67"/>
      <c r="E128" s="93"/>
      <c r="F128" s="93"/>
      <c r="G128" s="68"/>
      <c r="H128" s="94"/>
      <c r="I128" s="94"/>
      <c r="J128" s="94"/>
      <c r="K128" s="94"/>
      <c r="L128" s="94"/>
      <c r="M128" s="69"/>
      <c r="N128" s="69"/>
      <c r="O128" s="67"/>
      <c r="P128" s="70"/>
      <c r="Q128" s="70"/>
      <c r="R128" s="70"/>
      <c r="S128" s="70"/>
      <c r="T128" s="70"/>
      <c r="U128" s="70"/>
      <c r="V128" s="96"/>
      <c r="W128" s="96"/>
      <c r="X128" s="96"/>
      <c r="Y128" s="96"/>
      <c r="Z128" s="70"/>
      <c r="AA128" s="71"/>
      <c r="AB128" s="71"/>
      <c r="AC128" s="71"/>
      <c r="AD128" s="71"/>
      <c r="AE128" s="71"/>
      <c r="AF128" s="71"/>
      <c r="AG128" s="71"/>
      <c r="AH128" s="71"/>
      <c r="AI128" s="71"/>
      <c r="AJ128" s="71"/>
      <c r="AK128" s="71"/>
    </row>
    <row r="129" spans="1:41" s="72" customFormat="1" ht="15.75" customHeight="1">
      <c r="A129" s="633" t="s">
        <v>278</v>
      </c>
      <c r="B129" s="596" t="s">
        <v>22</v>
      </c>
      <c r="C129" s="639">
        <v>36263</v>
      </c>
      <c r="D129" s="347" t="s">
        <v>279</v>
      </c>
      <c r="E129" s="16" t="s">
        <v>276</v>
      </c>
      <c r="F129" s="16" t="s">
        <v>276</v>
      </c>
      <c r="G129" s="107">
        <v>178798</v>
      </c>
      <c r="H129" s="56">
        <f>G129/340.75</f>
        <v>524.71900220102714</v>
      </c>
      <c r="I129" s="224" t="s">
        <v>54</v>
      </c>
      <c r="J129" s="224" t="s">
        <v>54</v>
      </c>
      <c r="K129" s="50" t="s">
        <v>54</v>
      </c>
      <c r="L129" s="50" t="s">
        <v>54</v>
      </c>
      <c r="M129" s="648"/>
      <c r="N129" s="602" t="s">
        <v>214</v>
      </c>
      <c r="O129" s="651" t="s">
        <v>278</v>
      </c>
      <c r="P129" s="110">
        <v>39.176446074834921</v>
      </c>
      <c r="Q129" s="73">
        <v>13.08</v>
      </c>
      <c r="R129" s="104"/>
      <c r="S129" s="104"/>
      <c r="T129" s="73">
        <v>26.099410124724869</v>
      </c>
      <c r="U129" s="113">
        <v>597</v>
      </c>
      <c r="V129" s="64" t="s">
        <v>54</v>
      </c>
      <c r="W129" s="62">
        <v>6.8213470286133537</v>
      </c>
      <c r="X129" s="62">
        <v>6.8213470286133537</v>
      </c>
      <c r="Y129" s="215">
        <v>156</v>
      </c>
      <c r="Z129" s="73">
        <v>1.0036683785766691</v>
      </c>
      <c r="AA129" s="105">
        <v>23</v>
      </c>
      <c r="AB129" s="104"/>
      <c r="AC129" s="104"/>
      <c r="AD129" s="73">
        <v>6.1549523110785023</v>
      </c>
      <c r="AE129" s="117">
        <v>141</v>
      </c>
      <c r="AF129" s="654" t="s">
        <v>42</v>
      </c>
      <c r="AG129" s="655"/>
      <c r="AH129" s="290">
        <v>52.198820249449739</v>
      </c>
      <c r="AI129" s="113">
        <v>1193.9301775645306</v>
      </c>
      <c r="AJ129" s="117">
        <f t="shared" ref="AJ129:AJ131" si="32">AI129</f>
        <v>1193.9301775645306</v>
      </c>
      <c r="AK129" s="606">
        <v>45981</v>
      </c>
      <c r="AL129" s="608">
        <f>AJ129+AJ130</f>
        <v>1997.5471223709985</v>
      </c>
      <c r="AM129" s="645">
        <f>AL129+AL131</f>
        <v>2356.5471223709983</v>
      </c>
      <c r="AO129" s="522"/>
    </row>
    <row r="130" spans="1:41" s="72" customFormat="1" ht="15" customHeight="1" thickBot="1">
      <c r="A130" s="634"/>
      <c r="B130" s="598"/>
      <c r="C130" s="641"/>
      <c r="D130" s="507" t="s">
        <v>280</v>
      </c>
      <c r="E130" s="372" t="s">
        <v>54</v>
      </c>
      <c r="F130" s="520" t="s">
        <v>54</v>
      </c>
      <c r="G130" s="147">
        <v>22000</v>
      </c>
      <c r="H130" s="98">
        <f>G130/340.75</f>
        <v>64.563462949376373</v>
      </c>
      <c r="I130" s="189" t="s">
        <v>54</v>
      </c>
      <c r="J130" s="189" t="s">
        <v>54</v>
      </c>
      <c r="K130" s="520" t="s">
        <v>54</v>
      </c>
      <c r="L130" s="520" t="s">
        <v>54</v>
      </c>
      <c r="M130" s="649"/>
      <c r="N130" s="622"/>
      <c r="O130" s="652"/>
      <c r="P130" s="79">
        <v>17.567131327953046</v>
      </c>
      <c r="Q130" s="300" t="s">
        <v>54</v>
      </c>
      <c r="R130" s="310"/>
      <c r="S130" s="310"/>
      <c r="T130" s="15">
        <v>17.567131327953046</v>
      </c>
      <c r="U130" s="42">
        <v>402</v>
      </c>
      <c r="V130" s="520" t="s">
        <v>54</v>
      </c>
      <c r="W130" s="63">
        <v>0.83932501834189288</v>
      </c>
      <c r="X130" s="63">
        <v>0.83932501834189288</v>
      </c>
      <c r="Y130" s="115">
        <v>19</v>
      </c>
      <c r="Z130" s="15">
        <v>1.2619222303741746</v>
      </c>
      <c r="AA130" s="311">
        <v>29</v>
      </c>
      <c r="AB130" s="310"/>
      <c r="AC130" s="310"/>
      <c r="AD130" s="15">
        <v>5.0183418928833454</v>
      </c>
      <c r="AE130" s="42">
        <v>115</v>
      </c>
      <c r="AF130" s="656"/>
      <c r="AG130" s="657"/>
      <c r="AH130" s="15">
        <v>35.134262655906092</v>
      </c>
      <c r="AI130" s="42">
        <v>803.61694480646793</v>
      </c>
      <c r="AJ130" s="314">
        <f t="shared" si="32"/>
        <v>803.61694480646793</v>
      </c>
      <c r="AK130" s="632"/>
      <c r="AL130" s="609"/>
      <c r="AM130" s="646"/>
      <c r="AN130" s="72" t="s">
        <v>282</v>
      </c>
      <c r="AO130" s="522"/>
    </row>
    <row r="131" spans="1:41" s="72" customFormat="1" ht="15.75" customHeight="1" thickBot="1">
      <c r="A131" s="635"/>
      <c r="B131" s="587" t="s">
        <v>22</v>
      </c>
      <c r="C131" s="384">
        <v>36496</v>
      </c>
      <c r="D131" s="348" t="s">
        <v>281</v>
      </c>
      <c r="E131" s="192" t="s">
        <v>277</v>
      </c>
      <c r="F131" s="192" t="s">
        <v>277</v>
      </c>
      <c r="G131" s="517"/>
      <c r="H131" s="103"/>
      <c r="I131" s="189"/>
      <c r="J131" s="189"/>
      <c r="K131" s="519"/>
      <c r="L131" s="519"/>
      <c r="M131" s="650"/>
      <c r="N131" s="603"/>
      <c r="O131" s="653"/>
      <c r="P131" s="63">
        <v>22.083639031548056</v>
      </c>
      <c r="Q131" s="194">
        <v>13.08</v>
      </c>
      <c r="R131" s="112"/>
      <c r="S131" s="112"/>
      <c r="T131" s="45">
        <v>9.0066030814380049</v>
      </c>
      <c r="U131" s="114">
        <v>179</v>
      </c>
      <c r="V131" s="519"/>
      <c r="W131" s="63"/>
      <c r="X131" s="63"/>
      <c r="Y131" s="115"/>
      <c r="Z131" s="45">
        <v>1.0036683785766691</v>
      </c>
      <c r="AA131" s="115">
        <v>20</v>
      </c>
      <c r="AB131" s="112"/>
      <c r="AC131" s="112"/>
      <c r="AD131" s="45">
        <v>2.6139398385913424</v>
      </c>
      <c r="AE131" s="119">
        <v>52</v>
      </c>
      <c r="AF131" s="610"/>
      <c r="AG131" s="611"/>
      <c r="AH131" s="292">
        <v>18.01320616287601</v>
      </c>
      <c r="AI131" s="114">
        <v>359</v>
      </c>
      <c r="AJ131" s="119">
        <f t="shared" si="32"/>
        <v>359</v>
      </c>
      <c r="AK131" s="607"/>
      <c r="AL131" s="518">
        <f>AJ131</f>
        <v>359</v>
      </c>
      <c r="AM131" s="647"/>
      <c r="AO131" s="522"/>
    </row>
    <row r="132" spans="1:41" s="72" customFormat="1">
      <c r="A132" s="65"/>
      <c r="B132" s="65"/>
      <c r="C132" s="66"/>
      <c r="D132" s="67"/>
      <c r="E132" s="67"/>
      <c r="F132" s="67"/>
      <c r="G132" s="68"/>
      <c r="H132" s="68"/>
      <c r="I132" s="68"/>
      <c r="J132" s="68"/>
      <c r="K132" s="68"/>
      <c r="L132" s="68"/>
      <c r="M132" s="69"/>
      <c r="N132" s="69"/>
      <c r="O132" s="67"/>
      <c r="P132" s="70"/>
      <c r="Q132" s="70"/>
      <c r="R132" s="70"/>
      <c r="S132" s="70"/>
      <c r="T132" s="70"/>
      <c r="U132" s="70"/>
      <c r="V132" s="70"/>
      <c r="W132" s="70"/>
      <c r="X132" s="70"/>
      <c r="Y132" s="71"/>
      <c r="Z132" s="71"/>
      <c r="AA132" s="71"/>
      <c r="AB132" s="71"/>
      <c r="AC132" s="71"/>
      <c r="AD132" s="71"/>
      <c r="AE132" s="71"/>
      <c r="AF132" s="71"/>
      <c r="AG132" s="71"/>
      <c r="AH132" s="71"/>
      <c r="AI132" s="71"/>
      <c r="AJ132" s="71"/>
      <c r="AK132" s="71"/>
    </row>
    <row r="133" spans="1:41" s="235" customFormat="1">
      <c r="A133" s="228"/>
      <c r="B133" s="228"/>
      <c r="C133" s="229"/>
      <c r="D133" s="230"/>
      <c r="E133" s="230"/>
      <c r="F133" s="230"/>
      <c r="G133" s="231"/>
      <c r="H133" s="231"/>
      <c r="I133" s="231"/>
      <c r="J133" s="231"/>
      <c r="K133" s="231"/>
      <c r="L133" s="231"/>
      <c r="M133" s="232"/>
      <c r="N133" s="232"/>
      <c r="O133" s="230"/>
      <c r="P133" s="233"/>
      <c r="Q133" s="234"/>
      <c r="R133" s="233"/>
      <c r="S133" s="233"/>
      <c r="T133" s="233"/>
      <c r="U133" s="233"/>
      <c r="V133" s="233"/>
      <c r="W133" s="233"/>
      <c r="X133" s="233"/>
      <c r="Y133" s="234"/>
      <c r="Z133" s="234"/>
      <c r="AA133" s="234"/>
      <c r="AB133" s="234"/>
      <c r="AC133" s="234"/>
      <c r="AD133" s="234"/>
      <c r="AE133" s="234"/>
      <c r="AF133" s="234"/>
      <c r="AG133" s="234"/>
      <c r="AH133" s="234"/>
      <c r="AI133" s="234"/>
      <c r="AJ133" s="234"/>
      <c r="AK133" s="234"/>
    </row>
    <row r="134" spans="1:41" s="72" customFormat="1" ht="13.5" thickBot="1">
      <c r="A134" s="91"/>
      <c r="B134" s="91"/>
      <c r="C134" s="330"/>
      <c r="D134" s="93"/>
      <c r="E134" s="93"/>
      <c r="F134" s="93"/>
      <c r="G134" s="94"/>
      <c r="H134" s="94"/>
      <c r="I134" s="94"/>
      <c r="J134" s="94"/>
      <c r="K134" s="94"/>
      <c r="L134" s="94"/>
      <c r="M134" s="95"/>
      <c r="N134" s="95"/>
      <c r="O134" s="93"/>
      <c r="P134" s="96"/>
      <c r="Q134" s="80"/>
      <c r="R134" s="96"/>
      <c r="S134" s="96"/>
      <c r="T134" s="96"/>
      <c r="U134" s="96"/>
      <c r="V134" s="96"/>
      <c r="W134" s="96"/>
      <c r="X134" s="96"/>
      <c r="Y134" s="80"/>
      <c r="Z134" s="80"/>
      <c r="AA134" s="80"/>
      <c r="AB134" s="80"/>
      <c r="AC134" s="80"/>
      <c r="AD134" s="80"/>
      <c r="AE134" s="80"/>
      <c r="AF134" s="80"/>
      <c r="AG134" s="80"/>
      <c r="AH134" s="80"/>
      <c r="AI134" s="80"/>
      <c r="AJ134" s="80"/>
      <c r="AK134" s="71"/>
    </row>
    <row r="135" spans="1:41" s="72" customFormat="1" ht="15.75" customHeight="1">
      <c r="A135" s="661" t="s">
        <v>162</v>
      </c>
      <c r="B135" s="592" t="s">
        <v>338</v>
      </c>
      <c r="C135" s="640">
        <v>32835</v>
      </c>
      <c r="D135" s="122" t="s">
        <v>71</v>
      </c>
      <c r="E135" s="322" t="s">
        <v>71</v>
      </c>
      <c r="F135" s="323" t="s">
        <v>54</v>
      </c>
      <c r="G135" s="334">
        <v>15000</v>
      </c>
      <c r="H135" s="302">
        <f t="shared" ref="H135:J138" si="33">G135/340.75</f>
        <v>44.020542920029349</v>
      </c>
      <c r="I135" s="334">
        <v>15000</v>
      </c>
      <c r="J135" s="302">
        <f t="shared" si="33"/>
        <v>44.020542920029349</v>
      </c>
      <c r="K135" s="337" t="s">
        <v>22</v>
      </c>
      <c r="L135" s="337" t="s">
        <v>22</v>
      </c>
      <c r="M135" s="637"/>
      <c r="N135" s="636" t="s">
        <v>66</v>
      </c>
      <c r="O135" s="642" t="s">
        <v>163</v>
      </c>
      <c r="P135" s="110">
        <v>44.578136463683052</v>
      </c>
      <c r="Q135" s="73">
        <v>10.18</v>
      </c>
      <c r="R135" s="104"/>
      <c r="S135" s="104"/>
      <c r="T135" s="73">
        <v>34.400586940572268</v>
      </c>
      <c r="U135" s="113">
        <v>12191.483587631621</v>
      </c>
      <c r="V135" s="337" t="s">
        <v>22</v>
      </c>
      <c r="W135" s="39">
        <v>0.56999999999999995</v>
      </c>
      <c r="X135" s="340">
        <v>-5.1504035216434332</v>
      </c>
      <c r="Y135" s="341">
        <v>-929</v>
      </c>
      <c r="Z135" s="73">
        <v>2.0748349229640497</v>
      </c>
      <c r="AA135" s="105">
        <v>735.32895088259352</v>
      </c>
      <c r="AB135" s="104"/>
      <c r="AC135" s="104"/>
      <c r="AD135" s="73">
        <v>12.244754218635363</v>
      </c>
      <c r="AE135" s="113">
        <v>4337.8999742038213</v>
      </c>
      <c r="AF135" s="654" t="s">
        <v>42</v>
      </c>
      <c r="AG135" s="655"/>
      <c r="AH135" s="73">
        <v>68.801173881144535</v>
      </c>
      <c r="AI135" s="113">
        <v>24383</v>
      </c>
      <c r="AJ135" s="117">
        <f t="shared" ref="AJ135:AJ142" si="34">AI135</f>
        <v>24383</v>
      </c>
      <c r="AK135" s="724">
        <v>45945</v>
      </c>
      <c r="AL135" s="658">
        <f>AJ135+AJ136+AJ137+AJ138</f>
        <v>266728</v>
      </c>
    </row>
    <row r="136" spans="1:41" s="72" customFormat="1" ht="15.75" customHeight="1">
      <c r="A136" s="662"/>
      <c r="B136" s="721"/>
      <c r="C136" s="640"/>
      <c r="D136" s="331" t="s">
        <v>164</v>
      </c>
      <c r="E136" s="188" t="s">
        <v>54</v>
      </c>
      <c r="F136" s="50" t="s">
        <v>54</v>
      </c>
      <c r="G136" s="335">
        <v>1200000</v>
      </c>
      <c r="H136" s="302">
        <f t="shared" si="33"/>
        <v>3521.6434336023476</v>
      </c>
      <c r="I136" s="188" t="s">
        <v>54</v>
      </c>
      <c r="J136" s="188" t="s">
        <v>54</v>
      </c>
      <c r="K136" s="265" t="s">
        <v>22</v>
      </c>
      <c r="L136" s="265" t="s">
        <v>22</v>
      </c>
      <c r="M136" s="637"/>
      <c r="N136" s="637"/>
      <c r="O136" s="643"/>
      <c r="P136" s="39">
        <v>101.36463683052091</v>
      </c>
      <c r="Q136" s="11"/>
      <c r="R136" s="111"/>
      <c r="S136" s="111"/>
      <c r="T136" s="11">
        <v>101.36463683052091</v>
      </c>
      <c r="U136" s="9">
        <v>35922.348152393664</v>
      </c>
      <c r="V136" s="265" t="s">
        <v>22</v>
      </c>
      <c r="W136" s="39">
        <v>45.781364636830524</v>
      </c>
      <c r="X136" s="39">
        <v>45.781364636830524</v>
      </c>
      <c r="Y136" s="54"/>
      <c r="Z136" s="11">
        <v>6.6925898752751269</v>
      </c>
      <c r="AA136" s="54">
        <v>2371.8778960222735</v>
      </c>
      <c r="AB136" s="111"/>
      <c r="AC136" s="111"/>
      <c r="AD136" s="11">
        <v>16.674981658107118</v>
      </c>
      <c r="AE136" s="9">
        <v>5730.7060933721905</v>
      </c>
      <c r="AF136" s="656"/>
      <c r="AG136" s="657"/>
      <c r="AH136" s="11">
        <v>202.72927366104182</v>
      </c>
      <c r="AI136" s="9">
        <v>71848</v>
      </c>
      <c r="AJ136" s="118">
        <f t="shared" si="34"/>
        <v>71848</v>
      </c>
      <c r="AK136" s="725"/>
      <c r="AL136" s="659"/>
      <c r="AM136" s="72" t="s">
        <v>161</v>
      </c>
    </row>
    <row r="137" spans="1:41" s="72" customFormat="1" ht="15.75" customHeight="1">
      <c r="A137" s="662"/>
      <c r="B137" s="721"/>
      <c r="C137" s="640"/>
      <c r="D137" s="331" t="s">
        <v>165</v>
      </c>
      <c r="E137" s="188" t="s">
        <v>54</v>
      </c>
      <c r="F137" s="50" t="s">
        <v>54</v>
      </c>
      <c r="G137" s="335">
        <v>1305000</v>
      </c>
      <c r="H137" s="302">
        <f t="shared" si="33"/>
        <v>3829.7872340425533</v>
      </c>
      <c r="I137" s="188" t="s">
        <v>54</v>
      </c>
      <c r="J137" s="188" t="s">
        <v>54</v>
      </c>
      <c r="K137" s="339" t="s">
        <v>22</v>
      </c>
      <c r="L137" s="339" t="s">
        <v>22</v>
      </c>
      <c r="M137" s="637"/>
      <c r="N137" s="637"/>
      <c r="O137" s="643"/>
      <c r="P137" s="39">
        <v>120.55025678650037</v>
      </c>
      <c r="Q137" s="11"/>
      <c r="R137" s="111"/>
      <c r="S137" s="111"/>
      <c r="T137" s="11">
        <v>120.55025678650037</v>
      </c>
      <c r="U137" s="9">
        <v>42723.35309561024</v>
      </c>
      <c r="V137" s="339" t="s">
        <v>22</v>
      </c>
      <c r="W137" s="39">
        <v>49.787234042553195</v>
      </c>
      <c r="X137" s="39">
        <v>49.787234042553195</v>
      </c>
      <c r="Y137" s="54"/>
      <c r="Z137" s="11">
        <v>7.9431401320616288</v>
      </c>
      <c r="AA137" s="54">
        <v>2815.0773998339373</v>
      </c>
      <c r="AB137" s="111"/>
      <c r="AC137" s="111"/>
      <c r="AD137" s="11">
        <v>21.01320616287601</v>
      </c>
      <c r="AE137" s="9">
        <v>7446.0194818645396</v>
      </c>
      <c r="AF137" s="656"/>
      <c r="AG137" s="657"/>
      <c r="AH137" s="11">
        <v>241.10051357300074</v>
      </c>
      <c r="AI137" s="9">
        <v>85447</v>
      </c>
      <c r="AJ137" s="118">
        <f t="shared" si="34"/>
        <v>85447</v>
      </c>
      <c r="AK137" s="725"/>
      <c r="AL137" s="659"/>
    </row>
    <row r="138" spans="1:41" s="72" customFormat="1" ht="15" customHeight="1" thickBot="1">
      <c r="A138" s="663"/>
      <c r="B138" s="593"/>
      <c r="C138" s="641"/>
      <c r="D138" s="332" t="s">
        <v>114</v>
      </c>
      <c r="E138" s="300" t="s">
        <v>54</v>
      </c>
      <c r="F138" s="51" t="s">
        <v>54</v>
      </c>
      <c r="G138" s="336">
        <v>1459040</v>
      </c>
      <c r="H138" s="333">
        <f t="shared" si="33"/>
        <v>4281.8488628026416</v>
      </c>
      <c r="I138" s="300" t="s">
        <v>54</v>
      </c>
      <c r="J138" s="300" t="s">
        <v>54</v>
      </c>
      <c r="K138" s="338" t="s">
        <v>22</v>
      </c>
      <c r="L138" s="338" t="s">
        <v>22</v>
      </c>
      <c r="M138" s="638"/>
      <c r="N138" s="637"/>
      <c r="O138" s="643"/>
      <c r="P138" s="79">
        <v>119.98966984592809</v>
      </c>
      <c r="Q138" s="256"/>
      <c r="R138" s="310"/>
      <c r="S138" s="310"/>
      <c r="T138" s="15">
        <v>119.98966984592809</v>
      </c>
      <c r="U138" s="42">
        <v>42524.887083718582</v>
      </c>
      <c r="V138" s="338" t="s">
        <v>22</v>
      </c>
      <c r="W138" s="79">
        <v>55.664035216434335</v>
      </c>
      <c r="X138" s="79">
        <v>55.664035216434335</v>
      </c>
      <c r="Y138" s="311"/>
      <c r="Z138" s="15">
        <v>8.0039442406456338</v>
      </c>
      <c r="AA138" s="311">
        <v>2836.6265943648259</v>
      </c>
      <c r="AB138" s="310"/>
      <c r="AC138" s="310"/>
      <c r="AD138" s="15">
        <v>19.297690388848132</v>
      </c>
      <c r="AE138" s="42">
        <v>6839.9893384096176</v>
      </c>
      <c r="AF138" s="656"/>
      <c r="AG138" s="657"/>
      <c r="AH138" s="15">
        <v>239.97933969185618</v>
      </c>
      <c r="AI138" s="42">
        <v>85050</v>
      </c>
      <c r="AJ138" s="314">
        <f t="shared" si="34"/>
        <v>85050</v>
      </c>
      <c r="AK138" s="725"/>
      <c r="AL138" s="660"/>
    </row>
    <row r="139" spans="1:41" s="72" customFormat="1" ht="15" customHeight="1">
      <c r="A139" s="684" t="s">
        <v>163</v>
      </c>
      <c r="B139" s="594" t="s">
        <v>22</v>
      </c>
      <c r="C139" s="639">
        <v>36108</v>
      </c>
      <c r="D139" s="155" t="s">
        <v>394</v>
      </c>
      <c r="E139" s="155" t="s">
        <v>166</v>
      </c>
      <c r="F139" s="325" t="s">
        <v>54</v>
      </c>
      <c r="G139" s="334"/>
      <c r="H139" s="302"/>
      <c r="I139" s="123"/>
      <c r="J139" s="123"/>
      <c r="K139" s="123"/>
      <c r="L139" s="123"/>
      <c r="M139" s="637"/>
      <c r="N139" s="637"/>
      <c r="O139" s="643"/>
      <c r="P139" s="40">
        <v>65.931034482758619</v>
      </c>
      <c r="Q139" s="312">
        <v>30.44</v>
      </c>
      <c r="R139" s="307"/>
      <c r="S139" s="307"/>
      <c r="T139" s="8">
        <v>35.492296404988998</v>
      </c>
      <c r="U139" s="308">
        <v>883.12047846916312</v>
      </c>
      <c r="V139" s="123"/>
      <c r="W139" s="40"/>
      <c r="X139" s="40"/>
      <c r="Y139" s="309"/>
      <c r="Z139" s="8">
        <v>7.776962582538518</v>
      </c>
      <c r="AA139" s="309">
        <v>193.50663700539783</v>
      </c>
      <c r="AB139" s="307"/>
      <c r="AC139" s="307"/>
      <c r="AD139" s="8">
        <v>9.2390315480557597</v>
      </c>
      <c r="AE139" s="308">
        <v>229.88588476241259</v>
      </c>
      <c r="AF139" s="656"/>
      <c r="AG139" s="657"/>
      <c r="AH139" s="8">
        <v>70.984592809977997</v>
      </c>
      <c r="AI139" s="308">
        <v>1766.2409569383262</v>
      </c>
      <c r="AJ139" s="313">
        <f t="shared" si="34"/>
        <v>1766.2409569383262</v>
      </c>
      <c r="AK139" s="632"/>
      <c r="AL139" s="608">
        <f>AJ139+AJ140+AJ141+AJ142</f>
        <v>7541.25668279604</v>
      </c>
    </row>
    <row r="140" spans="1:41" s="72" customFormat="1" ht="15" customHeight="1">
      <c r="A140" s="685"/>
      <c r="B140" s="722"/>
      <c r="C140" s="640"/>
      <c r="D140" s="155" t="s">
        <v>393</v>
      </c>
      <c r="E140" s="188" t="s">
        <v>54</v>
      </c>
      <c r="F140" s="50" t="s">
        <v>54</v>
      </c>
      <c r="G140" s="335"/>
      <c r="H140" s="302"/>
      <c r="I140" s="108"/>
      <c r="J140" s="108"/>
      <c r="K140" s="108"/>
      <c r="L140" s="108"/>
      <c r="M140" s="637"/>
      <c r="N140" s="637"/>
      <c r="O140" s="643"/>
      <c r="P140" s="39">
        <v>22.010271460014675</v>
      </c>
      <c r="Q140" s="255"/>
      <c r="R140" s="111"/>
      <c r="S140" s="111"/>
      <c r="T140" s="11">
        <v>22.010271460014675</v>
      </c>
      <c r="U140" s="9">
        <v>547.6602934115034</v>
      </c>
      <c r="V140" s="108"/>
      <c r="W140" s="39"/>
      <c r="X140" s="39"/>
      <c r="Y140" s="54"/>
      <c r="Z140" s="11">
        <v>0.96845194424064562</v>
      </c>
      <c r="AA140" s="54">
        <v>24.097052910106129</v>
      </c>
      <c r="AB140" s="111"/>
      <c r="AC140" s="111"/>
      <c r="AD140" s="11">
        <v>6.6030814380044021</v>
      </c>
      <c r="AE140" s="9">
        <v>164.29808802345102</v>
      </c>
      <c r="AF140" s="656"/>
      <c r="AG140" s="657"/>
      <c r="AH140" s="11">
        <v>44.020542920029349</v>
      </c>
      <c r="AI140" s="9">
        <v>1095.3205868230068</v>
      </c>
      <c r="AJ140" s="118">
        <f t="shared" si="34"/>
        <v>1095.3205868230068</v>
      </c>
      <c r="AK140" s="632"/>
      <c r="AL140" s="615"/>
    </row>
    <row r="141" spans="1:41" s="72" customFormat="1" ht="15" customHeight="1">
      <c r="A141" s="685"/>
      <c r="B141" s="722"/>
      <c r="C141" s="640"/>
      <c r="D141" s="155" t="s">
        <v>392</v>
      </c>
      <c r="E141" s="188" t="s">
        <v>54</v>
      </c>
      <c r="F141" s="50" t="s">
        <v>54</v>
      </c>
      <c r="G141" s="335"/>
      <c r="H141" s="302"/>
      <c r="I141" s="108"/>
      <c r="J141" s="108"/>
      <c r="K141" s="108"/>
      <c r="L141" s="108"/>
      <c r="M141" s="637"/>
      <c r="N141" s="637"/>
      <c r="O141" s="643"/>
      <c r="P141" s="39">
        <v>39.618488628026412</v>
      </c>
      <c r="Q141" s="255"/>
      <c r="R141" s="111"/>
      <c r="S141" s="111"/>
      <c r="T141" s="11">
        <v>39.618488628026412</v>
      </c>
      <c r="U141" s="9">
        <v>985.78852814070478</v>
      </c>
      <c r="V141" s="108"/>
      <c r="W141" s="39"/>
      <c r="X141" s="39"/>
      <c r="Y141" s="54"/>
      <c r="Z141" s="11">
        <v>5.6639765223771095</v>
      </c>
      <c r="AA141" s="54">
        <v>140.93124883789335</v>
      </c>
      <c r="AB141" s="111"/>
      <c r="AC141" s="111"/>
      <c r="AD141" s="11">
        <v>10.476889214966985</v>
      </c>
      <c r="AE141" s="9">
        <v>260.68629966387499</v>
      </c>
      <c r="AF141" s="656"/>
      <c r="AG141" s="657"/>
      <c r="AH141" s="11">
        <v>79.236977256052825</v>
      </c>
      <c r="AI141" s="9">
        <v>1971.5770562814096</v>
      </c>
      <c r="AJ141" s="118">
        <f t="shared" si="34"/>
        <v>1971.5770562814096</v>
      </c>
      <c r="AK141" s="632"/>
      <c r="AL141" s="615"/>
    </row>
    <row r="142" spans="1:41" s="72" customFormat="1" ht="15.75" customHeight="1" thickBot="1">
      <c r="A142" s="686"/>
      <c r="B142" s="595"/>
      <c r="C142" s="641"/>
      <c r="D142" s="348" t="s">
        <v>136</v>
      </c>
      <c r="E142" s="189" t="s">
        <v>54</v>
      </c>
      <c r="F142" s="324" t="s">
        <v>54</v>
      </c>
      <c r="G142" s="336">
        <v>333333</v>
      </c>
      <c r="H142" s="333">
        <f t="shared" ref="H142" si="35">G142/340.75</f>
        <v>978.23330887747613</v>
      </c>
      <c r="I142" s="189" t="s">
        <v>54</v>
      </c>
      <c r="J142" s="189" t="s">
        <v>54</v>
      </c>
      <c r="K142" s="324" t="s">
        <v>54</v>
      </c>
      <c r="L142" s="324" t="s">
        <v>54</v>
      </c>
      <c r="M142" s="638"/>
      <c r="N142" s="638"/>
      <c r="O142" s="644"/>
      <c r="P142" s="63">
        <v>47.962802641232578</v>
      </c>
      <c r="Q142" s="256"/>
      <c r="R142" s="112"/>
      <c r="S142" s="112"/>
      <c r="T142" s="45">
        <v>47.962802641232578</v>
      </c>
      <c r="U142" s="114">
        <v>1354.0590413766486</v>
      </c>
      <c r="V142" s="324" t="s">
        <v>54</v>
      </c>
      <c r="W142" s="63">
        <v>12.72</v>
      </c>
      <c r="X142" s="63">
        <v>12.72</v>
      </c>
      <c r="Y142" s="115">
        <v>316</v>
      </c>
      <c r="Z142" s="45">
        <v>3.0344809977989726</v>
      </c>
      <c r="AA142" s="115">
        <v>75.504055305509141</v>
      </c>
      <c r="AB142" s="112"/>
      <c r="AC142" s="112"/>
      <c r="AD142" s="45">
        <v>10.573730887747615</v>
      </c>
      <c r="AE142" s="114">
        <v>311.29002314945114</v>
      </c>
      <c r="AF142" s="610"/>
      <c r="AG142" s="611"/>
      <c r="AH142" s="45">
        <v>95.925605282465156</v>
      </c>
      <c r="AI142" s="114">
        <v>2708.1180827532971</v>
      </c>
      <c r="AJ142" s="119">
        <f t="shared" si="34"/>
        <v>2708.1180827532971</v>
      </c>
      <c r="AK142" s="607"/>
      <c r="AL142" s="609"/>
    </row>
    <row r="143" spans="1:41" s="72" customFormat="1">
      <c r="A143" s="65"/>
      <c r="B143" s="65"/>
      <c r="C143" s="66"/>
      <c r="D143" s="67"/>
      <c r="E143" s="67"/>
      <c r="F143" s="67"/>
      <c r="G143" s="68"/>
      <c r="H143" s="68"/>
      <c r="I143" s="68"/>
      <c r="J143" s="68"/>
      <c r="K143" s="68"/>
      <c r="L143" s="68"/>
      <c r="M143" s="69"/>
      <c r="N143" s="69"/>
      <c r="O143" s="67"/>
      <c r="P143" s="70"/>
      <c r="Q143" s="71"/>
      <c r="R143" s="70"/>
      <c r="S143" s="70"/>
      <c r="T143" s="70"/>
      <c r="U143" s="70"/>
      <c r="V143" s="70"/>
      <c r="W143" s="70"/>
      <c r="X143" s="70"/>
      <c r="Y143" s="71"/>
      <c r="Z143" s="71"/>
      <c r="AA143" s="71"/>
      <c r="AB143" s="71"/>
      <c r="AC143" s="71"/>
      <c r="AD143" s="71"/>
      <c r="AE143" s="71"/>
      <c r="AF143" s="71"/>
      <c r="AG143" s="71"/>
      <c r="AH143" s="71"/>
      <c r="AI143" s="71"/>
      <c r="AJ143" s="71"/>
      <c r="AK143" s="71"/>
    </row>
    <row r="144" spans="1:41" s="235" customFormat="1">
      <c r="A144" s="228"/>
      <c r="B144" s="228"/>
      <c r="C144" s="229"/>
      <c r="D144" s="230"/>
      <c r="E144" s="230"/>
      <c r="F144" s="230"/>
      <c r="G144" s="231"/>
      <c r="H144" s="231"/>
      <c r="I144" s="231"/>
      <c r="J144" s="231"/>
      <c r="K144" s="231"/>
      <c r="L144" s="231"/>
      <c r="M144" s="232"/>
      <c r="N144" s="232"/>
      <c r="O144" s="230"/>
      <c r="P144" s="233"/>
      <c r="Q144" s="234"/>
      <c r="R144" s="233"/>
      <c r="S144" s="233"/>
      <c r="T144" s="233"/>
      <c r="U144" s="233"/>
      <c r="V144" s="233"/>
      <c r="W144" s="233"/>
      <c r="X144" s="233"/>
      <c r="Y144" s="234"/>
      <c r="Z144" s="234"/>
      <c r="AA144" s="234"/>
      <c r="AB144" s="234"/>
      <c r="AC144" s="234"/>
      <c r="AD144" s="234"/>
      <c r="AE144" s="234"/>
      <c r="AF144" s="234"/>
      <c r="AG144" s="234"/>
      <c r="AH144" s="234"/>
      <c r="AI144" s="234"/>
      <c r="AJ144" s="234"/>
      <c r="AK144" s="234"/>
    </row>
    <row r="145" spans="1:39" s="72" customFormat="1" ht="13.5" thickBot="1">
      <c r="A145" s="65"/>
      <c r="B145" s="91"/>
      <c r="C145" s="92"/>
      <c r="D145" s="93"/>
      <c r="E145" s="93"/>
      <c r="F145" s="93"/>
      <c r="G145" s="94"/>
      <c r="H145" s="94"/>
      <c r="I145" s="94"/>
      <c r="J145" s="94"/>
      <c r="K145" s="94"/>
      <c r="L145" s="94"/>
      <c r="M145" s="95"/>
      <c r="N145" s="95"/>
      <c r="O145" s="93"/>
      <c r="P145" s="96"/>
      <c r="Q145" s="96"/>
      <c r="R145" s="96"/>
      <c r="S145" s="96"/>
      <c r="T145" s="96"/>
      <c r="U145" s="96"/>
      <c r="V145" s="96"/>
      <c r="W145" s="96"/>
      <c r="X145" s="96"/>
      <c r="Y145" s="96"/>
      <c r="Z145" s="96"/>
      <c r="AA145" s="96"/>
      <c r="AB145" s="96"/>
      <c r="AC145" s="96"/>
      <c r="AD145" s="96"/>
      <c r="AE145" s="96"/>
      <c r="AF145" s="96"/>
      <c r="AG145" s="96"/>
      <c r="AH145" s="96"/>
      <c r="AI145" s="96"/>
      <c r="AJ145" s="96"/>
      <c r="AK145" s="96"/>
    </row>
    <row r="146" spans="1:39" s="72" customFormat="1" ht="15" customHeight="1">
      <c r="A146" s="661" t="s">
        <v>68</v>
      </c>
      <c r="B146" s="592" t="s">
        <v>22</v>
      </c>
      <c r="C146" s="141">
        <v>36159</v>
      </c>
      <c r="D146" s="122" t="s">
        <v>69</v>
      </c>
      <c r="E146" s="122" t="s">
        <v>69</v>
      </c>
      <c r="F146" s="139" t="s">
        <v>71</v>
      </c>
      <c r="G146" s="142">
        <v>0</v>
      </c>
      <c r="H146" s="142">
        <v>0</v>
      </c>
      <c r="I146" s="142">
        <v>0</v>
      </c>
      <c r="J146" s="142">
        <v>0</v>
      </c>
      <c r="K146" s="142">
        <v>0</v>
      </c>
      <c r="L146" s="142">
        <v>0</v>
      </c>
      <c r="M146" s="636"/>
      <c r="N146" s="636" t="s">
        <v>16</v>
      </c>
      <c r="O146" s="642" t="s">
        <v>68</v>
      </c>
      <c r="P146" s="62">
        <v>132.35509904622157</v>
      </c>
      <c r="Q146" s="36">
        <v>24.792369772560527</v>
      </c>
      <c r="R146" s="44"/>
      <c r="S146" s="44"/>
      <c r="T146" s="36">
        <v>107.56272927366105</v>
      </c>
      <c r="U146" s="126">
        <v>2580</v>
      </c>
      <c r="V146" s="139"/>
      <c r="W146" s="36"/>
      <c r="X146" s="36"/>
      <c r="Y146" s="126"/>
      <c r="Z146" s="36">
        <v>9.173881144534116</v>
      </c>
      <c r="AA146" s="126">
        <v>220</v>
      </c>
      <c r="AB146" s="127"/>
      <c r="AC146" s="127"/>
      <c r="AD146" s="36">
        <v>31.256346294937639</v>
      </c>
      <c r="AE146" s="126">
        <v>750</v>
      </c>
      <c r="AF146" s="654" t="s">
        <v>42</v>
      </c>
      <c r="AG146" s="655"/>
      <c r="AH146" s="36">
        <v>215.1254585473221</v>
      </c>
      <c r="AI146" s="126">
        <v>5161</v>
      </c>
      <c r="AJ146" s="129">
        <f t="shared" ref="AJ146:AJ149" si="36">AI146</f>
        <v>5161</v>
      </c>
      <c r="AK146" s="687">
        <v>45847</v>
      </c>
      <c r="AL146" s="691">
        <f>AJ146+AJ147</f>
        <v>153371</v>
      </c>
    </row>
    <row r="147" spans="1:39" s="72" customFormat="1" ht="15.75" customHeight="1" thickBot="1">
      <c r="A147" s="662"/>
      <c r="B147" s="593"/>
      <c r="C147" s="124"/>
      <c r="D147" s="125" t="s">
        <v>70</v>
      </c>
      <c r="E147" s="140"/>
      <c r="F147" s="51" t="s">
        <v>54</v>
      </c>
      <c r="G147" s="147">
        <v>41894503.740000002</v>
      </c>
      <c r="H147" s="97">
        <f>G147/340.75</f>
        <v>122947.92000000001</v>
      </c>
      <c r="I147" s="43"/>
      <c r="J147" s="97"/>
      <c r="K147" s="43"/>
      <c r="L147" s="97"/>
      <c r="M147" s="637"/>
      <c r="N147" s="637"/>
      <c r="O147" s="643"/>
      <c r="P147" s="79">
        <v>3088.8410858400589</v>
      </c>
      <c r="Q147" s="15"/>
      <c r="R147" s="46"/>
      <c r="S147" s="46"/>
      <c r="T147" s="15">
        <v>3088.8410858400589</v>
      </c>
      <c r="U147" s="42">
        <v>74105</v>
      </c>
      <c r="V147" s="50" t="s">
        <v>54</v>
      </c>
      <c r="W147" s="15">
        <v>1598.3229699192957</v>
      </c>
      <c r="X147" s="15">
        <v>1598.3229699192957</v>
      </c>
      <c r="Y147" s="42">
        <v>38346</v>
      </c>
      <c r="Z147" s="15">
        <v>222.57991841526049</v>
      </c>
      <c r="AA147" s="42">
        <v>5340</v>
      </c>
      <c r="AB147" s="128"/>
      <c r="AC147" s="128"/>
      <c r="AD147" s="15">
        <v>447.1554347762289</v>
      </c>
      <c r="AE147" s="42">
        <v>10728</v>
      </c>
      <c r="AF147" s="656"/>
      <c r="AG147" s="657"/>
      <c r="AH147" s="15">
        <v>6177.6821716801178</v>
      </c>
      <c r="AI147" s="42">
        <v>148210</v>
      </c>
      <c r="AJ147" s="130">
        <f t="shared" si="36"/>
        <v>148210</v>
      </c>
      <c r="AK147" s="688"/>
      <c r="AL147" s="692"/>
    </row>
    <row r="148" spans="1:39" s="72" customFormat="1" ht="15" customHeight="1">
      <c r="A148" s="662"/>
      <c r="B148" s="594" t="s">
        <v>22</v>
      </c>
      <c r="C148" s="143">
        <v>37294</v>
      </c>
      <c r="D148" s="122" t="s">
        <v>72</v>
      </c>
      <c r="E148" s="122" t="s">
        <v>73</v>
      </c>
      <c r="F148" s="145" t="s">
        <v>71</v>
      </c>
      <c r="G148" s="152"/>
      <c r="H148" s="144">
        <v>0</v>
      </c>
      <c r="I148" s="152"/>
      <c r="J148" s="144">
        <v>0</v>
      </c>
      <c r="K148" s="152"/>
      <c r="L148" s="144">
        <v>0</v>
      </c>
      <c r="M148" s="637"/>
      <c r="N148" s="637"/>
      <c r="O148" s="643"/>
      <c r="P148" s="62">
        <v>81.34</v>
      </c>
      <c r="Q148" s="36">
        <v>21.12</v>
      </c>
      <c r="R148" s="44"/>
      <c r="S148" s="44"/>
      <c r="T148" s="36">
        <v>60.22</v>
      </c>
      <c r="U148" s="126">
        <v>868</v>
      </c>
      <c r="V148" s="139"/>
      <c r="W148" s="36"/>
      <c r="X148" s="36"/>
      <c r="Y148" s="126"/>
      <c r="Z148" s="36">
        <v>9.5</v>
      </c>
      <c r="AA148" s="126">
        <v>137</v>
      </c>
      <c r="AB148" s="127"/>
      <c r="AC148" s="127"/>
      <c r="AD148" s="36">
        <v>22.304319999999997</v>
      </c>
      <c r="AE148" s="126">
        <v>322</v>
      </c>
      <c r="AF148" s="656"/>
      <c r="AG148" s="657"/>
      <c r="AH148" s="36">
        <v>120.44</v>
      </c>
      <c r="AI148" s="126">
        <v>1737</v>
      </c>
      <c r="AJ148" s="129">
        <f t="shared" si="36"/>
        <v>1737</v>
      </c>
      <c r="AK148" s="687">
        <v>45848</v>
      </c>
      <c r="AL148" s="691">
        <f>AJ148+AJ149</f>
        <v>4274</v>
      </c>
      <c r="AM148" s="645">
        <f>AJ146+AL148+AL150</f>
        <v>852655.78050040989</v>
      </c>
    </row>
    <row r="149" spans="1:39" s="72" customFormat="1" ht="15.75" customHeight="1" thickBot="1">
      <c r="A149" s="662"/>
      <c r="B149" s="595"/>
      <c r="C149" s="124"/>
      <c r="D149" s="125" t="s">
        <v>74</v>
      </c>
      <c r="E149" s="146"/>
      <c r="F149" s="51" t="s">
        <v>54</v>
      </c>
      <c r="G149" s="153"/>
      <c r="H149" s="97">
        <v>2345.46</v>
      </c>
      <c r="I149" s="153"/>
      <c r="J149" s="97"/>
      <c r="K149" s="153"/>
      <c r="L149" s="97"/>
      <c r="M149" s="637"/>
      <c r="N149" s="637"/>
      <c r="O149" s="643"/>
      <c r="P149" s="79">
        <v>87.959780000000009</v>
      </c>
      <c r="Q149" s="15">
        <v>0</v>
      </c>
      <c r="R149" s="46"/>
      <c r="S149" s="46"/>
      <c r="T149" s="15">
        <v>87.959780000000009</v>
      </c>
      <c r="U149" s="42">
        <v>1268</v>
      </c>
      <c r="V149" s="50" t="s">
        <v>54</v>
      </c>
      <c r="W149" s="15">
        <v>30.49</v>
      </c>
      <c r="X149" s="15">
        <v>30.49</v>
      </c>
      <c r="Y149" s="42">
        <v>440</v>
      </c>
      <c r="Z149" s="15">
        <v>6.1091199999999999</v>
      </c>
      <c r="AA149" s="42">
        <v>88</v>
      </c>
      <c r="AB149" s="128"/>
      <c r="AC149" s="128"/>
      <c r="AD149" s="15">
        <v>22.99</v>
      </c>
      <c r="AE149" s="42">
        <v>332</v>
      </c>
      <c r="AF149" s="656"/>
      <c r="AG149" s="657"/>
      <c r="AH149" s="15">
        <v>175.91956000000002</v>
      </c>
      <c r="AI149" s="42">
        <v>2537</v>
      </c>
      <c r="AJ149" s="130">
        <f t="shared" si="36"/>
        <v>2537</v>
      </c>
      <c r="AK149" s="688"/>
      <c r="AL149" s="692"/>
      <c r="AM149" s="646"/>
    </row>
    <row r="150" spans="1:39" s="72" customFormat="1" ht="15" customHeight="1">
      <c r="A150" s="662"/>
      <c r="B150" s="592" t="s">
        <v>22</v>
      </c>
      <c r="C150" s="148">
        <v>37958</v>
      </c>
      <c r="D150" s="122" t="s">
        <v>75</v>
      </c>
      <c r="E150" s="122" t="s">
        <v>73</v>
      </c>
      <c r="F150" s="150" t="s">
        <v>71</v>
      </c>
      <c r="G150" s="152"/>
      <c r="H150" s="149">
        <v>0</v>
      </c>
      <c r="I150" s="152"/>
      <c r="J150" s="149">
        <v>0</v>
      </c>
      <c r="K150" s="152"/>
      <c r="L150" s="149">
        <v>0</v>
      </c>
      <c r="M150" s="637"/>
      <c r="N150" s="637"/>
      <c r="O150" s="643"/>
      <c r="P150" s="110">
        <v>75.460000000000008</v>
      </c>
      <c r="Q150" s="73">
        <v>33.46</v>
      </c>
      <c r="R150" s="158"/>
      <c r="S150" s="158"/>
      <c r="T150" s="73">
        <v>42.000000000000007</v>
      </c>
      <c r="U150" s="113">
        <v>499.00400203843719</v>
      </c>
      <c r="V150" s="150"/>
      <c r="W150" s="73">
        <v>0</v>
      </c>
      <c r="X150" s="73"/>
      <c r="Y150" s="113"/>
      <c r="Z150" s="73">
        <v>11.5198</v>
      </c>
      <c r="AA150" s="113">
        <v>136.86729292100932</v>
      </c>
      <c r="AB150" s="159"/>
      <c r="AC150" s="159"/>
      <c r="AD150" s="73">
        <v>13.432</v>
      </c>
      <c r="AE150" s="113">
        <v>159.58623227095933</v>
      </c>
      <c r="AF150" s="656"/>
      <c r="AG150" s="657"/>
      <c r="AH150" s="73">
        <v>84.000000000000014</v>
      </c>
      <c r="AI150" s="113">
        <v>998.00800407687439</v>
      </c>
      <c r="AJ150" s="160">
        <f t="shared" ref="AJ150:AJ155" si="37">AI150</f>
        <v>998.00800407687439</v>
      </c>
      <c r="AK150" s="687">
        <v>45851</v>
      </c>
      <c r="AL150" s="728">
        <f>AJ150+AJ151+AJ152+AJ153+AJ154+AJ155</f>
        <v>843220.78050040989</v>
      </c>
      <c r="AM150" s="646"/>
    </row>
    <row r="151" spans="1:39" s="72" customFormat="1" ht="15" customHeight="1">
      <c r="A151" s="662"/>
      <c r="B151" s="721"/>
      <c r="C151" s="154"/>
      <c r="D151" s="155" t="s">
        <v>76</v>
      </c>
      <c r="E151" s="10"/>
      <c r="F151" s="50" t="s">
        <v>54</v>
      </c>
      <c r="G151" s="156"/>
      <c r="H151" s="57">
        <v>526651.71</v>
      </c>
      <c r="I151" s="156"/>
      <c r="J151" s="10">
        <v>0</v>
      </c>
      <c r="K151" s="156"/>
      <c r="L151" s="10">
        <v>0</v>
      </c>
      <c r="M151" s="637"/>
      <c r="N151" s="637"/>
      <c r="O151" s="643"/>
      <c r="P151" s="39">
        <v>13191.558709999999</v>
      </c>
      <c r="Q151" s="11">
        <v>0</v>
      </c>
      <c r="R151" s="28"/>
      <c r="S151" s="28"/>
      <c r="T151" s="11">
        <v>13191.558709999999</v>
      </c>
      <c r="U151" s="9">
        <v>156729.53784321444</v>
      </c>
      <c r="V151" s="50" t="s">
        <v>54</v>
      </c>
      <c r="W151" s="11">
        <v>6846.4722300000003</v>
      </c>
      <c r="X151" s="11">
        <f>W151</f>
        <v>6846.4722300000003</v>
      </c>
      <c r="Y151" s="9">
        <v>81343.262919405272</v>
      </c>
      <c r="Z151" s="11">
        <v>949.29677199999981</v>
      </c>
      <c r="AA151" s="9">
        <v>11278.640198813579</v>
      </c>
      <c r="AB151" s="84"/>
      <c r="AC151" s="84"/>
      <c r="AD151" s="11">
        <v>2538.034592</v>
      </c>
      <c r="AE151" s="9">
        <v>30154.509969523624</v>
      </c>
      <c r="AF151" s="656"/>
      <c r="AG151" s="657"/>
      <c r="AH151" s="11">
        <v>26383.117419999999</v>
      </c>
      <c r="AI151" s="9">
        <v>313459.07568642887</v>
      </c>
      <c r="AJ151" s="88">
        <f t="shared" si="37"/>
        <v>313459.07568642887</v>
      </c>
      <c r="AK151" s="731"/>
      <c r="AL151" s="729"/>
      <c r="AM151" s="646"/>
    </row>
    <row r="152" spans="1:39" s="72" customFormat="1" ht="15" customHeight="1">
      <c r="A152" s="662"/>
      <c r="B152" s="721"/>
      <c r="C152" s="60"/>
      <c r="D152" s="155" t="s">
        <v>77</v>
      </c>
      <c r="E152" s="155"/>
      <c r="F152" s="50" t="s">
        <v>54</v>
      </c>
      <c r="G152" s="157"/>
      <c r="H152" s="10">
        <v>0</v>
      </c>
      <c r="I152" s="157"/>
      <c r="J152" s="10">
        <v>0</v>
      </c>
      <c r="K152" s="157"/>
      <c r="L152" s="10">
        <v>0</v>
      </c>
      <c r="M152" s="637"/>
      <c r="N152" s="637"/>
      <c r="O152" s="643"/>
      <c r="P152" s="39">
        <v>23.58</v>
      </c>
      <c r="Q152" s="11">
        <v>0</v>
      </c>
      <c r="R152" s="28"/>
      <c r="S152" s="28"/>
      <c r="T152" s="11">
        <v>23.58</v>
      </c>
      <c r="U152" s="9">
        <v>280.15510400158007</v>
      </c>
      <c r="V152" s="10"/>
      <c r="W152" s="11">
        <v>0</v>
      </c>
      <c r="X152" s="11">
        <f t="shared" ref="X152:X155" si="38">W152</f>
        <v>0</v>
      </c>
      <c r="Y152" s="9"/>
      <c r="Z152" s="11">
        <v>0.96800000000000008</v>
      </c>
      <c r="AA152" s="9">
        <v>11.50085414221922</v>
      </c>
      <c r="AB152" s="84"/>
      <c r="AC152" s="84"/>
      <c r="AD152" s="11">
        <v>9.4320000000000004</v>
      </c>
      <c r="AE152" s="9">
        <v>112.06204160063207</v>
      </c>
      <c r="AF152" s="656"/>
      <c r="AG152" s="657"/>
      <c r="AH152" s="11">
        <v>47.16</v>
      </c>
      <c r="AI152" s="9">
        <v>560.31020800316014</v>
      </c>
      <c r="AJ152" s="88">
        <f t="shared" si="37"/>
        <v>560.31020800316014</v>
      </c>
      <c r="AK152" s="731"/>
      <c r="AL152" s="729"/>
      <c r="AM152" s="646"/>
    </row>
    <row r="153" spans="1:39" s="72" customFormat="1" ht="15" customHeight="1">
      <c r="A153" s="662"/>
      <c r="B153" s="721"/>
      <c r="C153" s="154"/>
      <c r="D153" s="155" t="s">
        <v>78</v>
      </c>
      <c r="E153" s="10"/>
      <c r="F153" s="50" t="s">
        <v>54</v>
      </c>
      <c r="G153" s="156"/>
      <c r="H153" s="10">
        <v>0</v>
      </c>
      <c r="I153" s="156"/>
      <c r="J153" s="10">
        <v>0</v>
      </c>
      <c r="K153" s="156"/>
      <c r="L153" s="10">
        <v>0</v>
      </c>
      <c r="M153" s="637"/>
      <c r="N153" s="637"/>
      <c r="O153" s="643"/>
      <c r="P153" s="39">
        <v>23.58</v>
      </c>
      <c r="Q153" s="11">
        <v>0</v>
      </c>
      <c r="R153" s="28"/>
      <c r="S153" s="28"/>
      <c r="T153" s="11">
        <v>23.58</v>
      </c>
      <c r="U153" s="9">
        <v>280.15510400158007</v>
      </c>
      <c r="V153" s="10"/>
      <c r="W153" s="11">
        <v>0</v>
      </c>
      <c r="X153" s="11">
        <f t="shared" si="38"/>
        <v>0</v>
      </c>
      <c r="Y153" s="9"/>
      <c r="Z153" s="11">
        <v>0.96800000000000008</v>
      </c>
      <c r="AA153" s="9">
        <v>11.50085414221922</v>
      </c>
      <c r="AB153" s="84"/>
      <c r="AC153" s="84"/>
      <c r="AD153" s="11">
        <v>9.4320000000000004</v>
      </c>
      <c r="AE153" s="9">
        <v>112.06204160063207</v>
      </c>
      <c r="AF153" s="656"/>
      <c r="AG153" s="657"/>
      <c r="AH153" s="11">
        <v>47.16</v>
      </c>
      <c r="AI153" s="9">
        <v>560.31020800316014</v>
      </c>
      <c r="AJ153" s="88">
        <f t="shared" si="37"/>
        <v>560.31020800316014</v>
      </c>
      <c r="AK153" s="731"/>
      <c r="AL153" s="729"/>
      <c r="AM153" s="646"/>
    </row>
    <row r="154" spans="1:39" s="72" customFormat="1" ht="15" customHeight="1">
      <c r="A154" s="662"/>
      <c r="B154" s="721"/>
      <c r="C154" s="148"/>
      <c r="D154" s="122" t="s">
        <v>79</v>
      </c>
      <c r="E154" s="122"/>
      <c r="F154" s="50" t="s">
        <v>54</v>
      </c>
      <c r="G154" s="152"/>
      <c r="H154" s="149">
        <v>0</v>
      </c>
      <c r="I154" s="152"/>
      <c r="J154" s="149">
        <v>0</v>
      </c>
      <c r="K154" s="152"/>
      <c r="L154" s="149">
        <v>0</v>
      </c>
      <c r="M154" s="637"/>
      <c r="N154" s="637"/>
      <c r="O154" s="643"/>
      <c r="P154" s="39">
        <v>23.58</v>
      </c>
      <c r="Q154" s="11">
        <v>0</v>
      </c>
      <c r="R154" s="28"/>
      <c r="S154" s="28"/>
      <c r="T154" s="11">
        <v>23.58</v>
      </c>
      <c r="U154" s="9">
        <v>280.15510400158007</v>
      </c>
      <c r="V154" s="10"/>
      <c r="W154" s="11">
        <v>0</v>
      </c>
      <c r="X154" s="11">
        <f t="shared" si="38"/>
        <v>0</v>
      </c>
      <c r="Y154" s="9"/>
      <c r="Z154" s="11">
        <v>0.96800000000000008</v>
      </c>
      <c r="AA154" s="9">
        <v>11.50085414221922</v>
      </c>
      <c r="AB154" s="84"/>
      <c r="AC154" s="84"/>
      <c r="AD154" s="11">
        <v>9.4320000000000004</v>
      </c>
      <c r="AE154" s="9">
        <v>112.06204160063207</v>
      </c>
      <c r="AF154" s="656"/>
      <c r="AG154" s="657"/>
      <c r="AH154" s="11">
        <v>47.16</v>
      </c>
      <c r="AI154" s="9">
        <v>560.31020800316014</v>
      </c>
      <c r="AJ154" s="88">
        <f t="shared" si="37"/>
        <v>560.31020800316014</v>
      </c>
      <c r="AK154" s="731"/>
      <c r="AL154" s="729"/>
      <c r="AM154" s="646"/>
    </row>
    <row r="155" spans="1:39" s="72" customFormat="1" ht="15.75" customHeight="1" thickBot="1">
      <c r="A155" s="663"/>
      <c r="B155" s="593"/>
      <c r="C155" s="124"/>
      <c r="D155" s="125" t="s">
        <v>80</v>
      </c>
      <c r="E155" s="151"/>
      <c r="F155" s="51" t="s">
        <v>54</v>
      </c>
      <c r="G155" s="153"/>
      <c r="H155" s="97">
        <v>886255.84</v>
      </c>
      <c r="I155" s="153"/>
      <c r="J155" s="151">
        <v>0</v>
      </c>
      <c r="K155" s="153"/>
      <c r="L155" s="151">
        <v>0</v>
      </c>
      <c r="M155" s="638"/>
      <c r="N155" s="638"/>
      <c r="O155" s="644"/>
      <c r="P155" s="79">
        <v>22181.661960000001</v>
      </c>
      <c r="Q155" s="15">
        <v>0</v>
      </c>
      <c r="R155" s="46"/>
      <c r="S155" s="46"/>
      <c r="T155" s="15">
        <v>22181.661960000001</v>
      </c>
      <c r="U155" s="42">
        <v>263541.38309294736</v>
      </c>
      <c r="V155" s="51" t="s">
        <v>54</v>
      </c>
      <c r="W155" s="15">
        <v>11521.325920000001</v>
      </c>
      <c r="X155" s="15">
        <f t="shared" si="38"/>
        <v>11521.325920000001</v>
      </c>
      <c r="Y155" s="42">
        <v>136885.47092394065</v>
      </c>
      <c r="Z155" s="15">
        <v>1596.5842059999998</v>
      </c>
      <c r="AA155" s="42">
        <v>18969.0930567943</v>
      </c>
      <c r="AB155" s="128"/>
      <c r="AC155" s="128"/>
      <c r="AD155" s="15">
        <v>4264.1344159999999</v>
      </c>
      <c r="AE155" s="42">
        <v>50662.384257472317</v>
      </c>
      <c r="AF155" s="610"/>
      <c r="AG155" s="611"/>
      <c r="AH155" s="45">
        <v>44363.323920000003</v>
      </c>
      <c r="AI155" s="114">
        <v>527082.76618589472</v>
      </c>
      <c r="AJ155" s="161">
        <f t="shared" si="37"/>
        <v>527082.76618589472</v>
      </c>
      <c r="AK155" s="688"/>
      <c r="AL155" s="730"/>
      <c r="AM155" s="647"/>
    </row>
    <row r="156" spans="1:39" s="72" customFormat="1">
      <c r="A156" s="65"/>
      <c r="B156" s="65"/>
      <c r="C156" s="66"/>
      <c r="D156" s="67"/>
      <c r="E156" s="67"/>
      <c r="F156" s="67"/>
      <c r="G156" s="68"/>
      <c r="H156" s="68"/>
      <c r="I156" s="68"/>
      <c r="J156" s="68"/>
      <c r="K156" s="68"/>
      <c r="L156" s="68"/>
      <c r="M156" s="69"/>
      <c r="N156" s="69"/>
      <c r="O156" s="67"/>
      <c r="P156" s="70"/>
      <c r="Q156" s="71"/>
      <c r="R156" s="70"/>
      <c r="S156" s="70"/>
      <c r="T156" s="70"/>
      <c r="U156" s="70"/>
      <c r="V156" s="70"/>
      <c r="W156" s="70"/>
      <c r="X156" s="70"/>
      <c r="Y156" s="71"/>
      <c r="Z156" s="71"/>
      <c r="AA156" s="71"/>
      <c r="AB156" s="71"/>
      <c r="AC156" s="71"/>
      <c r="AD156" s="71"/>
      <c r="AE156" s="71"/>
      <c r="AF156" s="71"/>
      <c r="AG156" s="71"/>
      <c r="AH156" s="71"/>
      <c r="AI156" s="71"/>
      <c r="AJ156" s="71"/>
      <c r="AK156" s="71"/>
    </row>
    <row r="157" spans="1:39" s="235" customFormat="1">
      <c r="A157" s="228"/>
      <c r="B157" s="228"/>
      <c r="C157" s="229"/>
      <c r="D157" s="230"/>
      <c r="E157" s="230"/>
      <c r="F157" s="230"/>
      <c r="G157" s="231"/>
      <c r="H157" s="231"/>
      <c r="I157" s="231"/>
      <c r="J157" s="231"/>
      <c r="K157" s="231"/>
      <c r="L157" s="231"/>
      <c r="M157" s="232"/>
      <c r="N157" s="232"/>
      <c r="O157" s="230"/>
      <c r="P157" s="233"/>
      <c r="Q157" s="234"/>
      <c r="R157" s="233"/>
      <c r="S157" s="233"/>
      <c r="T157" s="233"/>
      <c r="U157" s="233"/>
      <c r="V157" s="233"/>
      <c r="W157" s="233"/>
      <c r="X157" s="233"/>
      <c r="Y157" s="234"/>
      <c r="Z157" s="234"/>
      <c r="AA157" s="234"/>
      <c r="AB157" s="234"/>
      <c r="AC157" s="234"/>
      <c r="AD157" s="234"/>
      <c r="AE157" s="234"/>
      <c r="AF157" s="234"/>
      <c r="AG157" s="234"/>
      <c r="AH157" s="234"/>
      <c r="AI157" s="234"/>
      <c r="AJ157" s="234"/>
      <c r="AK157" s="234"/>
    </row>
    <row r="158" spans="1:39" s="72" customFormat="1" ht="13.5" thickBot="1">
      <c r="A158" s="65"/>
      <c r="B158" s="91"/>
      <c r="C158" s="92"/>
      <c r="D158" s="93"/>
      <c r="E158" s="93"/>
      <c r="F158" s="93"/>
      <c r="G158" s="94"/>
      <c r="H158" s="94"/>
      <c r="I158" s="94"/>
      <c r="J158" s="94"/>
      <c r="K158" s="94"/>
      <c r="L158" s="94"/>
      <c r="M158" s="95"/>
      <c r="N158" s="95"/>
      <c r="O158" s="93"/>
      <c r="P158" s="96"/>
      <c r="Q158" s="96"/>
      <c r="R158" s="96"/>
      <c r="S158" s="96"/>
      <c r="T158" s="96"/>
      <c r="U158" s="96"/>
      <c r="V158" s="96"/>
      <c r="W158" s="96"/>
      <c r="X158" s="96"/>
      <c r="Y158" s="96"/>
      <c r="Z158" s="96"/>
      <c r="AA158" s="96"/>
      <c r="AB158" s="96"/>
      <c r="AC158" s="96"/>
      <c r="AD158" s="96"/>
      <c r="AE158" s="96"/>
      <c r="AF158" s="96"/>
      <c r="AG158" s="96"/>
      <c r="AH158" s="96"/>
      <c r="AI158" s="96"/>
      <c r="AJ158" s="96"/>
      <c r="AK158" s="96"/>
    </row>
    <row r="159" spans="1:39" s="72" customFormat="1">
      <c r="A159" s="661" t="s">
        <v>81</v>
      </c>
      <c r="B159" s="592" t="s">
        <v>22</v>
      </c>
      <c r="C159" s="162">
        <v>37389</v>
      </c>
      <c r="D159" s="122" t="s">
        <v>82</v>
      </c>
      <c r="E159" s="16" t="s">
        <v>87</v>
      </c>
      <c r="F159" s="163" t="s">
        <v>87</v>
      </c>
      <c r="G159" s="165"/>
      <c r="H159" s="163">
        <v>0</v>
      </c>
      <c r="I159" s="165"/>
      <c r="J159" s="163">
        <v>0</v>
      </c>
      <c r="K159" s="165"/>
      <c r="L159" s="163">
        <v>0</v>
      </c>
      <c r="M159" s="636"/>
      <c r="N159" s="636" t="s">
        <v>16</v>
      </c>
      <c r="O159" s="642" t="s">
        <v>81</v>
      </c>
      <c r="P159" s="62">
        <v>166.93</v>
      </c>
      <c r="Q159" s="36">
        <v>105.07</v>
      </c>
      <c r="R159" s="44"/>
      <c r="S159" s="44"/>
      <c r="T159" s="61"/>
      <c r="U159" s="74"/>
      <c r="V159" s="36"/>
      <c r="W159" s="36"/>
      <c r="X159" s="36"/>
      <c r="Y159" s="126"/>
      <c r="Z159" s="36">
        <v>18.4177</v>
      </c>
      <c r="AA159" s="126">
        <v>258</v>
      </c>
      <c r="AB159" s="127"/>
      <c r="AC159" s="127"/>
      <c r="AD159" s="36">
        <v>24.400000000000006</v>
      </c>
      <c r="AE159" s="126">
        <v>342</v>
      </c>
      <c r="AF159" s="36">
        <v>19.042300000000012</v>
      </c>
      <c r="AG159" s="126">
        <v>135</v>
      </c>
      <c r="AH159" s="36">
        <v>42.817700000000002</v>
      </c>
      <c r="AI159" s="126">
        <v>600</v>
      </c>
      <c r="AJ159" s="160">
        <f>AG159+AI159</f>
        <v>735</v>
      </c>
      <c r="AK159" s="687">
        <v>45859</v>
      </c>
      <c r="AL159" s="691">
        <f>AJ159+AJ160</f>
        <v>80894</v>
      </c>
      <c r="AM159" s="645">
        <f>AL159+AL161+AL163</f>
        <v>311063</v>
      </c>
    </row>
    <row r="160" spans="1:39" s="72" customFormat="1" ht="15.75" customHeight="1" thickBot="1">
      <c r="A160" s="662"/>
      <c r="B160" s="593"/>
      <c r="C160" s="124"/>
      <c r="D160" s="125" t="s">
        <v>83</v>
      </c>
      <c r="E160" s="507"/>
      <c r="F160" s="164"/>
      <c r="G160" s="166"/>
      <c r="H160" s="97">
        <v>254971.2</v>
      </c>
      <c r="I160" s="166"/>
      <c r="J160" s="51" t="s">
        <v>54</v>
      </c>
      <c r="K160" s="166"/>
      <c r="L160" s="51" t="s">
        <v>54</v>
      </c>
      <c r="M160" s="637"/>
      <c r="N160" s="637"/>
      <c r="O160" s="643"/>
      <c r="P160" s="79">
        <v>6408.1632800000007</v>
      </c>
      <c r="Q160" s="15">
        <v>0</v>
      </c>
      <c r="R160" s="46"/>
      <c r="S160" s="46"/>
      <c r="T160" s="47"/>
      <c r="U160" s="75"/>
      <c r="V160" s="51" t="s">
        <v>54</v>
      </c>
      <c r="W160" s="15">
        <v>3314.6256000000003</v>
      </c>
      <c r="X160" s="15">
        <v>3314.6256000000003</v>
      </c>
      <c r="Y160" s="42">
        <v>47876</v>
      </c>
      <c r="Z160" s="15">
        <v>460.83545199999998</v>
      </c>
      <c r="AA160" s="42">
        <v>6461</v>
      </c>
      <c r="AB160" s="128"/>
      <c r="AC160" s="128"/>
      <c r="AD160" s="15">
        <v>1237.415072</v>
      </c>
      <c r="AE160" s="42">
        <v>17350</v>
      </c>
      <c r="AF160" s="15">
        <v>1395.2871560000003</v>
      </c>
      <c r="AG160" s="42">
        <v>9874</v>
      </c>
      <c r="AH160" s="15">
        <v>5012.8761240000003</v>
      </c>
      <c r="AI160" s="42">
        <v>70285</v>
      </c>
      <c r="AJ160" s="130">
        <f t="shared" ref="AJ160:AJ164" si="39">AG160+AI160</f>
        <v>80159</v>
      </c>
      <c r="AK160" s="731"/>
      <c r="AL160" s="692"/>
      <c r="AM160" s="646"/>
    </row>
    <row r="161" spans="1:40" s="72" customFormat="1" ht="15" customHeight="1" thickBot="1">
      <c r="A161" s="662"/>
      <c r="B161" s="594" t="s">
        <v>22</v>
      </c>
      <c r="C161" s="162">
        <v>37568</v>
      </c>
      <c r="D161" s="122" t="s">
        <v>84</v>
      </c>
      <c r="E161" s="16" t="s">
        <v>86</v>
      </c>
      <c r="F161" s="163" t="s">
        <v>86</v>
      </c>
      <c r="G161" s="165"/>
      <c r="H161" s="100">
        <v>0</v>
      </c>
      <c r="I161" s="165"/>
      <c r="J161" s="163">
        <v>0</v>
      </c>
      <c r="K161" s="165"/>
      <c r="L161" s="163">
        <v>0</v>
      </c>
      <c r="M161" s="637"/>
      <c r="N161" s="637"/>
      <c r="O161" s="643"/>
      <c r="P161" s="62">
        <v>166.93</v>
      </c>
      <c r="Q161" s="36">
        <v>105.07</v>
      </c>
      <c r="R161" s="44"/>
      <c r="S161" s="44"/>
      <c r="T161" s="61"/>
      <c r="U161" s="74"/>
      <c r="V161" s="36"/>
      <c r="W161" s="36"/>
      <c r="X161" s="36"/>
      <c r="Y161" s="126"/>
      <c r="Z161" s="36">
        <v>18.4177</v>
      </c>
      <c r="AA161" s="126">
        <v>244</v>
      </c>
      <c r="AB161" s="127"/>
      <c r="AC161" s="127"/>
      <c r="AD161" s="36">
        <v>24.600000000000009</v>
      </c>
      <c r="AE161" s="126">
        <v>326</v>
      </c>
      <c r="AF161" s="36">
        <v>18.842300000000009</v>
      </c>
      <c r="AG161" s="126">
        <v>126</v>
      </c>
      <c r="AH161" s="36">
        <v>43.017700000000005</v>
      </c>
      <c r="AI161" s="126">
        <v>571</v>
      </c>
      <c r="AJ161" s="461">
        <f t="shared" si="39"/>
        <v>697</v>
      </c>
      <c r="AK161" s="731"/>
      <c r="AL161" s="691">
        <f>AJ161+AJ162</f>
        <v>72071</v>
      </c>
      <c r="AM161" s="646"/>
    </row>
    <row r="162" spans="1:40" s="72" customFormat="1" ht="15.75" customHeight="1" thickBot="1">
      <c r="A162" s="662"/>
      <c r="B162" s="595"/>
      <c r="C162" s="124"/>
      <c r="D162" s="125" t="s">
        <v>85</v>
      </c>
      <c r="E162" s="507"/>
      <c r="F162" s="164"/>
      <c r="G162" s="166"/>
      <c r="H162" s="98">
        <v>239863</v>
      </c>
      <c r="I162" s="166"/>
      <c r="J162" s="51" t="s">
        <v>54</v>
      </c>
      <c r="K162" s="166"/>
      <c r="L162" s="51" t="s">
        <v>54</v>
      </c>
      <c r="M162" s="638"/>
      <c r="N162" s="637"/>
      <c r="O162" s="643"/>
      <c r="P162" s="79">
        <v>6030.4582799999998</v>
      </c>
      <c r="Q162" s="15">
        <v>0</v>
      </c>
      <c r="R162" s="46"/>
      <c r="S162" s="46"/>
      <c r="T162" s="47"/>
      <c r="U162" s="75"/>
      <c r="V162" s="51" t="s">
        <v>54</v>
      </c>
      <c r="W162" s="15">
        <v>3118.2190000000001</v>
      </c>
      <c r="X162" s="15">
        <v>3118.2190000000001</v>
      </c>
      <c r="Y162" s="42">
        <v>41370</v>
      </c>
      <c r="Z162" s="15">
        <v>433.640692</v>
      </c>
      <c r="AA162" s="42">
        <v>5753</v>
      </c>
      <c r="AB162" s="128"/>
      <c r="AC162" s="128"/>
      <c r="AD162" s="15">
        <v>1164.895712</v>
      </c>
      <c r="AE162" s="42">
        <v>14455</v>
      </c>
      <c r="AF162" s="15">
        <v>1313.7028760000003</v>
      </c>
      <c r="AG162" s="42">
        <v>8796</v>
      </c>
      <c r="AH162" s="15">
        <v>4716.7554039999995</v>
      </c>
      <c r="AI162" s="42">
        <v>62578</v>
      </c>
      <c r="AJ162" s="130">
        <f t="shared" si="39"/>
        <v>71374</v>
      </c>
      <c r="AK162" s="732"/>
      <c r="AL162" s="692"/>
      <c r="AM162" s="646"/>
    </row>
    <row r="163" spans="1:40" s="72" customFormat="1" ht="15" customHeight="1" thickBot="1">
      <c r="A163" s="662"/>
      <c r="B163" s="592" t="s">
        <v>22</v>
      </c>
      <c r="C163" s="450">
        <v>39044</v>
      </c>
      <c r="D163" s="122" t="s">
        <v>218</v>
      </c>
      <c r="E163" s="16" t="s">
        <v>220</v>
      </c>
      <c r="F163" s="451" t="s">
        <v>86</v>
      </c>
      <c r="G163" s="165"/>
      <c r="H163" s="100">
        <v>0</v>
      </c>
      <c r="I163" s="165"/>
      <c r="J163" s="451">
        <v>0</v>
      </c>
      <c r="K163" s="165"/>
      <c r="L163" s="451">
        <v>0</v>
      </c>
      <c r="M163" s="637"/>
      <c r="N163" s="637"/>
      <c r="O163" s="643"/>
      <c r="P163" s="62">
        <v>209.32</v>
      </c>
      <c r="Q163" s="36">
        <v>111</v>
      </c>
      <c r="R163" s="44"/>
      <c r="S163" s="44"/>
      <c r="T163" s="61"/>
      <c r="U163" s="74"/>
      <c r="V163" s="36"/>
      <c r="W163" s="36"/>
      <c r="X163" s="36"/>
      <c r="Y163" s="126"/>
      <c r="Z163" s="36">
        <v>4.92</v>
      </c>
      <c r="AA163" s="126">
        <v>44.390881130575835</v>
      </c>
      <c r="AB163" s="127"/>
      <c r="AC163" s="127"/>
      <c r="AD163" s="36">
        <v>38.56</v>
      </c>
      <c r="AE163" s="126">
        <v>347.90901959248049</v>
      </c>
      <c r="AF163" s="36">
        <v>54.839999999999989</v>
      </c>
      <c r="AG163" s="126">
        <v>522</v>
      </c>
      <c r="AH163" s="36">
        <v>43.480000000000004</v>
      </c>
      <c r="AI163" s="126">
        <v>392</v>
      </c>
      <c r="AJ163" s="461">
        <f t="shared" si="39"/>
        <v>914</v>
      </c>
      <c r="AK163" s="731"/>
      <c r="AL163" s="691">
        <f>AJ163+AJ164</f>
        <v>158098</v>
      </c>
      <c r="AM163" s="646"/>
    </row>
    <row r="164" spans="1:40" s="72" customFormat="1" ht="15.75" customHeight="1" thickBot="1">
      <c r="A164" s="663"/>
      <c r="B164" s="593"/>
      <c r="C164" s="124"/>
      <c r="D164" s="125" t="s">
        <v>219</v>
      </c>
      <c r="E164" s="507"/>
      <c r="F164" s="381"/>
      <c r="G164" s="166"/>
      <c r="H164" s="98">
        <v>694527.91</v>
      </c>
      <c r="I164" s="166"/>
      <c r="J164" s="51" t="s">
        <v>54</v>
      </c>
      <c r="K164" s="166"/>
      <c r="L164" s="51" t="s">
        <v>54</v>
      </c>
      <c r="M164" s="638"/>
      <c r="N164" s="638"/>
      <c r="O164" s="644"/>
      <c r="P164" s="79">
        <v>17421.257750000004</v>
      </c>
      <c r="Q164" s="15">
        <v>0</v>
      </c>
      <c r="R164" s="46"/>
      <c r="S164" s="46"/>
      <c r="T164" s="47"/>
      <c r="U164" s="75"/>
      <c r="V164" s="51" t="s">
        <v>54</v>
      </c>
      <c r="W164" s="15">
        <v>9028.8628300000018</v>
      </c>
      <c r="X164" s="15">
        <v>9028.86</v>
      </c>
      <c r="Y164" s="42">
        <v>81463.221748904689</v>
      </c>
      <c r="Z164" s="15">
        <v>1251.4702380000001</v>
      </c>
      <c r="AA164" s="42">
        <v>11291.434148065382</v>
      </c>
      <c r="AB164" s="128"/>
      <c r="AC164" s="128"/>
      <c r="AD164" s="15">
        <v>3356.9579680000006</v>
      </c>
      <c r="AE164" s="42">
        <v>30288.295187011772</v>
      </c>
      <c r="AF164" s="15">
        <v>3783.966714000002</v>
      </c>
      <c r="AG164" s="42">
        <v>34141</v>
      </c>
      <c r="AH164" s="15">
        <v>13637.291036000002</v>
      </c>
      <c r="AI164" s="42">
        <v>123043</v>
      </c>
      <c r="AJ164" s="130">
        <f t="shared" si="39"/>
        <v>157184</v>
      </c>
      <c r="AK164" s="732"/>
      <c r="AL164" s="692"/>
      <c r="AM164" s="647"/>
    </row>
    <row r="165" spans="1:40" s="72" customFormat="1">
      <c r="A165" s="65"/>
      <c r="B165" s="65"/>
      <c r="C165" s="66"/>
      <c r="D165" s="67"/>
      <c r="E165" s="69"/>
      <c r="F165" s="67"/>
      <c r="G165" s="68"/>
      <c r="H165" s="68"/>
      <c r="I165" s="68"/>
      <c r="J165" s="68"/>
      <c r="K165" s="68"/>
      <c r="L165" s="68"/>
      <c r="M165" s="69"/>
      <c r="N165" s="69"/>
      <c r="O165" s="67"/>
      <c r="P165" s="70"/>
      <c r="Q165" s="71"/>
      <c r="R165" s="70"/>
      <c r="S165" s="70"/>
      <c r="T165" s="70"/>
      <c r="U165" s="70"/>
      <c r="V165" s="70"/>
      <c r="W165" s="70"/>
      <c r="X165" s="70"/>
      <c r="Y165" s="71"/>
      <c r="Z165" s="71"/>
      <c r="AA165" s="71"/>
      <c r="AB165" s="71"/>
      <c r="AC165" s="71"/>
      <c r="AD165" s="71"/>
      <c r="AE165" s="71"/>
      <c r="AF165" s="71"/>
      <c r="AG165" s="71"/>
      <c r="AH165" s="71"/>
      <c r="AI165" s="71"/>
      <c r="AJ165" s="71"/>
      <c r="AK165" s="71"/>
    </row>
    <row r="166" spans="1:40" s="235" customFormat="1">
      <c r="A166" s="228"/>
      <c r="B166" s="228"/>
      <c r="C166" s="229"/>
      <c r="D166" s="230"/>
      <c r="E166" s="232"/>
      <c r="F166" s="230"/>
      <c r="G166" s="231"/>
      <c r="H166" s="231"/>
      <c r="I166" s="231"/>
      <c r="J166" s="231"/>
      <c r="K166" s="231"/>
      <c r="L166" s="231"/>
      <c r="M166" s="232"/>
      <c r="N166" s="232"/>
      <c r="O166" s="230"/>
      <c r="P166" s="233"/>
      <c r="Q166" s="234"/>
      <c r="R166" s="233"/>
      <c r="S166" s="233"/>
      <c r="T166" s="233"/>
      <c r="U166" s="233"/>
      <c r="V166" s="233"/>
      <c r="W166" s="233"/>
      <c r="X166" s="233"/>
      <c r="Y166" s="234"/>
      <c r="Z166" s="234"/>
      <c r="AA166" s="234"/>
      <c r="AB166" s="234"/>
      <c r="AC166" s="234"/>
      <c r="AD166" s="234"/>
      <c r="AE166" s="234"/>
      <c r="AF166" s="234"/>
      <c r="AG166" s="234"/>
      <c r="AH166" s="234"/>
      <c r="AI166" s="234"/>
      <c r="AJ166" s="234"/>
      <c r="AK166" s="234"/>
    </row>
    <row r="167" spans="1:40" s="72" customFormat="1" ht="13.5" thickBot="1">
      <c r="A167" s="91"/>
      <c r="B167" s="91"/>
      <c r="C167" s="92"/>
      <c r="D167" s="93"/>
      <c r="E167" s="95"/>
      <c r="F167" s="93"/>
      <c r="G167" s="94"/>
      <c r="H167" s="94"/>
      <c r="I167" s="94"/>
      <c r="J167" s="94"/>
      <c r="K167" s="94"/>
      <c r="L167" s="94"/>
      <c r="M167" s="95"/>
      <c r="N167" s="95"/>
      <c r="O167" s="93"/>
      <c r="P167" s="96"/>
      <c r="Q167" s="80"/>
      <c r="R167" s="96"/>
      <c r="S167" s="96"/>
      <c r="T167" s="96"/>
      <c r="U167" s="96"/>
      <c r="V167" s="96"/>
      <c r="W167" s="96"/>
      <c r="X167" s="96"/>
      <c r="Y167" s="80"/>
      <c r="Z167" s="80"/>
      <c r="AA167" s="80"/>
      <c r="AB167" s="80"/>
      <c r="AC167" s="80"/>
      <c r="AD167" s="80"/>
      <c r="AE167" s="80"/>
      <c r="AF167" s="80"/>
      <c r="AG167" s="80"/>
      <c r="AH167" s="80"/>
      <c r="AI167" s="80"/>
      <c r="AJ167" s="80"/>
      <c r="AK167" s="71"/>
    </row>
    <row r="168" spans="1:40" s="72" customFormat="1" ht="15.75" customHeight="1">
      <c r="A168" s="633" t="s">
        <v>88</v>
      </c>
      <c r="B168" s="599" t="s">
        <v>22</v>
      </c>
      <c r="C168" s="639">
        <v>39737</v>
      </c>
      <c r="D168" s="170" t="s">
        <v>89</v>
      </c>
      <c r="E168" s="347" t="s">
        <v>73</v>
      </c>
      <c r="F168" s="167" t="s">
        <v>73</v>
      </c>
      <c r="G168" s="177"/>
      <c r="H168" s="106">
        <v>71680.77</v>
      </c>
      <c r="I168" s="177"/>
      <c r="J168" s="10" t="s">
        <v>54</v>
      </c>
      <c r="K168" s="177"/>
      <c r="L168" s="106">
        <v>70000</v>
      </c>
      <c r="M168" s="636"/>
      <c r="N168" s="636" t="s">
        <v>20</v>
      </c>
      <c r="O168" s="642" t="s">
        <v>88</v>
      </c>
      <c r="P168" s="110">
        <v>974.74925000000007</v>
      </c>
      <c r="Q168" s="73">
        <v>892.17</v>
      </c>
      <c r="R168" s="104"/>
      <c r="S168" s="104"/>
      <c r="T168" s="73">
        <v>82.579250000000116</v>
      </c>
      <c r="U168" s="113">
        <v>580</v>
      </c>
      <c r="V168" s="110">
        <v>910</v>
      </c>
      <c r="W168" s="110">
        <v>931.85</v>
      </c>
      <c r="X168" s="110"/>
      <c r="Y168" s="105"/>
      <c r="Z168" s="73">
        <v>140.52538599999997</v>
      </c>
      <c r="AA168" s="105">
        <v>987</v>
      </c>
      <c r="AB168" s="104"/>
      <c r="AC168" s="104"/>
      <c r="AD168" s="73">
        <v>29.863696000000061</v>
      </c>
      <c r="AE168" s="113">
        <v>210</v>
      </c>
      <c r="AF168" s="654" t="s">
        <v>42</v>
      </c>
      <c r="AG168" s="655"/>
      <c r="AH168" s="73">
        <v>252.96834200000023</v>
      </c>
      <c r="AI168" s="113">
        <v>1777</v>
      </c>
      <c r="AJ168" s="117">
        <f>AI168</f>
        <v>1777</v>
      </c>
      <c r="AK168" s="606">
        <v>45861</v>
      </c>
      <c r="AL168" s="608">
        <f>AJ168+AJ169+AJ170</f>
        <v>48214</v>
      </c>
      <c r="AN168" s="72" t="s">
        <v>40</v>
      </c>
    </row>
    <row r="169" spans="1:40" s="72" customFormat="1" ht="15" customHeight="1">
      <c r="A169" s="634"/>
      <c r="B169" s="600"/>
      <c r="C169" s="640"/>
      <c r="D169" s="17" t="s">
        <v>53</v>
      </c>
      <c r="E169" s="17"/>
      <c r="F169" s="10"/>
      <c r="G169" s="178"/>
      <c r="H169" s="57">
        <v>88041.09</v>
      </c>
      <c r="I169" s="178"/>
      <c r="J169" s="10" t="s">
        <v>54</v>
      </c>
      <c r="K169" s="178"/>
      <c r="L169" s="10" t="s">
        <v>54</v>
      </c>
      <c r="M169" s="637"/>
      <c r="N169" s="637"/>
      <c r="O169" s="643"/>
      <c r="P169" s="39">
        <v>2217.0272500000005</v>
      </c>
      <c r="Q169" s="11">
        <v>0</v>
      </c>
      <c r="R169" s="111"/>
      <c r="S169" s="111"/>
      <c r="T169" s="11">
        <v>2217.0272500000005</v>
      </c>
      <c r="U169" s="9">
        <v>15571</v>
      </c>
      <c r="V169" s="50" t="s">
        <v>54</v>
      </c>
      <c r="W169" s="39">
        <v>1144.5341700000001</v>
      </c>
      <c r="X169" s="39">
        <v>1144.5341700000001</v>
      </c>
      <c r="Y169" s="54">
        <v>8039</v>
      </c>
      <c r="Z169" s="11">
        <v>159.79396199999999</v>
      </c>
      <c r="AA169" s="54">
        <v>1122</v>
      </c>
      <c r="AB169" s="111"/>
      <c r="AC169" s="111"/>
      <c r="AD169" s="11">
        <v>428.997232</v>
      </c>
      <c r="AE169" s="9">
        <v>3013</v>
      </c>
      <c r="AF169" s="656"/>
      <c r="AG169" s="657"/>
      <c r="AH169" s="11">
        <v>3950.3526140000004</v>
      </c>
      <c r="AI169" s="9">
        <v>27745</v>
      </c>
      <c r="AJ169" s="118">
        <f>AI169</f>
        <v>27745</v>
      </c>
      <c r="AK169" s="632"/>
      <c r="AL169" s="615"/>
    </row>
    <row r="170" spans="1:40" s="72" customFormat="1" ht="15.75" customHeight="1" thickBot="1">
      <c r="A170" s="635"/>
      <c r="B170" s="601"/>
      <c r="C170" s="641"/>
      <c r="D170" s="171" t="s">
        <v>90</v>
      </c>
      <c r="E170" s="348"/>
      <c r="F170" s="168"/>
      <c r="G170" s="179"/>
      <c r="H170" s="98">
        <v>59139.360000000001</v>
      </c>
      <c r="I170" s="179"/>
      <c r="J170" s="168" t="s">
        <v>54</v>
      </c>
      <c r="K170" s="179"/>
      <c r="L170" s="168" t="s">
        <v>54</v>
      </c>
      <c r="M170" s="638"/>
      <c r="N170" s="638"/>
      <c r="O170" s="644"/>
      <c r="P170" s="63">
        <v>1494.4839999999999</v>
      </c>
      <c r="Q170" s="45">
        <v>0</v>
      </c>
      <c r="R170" s="112"/>
      <c r="S170" s="112"/>
      <c r="T170" s="45">
        <v>1494.4839999999999</v>
      </c>
      <c r="U170" s="114">
        <v>10496</v>
      </c>
      <c r="V170" s="169" t="s">
        <v>54</v>
      </c>
      <c r="W170" s="63">
        <v>768.81168000000002</v>
      </c>
      <c r="X170" s="63">
        <v>768.81168000000002</v>
      </c>
      <c r="Y170" s="115">
        <v>5400</v>
      </c>
      <c r="Z170" s="45">
        <v>107.77084799999999</v>
      </c>
      <c r="AA170" s="115">
        <v>757</v>
      </c>
      <c r="AB170" s="112"/>
      <c r="AC170" s="112"/>
      <c r="AD170" s="45">
        <v>290.26892800000002</v>
      </c>
      <c r="AE170" s="114">
        <v>2039</v>
      </c>
      <c r="AF170" s="610"/>
      <c r="AG170" s="611"/>
      <c r="AH170" s="45">
        <v>2661.3354559999998</v>
      </c>
      <c r="AI170" s="114">
        <v>18692</v>
      </c>
      <c r="AJ170" s="119">
        <f>AI170</f>
        <v>18692</v>
      </c>
      <c r="AK170" s="607"/>
      <c r="AL170" s="609"/>
    </row>
    <row r="171" spans="1:40" s="72" customFormat="1">
      <c r="A171" s="65"/>
      <c r="B171" s="65"/>
      <c r="C171" s="66"/>
      <c r="D171" s="67"/>
      <c r="E171" s="69"/>
      <c r="F171" s="67"/>
      <c r="G171" s="68"/>
      <c r="H171" s="68"/>
      <c r="I171" s="68"/>
      <c r="J171" s="68"/>
      <c r="K171" s="68"/>
      <c r="L171" s="68"/>
      <c r="M171" s="69"/>
      <c r="N171" s="69"/>
      <c r="O171" s="67"/>
      <c r="P171" s="70"/>
      <c r="Q171" s="71"/>
      <c r="R171" s="70"/>
      <c r="S171" s="70"/>
      <c r="T171" s="70"/>
      <c r="U171" s="70"/>
      <c r="V171" s="70"/>
      <c r="W171" s="70"/>
      <c r="X171" s="70"/>
      <c r="Y171" s="71"/>
      <c r="Z171" s="71"/>
      <c r="AA171" s="71"/>
      <c r="AB171" s="71"/>
      <c r="AC171" s="71"/>
      <c r="AD171" s="71"/>
      <c r="AE171" s="71"/>
      <c r="AF171" s="71"/>
      <c r="AG171" s="71"/>
      <c r="AH171" s="71"/>
      <c r="AI171" s="71"/>
      <c r="AJ171" s="71"/>
      <c r="AK171" s="71"/>
    </row>
    <row r="172" spans="1:40" s="235" customFormat="1">
      <c r="A172" s="228"/>
      <c r="B172" s="228"/>
      <c r="C172" s="229"/>
      <c r="D172" s="230"/>
      <c r="E172" s="232"/>
      <c r="F172" s="230"/>
      <c r="G172" s="231"/>
      <c r="H172" s="231"/>
      <c r="I172" s="231"/>
      <c r="J172" s="231"/>
      <c r="K172" s="231"/>
      <c r="L172" s="231"/>
      <c r="M172" s="232"/>
      <c r="N172" s="232"/>
      <c r="O172" s="230"/>
      <c r="P172" s="233"/>
      <c r="Q172" s="234"/>
      <c r="R172" s="233"/>
      <c r="S172" s="233"/>
      <c r="T172" s="233"/>
      <c r="U172" s="233"/>
      <c r="V172" s="233"/>
      <c r="W172" s="233"/>
      <c r="X172" s="233"/>
      <c r="Y172" s="234"/>
      <c r="Z172" s="234"/>
      <c r="AA172" s="234"/>
      <c r="AB172" s="234"/>
      <c r="AC172" s="234"/>
      <c r="AD172" s="234"/>
      <c r="AE172" s="234"/>
      <c r="AF172" s="234"/>
      <c r="AG172" s="234"/>
      <c r="AH172" s="234"/>
      <c r="AI172" s="234"/>
      <c r="AJ172" s="234"/>
      <c r="AK172" s="234"/>
    </row>
    <row r="173" spans="1:40" s="72" customFormat="1" ht="13.5" thickBot="1">
      <c r="A173" s="91"/>
      <c r="B173" s="91"/>
      <c r="C173" s="92"/>
      <c r="D173" s="93"/>
      <c r="E173" s="95"/>
      <c r="F173" s="93"/>
      <c r="G173" s="94"/>
      <c r="H173" s="94"/>
      <c r="I173" s="94"/>
      <c r="J173" s="94"/>
      <c r="K173" s="94"/>
      <c r="L173" s="94"/>
      <c r="M173" s="95"/>
      <c r="N173" s="95"/>
      <c r="O173" s="93"/>
      <c r="P173" s="96"/>
      <c r="Q173" s="80"/>
      <c r="R173" s="96"/>
      <c r="S173" s="96"/>
      <c r="T173" s="96"/>
      <c r="U173" s="96"/>
      <c r="V173" s="96"/>
      <c r="W173" s="96"/>
      <c r="X173" s="96"/>
      <c r="Y173" s="80"/>
      <c r="Z173" s="80"/>
      <c r="AA173" s="80"/>
      <c r="AB173" s="80"/>
      <c r="AC173" s="80"/>
      <c r="AD173" s="80"/>
      <c r="AE173" s="80"/>
      <c r="AF173" s="80"/>
      <c r="AG173" s="80"/>
      <c r="AH173" s="80"/>
      <c r="AI173" s="80"/>
      <c r="AJ173" s="80"/>
      <c r="AK173" s="71"/>
    </row>
    <row r="174" spans="1:40" s="72" customFormat="1" ht="15.75" customHeight="1">
      <c r="A174" s="633" t="s">
        <v>91</v>
      </c>
      <c r="B174" s="599" t="s">
        <v>22</v>
      </c>
      <c r="C174" s="639">
        <v>40319</v>
      </c>
      <c r="D174" s="175" t="s">
        <v>93</v>
      </c>
      <c r="E174" s="347" t="s">
        <v>96</v>
      </c>
      <c r="F174" s="173" t="s">
        <v>54</v>
      </c>
      <c r="G174" s="177"/>
      <c r="H174" s="174">
        <v>0</v>
      </c>
      <c r="I174" s="177"/>
      <c r="J174" s="174">
        <v>0</v>
      </c>
      <c r="K174" s="177"/>
      <c r="L174" s="174">
        <v>0</v>
      </c>
      <c r="M174" s="636"/>
      <c r="N174" s="636" t="s">
        <v>92</v>
      </c>
      <c r="O174" s="642" t="s">
        <v>91</v>
      </c>
      <c r="P174" s="110">
        <v>66.599999999999994</v>
      </c>
      <c r="Q174" s="73">
        <v>15.5</v>
      </c>
      <c r="R174" s="104"/>
      <c r="S174" s="104"/>
      <c r="T174" s="73">
        <v>51.099999999999994</v>
      </c>
      <c r="U174" s="113">
        <v>311</v>
      </c>
      <c r="V174" s="110"/>
      <c r="W174" s="110"/>
      <c r="X174" s="110"/>
      <c r="Y174" s="105"/>
      <c r="Z174" s="73">
        <v>3.8000000000000003</v>
      </c>
      <c r="AA174" s="105">
        <v>23</v>
      </c>
      <c r="AB174" s="104"/>
      <c r="AC174" s="104"/>
      <c r="AD174" s="73">
        <v>22.994999999999997</v>
      </c>
      <c r="AE174" s="113">
        <v>140</v>
      </c>
      <c r="AF174" s="654" t="s">
        <v>42</v>
      </c>
      <c r="AG174" s="655"/>
      <c r="AH174" s="73">
        <v>102.19999999999999</v>
      </c>
      <c r="AI174" s="113">
        <v>621</v>
      </c>
      <c r="AJ174" s="117">
        <f>AI174</f>
        <v>621</v>
      </c>
      <c r="AK174" s="606">
        <v>45861</v>
      </c>
      <c r="AL174" s="608">
        <f>AJ174+AJ175+AJ176+AJ177</f>
        <v>28183</v>
      </c>
      <c r="AN174" s="72" t="s">
        <v>40</v>
      </c>
    </row>
    <row r="175" spans="1:40" s="72" customFormat="1" ht="15" customHeight="1">
      <c r="A175" s="634"/>
      <c r="B175" s="600"/>
      <c r="C175" s="640"/>
      <c r="D175" s="17" t="s">
        <v>94</v>
      </c>
      <c r="E175" s="17"/>
      <c r="F175" s="50" t="s">
        <v>54</v>
      </c>
      <c r="G175" s="178"/>
      <c r="H175" s="57">
        <v>45000</v>
      </c>
      <c r="I175" s="178"/>
      <c r="J175" s="10"/>
      <c r="K175" s="178"/>
      <c r="L175" s="10" t="s">
        <v>54</v>
      </c>
      <c r="M175" s="637"/>
      <c r="N175" s="637"/>
      <c r="O175" s="643"/>
      <c r="P175" s="39">
        <v>1061</v>
      </c>
      <c r="Q175" s="11"/>
      <c r="R175" s="111"/>
      <c r="S175" s="111"/>
      <c r="T175" s="11">
        <v>1061</v>
      </c>
      <c r="U175" s="9">
        <v>6461</v>
      </c>
      <c r="V175" s="50" t="s">
        <v>54</v>
      </c>
      <c r="W175" s="39">
        <v>585</v>
      </c>
      <c r="X175" s="39">
        <v>585</v>
      </c>
      <c r="Y175" s="54">
        <v>3562</v>
      </c>
      <c r="Z175" s="11">
        <v>71.5</v>
      </c>
      <c r="AA175" s="54">
        <v>435</v>
      </c>
      <c r="AB175" s="111"/>
      <c r="AC175" s="111"/>
      <c r="AD175" s="11">
        <v>214.20000000000002</v>
      </c>
      <c r="AE175" s="9">
        <v>1304</v>
      </c>
      <c r="AF175" s="656"/>
      <c r="AG175" s="657"/>
      <c r="AH175" s="11">
        <v>2122</v>
      </c>
      <c r="AI175" s="9">
        <v>12922</v>
      </c>
      <c r="AJ175" s="118">
        <f>AI175</f>
        <v>12922</v>
      </c>
      <c r="AK175" s="632"/>
      <c r="AL175" s="615"/>
    </row>
    <row r="176" spans="1:40" s="72" customFormat="1" ht="15" customHeight="1">
      <c r="A176" s="634"/>
      <c r="B176" s="600"/>
      <c r="C176" s="640"/>
      <c r="D176" s="17" t="s">
        <v>71</v>
      </c>
      <c r="E176" s="10"/>
      <c r="F176" s="50" t="s">
        <v>54</v>
      </c>
      <c r="G176" s="178"/>
      <c r="H176" s="57">
        <v>50000</v>
      </c>
      <c r="I176" s="178"/>
      <c r="J176" s="10"/>
      <c r="K176" s="178"/>
      <c r="L176" s="10" t="s">
        <v>54</v>
      </c>
      <c r="M176" s="637"/>
      <c r="N176" s="637"/>
      <c r="O176" s="643"/>
      <c r="P176" s="39">
        <v>1176</v>
      </c>
      <c r="Q176" s="11"/>
      <c r="R176" s="111"/>
      <c r="S176" s="111"/>
      <c r="T176" s="11">
        <v>1176</v>
      </c>
      <c r="U176" s="9">
        <v>7161</v>
      </c>
      <c r="V176" s="50" t="s">
        <v>54</v>
      </c>
      <c r="W176" s="39">
        <v>650.00000000000011</v>
      </c>
      <c r="X176" s="39">
        <v>650.00000000000011</v>
      </c>
      <c r="Y176" s="54">
        <v>3958</v>
      </c>
      <c r="Z176" s="11">
        <v>79</v>
      </c>
      <c r="AA176" s="54">
        <v>481</v>
      </c>
      <c r="AB176" s="111"/>
      <c r="AC176" s="111"/>
      <c r="AD176" s="11">
        <v>236.70000000000002</v>
      </c>
      <c r="AE176" s="9">
        <v>1441</v>
      </c>
      <c r="AF176" s="656"/>
      <c r="AG176" s="657"/>
      <c r="AH176" s="11">
        <v>2352</v>
      </c>
      <c r="AI176" s="9">
        <v>14323</v>
      </c>
      <c r="AJ176" s="118">
        <f>AI176</f>
        <v>14323</v>
      </c>
      <c r="AK176" s="632"/>
      <c r="AL176" s="615"/>
    </row>
    <row r="177" spans="1:40" s="72" customFormat="1" ht="15.75" customHeight="1" thickBot="1">
      <c r="A177" s="635"/>
      <c r="B177" s="601"/>
      <c r="C177" s="641"/>
      <c r="D177" s="176" t="s">
        <v>95</v>
      </c>
      <c r="E177" s="172"/>
      <c r="F177" s="51" t="s">
        <v>54</v>
      </c>
      <c r="G177" s="179"/>
      <c r="H177" s="98"/>
      <c r="I177" s="179"/>
      <c r="J177" s="172"/>
      <c r="K177" s="179"/>
      <c r="L177" s="172"/>
      <c r="M177" s="638"/>
      <c r="N177" s="638"/>
      <c r="O177" s="644"/>
      <c r="P177" s="63">
        <v>26</v>
      </c>
      <c r="Q177" s="45"/>
      <c r="R177" s="112"/>
      <c r="S177" s="112"/>
      <c r="T177" s="45">
        <v>26</v>
      </c>
      <c r="U177" s="114">
        <v>158</v>
      </c>
      <c r="V177" s="114"/>
      <c r="W177" s="63"/>
      <c r="X177" s="63"/>
      <c r="Y177" s="115"/>
      <c r="Z177" s="45">
        <v>4</v>
      </c>
      <c r="AA177" s="115">
        <v>24</v>
      </c>
      <c r="AB177" s="112"/>
      <c r="AC177" s="112"/>
      <c r="AD177" s="45">
        <v>11.700000000000001</v>
      </c>
      <c r="AE177" s="114">
        <v>71</v>
      </c>
      <c r="AF177" s="610"/>
      <c r="AG177" s="611"/>
      <c r="AH177" s="45">
        <v>52</v>
      </c>
      <c r="AI177" s="114">
        <v>317</v>
      </c>
      <c r="AJ177" s="119">
        <f>AI177</f>
        <v>317</v>
      </c>
      <c r="AK177" s="607"/>
      <c r="AL177" s="609"/>
    </row>
    <row r="178" spans="1:40" s="72" customFormat="1">
      <c r="A178" s="65"/>
      <c r="B178" s="65"/>
      <c r="C178" s="66"/>
      <c r="D178" s="67"/>
      <c r="E178" s="67"/>
      <c r="F178" s="67"/>
      <c r="G178" s="68"/>
      <c r="H178" s="68"/>
      <c r="I178" s="68"/>
      <c r="J178" s="68"/>
      <c r="K178" s="68"/>
      <c r="L178" s="68"/>
      <c r="M178" s="69"/>
      <c r="N178" s="69"/>
      <c r="O178" s="67"/>
      <c r="P178" s="70"/>
      <c r="Q178" s="71"/>
      <c r="R178" s="70"/>
      <c r="S178" s="70"/>
      <c r="T178" s="70"/>
      <c r="U178" s="70"/>
      <c r="V178" s="70"/>
      <c r="W178" s="70"/>
      <c r="X178" s="70"/>
      <c r="Y178" s="71"/>
      <c r="Z178" s="71"/>
      <c r="AA178" s="71"/>
      <c r="AB178" s="71"/>
      <c r="AC178" s="71"/>
      <c r="AD178" s="71"/>
      <c r="AE178" s="71"/>
      <c r="AF178" s="71"/>
      <c r="AG178" s="71"/>
      <c r="AH178" s="71"/>
      <c r="AI178" s="71"/>
      <c r="AJ178" s="71"/>
      <c r="AK178" s="71"/>
    </row>
    <row r="179" spans="1:40" s="235" customFormat="1">
      <c r="A179" s="228"/>
      <c r="B179" s="228"/>
      <c r="C179" s="229"/>
      <c r="D179" s="230"/>
      <c r="E179" s="230"/>
      <c r="F179" s="230"/>
      <c r="G179" s="231"/>
      <c r="H179" s="231"/>
      <c r="I179" s="231"/>
      <c r="J179" s="231"/>
      <c r="K179" s="231"/>
      <c r="L179" s="231"/>
      <c r="M179" s="232"/>
      <c r="N179" s="232"/>
      <c r="O179" s="230"/>
      <c r="P179" s="233"/>
      <c r="Q179" s="234"/>
      <c r="R179" s="233"/>
      <c r="S179" s="233"/>
      <c r="T179" s="233"/>
      <c r="U179" s="233"/>
      <c r="V179" s="233"/>
      <c r="W179" s="233"/>
      <c r="X179" s="233"/>
      <c r="Y179" s="234"/>
      <c r="Z179" s="234"/>
      <c r="AA179" s="234"/>
      <c r="AB179" s="234"/>
      <c r="AC179" s="234"/>
      <c r="AD179" s="234"/>
      <c r="AE179" s="234"/>
      <c r="AF179" s="234"/>
      <c r="AG179" s="234"/>
      <c r="AH179" s="234"/>
      <c r="AI179" s="234"/>
      <c r="AJ179" s="234"/>
      <c r="AK179" s="234"/>
    </row>
    <row r="180" spans="1:40" s="72" customFormat="1" ht="13.5" thickBot="1">
      <c r="A180" s="91"/>
      <c r="B180" s="91"/>
      <c r="C180" s="92"/>
      <c r="D180" s="93"/>
      <c r="E180" s="93"/>
      <c r="F180" s="93"/>
      <c r="G180" s="94"/>
      <c r="H180" s="94"/>
      <c r="I180" s="94"/>
      <c r="J180" s="94"/>
      <c r="K180" s="94"/>
      <c r="L180" s="94"/>
      <c r="M180" s="95"/>
      <c r="N180" s="95"/>
      <c r="O180" s="93"/>
      <c r="P180" s="96"/>
      <c r="Q180" s="80"/>
      <c r="R180" s="96"/>
      <c r="S180" s="96"/>
      <c r="T180" s="96"/>
      <c r="U180" s="96"/>
      <c r="V180" s="96"/>
      <c r="W180" s="96"/>
      <c r="X180" s="96"/>
      <c r="Y180" s="80"/>
      <c r="Z180" s="80"/>
      <c r="AA180" s="80"/>
      <c r="AB180" s="80"/>
      <c r="AC180" s="80"/>
      <c r="AD180" s="80"/>
      <c r="AE180" s="80"/>
      <c r="AF180" s="80"/>
      <c r="AG180" s="80"/>
      <c r="AH180" s="80"/>
      <c r="AI180" s="80"/>
      <c r="AJ180" s="80"/>
      <c r="AK180" s="71"/>
    </row>
    <row r="181" spans="1:40" s="72" customFormat="1" ht="15.75" customHeight="1" thickBot="1">
      <c r="A181" s="633" t="s">
        <v>139</v>
      </c>
      <c r="B181" s="596" t="s">
        <v>338</v>
      </c>
      <c r="C181" s="639">
        <v>31623</v>
      </c>
      <c r="D181" s="272" t="s">
        <v>113</v>
      </c>
      <c r="E181" s="274" t="s">
        <v>113</v>
      </c>
      <c r="F181" s="267" t="s">
        <v>22</v>
      </c>
      <c r="G181" s="107">
        <v>1500000</v>
      </c>
      <c r="H181" s="106">
        <f>G181/340.75</f>
        <v>4402.0542920029347</v>
      </c>
      <c r="I181" s="107">
        <v>1500000</v>
      </c>
      <c r="J181" s="106">
        <f>I181/340.75</f>
        <v>4402.0542920029347</v>
      </c>
      <c r="K181" s="267" t="s">
        <v>22</v>
      </c>
      <c r="L181" s="267" t="s">
        <v>22</v>
      </c>
      <c r="M181" s="636"/>
      <c r="N181" s="636" t="s">
        <v>141</v>
      </c>
      <c r="O181" s="642" t="s">
        <v>139</v>
      </c>
      <c r="P181" s="110">
        <v>113.98385913426266</v>
      </c>
      <c r="Q181" s="73">
        <v>119.15</v>
      </c>
      <c r="R181" s="104"/>
      <c r="S181" s="104"/>
      <c r="T181" s="73"/>
      <c r="U181" s="113"/>
      <c r="V181" s="267" t="s">
        <v>22</v>
      </c>
      <c r="W181" s="110">
        <v>57.226705796038154</v>
      </c>
      <c r="X181" s="110"/>
      <c r="Y181" s="105"/>
      <c r="Z181" s="73">
        <v>2.82</v>
      </c>
      <c r="AA181" s="105">
        <v>2000</v>
      </c>
      <c r="AB181" s="104"/>
      <c r="AC181" s="104"/>
      <c r="AD181" s="503">
        <v>-1.25</v>
      </c>
      <c r="AE181" s="504">
        <v>-451</v>
      </c>
      <c r="AF181" s="654" t="s">
        <v>42</v>
      </c>
      <c r="AG181" s="655"/>
      <c r="AH181" s="503">
        <v>-5.17</v>
      </c>
      <c r="AI181" s="504">
        <v>-1866</v>
      </c>
      <c r="AJ181" s="505">
        <f t="shared" ref="AJ181:AJ186" si="40">AI181</f>
        <v>-1866</v>
      </c>
      <c r="AK181" s="476">
        <v>45974</v>
      </c>
      <c r="AL181" s="658">
        <f>AJ181+AJ182+AJ183</f>
        <v>456311</v>
      </c>
    </row>
    <row r="182" spans="1:40" s="72" customFormat="1" ht="15" customHeight="1">
      <c r="A182" s="634"/>
      <c r="B182" s="597"/>
      <c r="C182" s="640"/>
      <c r="D182" s="17" t="s">
        <v>71</v>
      </c>
      <c r="E182" s="275" t="s">
        <v>71</v>
      </c>
      <c r="F182" s="10" t="s">
        <v>22</v>
      </c>
      <c r="G182" s="108">
        <v>1650000</v>
      </c>
      <c r="H182" s="57">
        <f t="shared" ref="H182:H183" si="41">G182/340.75</f>
        <v>4842.2597212032279</v>
      </c>
      <c r="I182" s="108">
        <v>1650000</v>
      </c>
      <c r="J182" s="57">
        <f t="shared" ref="J182" si="42">I182/340.75</f>
        <v>4842.2597212032279</v>
      </c>
      <c r="K182" s="10" t="s">
        <v>22</v>
      </c>
      <c r="L182" s="10" t="s">
        <v>22</v>
      </c>
      <c r="M182" s="637"/>
      <c r="N182" s="637"/>
      <c r="O182" s="643"/>
      <c r="P182" s="39">
        <v>123.76228906823184</v>
      </c>
      <c r="Q182" s="502" t="s">
        <v>266</v>
      </c>
      <c r="R182" s="111"/>
      <c r="S182" s="111"/>
      <c r="T182" s="11">
        <v>123.76228906823184</v>
      </c>
      <c r="U182" s="9">
        <v>87792.038307439172</v>
      </c>
      <c r="V182" s="10" t="s">
        <v>22</v>
      </c>
      <c r="W182" s="39">
        <v>62.949376375641975</v>
      </c>
      <c r="X182" s="39">
        <v>62.949376375641975</v>
      </c>
      <c r="Y182" s="54">
        <v>44655.048573475324</v>
      </c>
      <c r="Z182" s="11">
        <v>8.2347762289068225</v>
      </c>
      <c r="AA182" s="54">
        <v>5838.142172513124</v>
      </c>
      <c r="AB182" s="111"/>
      <c r="AC182" s="111"/>
      <c r="AD182" s="11">
        <v>18.067791636096842</v>
      </c>
      <c r="AE182" s="9">
        <v>12818.375341107199</v>
      </c>
      <c r="AF182" s="656"/>
      <c r="AG182" s="657"/>
      <c r="AH182" s="11">
        <v>247.52457813646367</v>
      </c>
      <c r="AI182" s="9">
        <v>175584</v>
      </c>
      <c r="AJ182" s="118">
        <f t="shared" si="40"/>
        <v>175584</v>
      </c>
      <c r="AK182" s="606">
        <v>45932</v>
      </c>
      <c r="AL182" s="659"/>
      <c r="AM182" s="72" t="s">
        <v>117</v>
      </c>
    </row>
    <row r="183" spans="1:40" s="72" customFormat="1" ht="15.75" customHeight="1" thickBot="1">
      <c r="A183" s="635"/>
      <c r="B183" s="598"/>
      <c r="C183" s="641"/>
      <c r="D183" s="273" t="s">
        <v>114</v>
      </c>
      <c r="E183" s="189" t="s">
        <v>54</v>
      </c>
      <c r="F183" s="268" t="s">
        <v>22</v>
      </c>
      <c r="G183" s="109">
        <v>2858816</v>
      </c>
      <c r="H183" s="98">
        <f t="shared" si="41"/>
        <v>8389.7754952311079</v>
      </c>
      <c r="I183" s="189" t="s">
        <v>54</v>
      </c>
      <c r="J183" s="189" t="s">
        <v>54</v>
      </c>
      <c r="K183" s="268" t="s">
        <v>22</v>
      </c>
      <c r="L183" s="268" t="s">
        <v>22</v>
      </c>
      <c r="M183" s="638"/>
      <c r="N183" s="637"/>
      <c r="O183" s="644"/>
      <c r="P183" s="63">
        <v>199.18640645634628</v>
      </c>
      <c r="Q183" s="271">
        <v>0</v>
      </c>
      <c r="R183" s="112"/>
      <c r="S183" s="112"/>
      <c r="T183" s="45">
        <v>199.18640645634628</v>
      </c>
      <c r="U183" s="114">
        <v>141300.0655337653</v>
      </c>
      <c r="V183" s="268" t="s">
        <v>22</v>
      </c>
      <c r="W183" s="63">
        <v>109.06708143800441</v>
      </c>
      <c r="X183" s="63">
        <v>109.06708143800441</v>
      </c>
      <c r="Y183" s="115">
        <v>77371.344684812415</v>
      </c>
      <c r="Z183" s="45">
        <v>12.969109317681585</v>
      </c>
      <c r="AA183" s="115">
        <v>9200.5715647017205</v>
      </c>
      <c r="AB183" s="112"/>
      <c r="AC183" s="112"/>
      <c r="AD183" s="45">
        <v>27.035797505502568</v>
      </c>
      <c r="AE183" s="114">
        <v>19181.453747843865</v>
      </c>
      <c r="AF183" s="656"/>
      <c r="AG183" s="657"/>
      <c r="AH183" s="45">
        <v>398.37281291269255</v>
      </c>
      <c r="AI183" s="114">
        <v>282593</v>
      </c>
      <c r="AJ183" s="119">
        <f t="shared" si="40"/>
        <v>282593</v>
      </c>
      <c r="AK183" s="607"/>
      <c r="AL183" s="660"/>
    </row>
    <row r="184" spans="1:40" s="72" customFormat="1" ht="15.75" customHeight="1">
      <c r="A184" s="633" t="s">
        <v>140</v>
      </c>
      <c r="B184" s="599" t="s">
        <v>22</v>
      </c>
      <c r="C184" s="639">
        <v>37859</v>
      </c>
      <c r="D184" s="347" t="s">
        <v>391</v>
      </c>
      <c r="E184" s="188" t="s">
        <v>54</v>
      </c>
      <c r="F184" s="269" t="s">
        <v>54</v>
      </c>
      <c r="G184" s="107"/>
      <c r="H184" s="106"/>
      <c r="I184" s="10"/>
      <c r="J184" s="10"/>
      <c r="K184" s="10"/>
      <c r="L184" s="10"/>
      <c r="M184" s="636"/>
      <c r="N184" s="637"/>
      <c r="O184" s="642" t="s">
        <v>140</v>
      </c>
      <c r="P184" s="110">
        <v>38.450000000000003</v>
      </c>
      <c r="Q184" s="10">
        <v>0</v>
      </c>
      <c r="R184" s="104"/>
      <c r="S184" s="104"/>
      <c r="T184" s="73">
        <v>38.450000000000003</v>
      </c>
      <c r="U184" s="113">
        <v>483.36750043940447</v>
      </c>
      <c r="V184" s="113"/>
      <c r="W184" s="110"/>
      <c r="X184" s="110"/>
      <c r="Y184" s="105"/>
      <c r="Z184" s="73">
        <v>2.3892000000000002</v>
      </c>
      <c r="AA184" s="105">
        <v>30.035413057212587</v>
      </c>
      <c r="AB184" s="104"/>
      <c r="AC184" s="104"/>
      <c r="AD184" s="73">
        <v>15.380000000000003</v>
      </c>
      <c r="AE184" s="113">
        <v>193.34700017576134</v>
      </c>
      <c r="AF184" s="656"/>
      <c r="AG184" s="657"/>
      <c r="AH184" s="73">
        <v>76.900000000000006</v>
      </c>
      <c r="AI184" s="113">
        <v>966.73500087880893</v>
      </c>
      <c r="AJ184" s="117">
        <f t="shared" si="40"/>
        <v>966.73500087880893</v>
      </c>
      <c r="AK184" s="606">
        <v>45932</v>
      </c>
      <c r="AL184" s="608">
        <f>AJ184+AJ185+AJ186</f>
        <v>2422.354554505027</v>
      </c>
    </row>
    <row r="185" spans="1:40" s="72" customFormat="1" ht="15" customHeight="1">
      <c r="A185" s="634"/>
      <c r="B185" s="600"/>
      <c r="C185" s="640"/>
      <c r="D185" s="17" t="s">
        <v>390</v>
      </c>
      <c r="E185" s="275" t="s">
        <v>142</v>
      </c>
      <c r="F185" s="50" t="s">
        <v>54</v>
      </c>
      <c r="G185" s="108"/>
      <c r="H185" s="57"/>
      <c r="I185" s="10"/>
      <c r="J185" s="10"/>
      <c r="K185" s="10"/>
      <c r="L185" s="10"/>
      <c r="M185" s="637"/>
      <c r="N185" s="637"/>
      <c r="O185" s="643"/>
      <c r="P185" s="39">
        <v>61.16</v>
      </c>
      <c r="Q185" s="10">
        <v>27</v>
      </c>
      <c r="R185" s="111"/>
      <c r="S185" s="111"/>
      <c r="T185" s="11">
        <v>34.159999999999997</v>
      </c>
      <c r="U185" s="9">
        <v>429.43651014330391</v>
      </c>
      <c r="V185" s="9"/>
      <c r="W185" s="39"/>
      <c r="X185" s="39"/>
      <c r="Y185" s="54"/>
      <c r="Z185" s="11">
        <v>8.8879999999999999</v>
      </c>
      <c r="AA185" s="54">
        <v>111.73394912627894</v>
      </c>
      <c r="AB185" s="111"/>
      <c r="AC185" s="111"/>
      <c r="AD185" s="11">
        <v>10.496</v>
      </c>
      <c r="AE185" s="9">
        <v>131.94864199250944</v>
      </c>
      <c r="AF185" s="656"/>
      <c r="AG185" s="657"/>
      <c r="AH185" s="11">
        <v>68.319999999999993</v>
      </c>
      <c r="AI185" s="9">
        <v>858.87302028660781</v>
      </c>
      <c r="AJ185" s="118">
        <f t="shared" si="40"/>
        <v>858.87302028660781</v>
      </c>
      <c r="AK185" s="632"/>
      <c r="AL185" s="615"/>
    </row>
    <row r="186" spans="1:40" s="72" customFormat="1" ht="15.75" customHeight="1" thickBot="1">
      <c r="A186" s="635"/>
      <c r="B186" s="601"/>
      <c r="C186" s="641"/>
      <c r="D186" s="273" t="s">
        <v>136</v>
      </c>
      <c r="E186" s="189" t="s">
        <v>54</v>
      </c>
      <c r="F186" s="270" t="s">
        <v>54</v>
      </c>
      <c r="G186" s="109">
        <v>111111</v>
      </c>
      <c r="H186" s="98">
        <f t="shared" ref="H186" si="43">G186/340.75</f>
        <v>326.0777696258254</v>
      </c>
      <c r="I186" s="189" t="s">
        <v>54</v>
      </c>
      <c r="J186" s="189" t="s">
        <v>54</v>
      </c>
      <c r="K186" s="270" t="s">
        <v>54</v>
      </c>
      <c r="L186" s="270" t="s">
        <v>54</v>
      </c>
      <c r="M186" s="638"/>
      <c r="N186" s="638"/>
      <c r="O186" s="644"/>
      <c r="P186" s="63">
        <v>23.734430000000003</v>
      </c>
      <c r="Q186" s="271">
        <v>0</v>
      </c>
      <c r="R186" s="112"/>
      <c r="S186" s="112"/>
      <c r="T186" s="45">
        <v>23.734430000000003</v>
      </c>
      <c r="U186" s="114">
        <v>298.37326666980516</v>
      </c>
      <c r="V186" s="270" t="s">
        <v>54</v>
      </c>
      <c r="W186" s="63">
        <v>1.44</v>
      </c>
      <c r="X186" s="63">
        <v>1.44</v>
      </c>
      <c r="Y186" s="115">
        <v>18</v>
      </c>
      <c r="Z186" s="45">
        <v>1.9063000000000001</v>
      </c>
      <c r="AA186" s="115">
        <v>23.96471953413878</v>
      </c>
      <c r="AB186" s="112"/>
      <c r="AC186" s="112"/>
      <c r="AD186" s="45">
        <v>8.9160000000000021</v>
      </c>
      <c r="AE186" s="114">
        <v>112.0859462657406</v>
      </c>
      <c r="AF186" s="610"/>
      <c r="AG186" s="611"/>
      <c r="AH186" s="45">
        <v>47.468860000000006</v>
      </c>
      <c r="AI186" s="114">
        <v>596.74653333961032</v>
      </c>
      <c r="AJ186" s="119">
        <f t="shared" si="40"/>
        <v>596.74653333961032</v>
      </c>
      <c r="AK186" s="607"/>
      <c r="AL186" s="609"/>
    </row>
    <row r="187" spans="1:40" s="72" customFormat="1">
      <c r="A187" s="65"/>
      <c r="B187" s="65"/>
      <c r="C187" s="66"/>
      <c r="D187" s="67"/>
      <c r="E187" s="67"/>
      <c r="F187" s="67"/>
      <c r="G187" s="68"/>
      <c r="H187" s="68"/>
      <c r="I187" s="68"/>
      <c r="J187" s="68"/>
      <c r="K187" s="68"/>
      <c r="L187" s="68"/>
      <c r="M187" s="69"/>
      <c r="N187" s="69"/>
      <c r="O187" s="67"/>
      <c r="P187" s="70"/>
      <c r="Q187" s="71"/>
      <c r="R187" s="70"/>
      <c r="S187" s="70"/>
      <c r="T187" s="70"/>
      <c r="U187" s="70"/>
      <c r="V187" s="70"/>
      <c r="W187" s="70"/>
      <c r="X187" s="70"/>
      <c r="Y187" s="71"/>
      <c r="Z187" s="71"/>
      <c r="AA187" s="71"/>
      <c r="AB187" s="71"/>
      <c r="AC187" s="71"/>
      <c r="AD187" s="71"/>
      <c r="AE187" s="71"/>
      <c r="AF187" s="71"/>
      <c r="AG187" s="71"/>
      <c r="AH187" s="71"/>
      <c r="AI187" s="71"/>
      <c r="AJ187" s="71"/>
      <c r="AK187" s="71"/>
    </row>
    <row r="188" spans="1:40" s="235" customFormat="1">
      <c r="A188" s="228"/>
      <c r="B188" s="228"/>
      <c r="C188" s="229"/>
      <c r="D188" s="230"/>
      <c r="E188" s="230"/>
      <c r="F188" s="230"/>
      <c r="G188" s="231"/>
      <c r="H188" s="231"/>
      <c r="I188" s="231"/>
      <c r="J188" s="231"/>
      <c r="K188" s="231"/>
      <c r="L188" s="231"/>
      <c r="M188" s="232"/>
      <c r="N188" s="232"/>
      <c r="O188" s="230"/>
      <c r="P188" s="233"/>
      <c r="Q188" s="234"/>
      <c r="R188" s="233"/>
      <c r="S188" s="233"/>
      <c r="T188" s="233"/>
      <c r="U188" s="233"/>
      <c r="V188" s="233"/>
      <c r="W188" s="233"/>
      <c r="X188" s="233"/>
      <c r="Y188" s="234"/>
      <c r="Z188" s="234"/>
      <c r="AA188" s="234"/>
      <c r="AB188" s="234"/>
      <c r="AC188" s="234"/>
      <c r="AD188" s="234"/>
      <c r="AE188" s="234"/>
      <c r="AF188" s="234"/>
      <c r="AG188" s="234"/>
      <c r="AH188" s="234"/>
      <c r="AI188" s="234"/>
      <c r="AJ188" s="234"/>
      <c r="AK188" s="234"/>
    </row>
    <row r="189" spans="1:40" s="72" customFormat="1" ht="13.5" thickBot="1">
      <c r="A189" s="91"/>
      <c r="B189" s="91"/>
      <c r="C189" s="92"/>
      <c r="D189" s="93"/>
      <c r="E189" s="93"/>
      <c r="F189" s="93"/>
      <c r="G189" s="94"/>
      <c r="H189" s="94"/>
      <c r="I189" s="94"/>
      <c r="J189" s="94"/>
      <c r="K189" s="94"/>
      <c r="L189" s="94"/>
      <c r="M189" s="95"/>
      <c r="N189" s="95"/>
      <c r="O189" s="93"/>
      <c r="P189" s="96"/>
      <c r="Q189" s="80"/>
      <c r="R189" s="96"/>
      <c r="S189" s="96"/>
      <c r="T189" s="96"/>
      <c r="U189" s="96"/>
      <c r="V189" s="96"/>
      <c r="W189" s="96"/>
      <c r="X189" s="96"/>
      <c r="Y189" s="80"/>
      <c r="Z189" s="80"/>
      <c r="AA189" s="80"/>
      <c r="AB189" s="80"/>
      <c r="AC189" s="80"/>
      <c r="AD189" s="80"/>
      <c r="AE189" s="80"/>
      <c r="AF189" s="80"/>
      <c r="AG189" s="80"/>
      <c r="AH189" s="80"/>
      <c r="AI189" s="80"/>
      <c r="AJ189" s="80"/>
      <c r="AK189" s="71"/>
    </row>
    <row r="190" spans="1:40" s="72" customFormat="1" ht="15.75" customHeight="1" thickBot="1">
      <c r="A190" s="633" t="s">
        <v>143</v>
      </c>
      <c r="B190" s="596" t="s">
        <v>338</v>
      </c>
      <c r="C190" s="639">
        <v>32119</v>
      </c>
      <c r="D190" s="281" t="s">
        <v>113</v>
      </c>
      <c r="E190" s="347" t="s">
        <v>115</v>
      </c>
      <c r="F190" s="276" t="s">
        <v>22</v>
      </c>
      <c r="G190" s="107">
        <v>5000000</v>
      </c>
      <c r="H190" s="106">
        <f>G190/340.75</f>
        <v>14673.514306676449</v>
      </c>
      <c r="I190" s="107">
        <v>5000000</v>
      </c>
      <c r="J190" s="106">
        <f>I190/340.75</f>
        <v>14673.514306676449</v>
      </c>
      <c r="K190" s="276" t="s">
        <v>22</v>
      </c>
      <c r="L190" s="276" t="s">
        <v>22</v>
      </c>
      <c r="M190" s="636"/>
      <c r="N190" s="636" t="s">
        <v>15</v>
      </c>
      <c r="O190" s="642" t="s">
        <v>143</v>
      </c>
      <c r="P190" s="110">
        <v>394.74688187820982</v>
      </c>
      <c r="Q190" s="73">
        <v>368.89</v>
      </c>
      <c r="R190" s="104"/>
      <c r="S190" s="104"/>
      <c r="T190" s="73">
        <v>25.85</v>
      </c>
      <c r="U190" s="113">
        <v>13654</v>
      </c>
      <c r="V190" s="276" t="s">
        <v>22</v>
      </c>
      <c r="W190" s="110">
        <v>190.75568598679385</v>
      </c>
      <c r="X190" s="110">
        <v>0</v>
      </c>
      <c r="Y190" s="105"/>
      <c r="Z190" s="73">
        <v>11.16</v>
      </c>
      <c r="AA190" s="105">
        <v>5895</v>
      </c>
      <c r="AB190" s="104"/>
      <c r="AC190" s="104"/>
      <c r="AD190" s="73">
        <v>7.97</v>
      </c>
      <c r="AE190" s="117">
        <v>4210</v>
      </c>
      <c r="AF190" s="626" t="s">
        <v>42</v>
      </c>
      <c r="AG190" s="627"/>
      <c r="AH190" s="290">
        <v>51.71</v>
      </c>
      <c r="AI190" s="113">
        <v>27313</v>
      </c>
      <c r="AJ190" s="117">
        <f t="shared" ref="AJ190:AJ192" si="44">AI190</f>
        <v>27313</v>
      </c>
      <c r="AK190" s="476">
        <v>45974</v>
      </c>
      <c r="AL190" s="658">
        <f>AJ190+AJ191+AJ192</f>
        <v>990308.94638109405</v>
      </c>
      <c r="AM190" s="678">
        <f>AL190+AL193</f>
        <v>1150821.7575770037</v>
      </c>
    </row>
    <row r="191" spans="1:40" s="72" customFormat="1" ht="15" customHeight="1">
      <c r="A191" s="634"/>
      <c r="B191" s="597"/>
      <c r="C191" s="640"/>
      <c r="D191" s="17" t="s">
        <v>71</v>
      </c>
      <c r="E191" s="275" t="s">
        <v>71</v>
      </c>
      <c r="F191" s="10" t="s">
        <v>22</v>
      </c>
      <c r="G191" s="108">
        <v>5000000</v>
      </c>
      <c r="H191" s="57">
        <f t="shared" ref="H191:H195" si="45">G191/340.75</f>
        <v>14673.514306676449</v>
      </c>
      <c r="I191" s="108">
        <v>5000000</v>
      </c>
      <c r="J191" s="57">
        <f t="shared" ref="J191" si="46">I191/340.75</f>
        <v>14673.514306676449</v>
      </c>
      <c r="K191" s="10" t="s">
        <v>22</v>
      </c>
      <c r="L191" s="10" t="s">
        <v>22</v>
      </c>
      <c r="M191" s="637"/>
      <c r="N191" s="637"/>
      <c r="O191" s="643"/>
      <c r="P191" s="39">
        <v>376.17021276595744</v>
      </c>
      <c r="Q191" s="502" t="s">
        <v>266</v>
      </c>
      <c r="R191" s="111"/>
      <c r="S191" s="111"/>
      <c r="T191" s="11">
        <v>376.17021276595744</v>
      </c>
      <c r="U191" s="9">
        <v>198689.14007611759</v>
      </c>
      <c r="V191" s="10" t="s">
        <v>22</v>
      </c>
      <c r="W191" s="39">
        <v>190.75568598679385</v>
      </c>
      <c r="X191" s="39">
        <v>190.75568598679385</v>
      </c>
      <c r="Y191" s="54">
        <v>100755.14202642905</v>
      </c>
      <c r="Z191" s="11">
        <v>26.72193690388848</v>
      </c>
      <c r="AA191" s="54">
        <v>14114.24531879459</v>
      </c>
      <c r="AB191" s="111"/>
      <c r="AC191" s="111"/>
      <c r="AD191" s="11">
        <v>55.386647101980927</v>
      </c>
      <c r="AE191" s="118">
        <v>29254.643007150615</v>
      </c>
      <c r="AF191" s="628"/>
      <c r="AG191" s="629"/>
      <c r="AH191" s="291">
        <v>752.34042553191489</v>
      </c>
      <c r="AI191" s="9">
        <v>397378.28015223518</v>
      </c>
      <c r="AJ191" s="118">
        <f t="shared" si="44"/>
        <v>397378.28015223518</v>
      </c>
      <c r="AK191" s="606">
        <v>45940</v>
      </c>
      <c r="AL191" s="659"/>
      <c r="AM191" s="679"/>
    </row>
    <row r="192" spans="1:40" s="72" customFormat="1" ht="15.75" customHeight="1" thickBot="1">
      <c r="A192" s="634"/>
      <c r="B192" s="598"/>
      <c r="C192" s="641"/>
      <c r="D192" s="282" t="s">
        <v>114</v>
      </c>
      <c r="E192" s="189" t="s">
        <v>54</v>
      </c>
      <c r="F192" s="277" t="s">
        <v>22</v>
      </c>
      <c r="G192" s="109">
        <v>7324000</v>
      </c>
      <c r="H192" s="98">
        <f t="shared" si="45"/>
        <v>21493.763756419663</v>
      </c>
      <c r="I192" s="189" t="s">
        <v>54</v>
      </c>
      <c r="J192" s="189" t="s">
        <v>54</v>
      </c>
      <c r="K192" s="277" t="s">
        <v>22</v>
      </c>
      <c r="L192" s="277" t="s">
        <v>22</v>
      </c>
      <c r="M192" s="637"/>
      <c r="N192" s="637"/>
      <c r="O192" s="643"/>
      <c r="P192" s="63">
        <v>535.43066764490106</v>
      </c>
      <c r="Q192" s="280">
        <v>0</v>
      </c>
      <c r="R192" s="112"/>
      <c r="S192" s="112"/>
      <c r="T192" s="45">
        <v>535.43066764490106</v>
      </c>
      <c r="U192" s="114">
        <v>282808.83311442944</v>
      </c>
      <c r="V192" s="277" t="s">
        <v>22</v>
      </c>
      <c r="W192" s="63">
        <v>279.41892883345565</v>
      </c>
      <c r="X192" s="63">
        <v>279.41892883345565</v>
      </c>
      <c r="Y192" s="115">
        <v>147586.13204031295</v>
      </c>
      <c r="Z192" s="45">
        <v>37.694497432135002</v>
      </c>
      <c r="AA192" s="115">
        <v>19909.836096065606</v>
      </c>
      <c r="AB192" s="112"/>
      <c r="AC192" s="112"/>
      <c r="AD192" s="45">
        <v>76.803521643433598</v>
      </c>
      <c r="AE192" s="119">
        <v>40566.810322234851</v>
      </c>
      <c r="AF192" s="628"/>
      <c r="AG192" s="629"/>
      <c r="AH192" s="292">
        <v>1070.8613352898021</v>
      </c>
      <c r="AI192" s="114">
        <v>565617.66622885887</v>
      </c>
      <c r="AJ192" s="119">
        <f t="shared" si="44"/>
        <v>565617.66622885887</v>
      </c>
      <c r="AK192" s="607"/>
      <c r="AL192" s="660"/>
      <c r="AM192" s="679"/>
      <c r="AN192" s="72" t="s">
        <v>117</v>
      </c>
    </row>
    <row r="193" spans="1:39" s="72" customFormat="1" ht="15.75" customHeight="1" thickBot="1">
      <c r="A193" s="634"/>
      <c r="B193" s="599" t="s">
        <v>338</v>
      </c>
      <c r="C193" s="639">
        <v>32470</v>
      </c>
      <c r="D193" s="281" t="s">
        <v>113</v>
      </c>
      <c r="E193" s="347" t="s">
        <v>115</v>
      </c>
      <c r="F193" s="276" t="s">
        <v>22</v>
      </c>
      <c r="G193" s="107">
        <v>700000</v>
      </c>
      <c r="H193" s="106">
        <f>G193/340.75</f>
        <v>2054.2920029347029</v>
      </c>
      <c r="I193" s="107">
        <v>700000</v>
      </c>
      <c r="J193" s="106">
        <f>I193/340.75</f>
        <v>2054.2920029347029</v>
      </c>
      <c r="K193" s="276" t="s">
        <v>22</v>
      </c>
      <c r="L193" s="276" t="s">
        <v>22</v>
      </c>
      <c r="M193" s="637"/>
      <c r="N193" s="637"/>
      <c r="O193" s="643"/>
      <c r="P193" s="110">
        <v>76.03815113719736</v>
      </c>
      <c r="Q193" s="73">
        <v>63.1</v>
      </c>
      <c r="R193" s="104"/>
      <c r="S193" s="104"/>
      <c r="T193" s="73">
        <v>12.94</v>
      </c>
      <c r="U193" s="113">
        <v>5647</v>
      </c>
      <c r="V193" s="276" t="s">
        <v>22</v>
      </c>
      <c r="W193" s="110">
        <v>26.705796038151139</v>
      </c>
      <c r="X193" s="110"/>
      <c r="Y193" s="105"/>
      <c r="Z193" s="73">
        <v>4.9977989728539987</v>
      </c>
      <c r="AA193" s="105">
        <v>2181.1720002069078</v>
      </c>
      <c r="AB193" s="104"/>
      <c r="AC193" s="104"/>
      <c r="AD193" s="73">
        <v>4.22</v>
      </c>
      <c r="AE193" s="117">
        <v>1842</v>
      </c>
      <c r="AF193" s="628"/>
      <c r="AG193" s="629"/>
      <c r="AH193" s="290">
        <v>25.88</v>
      </c>
      <c r="AI193" s="113">
        <v>11295</v>
      </c>
      <c r="AJ193" s="117">
        <f t="shared" ref="AJ193:AJ198" si="47">AI193</f>
        <v>11295</v>
      </c>
      <c r="AK193" s="476">
        <v>45974</v>
      </c>
      <c r="AL193" s="658">
        <f>AJ193+AJ194+AJ195</f>
        <v>160512.81119590963</v>
      </c>
      <c r="AM193" s="679"/>
    </row>
    <row r="194" spans="1:39" s="72" customFormat="1" ht="15" customHeight="1">
      <c r="A194" s="634"/>
      <c r="B194" s="600"/>
      <c r="C194" s="640"/>
      <c r="D194" s="17" t="s">
        <v>71</v>
      </c>
      <c r="E194" s="275" t="s">
        <v>71</v>
      </c>
      <c r="F194" s="10" t="s">
        <v>22</v>
      </c>
      <c r="G194" s="108">
        <v>700000</v>
      </c>
      <c r="H194" s="57">
        <f t="shared" si="45"/>
        <v>2054.2920029347029</v>
      </c>
      <c r="I194" s="108">
        <v>700000</v>
      </c>
      <c r="J194" s="57">
        <f t="shared" ref="J194" si="48">I194/340.75</f>
        <v>2054.2920029347029</v>
      </c>
      <c r="K194" s="10" t="s">
        <v>22</v>
      </c>
      <c r="L194" s="10" t="s">
        <v>22</v>
      </c>
      <c r="M194" s="637"/>
      <c r="N194" s="637"/>
      <c r="O194" s="643"/>
      <c r="P194" s="39">
        <v>78.327219369038886</v>
      </c>
      <c r="Q194" s="502" t="s">
        <v>266</v>
      </c>
      <c r="R194" s="111"/>
      <c r="S194" s="111"/>
      <c r="T194" s="11">
        <v>78.327219369038886</v>
      </c>
      <c r="U194" s="9">
        <v>34184.075564017854</v>
      </c>
      <c r="V194" s="10" t="s">
        <v>22</v>
      </c>
      <c r="W194" s="39">
        <v>26.705796038151139</v>
      </c>
      <c r="X194" s="39">
        <v>26.705796038151139</v>
      </c>
      <c r="Y194" s="54">
        <v>11655.117558357526</v>
      </c>
      <c r="Z194" s="11">
        <v>6.7439471753484961</v>
      </c>
      <c r="AA194" s="54">
        <v>2943.2373790225897</v>
      </c>
      <c r="AB194" s="111"/>
      <c r="AC194" s="111"/>
      <c r="AD194" s="11">
        <v>14.711665443873807</v>
      </c>
      <c r="AE194" s="118">
        <v>6420.5609142908033</v>
      </c>
      <c r="AF194" s="628"/>
      <c r="AG194" s="629"/>
      <c r="AH194" s="291">
        <v>156.65443873807777</v>
      </c>
      <c r="AI194" s="9">
        <v>68368.151128035708</v>
      </c>
      <c r="AJ194" s="118">
        <f t="shared" si="47"/>
        <v>68368.151128035708</v>
      </c>
      <c r="AK194" s="606">
        <v>45940</v>
      </c>
      <c r="AL194" s="659"/>
      <c r="AM194" s="679"/>
    </row>
    <row r="195" spans="1:39" s="72" customFormat="1" ht="15.75" customHeight="1" thickBot="1">
      <c r="A195" s="635"/>
      <c r="B195" s="601"/>
      <c r="C195" s="641"/>
      <c r="D195" s="282" t="s">
        <v>114</v>
      </c>
      <c r="E195" s="189" t="s">
        <v>54</v>
      </c>
      <c r="F195" s="277" t="s">
        <v>22</v>
      </c>
      <c r="G195" s="109">
        <v>1073576</v>
      </c>
      <c r="H195" s="98">
        <f t="shared" si="45"/>
        <v>3150.626559060895</v>
      </c>
      <c r="I195" s="189" t="s">
        <v>54</v>
      </c>
      <c r="J195" s="189" t="s">
        <v>54</v>
      </c>
      <c r="K195" s="277" t="s">
        <v>22</v>
      </c>
      <c r="L195" s="277" t="s">
        <v>22</v>
      </c>
      <c r="M195" s="638"/>
      <c r="N195" s="637"/>
      <c r="O195" s="644"/>
      <c r="P195" s="63">
        <v>92.626887747615555</v>
      </c>
      <c r="Q195" s="280">
        <v>0</v>
      </c>
      <c r="R195" s="112"/>
      <c r="S195" s="112"/>
      <c r="T195" s="45">
        <v>92.626887747615555</v>
      </c>
      <c r="U195" s="114">
        <v>40424.830033936953</v>
      </c>
      <c r="V195" s="277" t="s">
        <v>22</v>
      </c>
      <c r="W195" s="63">
        <v>40.958145267791643</v>
      </c>
      <c r="X195" s="63">
        <v>40.958145267791643</v>
      </c>
      <c r="Y195" s="115">
        <v>17875.220696901772</v>
      </c>
      <c r="Z195" s="45">
        <v>6.0525857666911227</v>
      </c>
      <c r="AA195" s="115">
        <v>2641.508927202543</v>
      </c>
      <c r="AB195" s="112"/>
      <c r="AC195" s="112"/>
      <c r="AD195" s="45">
        <v>15.500622743947176</v>
      </c>
      <c r="AE195" s="119">
        <v>6764.8828011105461</v>
      </c>
      <c r="AF195" s="628"/>
      <c r="AG195" s="629"/>
      <c r="AH195" s="292">
        <v>185.25377549523111</v>
      </c>
      <c r="AI195" s="114">
        <v>80849.660067873905</v>
      </c>
      <c r="AJ195" s="119">
        <f t="shared" si="47"/>
        <v>80849.660067873905</v>
      </c>
      <c r="AK195" s="607"/>
      <c r="AL195" s="660"/>
      <c r="AM195" s="680"/>
    </row>
    <row r="196" spans="1:39" s="72" customFormat="1" ht="15.75" customHeight="1">
      <c r="A196" s="633" t="s">
        <v>144</v>
      </c>
      <c r="B196" s="596" t="s">
        <v>22</v>
      </c>
      <c r="C196" s="639">
        <v>38348</v>
      </c>
      <c r="D196" s="347" t="s">
        <v>391</v>
      </c>
      <c r="E196" s="293" t="s">
        <v>54</v>
      </c>
      <c r="F196" s="278" t="s">
        <v>54</v>
      </c>
      <c r="G196" s="107"/>
      <c r="H196" s="106"/>
      <c r="I196" s="10">
        <v>0</v>
      </c>
      <c r="J196" s="10">
        <v>0</v>
      </c>
      <c r="K196" s="278" t="s">
        <v>54</v>
      </c>
      <c r="L196" s="278" t="s">
        <v>54</v>
      </c>
      <c r="M196" s="636"/>
      <c r="N196" s="637"/>
      <c r="O196" s="642" t="s">
        <v>144</v>
      </c>
      <c r="P196" s="110">
        <v>38.450000000000003</v>
      </c>
      <c r="Q196" s="73">
        <v>27.58</v>
      </c>
      <c r="R196" s="104"/>
      <c r="S196" s="104"/>
      <c r="T196" s="73">
        <v>10.870000000000005</v>
      </c>
      <c r="U196" s="113">
        <v>961.5036756065839</v>
      </c>
      <c r="V196" s="113"/>
      <c r="W196" s="110">
        <v>0</v>
      </c>
      <c r="X196" s="110">
        <v>0</v>
      </c>
      <c r="Y196" s="105"/>
      <c r="Z196" s="73"/>
      <c r="AA196" s="105"/>
      <c r="AB196" s="104"/>
      <c r="AC196" s="104"/>
      <c r="AD196" s="73">
        <v>4.3476800000000004</v>
      </c>
      <c r="AE196" s="117">
        <v>47.584636316007249</v>
      </c>
      <c r="AF196" s="628"/>
      <c r="AG196" s="629"/>
      <c r="AH196" s="290">
        <v>21.740000000000009</v>
      </c>
      <c r="AI196" s="113">
        <v>237.94069331459499</v>
      </c>
      <c r="AJ196" s="117">
        <f t="shared" si="47"/>
        <v>237.94069331459499</v>
      </c>
      <c r="AK196" s="606">
        <v>45940</v>
      </c>
      <c r="AL196" s="608">
        <f>AJ196+AJ197+AJ198</f>
        <v>3073.1130647056161</v>
      </c>
      <c r="AM196" s="645">
        <f>AL196+AL199</f>
        <v>5840.5971096107114</v>
      </c>
    </row>
    <row r="197" spans="1:39" s="72" customFormat="1" ht="15" customHeight="1">
      <c r="A197" s="634"/>
      <c r="B197" s="597"/>
      <c r="C197" s="640"/>
      <c r="D197" s="17" t="s">
        <v>390</v>
      </c>
      <c r="E197" s="17" t="s">
        <v>73</v>
      </c>
      <c r="F197" s="50" t="s">
        <v>54</v>
      </c>
      <c r="G197" s="108"/>
      <c r="H197" s="57"/>
      <c r="I197" s="10">
        <v>0</v>
      </c>
      <c r="J197" s="10">
        <v>0</v>
      </c>
      <c r="K197" s="50" t="s">
        <v>54</v>
      </c>
      <c r="L197" s="50" t="s">
        <v>54</v>
      </c>
      <c r="M197" s="637"/>
      <c r="N197" s="637"/>
      <c r="O197" s="643"/>
      <c r="P197" s="39">
        <v>87.85</v>
      </c>
      <c r="Q197" s="10">
        <v>0</v>
      </c>
      <c r="R197" s="111"/>
      <c r="S197" s="111"/>
      <c r="T197" s="11">
        <v>87.85</v>
      </c>
      <c r="U197" s="9">
        <v>456.08251008892677</v>
      </c>
      <c r="V197" s="9"/>
      <c r="W197" s="39">
        <v>0</v>
      </c>
      <c r="X197" s="39">
        <v>0</v>
      </c>
      <c r="Y197" s="54"/>
      <c r="Z197" s="11">
        <v>6.9079999999999995</v>
      </c>
      <c r="AA197" s="54">
        <v>75.606913956633832</v>
      </c>
      <c r="AB197" s="111"/>
      <c r="AC197" s="111"/>
      <c r="AD197" s="11">
        <v>33.151200000000003</v>
      </c>
      <c r="AE197" s="118">
        <v>362.83438418632886</v>
      </c>
      <c r="AF197" s="628"/>
      <c r="AG197" s="629"/>
      <c r="AH197" s="291">
        <v>175.7</v>
      </c>
      <c r="AI197" s="9">
        <v>1923.0073512131678</v>
      </c>
      <c r="AJ197" s="118">
        <f t="shared" si="47"/>
        <v>1923.0073512131678</v>
      </c>
      <c r="AK197" s="632"/>
      <c r="AL197" s="615"/>
      <c r="AM197" s="646"/>
    </row>
    <row r="198" spans="1:39" s="72" customFormat="1" ht="15.75" customHeight="1" thickBot="1">
      <c r="A198" s="634"/>
      <c r="B198" s="598"/>
      <c r="C198" s="641"/>
      <c r="D198" s="282" t="s">
        <v>136</v>
      </c>
      <c r="E198" s="189" t="s">
        <v>54</v>
      </c>
      <c r="F198" s="279" t="s">
        <v>54</v>
      </c>
      <c r="G198" s="109"/>
      <c r="H198" s="98"/>
      <c r="I198" s="280">
        <v>0</v>
      </c>
      <c r="J198" s="280">
        <v>0</v>
      </c>
      <c r="K198" s="279" t="s">
        <v>54</v>
      </c>
      <c r="L198" s="279" t="s">
        <v>54</v>
      </c>
      <c r="M198" s="637"/>
      <c r="N198" s="637"/>
      <c r="O198" s="643"/>
      <c r="P198" s="63">
        <v>41.671030000000002</v>
      </c>
      <c r="Q198" s="280">
        <v>0</v>
      </c>
      <c r="R198" s="112"/>
      <c r="S198" s="112"/>
      <c r="T198" s="45">
        <v>41.671030000000002</v>
      </c>
      <c r="U198" s="114">
        <v>47.584636316007249</v>
      </c>
      <c r="V198" s="279" t="s">
        <v>54</v>
      </c>
      <c r="W198" s="63">
        <v>1.4444300000000001</v>
      </c>
      <c r="X198" s="63">
        <v>1.4444300000000001</v>
      </c>
      <c r="Y198" s="115">
        <v>16</v>
      </c>
      <c r="Z198" s="45">
        <v>3.0552900000000003</v>
      </c>
      <c r="AA198" s="115">
        <v>33.439642174661842</v>
      </c>
      <c r="AB198" s="112"/>
      <c r="AC198" s="112"/>
      <c r="AD198" s="45">
        <v>17.312756000000004</v>
      </c>
      <c r="AE198" s="119">
        <v>189.48524221832605</v>
      </c>
      <c r="AF198" s="628"/>
      <c r="AG198" s="629"/>
      <c r="AH198" s="292">
        <v>83.342060000000004</v>
      </c>
      <c r="AI198" s="114">
        <v>912.16502017785353</v>
      </c>
      <c r="AJ198" s="119">
        <f t="shared" si="47"/>
        <v>912.16502017785353</v>
      </c>
      <c r="AK198" s="607"/>
      <c r="AL198" s="609"/>
      <c r="AM198" s="646"/>
    </row>
    <row r="199" spans="1:39" s="72" customFormat="1" ht="15.75" customHeight="1">
      <c r="A199" s="634"/>
      <c r="B199" s="599" t="s">
        <v>22</v>
      </c>
      <c r="C199" s="639">
        <v>38348</v>
      </c>
      <c r="D199" s="347" t="s">
        <v>391</v>
      </c>
      <c r="E199" s="293" t="s">
        <v>54</v>
      </c>
      <c r="F199" s="278" t="s">
        <v>54</v>
      </c>
      <c r="G199" s="107"/>
      <c r="H199" s="106"/>
      <c r="I199" s="10">
        <v>0</v>
      </c>
      <c r="J199" s="10">
        <v>0</v>
      </c>
      <c r="K199" s="278" t="s">
        <v>54</v>
      </c>
      <c r="L199" s="278" t="s">
        <v>54</v>
      </c>
      <c r="M199" s="637"/>
      <c r="N199" s="637"/>
      <c r="O199" s="643"/>
      <c r="P199" s="110">
        <v>38.450000000000003</v>
      </c>
      <c r="Q199" s="73">
        <v>27.58</v>
      </c>
      <c r="R199" s="104"/>
      <c r="S199" s="104"/>
      <c r="T199" s="73">
        <v>10.870000000000005</v>
      </c>
      <c r="U199" s="113">
        <v>118.9703466572975</v>
      </c>
      <c r="V199" s="113"/>
      <c r="W199" s="110">
        <v>0</v>
      </c>
      <c r="X199" s="110">
        <v>0</v>
      </c>
      <c r="Y199" s="105"/>
      <c r="Z199" s="73"/>
      <c r="AA199" s="105"/>
      <c r="AB199" s="104"/>
      <c r="AC199" s="104"/>
      <c r="AD199" s="73">
        <v>4.3476800000000004</v>
      </c>
      <c r="AE199" s="117">
        <v>47.584636316007249</v>
      </c>
      <c r="AF199" s="628"/>
      <c r="AG199" s="629"/>
      <c r="AH199" s="290">
        <v>21.740000000000009</v>
      </c>
      <c r="AI199" s="113">
        <v>237.94069331459499</v>
      </c>
      <c r="AJ199" s="117">
        <f t="shared" ref="AJ199:AJ201" si="49">AI199</f>
        <v>237.94069331459499</v>
      </c>
      <c r="AK199" s="606">
        <v>45940</v>
      </c>
      <c r="AL199" s="608">
        <f>AJ199+AJ200+AJ201</f>
        <v>2767.4840449050953</v>
      </c>
      <c r="AM199" s="646"/>
    </row>
    <row r="200" spans="1:39" s="72" customFormat="1" ht="15" customHeight="1">
      <c r="A200" s="634"/>
      <c r="B200" s="600"/>
      <c r="C200" s="640"/>
      <c r="D200" s="17" t="s">
        <v>390</v>
      </c>
      <c r="E200" s="17" t="s">
        <v>73</v>
      </c>
      <c r="F200" s="50" t="s">
        <v>54</v>
      </c>
      <c r="G200" s="108"/>
      <c r="H200" s="57"/>
      <c r="I200" s="10">
        <v>0</v>
      </c>
      <c r="J200" s="10">
        <v>0</v>
      </c>
      <c r="K200" s="50" t="s">
        <v>54</v>
      </c>
      <c r="L200" s="50" t="s">
        <v>54</v>
      </c>
      <c r="M200" s="637"/>
      <c r="N200" s="637"/>
      <c r="O200" s="643"/>
      <c r="P200" s="39">
        <v>76.11</v>
      </c>
      <c r="Q200" s="10">
        <v>0</v>
      </c>
      <c r="R200" s="111"/>
      <c r="S200" s="111"/>
      <c r="T200" s="11">
        <v>76.11</v>
      </c>
      <c r="U200" s="9">
        <v>833.01132328306448</v>
      </c>
      <c r="V200" s="9"/>
      <c r="W200" s="39">
        <v>0</v>
      </c>
      <c r="X200" s="39">
        <v>0</v>
      </c>
      <c r="Y200" s="54"/>
      <c r="Z200" s="11">
        <v>6.9079999999999995</v>
      </c>
      <c r="AA200" s="54">
        <v>76</v>
      </c>
      <c r="AB200" s="111"/>
      <c r="AC200" s="111"/>
      <c r="AD200" s="11">
        <v>28.455200000000005</v>
      </c>
      <c r="AE200" s="118">
        <v>311.43744325692114</v>
      </c>
      <c r="AF200" s="628"/>
      <c r="AG200" s="629"/>
      <c r="AH200" s="291">
        <v>152.22</v>
      </c>
      <c r="AI200" s="9">
        <v>1666.022646566129</v>
      </c>
      <c r="AJ200" s="118">
        <f t="shared" si="49"/>
        <v>1666.022646566129</v>
      </c>
      <c r="AK200" s="632"/>
      <c r="AL200" s="615"/>
      <c r="AM200" s="646"/>
    </row>
    <row r="201" spans="1:39" s="72" customFormat="1" ht="15.75" customHeight="1" thickBot="1">
      <c r="A201" s="635"/>
      <c r="B201" s="601"/>
      <c r="C201" s="641"/>
      <c r="D201" s="282" t="s">
        <v>136</v>
      </c>
      <c r="E201" s="189" t="s">
        <v>54</v>
      </c>
      <c r="F201" s="279" t="s">
        <v>54</v>
      </c>
      <c r="G201" s="109"/>
      <c r="H201" s="98"/>
      <c r="I201" s="280">
        <v>0</v>
      </c>
      <c r="J201" s="280">
        <v>0</v>
      </c>
      <c r="K201" s="279" t="s">
        <v>54</v>
      </c>
      <c r="L201" s="279" t="s">
        <v>54</v>
      </c>
      <c r="M201" s="638"/>
      <c r="N201" s="638"/>
      <c r="O201" s="644"/>
      <c r="P201" s="63">
        <v>39.448779999999999</v>
      </c>
      <c r="Q201" s="280">
        <v>0</v>
      </c>
      <c r="R201" s="112"/>
      <c r="S201" s="112"/>
      <c r="T201" s="45">
        <v>39.448779999999999</v>
      </c>
      <c r="U201" s="114">
        <v>431.76035251218582</v>
      </c>
      <c r="V201" s="279" t="s">
        <v>54</v>
      </c>
      <c r="W201" s="63">
        <v>0.28886000000000001</v>
      </c>
      <c r="X201" s="63">
        <v>0.28886000000000001</v>
      </c>
      <c r="Y201" s="115">
        <v>3</v>
      </c>
      <c r="Z201" s="45">
        <v>2.8952879999999999</v>
      </c>
      <c r="AA201" s="115">
        <v>32</v>
      </c>
      <c r="AB201" s="112"/>
      <c r="AC201" s="112"/>
      <c r="AD201" s="45">
        <v>16.822083200000002</v>
      </c>
      <c r="AE201" s="119">
        <v>184.11490982538169</v>
      </c>
      <c r="AF201" s="630"/>
      <c r="AG201" s="631"/>
      <c r="AH201" s="292">
        <v>78.897559999999999</v>
      </c>
      <c r="AI201" s="114">
        <v>863.52070502437164</v>
      </c>
      <c r="AJ201" s="119">
        <f t="shared" si="49"/>
        <v>863.52070502437164</v>
      </c>
      <c r="AK201" s="607"/>
      <c r="AL201" s="609"/>
      <c r="AM201" s="647"/>
    </row>
    <row r="202" spans="1:39" s="72" customFormat="1">
      <c r="A202" s="65"/>
      <c r="B202" s="65"/>
      <c r="C202" s="66"/>
      <c r="D202" s="67"/>
      <c r="E202" s="67"/>
      <c r="F202" s="67"/>
      <c r="G202" s="68"/>
      <c r="H202" s="68"/>
      <c r="I202" s="68"/>
      <c r="J202" s="68"/>
      <c r="K202" s="68"/>
      <c r="L202" s="68"/>
      <c r="M202" s="69"/>
      <c r="N202" s="69"/>
      <c r="O202" s="67"/>
      <c r="P202" s="70"/>
      <c r="Q202" s="71"/>
      <c r="R202" s="70"/>
      <c r="S202" s="70"/>
      <c r="T202" s="70"/>
      <c r="U202" s="70"/>
      <c r="V202" s="70"/>
      <c r="W202" s="70"/>
      <c r="X202" s="70"/>
      <c r="Y202" s="71"/>
      <c r="Z202" s="71"/>
      <c r="AA202" s="71"/>
      <c r="AB202" s="71"/>
      <c r="AC202" s="71"/>
      <c r="AD202" s="71"/>
      <c r="AE202" s="71"/>
      <c r="AF202" s="71"/>
      <c r="AG202" s="71"/>
      <c r="AH202" s="71"/>
      <c r="AI202" s="71"/>
      <c r="AJ202" s="71"/>
      <c r="AK202" s="71"/>
    </row>
    <row r="203" spans="1:39" s="235" customFormat="1">
      <c r="A203" s="228"/>
      <c r="B203" s="228"/>
      <c r="C203" s="229"/>
      <c r="D203" s="230"/>
      <c r="E203" s="230"/>
      <c r="F203" s="230"/>
      <c r="G203" s="231"/>
      <c r="H203" s="231"/>
      <c r="I203" s="231"/>
      <c r="J203" s="231"/>
      <c r="K203" s="231"/>
      <c r="L203" s="231"/>
      <c r="M203" s="232"/>
      <c r="N203" s="232"/>
      <c r="O203" s="230"/>
      <c r="P203" s="233"/>
      <c r="Q203" s="233"/>
      <c r="R203" s="233"/>
      <c r="S203" s="233"/>
      <c r="T203" s="233"/>
      <c r="U203" s="233"/>
      <c r="V203" s="233"/>
      <c r="W203" s="233"/>
      <c r="X203" s="233"/>
      <c r="Y203" s="233"/>
      <c r="Z203" s="233"/>
      <c r="AA203" s="233"/>
      <c r="AB203" s="234"/>
      <c r="AC203" s="234"/>
      <c r="AD203" s="234"/>
      <c r="AE203" s="234"/>
      <c r="AF203" s="234"/>
      <c r="AG203" s="234"/>
      <c r="AH203" s="234"/>
      <c r="AI203" s="234"/>
      <c r="AJ203" s="234"/>
      <c r="AK203" s="234"/>
    </row>
    <row r="204" spans="1:39" s="72" customFormat="1" ht="13.5" thickBot="1">
      <c r="A204" s="65"/>
      <c r="B204" s="65"/>
      <c r="C204" s="66"/>
      <c r="D204" s="67"/>
      <c r="E204" s="67"/>
      <c r="F204" s="67"/>
      <c r="G204" s="68"/>
      <c r="H204" s="68"/>
      <c r="I204" s="68"/>
      <c r="J204" s="68"/>
      <c r="K204" s="68"/>
      <c r="L204" s="68"/>
      <c r="M204" s="69"/>
      <c r="N204" s="69"/>
      <c r="O204" s="67"/>
      <c r="P204" s="70"/>
      <c r="Q204" s="71"/>
      <c r="R204" s="70"/>
      <c r="S204" s="70"/>
      <c r="T204" s="70"/>
      <c r="U204" s="70"/>
      <c r="V204" s="70"/>
      <c r="W204" s="70"/>
      <c r="X204" s="70"/>
      <c r="Y204" s="71"/>
      <c r="Z204" s="71"/>
      <c r="AA204" s="71"/>
      <c r="AB204" s="71"/>
      <c r="AC204" s="71"/>
      <c r="AD204" s="71"/>
      <c r="AE204" s="71"/>
      <c r="AF204" s="71"/>
      <c r="AG204" s="71"/>
      <c r="AH204" s="71"/>
      <c r="AI204" s="71"/>
      <c r="AJ204" s="71"/>
      <c r="AK204" s="71"/>
    </row>
    <row r="205" spans="1:39" s="72" customFormat="1" ht="15.75" customHeight="1">
      <c r="A205" s="633" t="s">
        <v>170</v>
      </c>
      <c r="B205" s="596" t="s">
        <v>338</v>
      </c>
      <c r="C205" s="639">
        <v>27158</v>
      </c>
      <c r="D205" s="347" t="s">
        <v>165</v>
      </c>
      <c r="E205" s="347" t="s">
        <v>165</v>
      </c>
      <c r="F205" s="352" t="s">
        <v>22</v>
      </c>
      <c r="G205" s="107">
        <v>50000</v>
      </c>
      <c r="H205" s="106">
        <f>G205/340.75</f>
        <v>146.73514306676449</v>
      </c>
      <c r="I205" s="107">
        <v>50000</v>
      </c>
      <c r="J205" s="106">
        <f>I205/340.75</f>
        <v>146.73514306676449</v>
      </c>
      <c r="K205" s="352" t="s">
        <v>22</v>
      </c>
      <c r="L205" s="352" t="s">
        <v>22</v>
      </c>
      <c r="M205" s="636"/>
      <c r="N205" s="636" t="s">
        <v>14</v>
      </c>
      <c r="O205" s="642" t="s">
        <v>170</v>
      </c>
      <c r="P205" s="110">
        <v>13.675715333822451</v>
      </c>
      <c r="Q205" s="73">
        <v>5.34</v>
      </c>
      <c r="R205" s="104"/>
      <c r="S205" s="104"/>
      <c r="T205" s="73">
        <v>8.3345561261922239</v>
      </c>
      <c r="U205" s="113">
        <v>47051.512114657889</v>
      </c>
      <c r="V205" s="352" t="s">
        <v>22</v>
      </c>
      <c r="W205" s="110">
        <v>1.9075568598679387</v>
      </c>
      <c r="X205" s="110">
        <v>0.44</v>
      </c>
      <c r="Y205" s="105">
        <v>2485.1150764784147</v>
      </c>
      <c r="Z205" s="73">
        <v>0.69024211298606009</v>
      </c>
      <c r="AA205" s="105">
        <v>3896.6604399181538</v>
      </c>
      <c r="AB205" s="104"/>
      <c r="AC205" s="104"/>
      <c r="AD205" s="73">
        <v>2.4228906823184153</v>
      </c>
      <c r="AE205" s="117">
        <v>13678.073380937174</v>
      </c>
      <c r="AF205" s="626" t="s">
        <v>42</v>
      </c>
      <c r="AG205" s="627"/>
      <c r="AH205" s="290">
        <v>16.669112252384448</v>
      </c>
      <c r="AI205" s="113">
        <v>94103.024229315779</v>
      </c>
      <c r="AJ205" s="117">
        <f t="shared" ref="AJ205:AJ213" si="50">AI205</f>
        <v>94103.024229315779</v>
      </c>
      <c r="AK205" s="606">
        <v>45940</v>
      </c>
      <c r="AL205" s="658">
        <f>AJ205+AJ206+AJ207+AJ208+AJ209+AJ210+AJ211+AJ212+AJ213</f>
        <v>2913340.5967501448</v>
      </c>
      <c r="AM205" s="678">
        <f>AL205+AL214</f>
        <v>3064300.3955102353</v>
      </c>
    </row>
    <row r="206" spans="1:39" s="72" customFormat="1" ht="15" customHeight="1">
      <c r="A206" s="634"/>
      <c r="B206" s="597"/>
      <c r="C206" s="640"/>
      <c r="D206" s="17" t="s">
        <v>164</v>
      </c>
      <c r="E206" s="188" t="s">
        <v>54</v>
      </c>
      <c r="F206" s="10" t="s">
        <v>22</v>
      </c>
      <c r="G206" s="108">
        <v>40000</v>
      </c>
      <c r="H206" s="57">
        <f t="shared" ref="H206" si="51">G206/340.75</f>
        <v>117.38811445341159</v>
      </c>
      <c r="I206" s="10">
        <v>0</v>
      </c>
      <c r="J206" s="10">
        <v>0</v>
      </c>
      <c r="K206" s="10" t="s">
        <v>22</v>
      </c>
      <c r="L206" s="10" t="s">
        <v>22</v>
      </c>
      <c r="M206" s="637"/>
      <c r="N206" s="637"/>
      <c r="O206" s="643"/>
      <c r="P206" s="39">
        <v>6.0454878943506971</v>
      </c>
      <c r="Q206" s="10">
        <v>0</v>
      </c>
      <c r="R206" s="111"/>
      <c r="S206" s="111"/>
      <c r="T206" s="11">
        <v>6.0454878943506971</v>
      </c>
      <c r="U206" s="9">
        <v>34128.913716970201</v>
      </c>
      <c r="V206" s="10" t="s">
        <v>22</v>
      </c>
      <c r="W206" s="39">
        <v>1.5260454878943508</v>
      </c>
      <c r="X206" s="39">
        <v>1.5260454878943508</v>
      </c>
      <c r="Y206" s="54">
        <v>8615.0655984584901</v>
      </c>
      <c r="Z206" s="11">
        <v>0.45957446808510638</v>
      </c>
      <c r="AA206" s="54">
        <v>2594.4601398434588</v>
      </c>
      <c r="AB206" s="111"/>
      <c r="AC206" s="111"/>
      <c r="AD206" s="11">
        <v>1.355832721936904</v>
      </c>
      <c r="AE206" s="118">
        <v>7654.1544355535225</v>
      </c>
      <c r="AF206" s="628"/>
      <c r="AG206" s="629"/>
      <c r="AH206" s="291">
        <v>12.090975788701394</v>
      </c>
      <c r="AI206" s="9">
        <v>68257.827433940402</v>
      </c>
      <c r="AJ206" s="118">
        <f t="shared" si="50"/>
        <v>68257.827433940402</v>
      </c>
      <c r="AK206" s="632"/>
      <c r="AL206" s="659"/>
      <c r="AM206" s="679"/>
    </row>
    <row r="207" spans="1:39" s="72" customFormat="1" ht="15" customHeight="1">
      <c r="A207" s="634"/>
      <c r="B207" s="597"/>
      <c r="C207" s="640"/>
      <c r="D207" s="17" t="s">
        <v>114</v>
      </c>
      <c r="E207" s="188" t="s">
        <v>54</v>
      </c>
      <c r="F207" s="10" t="s">
        <v>22</v>
      </c>
      <c r="G207" s="108">
        <v>202235</v>
      </c>
      <c r="H207" s="57">
        <f t="shared" ref="H207:H213" si="52">G207/340.75</f>
        <v>593.49963316214235</v>
      </c>
      <c r="I207" s="10">
        <v>0</v>
      </c>
      <c r="J207" s="10">
        <v>0</v>
      </c>
      <c r="K207" s="10" t="s">
        <v>22</v>
      </c>
      <c r="L207" s="10" t="s">
        <v>22</v>
      </c>
      <c r="M207" s="637"/>
      <c r="N207" s="637"/>
      <c r="O207" s="643"/>
      <c r="P207" s="39">
        <v>16.99605282465151</v>
      </c>
      <c r="Q207" s="10">
        <v>0</v>
      </c>
      <c r="R207" s="111"/>
      <c r="S207" s="111"/>
      <c r="T207" s="11">
        <v>16.99605282465151</v>
      </c>
      <c r="U207" s="9">
        <v>95948.71919661657</v>
      </c>
      <c r="V207" s="10" t="s">
        <v>22</v>
      </c>
      <c r="W207" s="39">
        <v>7.7154952311078508</v>
      </c>
      <c r="X207" s="39">
        <v>7.7154952311078508</v>
      </c>
      <c r="Y207" s="54">
        <v>43556.694782606304</v>
      </c>
      <c r="Z207" s="11">
        <v>1.1737417461482027</v>
      </c>
      <c r="AA207" s="54">
        <v>6626.1865841682138</v>
      </c>
      <c r="AB207" s="111"/>
      <c r="AC207" s="111"/>
      <c r="AD207" s="11">
        <v>2.7841672780630962</v>
      </c>
      <c r="AE207" s="118">
        <v>15717.607324203022</v>
      </c>
      <c r="AF207" s="628"/>
      <c r="AG207" s="629"/>
      <c r="AH207" s="291">
        <v>33.992105649303021</v>
      </c>
      <c r="AI207" s="9">
        <v>191897.43839323314</v>
      </c>
      <c r="AJ207" s="118">
        <f t="shared" si="50"/>
        <v>191897.43839323314</v>
      </c>
      <c r="AK207" s="632"/>
      <c r="AL207" s="659"/>
      <c r="AM207" s="679"/>
    </row>
    <row r="208" spans="1:39" s="72" customFormat="1" ht="15.75" customHeight="1">
      <c r="A208" s="634"/>
      <c r="B208" s="597"/>
      <c r="C208" s="640"/>
      <c r="D208" s="17" t="s">
        <v>171</v>
      </c>
      <c r="E208" s="188" t="s">
        <v>54</v>
      </c>
      <c r="F208" s="10" t="s">
        <v>22</v>
      </c>
      <c r="G208" s="108">
        <v>200000</v>
      </c>
      <c r="H208" s="57">
        <f t="shared" si="52"/>
        <v>586.94057226705797</v>
      </c>
      <c r="I208" s="10">
        <v>0</v>
      </c>
      <c r="J208" s="10">
        <v>0</v>
      </c>
      <c r="K208" s="10" t="s">
        <v>22</v>
      </c>
      <c r="L208" s="10" t="s">
        <v>22</v>
      </c>
      <c r="M208" s="637"/>
      <c r="N208" s="637"/>
      <c r="O208" s="643"/>
      <c r="P208" s="39">
        <v>16.845194424064566</v>
      </c>
      <c r="Q208" s="10">
        <v>0</v>
      </c>
      <c r="R208" s="111"/>
      <c r="S208" s="111"/>
      <c r="T208" s="11">
        <v>16.845194424064566</v>
      </c>
      <c r="U208" s="9">
        <v>95097.070259907181</v>
      </c>
      <c r="V208" s="10" t="s">
        <v>22</v>
      </c>
      <c r="W208" s="39">
        <v>7.6302274394717546</v>
      </c>
      <c r="X208" s="39">
        <v>7.6302274394717546</v>
      </c>
      <c r="Y208" s="54">
        <v>43075.327992292456</v>
      </c>
      <c r="Z208" s="11">
        <v>1.163903154805576</v>
      </c>
      <c r="AA208" s="54">
        <v>6570.6442622089271</v>
      </c>
      <c r="AB208" s="111"/>
      <c r="AC208" s="111"/>
      <c r="AD208" s="11">
        <v>2.7644900953778428</v>
      </c>
      <c r="AE208" s="118">
        <v>15606.522680284403</v>
      </c>
      <c r="AF208" s="628"/>
      <c r="AG208" s="629"/>
      <c r="AH208" s="291">
        <v>33.690388848129132</v>
      </c>
      <c r="AI208" s="9">
        <v>190194.14051981436</v>
      </c>
      <c r="AJ208" s="118">
        <f t="shared" si="50"/>
        <v>190194.14051981436</v>
      </c>
      <c r="AK208" s="632"/>
      <c r="AL208" s="659"/>
      <c r="AM208" s="679"/>
    </row>
    <row r="209" spans="1:40" s="72" customFormat="1" ht="15.75" customHeight="1">
      <c r="A209" s="634"/>
      <c r="B209" s="597"/>
      <c r="C209" s="640"/>
      <c r="D209" s="17" t="s">
        <v>165</v>
      </c>
      <c r="E209" s="188" t="s">
        <v>54</v>
      </c>
      <c r="F209" s="10" t="s">
        <v>22</v>
      </c>
      <c r="G209" s="108">
        <v>350000</v>
      </c>
      <c r="H209" s="57">
        <f t="shared" si="52"/>
        <v>1027.1460014673514</v>
      </c>
      <c r="I209" s="10">
        <v>0</v>
      </c>
      <c r="J209" s="10">
        <v>0</v>
      </c>
      <c r="K209" s="10" t="s">
        <v>22</v>
      </c>
      <c r="L209" s="10" t="s">
        <v>22</v>
      </c>
      <c r="M209" s="637"/>
      <c r="N209" s="637"/>
      <c r="O209" s="643"/>
      <c r="P209" s="39">
        <v>29.05355832721937</v>
      </c>
      <c r="Q209" s="10">
        <v>0</v>
      </c>
      <c r="R209" s="111"/>
      <c r="S209" s="111"/>
      <c r="T209" s="11">
        <v>29.05355832721937</v>
      </c>
      <c r="U209" s="9">
        <v>164017.59504757513</v>
      </c>
      <c r="V209" s="10" t="s">
        <v>22</v>
      </c>
      <c r="W209" s="39">
        <v>13.352898019075569</v>
      </c>
      <c r="X209" s="39">
        <v>13.352898019075569</v>
      </c>
      <c r="Y209" s="54">
        <v>75381.823986511808</v>
      </c>
      <c r="Z209" s="11">
        <v>2.205722670579604</v>
      </c>
      <c r="AA209" s="54">
        <v>12452.083276541143</v>
      </c>
      <c r="AB209" s="111"/>
      <c r="AC209" s="111"/>
      <c r="AD209" s="11">
        <v>4.5957446808510642</v>
      </c>
      <c r="AE209" s="118">
        <v>25944.60139843465</v>
      </c>
      <c r="AF209" s="628"/>
      <c r="AG209" s="629"/>
      <c r="AH209" s="291">
        <v>58.107116654438741</v>
      </c>
      <c r="AI209" s="9">
        <v>328035.19009515026</v>
      </c>
      <c r="AJ209" s="118">
        <f t="shared" si="50"/>
        <v>328035.19009515026</v>
      </c>
      <c r="AK209" s="632"/>
      <c r="AL209" s="659"/>
      <c r="AM209" s="679"/>
    </row>
    <row r="210" spans="1:40" s="72" customFormat="1" ht="15" customHeight="1">
      <c r="A210" s="634"/>
      <c r="B210" s="597"/>
      <c r="C210" s="640"/>
      <c r="D210" s="17" t="s">
        <v>114</v>
      </c>
      <c r="E210" s="188" t="s">
        <v>54</v>
      </c>
      <c r="F210" s="10" t="s">
        <v>22</v>
      </c>
      <c r="G210" s="108">
        <v>887644</v>
      </c>
      <c r="H210" s="57">
        <f t="shared" si="52"/>
        <v>2604.971386647102</v>
      </c>
      <c r="I210" s="10">
        <v>0</v>
      </c>
      <c r="J210" s="10">
        <v>0</v>
      </c>
      <c r="K210" s="10" t="s">
        <v>22</v>
      </c>
      <c r="L210" s="10" t="s">
        <v>22</v>
      </c>
      <c r="M210" s="637"/>
      <c r="N210" s="637"/>
      <c r="O210" s="643"/>
      <c r="P210" s="39">
        <v>63.259903154805571</v>
      </c>
      <c r="Q210" s="10">
        <v>0</v>
      </c>
      <c r="R210" s="111"/>
      <c r="S210" s="111"/>
      <c r="T210" s="11">
        <v>63.259903154805571</v>
      </c>
      <c r="U210" s="9">
        <v>357124.48924622807</v>
      </c>
      <c r="V210" s="10" t="s">
        <v>22</v>
      </c>
      <c r="W210" s="39">
        <v>33.864628026412326</v>
      </c>
      <c r="X210" s="39">
        <v>33.864628026412326</v>
      </c>
      <c r="Y210" s="54">
        <v>191177.78220195245</v>
      </c>
      <c r="Z210" s="11">
        <v>4.1909493763756425</v>
      </c>
      <c r="AA210" s="54">
        <v>23659.388978708146</v>
      </c>
      <c r="AB210" s="111"/>
      <c r="AC210" s="111"/>
      <c r="AD210" s="11">
        <v>8.8185825385179761</v>
      </c>
      <c r="AE210" s="118">
        <v>49784.012113282864</v>
      </c>
      <c r="AF210" s="628"/>
      <c r="AG210" s="629"/>
      <c r="AH210" s="291">
        <v>126.51980630961114</v>
      </c>
      <c r="AI210" s="9">
        <v>714248.97849245614</v>
      </c>
      <c r="AJ210" s="118">
        <f t="shared" si="50"/>
        <v>714248.97849245614</v>
      </c>
      <c r="AK210" s="632"/>
      <c r="AL210" s="659"/>
      <c r="AM210" s="679"/>
    </row>
    <row r="211" spans="1:40" s="72" customFormat="1" ht="15.75" customHeight="1">
      <c r="A211" s="634"/>
      <c r="B211" s="597"/>
      <c r="C211" s="640"/>
      <c r="D211" s="17" t="s">
        <v>172</v>
      </c>
      <c r="E211" s="188" t="s">
        <v>54</v>
      </c>
      <c r="F211" s="10" t="s">
        <v>22</v>
      </c>
      <c r="G211" s="108">
        <v>200000</v>
      </c>
      <c r="H211" s="57">
        <f t="shared" si="52"/>
        <v>586.94057226705797</v>
      </c>
      <c r="I211" s="10">
        <v>0</v>
      </c>
      <c r="J211" s="10">
        <v>0</v>
      </c>
      <c r="K211" s="10" t="s">
        <v>22</v>
      </c>
      <c r="L211" s="10" t="s">
        <v>22</v>
      </c>
      <c r="M211" s="637"/>
      <c r="N211" s="637"/>
      <c r="O211" s="643"/>
      <c r="P211" s="39">
        <v>16.845194424064566</v>
      </c>
      <c r="Q211" s="10">
        <v>0</v>
      </c>
      <c r="R211" s="111"/>
      <c r="S211" s="111"/>
      <c r="T211" s="11">
        <v>16.845194424064566</v>
      </c>
      <c r="U211" s="9">
        <v>95097.070259907181</v>
      </c>
      <c r="V211" s="10" t="s">
        <v>22</v>
      </c>
      <c r="W211" s="39">
        <v>7.6302274394717546</v>
      </c>
      <c r="X211" s="39">
        <v>7.6302274394717546</v>
      </c>
      <c r="Y211" s="54">
        <v>43075.327992292456</v>
      </c>
      <c r="Z211" s="11">
        <v>1.163903154805576</v>
      </c>
      <c r="AA211" s="54">
        <v>6570.6442622089271</v>
      </c>
      <c r="AB211" s="111"/>
      <c r="AC211" s="111"/>
      <c r="AD211" s="11">
        <v>2.7644900953778428</v>
      </c>
      <c r="AE211" s="118">
        <v>15606.522680284403</v>
      </c>
      <c r="AF211" s="628"/>
      <c r="AG211" s="629"/>
      <c r="AH211" s="291">
        <v>33.690388848129132</v>
      </c>
      <c r="AI211" s="9">
        <v>190194.14051981436</v>
      </c>
      <c r="AJ211" s="118">
        <f t="shared" si="50"/>
        <v>190194.14051981436</v>
      </c>
      <c r="AK211" s="632"/>
      <c r="AL211" s="659"/>
      <c r="AM211" s="679"/>
    </row>
    <row r="212" spans="1:40" s="72" customFormat="1" ht="15" customHeight="1">
      <c r="A212" s="634"/>
      <c r="B212" s="597"/>
      <c r="C212" s="640"/>
      <c r="D212" s="17" t="s">
        <v>165</v>
      </c>
      <c r="E212" s="188" t="s">
        <v>54</v>
      </c>
      <c r="F212" s="10" t="s">
        <v>22</v>
      </c>
      <c r="G212" s="108">
        <v>350000</v>
      </c>
      <c r="H212" s="57">
        <f t="shared" si="52"/>
        <v>1027.1460014673514</v>
      </c>
      <c r="I212" s="10">
        <v>0</v>
      </c>
      <c r="J212" s="10">
        <v>0</v>
      </c>
      <c r="K212" s="10" t="s">
        <v>22</v>
      </c>
      <c r="L212" s="10" t="s">
        <v>22</v>
      </c>
      <c r="M212" s="637"/>
      <c r="N212" s="637"/>
      <c r="O212" s="643"/>
      <c r="P212" s="39">
        <v>29.05355832721937</v>
      </c>
      <c r="Q212" s="10">
        <v>0</v>
      </c>
      <c r="R212" s="111"/>
      <c r="S212" s="111"/>
      <c r="T212" s="11">
        <v>29.05355832721937</v>
      </c>
      <c r="U212" s="9">
        <v>164017.59504757513</v>
      </c>
      <c r="V212" s="10" t="s">
        <v>22</v>
      </c>
      <c r="W212" s="39">
        <v>13.352898019075569</v>
      </c>
      <c r="X212" s="39">
        <v>13.352898019075569</v>
      </c>
      <c r="Y212" s="54">
        <v>75381.823986511808</v>
      </c>
      <c r="Z212" s="11">
        <v>2.205722670579604</v>
      </c>
      <c r="AA212" s="54">
        <v>12452.083276541143</v>
      </c>
      <c r="AB212" s="111"/>
      <c r="AC212" s="111"/>
      <c r="AD212" s="11">
        <v>4.5957446808510642</v>
      </c>
      <c r="AE212" s="118">
        <v>25944.60139843465</v>
      </c>
      <c r="AF212" s="628"/>
      <c r="AG212" s="629"/>
      <c r="AH212" s="291">
        <v>58.107116654438741</v>
      </c>
      <c r="AI212" s="9">
        <v>328035.19009515026</v>
      </c>
      <c r="AJ212" s="118">
        <f t="shared" si="50"/>
        <v>328035.19009515026</v>
      </c>
      <c r="AK212" s="632"/>
      <c r="AL212" s="659"/>
      <c r="AM212" s="679"/>
    </row>
    <row r="213" spans="1:40" s="72" customFormat="1" ht="15.75" customHeight="1" thickBot="1">
      <c r="A213" s="634"/>
      <c r="B213" s="598"/>
      <c r="C213" s="641"/>
      <c r="D213" s="348" t="s">
        <v>114</v>
      </c>
      <c r="E213" s="189" t="s">
        <v>54</v>
      </c>
      <c r="F213" s="351" t="s">
        <v>22</v>
      </c>
      <c r="G213" s="109">
        <v>1011152</v>
      </c>
      <c r="H213" s="97">
        <f t="shared" si="52"/>
        <v>2967.430667644901</v>
      </c>
      <c r="I213" s="353">
        <v>0</v>
      </c>
      <c r="J213" s="353">
        <v>0</v>
      </c>
      <c r="K213" s="353" t="s">
        <v>22</v>
      </c>
      <c r="L213" s="353" t="s">
        <v>22</v>
      </c>
      <c r="M213" s="637"/>
      <c r="N213" s="637"/>
      <c r="O213" s="643"/>
      <c r="P213" s="63">
        <v>71.596466617754956</v>
      </c>
      <c r="Q213" s="353">
        <v>0</v>
      </c>
      <c r="R213" s="112"/>
      <c r="S213" s="112"/>
      <c r="T213" s="45">
        <v>71.596466617754956</v>
      </c>
      <c r="U213" s="114">
        <v>404187.33348563523</v>
      </c>
      <c r="V213" s="353" t="s">
        <v>22</v>
      </c>
      <c r="W213" s="63">
        <v>38.576598679383714</v>
      </c>
      <c r="X213" s="63">
        <v>38.576598679383714</v>
      </c>
      <c r="Y213" s="115">
        <v>217778.52025031229</v>
      </c>
      <c r="Z213" s="45">
        <v>4.7346382978723405</v>
      </c>
      <c r="AA213" s="115">
        <v>26728.704907365103</v>
      </c>
      <c r="AB213" s="112"/>
      <c r="AC213" s="112"/>
      <c r="AD213" s="45">
        <v>9.9059603815113721</v>
      </c>
      <c r="AE213" s="119">
        <v>55922.643970596779</v>
      </c>
      <c r="AF213" s="630"/>
      <c r="AG213" s="631"/>
      <c r="AH213" s="292">
        <v>143.19293323550991</v>
      </c>
      <c r="AI213" s="114">
        <v>808374.66697127046</v>
      </c>
      <c r="AJ213" s="119">
        <f t="shared" si="50"/>
        <v>808374.66697127046</v>
      </c>
      <c r="AK213" s="607"/>
      <c r="AL213" s="660"/>
      <c r="AM213" s="679"/>
      <c r="AN213" s="72" t="s">
        <v>117</v>
      </c>
    </row>
    <row r="214" spans="1:40" s="72" customFormat="1" ht="15.75" customHeight="1">
      <c r="A214" s="634"/>
      <c r="B214" s="599" t="s">
        <v>338</v>
      </c>
      <c r="C214" s="639">
        <v>28292</v>
      </c>
      <c r="D214" s="347" t="s">
        <v>173</v>
      </c>
      <c r="E214" s="347" t="s">
        <v>73</v>
      </c>
      <c r="F214" s="354" t="s">
        <v>22</v>
      </c>
      <c r="G214" s="107"/>
      <c r="H214" s="106">
        <f>G214/340.75</f>
        <v>0</v>
      </c>
      <c r="I214" s="107"/>
      <c r="J214" s="106"/>
      <c r="K214" s="354"/>
      <c r="L214" s="354"/>
      <c r="M214" s="637"/>
      <c r="N214" s="637"/>
      <c r="O214" s="643"/>
      <c r="P214" s="110">
        <v>5.8987527512839328</v>
      </c>
      <c r="Q214" s="73">
        <v>0.61</v>
      </c>
      <c r="R214" s="104"/>
      <c r="S214" s="104"/>
      <c r="T214" s="73">
        <v>5.2883345561261921</v>
      </c>
      <c r="U214" s="113">
        <v>20665.977472204442</v>
      </c>
      <c r="V214" s="354" t="s">
        <v>22</v>
      </c>
      <c r="W214" s="110">
        <v>0</v>
      </c>
      <c r="X214" s="110">
        <v>0</v>
      </c>
      <c r="Y214" s="105"/>
      <c r="Z214" s="73">
        <v>0.44578136463683055</v>
      </c>
      <c r="AA214" s="105">
        <v>1741.4948278096947</v>
      </c>
      <c r="AB214" s="104"/>
      <c r="AC214" s="104"/>
      <c r="AD214" s="73">
        <v>1.5134262655906088</v>
      </c>
      <c r="AE214" s="117">
        <v>5898.9841177748167</v>
      </c>
      <c r="AF214" s="626" t="s">
        <v>42</v>
      </c>
      <c r="AG214" s="627"/>
      <c r="AH214" s="290">
        <v>10.576669112252384</v>
      </c>
      <c r="AI214" s="113">
        <v>41332</v>
      </c>
      <c r="AJ214" s="117">
        <f t="shared" ref="AJ214:AJ222" si="53">AI214</f>
        <v>41332</v>
      </c>
      <c r="AK214" s="606">
        <v>45940</v>
      </c>
      <c r="AL214" s="658">
        <f>AJ214+AJ215+AJ216+AJ217+AJ218+AJ219+AJ220+AJ221+AJ222</f>
        <v>150959.79876009034</v>
      </c>
      <c r="AM214" s="679"/>
    </row>
    <row r="215" spans="1:40" s="72" customFormat="1" ht="15" customHeight="1">
      <c r="A215" s="634"/>
      <c r="B215" s="600"/>
      <c r="C215" s="640"/>
      <c r="D215" s="17" t="s">
        <v>174</v>
      </c>
      <c r="E215" s="188" t="s">
        <v>54</v>
      </c>
      <c r="F215" s="10" t="s">
        <v>22</v>
      </c>
      <c r="G215" s="108"/>
      <c r="H215" s="57">
        <f t="shared" ref="H215:H222" si="54">G215/340.75</f>
        <v>0</v>
      </c>
      <c r="I215" s="10"/>
      <c r="J215" s="10"/>
      <c r="K215" s="10"/>
      <c r="L215" s="10"/>
      <c r="M215" s="637"/>
      <c r="N215" s="637"/>
      <c r="O215" s="643"/>
      <c r="P215" s="39">
        <v>0.6162876008804109</v>
      </c>
      <c r="Q215" s="10">
        <v>0</v>
      </c>
      <c r="R215" s="111"/>
      <c r="S215" s="111"/>
      <c r="T215" s="11">
        <v>0.6162876008804109</v>
      </c>
      <c r="U215" s="9">
        <v>2407.5965361424364</v>
      </c>
      <c r="V215" s="10" t="s">
        <v>22</v>
      </c>
      <c r="W215" s="39">
        <v>0</v>
      </c>
      <c r="X215" s="39">
        <v>0</v>
      </c>
      <c r="Y215" s="54"/>
      <c r="Z215" s="11">
        <v>4.8422597212032278E-2</v>
      </c>
      <c r="AA215" s="54">
        <v>189.16829926833432</v>
      </c>
      <c r="AB215" s="111"/>
      <c r="AC215" s="111"/>
      <c r="AD215" s="11">
        <v>0.18488628026412326</v>
      </c>
      <c r="AE215" s="118">
        <v>722.27896084273073</v>
      </c>
      <c r="AF215" s="628"/>
      <c r="AG215" s="629"/>
      <c r="AH215" s="291">
        <v>1.2325752017608218</v>
      </c>
      <c r="AI215" s="9">
        <v>4815.1930722848729</v>
      </c>
      <c r="AJ215" s="118">
        <f t="shared" si="53"/>
        <v>4815.1930722848729</v>
      </c>
      <c r="AK215" s="632"/>
      <c r="AL215" s="659"/>
      <c r="AM215" s="679"/>
    </row>
    <row r="216" spans="1:40" s="72" customFormat="1" ht="15" customHeight="1">
      <c r="A216" s="634"/>
      <c r="B216" s="600"/>
      <c r="C216" s="640"/>
      <c r="D216" s="17" t="s">
        <v>175</v>
      </c>
      <c r="E216" s="188" t="s">
        <v>54</v>
      </c>
      <c r="F216" s="10" t="s">
        <v>22</v>
      </c>
      <c r="G216" s="357">
        <v>2222</v>
      </c>
      <c r="H216" s="57">
        <f t="shared" si="54"/>
        <v>6.5209097578870141</v>
      </c>
      <c r="I216" s="10">
        <v>0</v>
      </c>
      <c r="J216" s="10">
        <v>0</v>
      </c>
      <c r="K216" s="10" t="s">
        <v>22</v>
      </c>
      <c r="L216" s="10" t="s">
        <v>22</v>
      </c>
      <c r="M216" s="637"/>
      <c r="N216" s="637"/>
      <c r="O216" s="643"/>
      <c r="P216" s="39">
        <v>2.7325194424064563</v>
      </c>
      <c r="Q216" s="10">
        <v>0</v>
      </c>
      <c r="R216" s="111"/>
      <c r="S216" s="111"/>
      <c r="T216" s="11">
        <v>2.7325194424064563</v>
      </c>
      <c r="U216" s="9">
        <v>10674.893239911609</v>
      </c>
      <c r="V216" s="10" t="s">
        <v>22</v>
      </c>
      <c r="W216" s="39">
        <v>8.4771826852531193E-2</v>
      </c>
      <c r="X216" s="39">
        <v>8.4771826852531193E-2</v>
      </c>
      <c r="Y216" s="54">
        <v>331.17063591909675</v>
      </c>
      <c r="Z216" s="11">
        <v>0.29327366104181951</v>
      </c>
      <c r="AA216" s="54">
        <v>1145.7064030777246</v>
      </c>
      <c r="AB216" s="111"/>
      <c r="AC216" s="111"/>
      <c r="AD216" s="11">
        <v>0.79432428466617755</v>
      </c>
      <c r="AE216" s="118">
        <v>3103.1167811977539</v>
      </c>
      <c r="AF216" s="628"/>
      <c r="AG216" s="629"/>
      <c r="AH216" s="291">
        <v>5.4650388848129126</v>
      </c>
      <c r="AI216" s="9">
        <v>21349.786479823219</v>
      </c>
      <c r="AJ216" s="118">
        <f t="shared" si="53"/>
        <v>21349.786479823219</v>
      </c>
      <c r="AK216" s="632"/>
      <c r="AL216" s="659"/>
      <c r="AM216" s="679"/>
    </row>
    <row r="217" spans="1:40" s="72" customFormat="1" ht="15.75" customHeight="1">
      <c r="A217" s="634"/>
      <c r="B217" s="600"/>
      <c r="C217" s="640"/>
      <c r="D217" s="17" t="s">
        <v>176</v>
      </c>
      <c r="E217" s="188" t="s">
        <v>54</v>
      </c>
      <c r="F217" s="10" t="s">
        <v>22</v>
      </c>
      <c r="G217" s="108"/>
      <c r="H217" s="57">
        <f t="shared" si="54"/>
        <v>0</v>
      </c>
      <c r="I217" s="10"/>
      <c r="J217" s="10"/>
      <c r="K217" s="10"/>
      <c r="L217" s="10"/>
      <c r="M217" s="637"/>
      <c r="N217" s="637"/>
      <c r="O217" s="643"/>
      <c r="P217" s="39">
        <v>0.6162876008804109</v>
      </c>
      <c r="Q217" s="10">
        <v>0</v>
      </c>
      <c r="R217" s="111"/>
      <c r="S217" s="111"/>
      <c r="T217" s="11">
        <v>0.6162876008804109</v>
      </c>
      <c r="U217" s="9">
        <v>2407.5965361424364</v>
      </c>
      <c r="V217" s="10" t="s">
        <v>22</v>
      </c>
      <c r="W217" s="39">
        <v>0</v>
      </c>
      <c r="X217" s="39">
        <v>0</v>
      </c>
      <c r="Y217" s="54"/>
      <c r="Z217" s="11">
        <v>4.8422597212032278E-2</v>
      </c>
      <c r="AA217" s="54">
        <v>189.16829926833432</v>
      </c>
      <c r="AB217" s="111"/>
      <c r="AC217" s="111"/>
      <c r="AD217" s="11">
        <v>0.18488628026412326</v>
      </c>
      <c r="AE217" s="118">
        <v>722.27896084273073</v>
      </c>
      <c r="AF217" s="628"/>
      <c r="AG217" s="629"/>
      <c r="AH217" s="291">
        <v>1.2325752017608218</v>
      </c>
      <c r="AI217" s="9">
        <v>4815.1930722848729</v>
      </c>
      <c r="AJ217" s="118">
        <f t="shared" si="53"/>
        <v>4815.1930722848729</v>
      </c>
      <c r="AK217" s="632"/>
      <c r="AL217" s="659"/>
      <c r="AM217" s="679"/>
    </row>
    <row r="218" spans="1:40" s="72" customFormat="1" ht="15.75" customHeight="1">
      <c r="A218" s="634"/>
      <c r="B218" s="600"/>
      <c r="C218" s="640"/>
      <c r="D218" s="17" t="s">
        <v>177</v>
      </c>
      <c r="E218" s="188" t="s">
        <v>54</v>
      </c>
      <c r="F218" s="10" t="s">
        <v>22</v>
      </c>
      <c r="G218" s="108"/>
      <c r="H218" s="57">
        <f t="shared" si="54"/>
        <v>0</v>
      </c>
      <c r="I218" s="10"/>
      <c r="J218" s="10"/>
      <c r="K218" s="10"/>
      <c r="L218" s="10"/>
      <c r="M218" s="637"/>
      <c r="N218" s="637"/>
      <c r="O218" s="643"/>
      <c r="P218" s="39">
        <v>1.7608217168011739</v>
      </c>
      <c r="Q218" s="10">
        <v>0</v>
      </c>
      <c r="R218" s="111"/>
      <c r="S218" s="111"/>
      <c r="T218" s="11">
        <v>1.7608217168011739</v>
      </c>
      <c r="U218" s="9">
        <v>6878.847246121245</v>
      </c>
      <c r="V218" s="10" t="s">
        <v>22</v>
      </c>
      <c r="W218" s="39">
        <v>0</v>
      </c>
      <c r="X218" s="39">
        <v>0</v>
      </c>
      <c r="Y218" s="54"/>
      <c r="Z218" s="11">
        <v>0.42993396918561994</v>
      </c>
      <c r="AA218" s="54">
        <v>1679.5852025946072</v>
      </c>
      <c r="AB218" s="111"/>
      <c r="AC218" s="111"/>
      <c r="AD218" s="11">
        <v>0.41379310344827586</v>
      </c>
      <c r="AE218" s="118">
        <v>1616.5291028384959</v>
      </c>
      <c r="AF218" s="628"/>
      <c r="AG218" s="629"/>
      <c r="AH218" s="291">
        <v>3.5216434336023479</v>
      </c>
      <c r="AI218" s="9">
        <v>13757.69449224249</v>
      </c>
      <c r="AJ218" s="118">
        <f t="shared" si="53"/>
        <v>13757.69449224249</v>
      </c>
      <c r="AK218" s="632"/>
      <c r="AL218" s="659"/>
      <c r="AM218" s="679"/>
    </row>
    <row r="219" spans="1:40" s="72" customFormat="1" ht="15" customHeight="1">
      <c r="A219" s="634"/>
      <c r="B219" s="600"/>
      <c r="C219" s="640"/>
      <c r="D219" s="17" t="s">
        <v>178</v>
      </c>
      <c r="E219" s="188" t="s">
        <v>54</v>
      </c>
      <c r="F219" s="10" t="s">
        <v>22</v>
      </c>
      <c r="G219" s="357">
        <v>8888</v>
      </c>
      <c r="H219" s="57">
        <f t="shared" si="54"/>
        <v>26.083639031548056</v>
      </c>
      <c r="I219" s="10">
        <v>0</v>
      </c>
      <c r="J219" s="10">
        <v>0</v>
      </c>
      <c r="K219" s="10" t="s">
        <v>22</v>
      </c>
      <c r="L219" s="10" t="s">
        <v>22</v>
      </c>
      <c r="M219" s="637"/>
      <c r="N219" s="637"/>
      <c r="O219" s="643"/>
      <c r="P219" s="39">
        <v>2.8889919295671311</v>
      </c>
      <c r="Q219" s="10">
        <v>0</v>
      </c>
      <c r="R219" s="111"/>
      <c r="S219" s="111"/>
      <c r="T219" s="11">
        <v>2.8889919295671311</v>
      </c>
      <c r="U219" s="9">
        <v>11286.170535692758</v>
      </c>
      <c r="V219" s="10" t="s">
        <v>22</v>
      </c>
      <c r="W219" s="39">
        <v>0.33908730741012477</v>
      </c>
      <c r="X219" s="39">
        <v>0.33908730741012477</v>
      </c>
      <c r="Y219" s="54">
        <v>1325</v>
      </c>
      <c r="Z219" s="11">
        <v>0.3226177549523111</v>
      </c>
      <c r="AA219" s="54">
        <v>1260.3423924343331</v>
      </c>
      <c r="AB219" s="111"/>
      <c r="AC219" s="111"/>
      <c r="AD219" s="11">
        <v>0.76497138664710196</v>
      </c>
      <c r="AE219" s="118">
        <v>2988.4463976049146</v>
      </c>
      <c r="AF219" s="628"/>
      <c r="AG219" s="629"/>
      <c r="AH219" s="291">
        <v>5.7779838591342623</v>
      </c>
      <c r="AI219" s="9">
        <v>22572.341071385516</v>
      </c>
      <c r="AJ219" s="118">
        <f t="shared" si="53"/>
        <v>22572.341071385516</v>
      </c>
      <c r="AK219" s="632"/>
      <c r="AL219" s="659"/>
      <c r="AM219" s="679"/>
    </row>
    <row r="220" spans="1:40" s="72" customFormat="1" ht="15.75" customHeight="1">
      <c r="A220" s="634"/>
      <c r="B220" s="600"/>
      <c r="C220" s="640"/>
      <c r="D220" s="17" t="s">
        <v>179</v>
      </c>
      <c r="E220" s="188" t="s">
        <v>54</v>
      </c>
      <c r="F220" s="10" t="s">
        <v>22</v>
      </c>
      <c r="G220" s="108"/>
      <c r="H220" s="57">
        <f t="shared" si="54"/>
        <v>0</v>
      </c>
      <c r="I220" s="10"/>
      <c r="J220" s="10"/>
      <c r="K220" s="10"/>
      <c r="L220" s="10"/>
      <c r="M220" s="637"/>
      <c r="N220" s="637"/>
      <c r="O220" s="643"/>
      <c r="P220" s="39">
        <v>0.6162876008804109</v>
      </c>
      <c r="Q220" s="10">
        <v>0</v>
      </c>
      <c r="R220" s="111"/>
      <c r="S220" s="111"/>
      <c r="T220" s="11">
        <v>0.6162876008804109</v>
      </c>
      <c r="U220" s="9">
        <v>2407.5965361424364</v>
      </c>
      <c r="V220" s="10" t="s">
        <v>22</v>
      </c>
      <c r="W220" s="39">
        <v>0</v>
      </c>
      <c r="X220" s="39">
        <v>0</v>
      </c>
      <c r="Y220" s="54"/>
      <c r="Z220" s="11">
        <v>4.8422597212032278E-2</v>
      </c>
      <c r="AA220" s="54">
        <v>189.16829926833432</v>
      </c>
      <c r="AB220" s="111"/>
      <c r="AC220" s="111"/>
      <c r="AD220" s="11">
        <v>0.18488628026412326</v>
      </c>
      <c r="AE220" s="118">
        <v>722.27896084273073</v>
      </c>
      <c r="AF220" s="628"/>
      <c r="AG220" s="629"/>
      <c r="AH220" s="291">
        <v>1.2325752017608218</v>
      </c>
      <c r="AI220" s="9">
        <v>4815.1930722848729</v>
      </c>
      <c r="AJ220" s="118">
        <f t="shared" si="53"/>
        <v>4815.1930722848729</v>
      </c>
      <c r="AK220" s="632"/>
      <c r="AL220" s="659"/>
      <c r="AM220" s="679"/>
    </row>
    <row r="221" spans="1:40" s="72" customFormat="1" ht="15" customHeight="1">
      <c r="A221" s="634"/>
      <c r="B221" s="600"/>
      <c r="C221" s="640"/>
      <c r="D221" s="17" t="s">
        <v>180</v>
      </c>
      <c r="E221" s="188" t="s">
        <v>54</v>
      </c>
      <c r="F221" s="10" t="s">
        <v>22</v>
      </c>
      <c r="G221" s="108"/>
      <c r="H221" s="57">
        <f t="shared" si="54"/>
        <v>0</v>
      </c>
      <c r="I221" s="10"/>
      <c r="J221" s="10"/>
      <c r="K221" s="10"/>
      <c r="L221" s="10"/>
      <c r="M221" s="637"/>
      <c r="N221" s="637"/>
      <c r="O221" s="643"/>
      <c r="P221" s="39">
        <v>1.7608217168011739</v>
      </c>
      <c r="Q221" s="10">
        <v>0</v>
      </c>
      <c r="R221" s="111"/>
      <c r="S221" s="111"/>
      <c r="T221" s="11">
        <v>1.7608217168011739</v>
      </c>
      <c r="U221" s="9">
        <v>6878.847246121245</v>
      </c>
      <c r="V221" s="10" t="s">
        <v>22</v>
      </c>
      <c r="W221" s="39">
        <v>0</v>
      </c>
      <c r="X221" s="39">
        <v>0</v>
      </c>
      <c r="Y221" s="54"/>
      <c r="Z221" s="11">
        <v>0.42993396918561994</v>
      </c>
      <c r="AA221" s="54">
        <v>1679.5852025946072</v>
      </c>
      <c r="AB221" s="111"/>
      <c r="AC221" s="111"/>
      <c r="AD221" s="11">
        <v>0.41379310344827586</v>
      </c>
      <c r="AE221" s="118">
        <v>1616.5291028384959</v>
      </c>
      <c r="AF221" s="628"/>
      <c r="AG221" s="629"/>
      <c r="AH221" s="291">
        <v>3.5216434336023479</v>
      </c>
      <c r="AI221" s="9">
        <v>13757.69449224249</v>
      </c>
      <c r="AJ221" s="118">
        <f t="shared" si="53"/>
        <v>13757.69449224249</v>
      </c>
      <c r="AK221" s="632"/>
      <c r="AL221" s="659"/>
      <c r="AM221" s="679"/>
    </row>
    <row r="222" spans="1:40" s="72" customFormat="1" ht="15.75" customHeight="1" thickBot="1">
      <c r="A222" s="635"/>
      <c r="B222" s="601"/>
      <c r="C222" s="641"/>
      <c r="D222" s="348" t="s">
        <v>181</v>
      </c>
      <c r="E222" s="189" t="s">
        <v>54</v>
      </c>
      <c r="F222" s="355" t="s">
        <v>22</v>
      </c>
      <c r="G222" s="199">
        <v>11111</v>
      </c>
      <c r="H222" s="97">
        <f t="shared" si="54"/>
        <v>32.607483492296403</v>
      </c>
      <c r="I222" s="356">
        <v>0</v>
      </c>
      <c r="J222" s="356">
        <v>0</v>
      </c>
      <c r="K222" s="356" t="s">
        <v>22</v>
      </c>
      <c r="L222" s="356" t="s">
        <v>22</v>
      </c>
      <c r="M222" s="638"/>
      <c r="N222" s="638"/>
      <c r="O222" s="644"/>
      <c r="P222" s="63">
        <v>3.039040352164343</v>
      </c>
      <c r="Q222" s="356">
        <v>0</v>
      </c>
      <c r="R222" s="112"/>
      <c r="S222" s="112"/>
      <c r="T222" s="45">
        <v>3.039040352164343</v>
      </c>
      <c r="U222" s="114">
        <v>11872.351503770997</v>
      </c>
      <c r="V222" s="356" t="s">
        <v>22</v>
      </c>
      <c r="W222" s="63">
        <v>0.42389728539985327</v>
      </c>
      <c r="X222" s="63">
        <v>0.42389728539985327</v>
      </c>
      <c r="Y222" s="115">
        <v>1656</v>
      </c>
      <c r="Z222" s="45">
        <v>0.33240352164343356</v>
      </c>
      <c r="AA222" s="115">
        <v>1298.5715860046532</v>
      </c>
      <c r="AB222" s="112"/>
      <c r="AC222" s="112"/>
      <c r="AD222" s="45">
        <v>0.78454292002934689</v>
      </c>
      <c r="AE222" s="119">
        <v>3064.9047847455563</v>
      </c>
      <c r="AF222" s="630"/>
      <c r="AG222" s="631"/>
      <c r="AH222" s="292">
        <v>6.078080704328686</v>
      </c>
      <c r="AI222" s="114">
        <v>23744.703007541993</v>
      </c>
      <c r="AJ222" s="119">
        <f t="shared" si="53"/>
        <v>23744.703007541993</v>
      </c>
      <c r="AK222" s="607"/>
      <c r="AL222" s="660"/>
      <c r="AM222" s="680"/>
    </row>
    <row r="223" spans="1:40" s="72" customFormat="1">
      <c r="A223" s="65"/>
      <c r="B223" s="65"/>
      <c r="C223" s="66"/>
      <c r="D223" s="67"/>
      <c r="E223" s="67"/>
      <c r="F223" s="67"/>
      <c r="G223" s="68"/>
      <c r="H223" s="68"/>
      <c r="I223" s="68"/>
      <c r="J223" s="68"/>
      <c r="K223" s="68"/>
      <c r="L223" s="68"/>
      <c r="M223" s="69"/>
      <c r="N223" s="69"/>
      <c r="O223" s="67"/>
      <c r="P223" s="70"/>
      <c r="Q223" s="71"/>
      <c r="R223" s="70"/>
      <c r="S223" s="70"/>
      <c r="T223" s="70"/>
      <c r="U223" s="70"/>
      <c r="V223" s="70"/>
      <c r="W223" s="70"/>
      <c r="X223" s="70"/>
      <c r="Y223" s="71"/>
      <c r="Z223" s="71"/>
      <c r="AA223" s="71"/>
      <c r="AB223" s="71"/>
      <c r="AC223" s="71"/>
      <c r="AD223" s="71"/>
      <c r="AE223" s="71"/>
      <c r="AF223" s="71"/>
      <c r="AG223" s="71"/>
      <c r="AH223" s="71"/>
      <c r="AI223" s="71"/>
      <c r="AJ223" s="71"/>
      <c r="AK223" s="71"/>
    </row>
    <row r="224" spans="1:40" s="235" customFormat="1">
      <c r="A224" s="228"/>
      <c r="B224" s="228"/>
      <c r="C224" s="229"/>
      <c r="D224" s="230"/>
      <c r="E224" s="230"/>
      <c r="F224" s="230"/>
      <c r="G224" s="231"/>
      <c r="H224" s="231"/>
      <c r="I224" s="231"/>
      <c r="J224" s="231"/>
      <c r="K224" s="231"/>
      <c r="L224" s="231"/>
      <c r="M224" s="232"/>
      <c r="N224" s="232"/>
      <c r="O224" s="230"/>
      <c r="P224" s="233"/>
      <c r="Q224" s="233"/>
      <c r="R224" s="233"/>
      <c r="S224" s="233"/>
      <c r="T224" s="233"/>
      <c r="U224" s="233"/>
      <c r="V224" s="233"/>
      <c r="W224" s="233"/>
      <c r="X224" s="233"/>
      <c r="Y224" s="233"/>
      <c r="Z224" s="233"/>
      <c r="AA224" s="234"/>
      <c r="AB224" s="234"/>
      <c r="AC224" s="234"/>
      <c r="AD224" s="234"/>
      <c r="AE224" s="234"/>
      <c r="AF224" s="234"/>
      <c r="AG224" s="234"/>
      <c r="AH224" s="234"/>
      <c r="AI224" s="234"/>
      <c r="AJ224" s="234"/>
      <c r="AK224" s="234"/>
    </row>
    <row r="225" spans="1:40" s="72" customFormat="1" ht="13.5" thickBot="1">
      <c r="A225" s="91"/>
      <c r="B225" s="91"/>
      <c r="C225" s="92"/>
      <c r="D225" s="93"/>
      <c r="E225" s="93"/>
      <c r="F225" s="93"/>
      <c r="G225" s="94"/>
      <c r="H225" s="94"/>
      <c r="I225" s="94"/>
      <c r="J225" s="94"/>
      <c r="K225" s="94"/>
      <c r="L225" s="94"/>
      <c r="M225" s="95"/>
      <c r="N225" s="95"/>
      <c r="O225" s="93"/>
      <c r="P225" s="96"/>
      <c r="Q225" s="80"/>
      <c r="R225" s="96"/>
      <c r="S225" s="96"/>
      <c r="T225" s="96"/>
      <c r="U225" s="96"/>
      <c r="V225" s="96"/>
      <c r="W225" s="96"/>
      <c r="X225" s="96"/>
      <c r="Y225" s="80"/>
      <c r="Z225" s="80"/>
      <c r="AA225" s="80"/>
      <c r="AB225" s="80"/>
      <c r="AC225" s="80"/>
      <c r="AD225" s="80"/>
      <c r="AE225" s="80"/>
      <c r="AF225" s="80"/>
      <c r="AG225" s="80"/>
      <c r="AH225" s="80"/>
      <c r="AI225" s="80"/>
      <c r="AJ225" s="80"/>
      <c r="AK225" s="71"/>
    </row>
    <row r="226" spans="1:40" s="72" customFormat="1" ht="15.75" customHeight="1" thickBot="1">
      <c r="A226" s="633" t="s">
        <v>186</v>
      </c>
      <c r="B226" s="599" t="s">
        <v>338</v>
      </c>
      <c r="C226" s="639">
        <v>31885</v>
      </c>
      <c r="D226" s="347" t="s">
        <v>113</v>
      </c>
      <c r="E226" s="347" t="s">
        <v>115</v>
      </c>
      <c r="F226" s="366" t="s">
        <v>22</v>
      </c>
      <c r="G226" s="107">
        <v>3000000</v>
      </c>
      <c r="H226" s="106">
        <f>G226/340.75</f>
        <v>8804.1085840058695</v>
      </c>
      <c r="I226" s="107">
        <v>3000000</v>
      </c>
      <c r="J226" s="106">
        <f>I226/340.75</f>
        <v>8804.1085840058695</v>
      </c>
      <c r="K226" s="366" t="s">
        <v>22</v>
      </c>
      <c r="L226" s="366" t="s">
        <v>22</v>
      </c>
      <c r="M226" s="636"/>
      <c r="N226" s="636" t="s">
        <v>188</v>
      </c>
      <c r="O226" s="642" t="s">
        <v>186</v>
      </c>
      <c r="P226" s="110">
        <v>241.32061628760087</v>
      </c>
      <c r="Q226" s="73">
        <v>226.59</v>
      </c>
      <c r="R226" s="104"/>
      <c r="S226" s="104"/>
      <c r="T226" s="73">
        <v>14.73</v>
      </c>
      <c r="U226" s="113">
        <v>8785</v>
      </c>
      <c r="V226" s="10" t="s">
        <v>22</v>
      </c>
      <c r="W226" s="110">
        <v>114.45341159207631</v>
      </c>
      <c r="X226" s="110"/>
      <c r="Y226" s="105"/>
      <c r="Z226" s="73">
        <v>6.36</v>
      </c>
      <c r="AA226" s="105">
        <v>3793</v>
      </c>
      <c r="AB226" s="104"/>
      <c r="AC226" s="104"/>
      <c r="AD226" s="73">
        <v>4.5999999999999996</v>
      </c>
      <c r="AE226" s="117">
        <v>2743</v>
      </c>
      <c r="AF226" s="626" t="s">
        <v>42</v>
      </c>
      <c r="AG226" s="627"/>
      <c r="AH226" s="290">
        <v>29.46</v>
      </c>
      <c r="AI226" s="113">
        <v>17570</v>
      </c>
      <c r="AJ226" s="117">
        <f t="shared" ref="AJ226:AJ237" si="55">AI226</f>
        <v>17570</v>
      </c>
      <c r="AK226" s="476">
        <v>45974</v>
      </c>
      <c r="AL226" s="658">
        <f>AJ226+AJ227+AJ228</f>
        <v>824854.89362895186</v>
      </c>
      <c r="AM226" s="678">
        <f>AL226+AL229</f>
        <v>1644460.7872579037</v>
      </c>
    </row>
    <row r="227" spans="1:40" s="72" customFormat="1" ht="15" customHeight="1">
      <c r="A227" s="634"/>
      <c r="B227" s="600"/>
      <c r="C227" s="640"/>
      <c r="D227" s="17" t="s">
        <v>71</v>
      </c>
      <c r="E227" s="17" t="s">
        <v>71</v>
      </c>
      <c r="F227" s="10" t="s">
        <v>22</v>
      </c>
      <c r="G227" s="108">
        <v>3300000</v>
      </c>
      <c r="H227" s="57">
        <f t="shared" ref="H227:H228" si="56">G227/340.75</f>
        <v>9684.5194424064557</v>
      </c>
      <c r="I227" s="108">
        <v>3300000</v>
      </c>
      <c r="J227" s="57">
        <f t="shared" ref="J227" si="57">I227/340.75</f>
        <v>9684.5194424064557</v>
      </c>
      <c r="K227" s="10" t="s">
        <v>22</v>
      </c>
      <c r="L227" s="10" t="s">
        <v>22</v>
      </c>
      <c r="M227" s="637"/>
      <c r="N227" s="637"/>
      <c r="O227" s="643"/>
      <c r="P227" s="39">
        <v>256.87454145267793</v>
      </c>
      <c r="Q227" s="502" t="s">
        <v>266</v>
      </c>
      <c r="R227" s="111"/>
      <c r="S227" s="111"/>
      <c r="T227" s="11">
        <v>256.87454145267793</v>
      </c>
      <c r="U227" s="9">
        <v>153197.51356764714</v>
      </c>
      <c r="V227" s="10" t="s">
        <v>22</v>
      </c>
      <c r="W227" s="39">
        <v>125.89875275128395</v>
      </c>
      <c r="X227" s="39">
        <v>125.89875275128395</v>
      </c>
      <c r="Y227" s="54">
        <v>75084.809003222559</v>
      </c>
      <c r="Z227" s="11">
        <v>17.998532648569331</v>
      </c>
      <c r="AA227" s="54">
        <v>10734.152298759045</v>
      </c>
      <c r="AB227" s="111"/>
      <c r="AC227" s="111"/>
      <c r="AD227" s="11">
        <v>39.090242112986061</v>
      </c>
      <c r="AE227" s="118">
        <v>23313.045592608923</v>
      </c>
      <c r="AF227" s="628"/>
      <c r="AG227" s="629"/>
      <c r="AH227" s="291">
        <v>513.74908290535586</v>
      </c>
      <c r="AI227" s="9">
        <v>306395.02713529428</v>
      </c>
      <c r="AJ227" s="118">
        <f t="shared" si="55"/>
        <v>306395.02713529428</v>
      </c>
      <c r="AK227" s="606">
        <v>45950</v>
      </c>
      <c r="AL227" s="659"/>
      <c r="AM227" s="679"/>
    </row>
    <row r="228" spans="1:40" s="72" customFormat="1" ht="15.75" customHeight="1" thickBot="1">
      <c r="A228" s="634"/>
      <c r="B228" s="601"/>
      <c r="C228" s="640"/>
      <c r="D228" s="348" t="s">
        <v>114</v>
      </c>
      <c r="E228" s="372" t="s">
        <v>54</v>
      </c>
      <c r="F228" s="367" t="s">
        <v>22</v>
      </c>
      <c r="G228" s="109">
        <v>5717661</v>
      </c>
      <c r="H228" s="98">
        <f t="shared" si="56"/>
        <v>16779.636096845195</v>
      </c>
      <c r="I228" s="369">
        <v>0</v>
      </c>
      <c r="J228" s="369">
        <v>0</v>
      </c>
      <c r="K228" s="367" t="s">
        <v>22</v>
      </c>
      <c r="L228" s="367" t="s">
        <v>22</v>
      </c>
      <c r="M228" s="637"/>
      <c r="N228" s="637"/>
      <c r="O228" s="643"/>
      <c r="P228" s="63">
        <v>419.93453998532641</v>
      </c>
      <c r="Q228" s="369">
        <v>0</v>
      </c>
      <c r="R228" s="112"/>
      <c r="S228" s="112"/>
      <c r="T228" s="45">
        <v>419.93453998532641</v>
      </c>
      <c r="U228" s="114">
        <v>250444.93324682882</v>
      </c>
      <c r="V228" s="369" t="s">
        <v>22</v>
      </c>
      <c r="W228" s="63">
        <v>218.13526925898756</v>
      </c>
      <c r="X228" s="63">
        <v>218.13526925898756</v>
      </c>
      <c r="Y228" s="115">
        <v>130093.78306974978</v>
      </c>
      <c r="Z228" s="45">
        <v>29.562627219369027</v>
      </c>
      <c r="AA228" s="115">
        <v>17630.867422371342</v>
      </c>
      <c r="AB228" s="112"/>
      <c r="AC228" s="112"/>
      <c r="AD228" s="45">
        <v>60.539781217901677</v>
      </c>
      <c r="AE228" s="119">
        <v>36105.345053123827</v>
      </c>
      <c r="AF228" s="628"/>
      <c r="AG228" s="629"/>
      <c r="AH228" s="292">
        <v>839.86907997065282</v>
      </c>
      <c r="AI228" s="114">
        <v>500889.86649365764</v>
      </c>
      <c r="AJ228" s="119">
        <f t="shared" si="55"/>
        <v>500889.86649365764</v>
      </c>
      <c r="AK228" s="632"/>
      <c r="AL228" s="660"/>
      <c r="AM228" s="679"/>
    </row>
    <row r="229" spans="1:40" s="72" customFormat="1" ht="15.75" customHeight="1" thickBot="1">
      <c r="A229" s="634"/>
      <c r="B229" s="596" t="s">
        <v>338</v>
      </c>
      <c r="C229" s="640"/>
      <c r="D229" s="347" t="s">
        <v>113</v>
      </c>
      <c r="E229" s="347" t="s">
        <v>115</v>
      </c>
      <c r="F229" s="366" t="s">
        <v>22</v>
      </c>
      <c r="G229" s="107">
        <v>3000000</v>
      </c>
      <c r="H229" s="106">
        <f>G229/340.75</f>
        <v>8804.1085840058695</v>
      </c>
      <c r="I229" s="107">
        <v>3000000</v>
      </c>
      <c r="J229" s="106">
        <f>I229/340.75</f>
        <v>8804.1085840058695</v>
      </c>
      <c r="K229" s="366" t="s">
        <v>22</v>
      </c>
      <c r="L229" s="366" t="s">
        <v>22</v>
      </c>
      <c r="M229" s="637"/>
      <c r="N229" s="637"/>
      <c r="O229" s="643"/>
      <c r="P229" s="110">
        <v>236.91856199559794</v>
      </c>
      <c r="Q229" s="73">
        <v>226.59</v>
      </c>
      <c r="R229" s="104"/>
      <c r="S229" s="104"/>
      <c r="T229" s="73">
        <v>10.33</v>
      </c>
      <c r="U229" s="113">
        <v>6161</v>
      </c>
      <c r="V229" s="370" t="s">
        <v>22</v>
      </c>
      <c r="W229" s="110">
        <v>114.45341159207631</v>
      </c>
      <c r="X229" s="110"/>
      <c r="Y229" s="105"/>
      <c r="Z229" s="73">
        <v>6.36</v>
      </c>
      <c r="AA229" s="105">
        <v>3793</v>
      </c>
      <c r="AB229" s="104"/>
      <c r="AC229" s="104"/>
      <c r="AD229" s="73">
        <v>3.28</v>
      </c>
      <c r="AE229" s="117">
        <v>1956</v>
      </c>
      <c r="AF229" s="628"/>
      <c r="AG229" s="629"/>
      <c r="AH229" s="290">
        <v>20.66</v>
      </c>
      <c r="AI229" s="113">
        <v>12321</v>
      </c>
      <c r="AJ229" s="117">
        <f t="shared" si="55"/>
        <v>12321</v>
      </c>
      <c r="AK229" s="476">
        <v>45974</v>
      </c>
      <c r="AL229" s="658">
        <f>AJ229+AJ230+AJ231</f>
        <v>819605.89362895186</v>
      </c>
      <c r="AM229" s="679"/>
    </row>
    <row r="230" spans="1:40" s="72" customFormat="1" ht="15" customHeight="1">
      <c r="A230" s="634"/>
      <c r="B230" s="597"/>
      <c r="C230" s="640"/>
      <c r="D230" s="17" t="s">
        <v>71</v>
      </c>
      <c r="E230" s="17" t="s">
        <v>71</v>
      </c>
      <c r="F230" s="10" t="s">
        <v>22</v>
      </c>
      <c r="G230" s="108">
        <v>3300000</v>
      </c>
      <c r="H230" s="57">
        <f t="shared" ref="H230:H231" si="58">G230/340.75</f>
        <v>9684.5194424064557</v>
      </c>
      <c r="I230" s="108">
        <v>3300000</v>
      </c>
      <c r="J230" s="57">
        <f t="shared" ref="J230" si="59">I230/340.75</f>
        <v>9684.5194424064557</v>
      </c>
      <c r="K230" s="10" t="s">
        <v>22</v>
      </c>
      <c r="L230" s="10" t="s">
        <v>22</v>
      </c>
      <c r="M230" s="637"/>
      <c r="N230" s="637"/>
      <c r="O230" s="643"/>
      <c r="P230" s="39">
        <v>256.87454145267793</v>
      </c>
      <c r="Q230" s="502" t="s">
        <v>266</v>
      </c>
      <c r="R230" s="111"/>
      <c r="S230" s="111"/>
      <c r="T230" s="11">
        <v>256.87454145267793</v>
      </c>
      <c r="U230" s="9">
        <v>153197.51356764714</v>
      </c>
      <c r="V230" s="10" t="s">
        <v>22</v>
      </c>
      <c r="W230" s="39">
        <v>125.89875275128395</v>
      </c>
      <c r="X230" s="39">
        <v>125.89875275128395</v>
      </c>
      <c r="Y230" s="54">
        <v>75084.809003222559</v>
      </c>
      <c r="Z230" s="11">
        <v>17.998532648569331</v>
      </c>
      <c r="AA230" s="54">
        <v>10734.152298759045</v>
      </c>
      <c r="AB230" s="111"/>
      <c r="AC230" s="111"/>
      <c r="AD230" s="11">
        <v>39.090242112986061</v>
      </c>
      <c r="AE230" s="118">
        <v>23313.045592608923</v>
      </c>
      <c r="AF230" s="628"/>
      <c r="AG230" s="629"/>
      <c r="AH230" s="291">
        <v>513.74908290535586</v>
      </c>
      <c r="AI230" s="9">
        <v>306395.02713529428</v>
      </c>
      <c r="AJ230" s="118">
        <f t="shared" si="55"/>
        <v>306395.02713529428</v>
      </c>
      <c r="AK230" s="606">
        <v>45950</v>
      </c>
      <c r="AL230" s="659"/>
      <c r="AM230" s="679"/>
      <c r="AN230" s="72" t="s">
        <v>117</v>
      </c>
    </row>
    <row r="231" spans="1:40" s="72" customFormat="1" ht="15.75" customHeight="1" thickBot="1">
      <c r="A231" s="635"/>
      <c r="B231" s="598"/>
      <c r="C231" s="641"/>
      <c r="D231" s="348" t="s">
        <v>114</v>
      </c>
      <c r="E231" s="372" t="s">
        <v>54</v>
      </c>
      <c r="F231" s="367" t="s">
        <v>22</v>
      </c>
      <c r="G231" s="109">
        <v>5717661</v>
      </c>
      <c r="H231" s="98">
        <f t="shared" si="58"/>
        <v>16779.636096845195</v>
      </c>
      <c r="I231" s="369">
        <v>0</v>
      </c>
      <c r="J231" s="369">
        <v>0</v>
      </c>
      <c r="K231" s="367" t="s">
        <v>22</v>
      </c>
      <c r="L231" s="367" t="s">
        <v>22</v>
      </c>
      <c r="M231" s="638"/>
      <c r="N231" s="637"/>
      <c r="O231" s="644"/>
      <c r="P231" s="63">
        <v>419.93453998532641</v>
      </c>
      <c r="Q231" s="369">
        <v>0</v>
      </c>
      <c r="R231" s="112"/>
      <c r="S231" s="112"/>
      <c r="T231" s="45">
        <v>419.93453998532641</v>
      </c>
      <c r="U231" s="114">
        <v>250444.93324682882</v>
      </c>
      <c r="V231" s="10" t="s">
        <v>22</v>
      </c>
      <c r="W231" s="63">
        <v>218.13526925898756</v>
      </c>
      <c r="X231" s="63">
        <v>218.13526925898756</v>
      </c>
      <c r="Y231" s="115">
        <v>130093.78306974978</v>
      </c>
      <c r="Z231" s="45">
        <v>29.562627219369027</v>
      </c>
      <c r="AA231" s="115">
        <v>17630.867422371342</v>
      </c>
      <c r="AB231" s="112"/>
      <c r="AC231" s="112"/>
      <c r="AD231" s="45">
        <v>60.539781217901677</v>
      </c>
      <c r="AE231" s="119">
        <v>36105.345053123827</v>
      </c>
      <c r="AF231" s="628"/>
      <c r="AG231" s="629"/>
      <c r="AH231" s="292">
        <v>839.86907997065282</v>
      </c>
      <c r="AI231" s="114">
        <v>500889.86649365764</v>
      </c>
      <c r="AJ231" s="119">
        <f t="shared" si="55"/>
        <v>500889.86649365764</v>
      </c>
      <c r="AK231" s="607"/>
      <c r="AL231" s="660"/>
      <c r="AM231" s="680"/>
    </row>
    <row r="232" spans="1:40" s="72" customFormat="1" ht="15.75" customHeight="1">
      <c r="A232" s="633" t="s">
        <v>187</v>
      </c>
      <c r="B232" s="599" t="s">
        <v>22</v>
      </c>
      <c r="C232" s="639">
        <v>38849</v>
      </c>
      <c r="D232" s="347" t="s">
        <v>189</v>
      </c>
      <c r="E232" s="17" t="s">
        <v>73</v>
      </c>
      <c r="F232" s="366"/>
      <c r="G232" s="177"/>
      <c r="H232" s="106"/>
      <c r="I232" s="10"/>
      <c r="J232" s="10"/>
      <c r="K232" s="10"/>
      <c r="L232" s="10"/>
      <c r="M232" s="636"/>
      <c r="N232" s="637"/>
      <c r="O232" s="642" t="s">
        <v>187</v>
      </c>
      <c r="P232" s="110">
        <v>117.02000000000001</v>
      </c>
      <c r="Q232" s="73">
        <v>32</v>
      </c>
      <c r="R232" s="104"/>
      <c r="S232" s="104"/>
      <c r="T232" s="73">
        <v>85.02000000000001</v>
      </c>
      <c r="U232" s="113">
        <v>806.11949247360155</v>
      </c>
      <c r="V232" s="113"/>
      <c r="W232" s="110">
        <v>0</v>
      </c>
      <c r="X232" s="110">
        <v>0</v>
      </c>
      <c r="Y232" s="105"/>
      <c r="Z232" s="73">
        <v>5.72</v>
      </c>
      <c r="AA232" s="105">
        <v>54.234338943178138</v>
      </c>
      <c r="AB232" s="104"/>
      <c r="AC232" s="104"/>
      <c r="AD232" s="73">
        <v>32.624000000000009</v>
      </c>
      <c r="AE232" s="117">
        <v>309.32536253186072</v>
      </c>
      <c r="AF232" s="628"/>
      <c r="AG232" s="629"/>
      <c r="AH232" s="290">
        <v>170.04000000000002</v>
      </c>
      <c r="AI232" s="113">
        <v>1612.2389849472031</v>
      </c>
      <c r="AJ232" s="117">
        <f t="shared" si="55"/>
        <v>1612.2389849472031</v>
      </c>
      <c r="AK232" s="606">
        <v>45950</v>
      </c>
      <c r="AL232" s="608">
        <f>AJ232+AJ233+AJ234</f>
        <v>2657.7338687020901</v>
      </c>
      <c r="AM232" s="645">
        <f>AL232+AL235</f>
        <v>5034.8145149010215</v>
      </c>
    </row>
    <row r="233" spans="1:40" s="72" customFormat="1" ht="15" customHeight="1">
      <c r="A233" s="634"/>
      <c r="B233" s="600"/>
      <c r="C233" s="640"/>
      <c r="D233" s="17" t="s">
        <v>190</v>
      </c>
      <c r="E233" s="373" t="s">
        <v>54</v>
      </c>
      <c r="F233" s="10"/>
      <c r="G233" s="178"/>
      <c r="H233" s="57"/>
      <c r="I233" s="10"/>
      <c r="J233" s="10"/>
      <c r="K233" s="10"/>
      <c r="L233" s="10"/>
      <c r="M233" s="637"/>
      <c r="N233" s="637"/>
      <c r="O233" s="643"/>
      <c r="P233" s="39">
        <v>23.4</v>
      </c>
      <c r="Q233" s="10">
        <v>0</v>
      </c>
      <c r="R233" s="111"/>
      <c r="S233" s="111"/>
      <c r="T233" s="11">
        <v>23.4</v>
      </c>
      <c r="U233" s="9">
        <v>221.86775022209264</v>
      </c>
      <c r="V233" s="9"/>
      <c r="W233" s="39">
        <v>0</v>
      </c>
      <c r="X233" s="39">
        <v>0</v>
      </c>
      <c r="Y233" s="54"/>
      <c r="Z233" s="11">
        <v>1.3200000000000003</v>
      </c>
      <c r="AA233" s="54">
        <v>12.515616679194954</v>
      </c>
      <c r="AB233" s="111"/>
      <c r="AC233" s="111"/>
      <c r="AD233" s="11">
        <v>9.36</v>
      </c>
      <c r="AE233" s="118">
        <v>88.747100088836902</v>
      </c>
      <c r="AF233" s="628"/>
      <c r="AG233" s="629"/>
      <c r="AH233" s="291">
        <v>46.8</v>
      </c>
      <c r="AI233" s="9">
        <v>443.73550044418528</v>
      </c>
      <c r="AJ233" s="118">
        <f t="shared" si="55"/>
        <v>443.73550044418528</v>
      </c>
      <c r="AK233" s="632"/>
      <c r="AL233" s="615"/>
      <c r="AM233" s="646"/>
    </row>
    <row r="234" spans="1:40" s="72" customFormat="1" ht="15.75" customHeight="1" thickBot="1">
      <c r="A234" s="634"/>
      <c r="B234" s="601"/>
      <c r="C234" s="641"/>
      <c r="D234" s="348" t="s">
        <v>368</v>
      </c>
      <c r="E234" s="372" t="s">
        <v>54</v>
      </c>
      <c r="F234" s="368" t="s">
        <v>54</v>
      </c>
      <c r="G234" s="179"/>
      <c r="H234" s="200">
        <v>333.33</v>
      </c>
      <c r="I234" s="189" t="s">
        <v>54</v>
      </c>
      <c r="J234" s="189" t="s">
        <v>54</v>
      </c>
      <c r="K234" s="368" t="s">
        <v>54</v>
      </c>
      <c r="L234" s="368" t="s">
        <v>54</v>
      </c>
      <c r="M234" s="637"/>
      <c r="N234" s="637"/>
      <c r="O234" s="643"/>
      <c r="P234" s="63">
        <v>31.733249999999995</v>
      </c>
      <c r="Q234" s="369">
        <v>0</v>
      </c>
      <c r="R234" s="112"/>
      <c r="S234" s="112"/>
      <c r="T234" s="45">
        <v>31.733249999999995</v>
      </c>
      <c r="U234" s="114">
        <v>300.87969165535088</v>
      </c>
      <c r="V234" s="368" t="s">
        <v>54</v>
      </c>
      <c r="W234" s="63">
        <v>4.33</v>
      </c>
      <c r="X234" s="63">
        <v>4.33</v>
      </c>
      <c r="Y234" s="115">
        <v>41</v>
      </c>
      <c r="Z234" s="45">
        <v>1.919994</v>
      </c>
      <c r="AA234" s="115">
        <v>18.204476462389565</v>
      </c>
      <c r="AB234" s="112"/>
      <c r="AC234" s="112"/>
      <c r="AD234" s="45">
        <v>10.959983999999999</v>
      </c>
      <c r="AE234" s="119">
        <v>103.91739284402269</v>
      </c>
      <c r="AF234" s="628"/>
      <c r="AG234" s="629"/>
      <c r="AH234" s="292">
        <v>63.466499999999989</v>
      </c>
      <c r="AI234" s="114">
        <v>601.75938331070176</v>
      </c>
      <c r="AJ234" s="119">
        <f t="shared" si="55"/>
        <v>601.75938331070176</v>
      </c>
      <c r="AK234" s="632"/>
      <c r="AL234" s="609"/>
      <c r="AM234" s="646"/>
    </row>
    <row r="235" spans="1:40" s="72" customFormat="1" ht="15.75" customHeight="1">
      <c r="A235" s="634"/>
      <c r="B235" s="596" t="s">
        <v>22</v>
      </c>
      <c r="C235" s="639" t="s">
        <v>22</v>
      </c>
      <c r="D235" s="347" t="s">
        <v>389</v>
      </c>
      <c r="E235" s="17" t="s">
        <v>73</v>
      </c>
      <c r="F235" s="366"/>
      <c r="G235" s="177"/>
      <c r="H235" s="106"/>
      <c r="I235" s="10"/>
      <c r="J235" s="10"/>
      <c r="K235" s="10"/>
      <c r="L235" s="10"/>
      <c r="M235" s="637"/>
      <c r="N235" s="637"/>
      <c r="O235" s="643"/>
      <c r="P235" s="110">
        <v>102.22</v>
      </c>
      <c r="Q235" s="73">
        <v>32</v>
      </c>
      <c r="R235" s="104"/>
      <c r="S235" s="104"/>
      <c r="T235" s="73">
        <v>70.22</v>
      </c>
      <c r="U235" s="113">
        <v>665.79288122202206</v>
      </c>
      <c r="V235" s="113"/>
      <c r="W235" s="110">
        <v>0</v>
      </c>
      <c r="X235" s="110">
        <v>0</v>
      </c>
      <c r="Y235" s="105"/>
      <c r="Z235" s="73">
        <v>5.72</v>
      </c>
      <c r="AA235" s="105">
        <v>54.234338943178138</v>
      </c>
      <c r="AB235" s="104"/>
      <c r="AC235" s="104"/>
      <c r="AD235" s="73">
        <v>26.704000000000004</v>
      </c>
      <c r="AE235" s="117">
        <v>253.19471803122872</v>
      </c>
      <c r="AF235" s="628"/>
      <c r="AG235" s="629"/>
      <c r="AH235" s="290">
        <v>140.44</v>
      </c>
      <c r="AI235" s="113">
        <v>1331.5857624440441</v>
      </c>
      <c r="AJ235" s="117">
        <f t="shared" si="55"/>
        <v>1331.5857624440441</v>
      </c>
      <c r="AK235" s="632"/>
      <c r="AL235" s="608">
        <f>AJ235+AJ236+AJ237</f>
        <v>2377.0806461989309</v>
      </c>
      <c r="AM235" s="646"/>
    </row>
    <row r="236" spans="1:40" s="72" customFormat="1" ht="15" customHeight="1">
      <c r="A236" s="634"/>
      <c r="B236" s="597"/>
      <c r="C236" s="640"/>
      <c r="D236" s="17" t="s">
        <v>388</v>
      </c>
      <c r="E236" s="373" t="s">
        <v>54</v>
      </c>
      <c r="F236" s="10"/>
      <c r="G236" s="178"/>
      <c r="H236" s="57"/>
      <c r="I236" s="10"/>
      <c r="J236" s="10"/>
      <c r="K236" s="10"/>
      <c r="L236" s="10"/>
      <c r="M236" s="637"/>
      <c r="N236" s="637"/>
      <c r="O236" s="643"/>
      <c r="P236" s="39">
        <v>23.4</v>
      </c>
      <c r="Q236" s="10">
        <v>0</v>
      </c>
      <c r="R236" s="111"/>
      <c r="S236" s="111"/>
      <c r="T236" s="11">
        <v>23.4</v>
      </c>
      <c r="U236" s="9">
        <v>221.86775022209264</v>
      </c>
      <c r="V236" s="9"/>
      <c r="W236" s="39">
        <v>0</v>
      </c>
      <c r="X236" s="39">
        <v>0</v>
      </c>
      <c r="Y236" s="54"/>
      <c r="Z236" s="11">
        <v>1.3200000000000003</v>
      </c>
      <c r="AA236" s="54">
        <v>12.515616679194954</v>
      </c>
      <c r="AB236" s="111"/>
      <c r="AC236" s="111"/>
      <c r="AD236" s="11">
        <v>9.36</v>
      </c>
      <c r="AE236" s="118">
        <v>88.747100088836902</v>
      </c>
      <c r="AF236" s="628"/>
      <c r="AG236" s="629"/>
      <c r="AH236" s="291">
        <v>46.8</v>
      </c>
      <c r="AI236" s="9">
        <v>443.73550044418528</v>
      </c>
      <c r="AJ236" s="118">
        <f t="shared" si="55"/>
        <v>443.73550044418528</v>
      </c>
      <c r="AK236" s="632"/>
      <c r="AL236" s="615"/>
      <c r="AM236" s="646"/>
    </row>
    <row r="237" spans="1:40" s="72" customFormat="1" ht="15.75" customHeight="1" thickBot="1">
      <c r="A237" s="635"/>
      <c r="B237" s="598"/>
      <c r="C237" s="641"/>
      <c r="D237" s="348" t="s">
        <v>368</v>
      </c>
      <c r="E237" s="372" t="s">
        <v>54</v>
      </c>
      <c r="F237" s="368" t="s">
        <v>54</v>
      </c>
      <c r="G237" s="179"/>
      <c r="H237" s="200">
        <v>333.33</v>
      </c>
      <c r="I237" s="189" t="s">
        <v>54</v>
      </c>
      <c r="J237" s="189" t="s">
        <v>54</v>
      </c>
      <c r="K237" s="368" t="s">
        <v>54</v>
      </c>
      <c r="L237" s="368" t="s">
        <v>54</v>
      </c>
      <c r="M237" s="638"/>
      <c r="N237" s="638"/>
      <c r="O237" s="644"/>
      <c r="P237" s="63">
        <v>31.733249999999995</v>
      </c>
      <c r="Q237" s="369">
        <v>0</v>
      </c>
      <c r="R237" s="112"/>
      <c r="S237" s="112"/>
      <c r="T237" s="45">
        <v>31.733249999999995</v>
      </c>
      <c r="U237" s="114">
        <v>300.87969165535088</v>
      </c>
      <c r="V237" s="368" t="s">
        <v>54</v>
      </c>
      <c r="W237" s="63">
        <v>4.33</v>
      </c>
      <c r="X237" s="63">
        <v>4.33</v>
      </c>
      <c r="Y237" s="115">
        <v>41</v>
      </c>
      <c r="Z237" s="45">
        <v>1.919994</v>
      </c>
      <c r="AA237" s="115">
        <v>18.204476462389565</v>
      </c>
      <c r="AB237" s="112"/>
      <c r="AC237" s="112"/>
      <c r="AD237" s="45">
        <v>10.959983999999999</v>
      </c>
      <c r="AE237" s="119">
        <v>103.91739284402269</v>
      </c>
      <c r="AF237" s="630"/>
      <c r="AG237" s="631"/>
      <c r="AH237" s="292">
        <v>63.466499999999989</v>
      </c>
      <c r="AI237" s="114">
        <v>601.75938331070176</v>
      </c>
      <c r="AJ237" s="119">
        <f t="shared" si="55"/>
        <v>601.75938331070176</v>
      </c>
      <c r="AK237" s="607"/>
      <c r="AL237" s="609"/>
      <c r="AM237" s="647"/>
    </row>
    <row r="238" spans="1:40" s="72" customFormat="1">
      <c r="A238" s="65"/>
      <c r="B238" s="65"/>
      <c r="C238" s="66"/>
      <c r="D238" s="67"/>
      <c r="E238" s="67"/>
      <c r="F238" s="67"/>
      <c r="G238" s="68"/>
      <c r="H238" s="68"/>
      <c r="I238" s="68"/>
      <c r="J238" s="68"/>
      <c r="K238" s="68"/>
      <c r="L238" s="68"/>
      <c r="M238" s="69"/>
      <c r="N238" s="69"/>
      <c r="O238" s="67"/>
      <c r="P238" s="70"/>
      <c r="Q238" s="71"/>
      <c r="R238" s="70"/>
      <c r="S238" s="70"/>
      <c r="T238" s="70"/>
      <c r="U238" s="70"/>
      <c r="V238" s="70"/>
      <c r="W238" s="70"/>
      <c r="X238" s="70"/>
      <c r="Y238" s="71"/>
      <c r="Z238" s="71"/>
      <c r="AA238" s="71"/>
      <c r="AB238" s="71"/>
      <c r="AC238" s="71"/>
      <c r="AD238" s="71"/>
      <c r="AE238" s="71"/>
      <c r="AF238" s="71"/>
      <c r="AG238" s="71"/>
      <c r="AH238" s="71"/>
      <c r="AI238" s="71"/>
      <c r="AJ238" s="71"/>
      <c r="AK238" s="71"/>
    </row>
    <row r="239" spans="1:40" s="235" customFormat="1">
      <c r="A239" s="228"/>
      <c r="B239" s="228"/>
      <c r="C239" s="229"/>
      <c r="D239" s="230"/>
      <c r="E239" s="230"/>
      <c r="F239" s="230"/>
      <c r="G239" s="231"/>
      <c r="H239" s="231"/>
      <c r="I239" s="231"/>
      <c r="J239" s="231"/>
      <c r="K239" s="231"/>
      <c r="L239" s="231"/>
      <c r="M239" s="232"/>
      <c r="N239" s="232"/>
      <c r="O239" s="230"/>
      <c r="P239" s="233"/>
      <c r="Q239" s="233"/>
      <c r="R239" s="233"/>
      <c r="S239" s="233"/>
      <c r="T239" s="233"/>
      <c r="U239" s="233"/>
      <c r="V239" s="233"/>
      <c r="W239" s="233"/>
      <c r="X239" s="233"/>
      <c r="Y239" s="233"/>
      <c r="Z239" s="233"/>
      <c r="AA239" s="234"/>
      <c r="AB239" s="234"/>
      <c r="AC239" s="234"/>
      <c r="AD239" s="234"/>
      <c r="AE239" s="234"/>
      <c r="AF239" s="234"/>
      <c r="AG239" s="234"/>
      <c r="AH239" s="234"/>
      <c r="AI239" s="234"/>
      <c r="AJ239" s="234"/>
      <c r="AK239" s="234"/>
    </row>
    <row r="240" spans="1:40" s="72" customFormat="1" ht="13.5" thickBot="1">
      <c r="A240" s="91"/>
      <c r="B240" s="91"/>
      <c r="C240" s="92"/>
      <c r="D240" s="93"/>
      <c r="E240" s="93"/>
      <c r="F240" s="93"/>
      <c r="G240" s="94"/>
      <c r="H240" s="94"/>
      <c r="I240" s="94"/>
      <c r="J240" s="94"/>
      <c r="K240" s="94"/>
      <c r="L240" s="94"/>
      <c r="M240" s="95"/>
      <c r="N240" s="95"/>
      <c r="O240" s="93"/>
      <c r="P240" s="96"/>
      <c r="Q240" s="80"/>
      <c r="R240" s="96"/>
      <c r="S240" s="96"/>
      <c r="T240" s="96"/>
      <c r="U240" s="96"/>
      <c r="V240" s="96"/>
      <c r="W240" s="96"/>
      <c r="X240" s="96"/>
      <c r="Y240" s="80"/>
      <c r="Z240" s="80"/>
      <c r="AA240" s="80"/>
      <c r="AB240" s="80"/>
      <c r="AC240" s="80"/>
      <c r="AD240" s="80"/>
      <c r="AE240" s="80"/>
      <c r="AF240" s="80"/>
      <c r="AG240" s="80"/>
      <c r="AH240" s="80"/>
      <c r="AI240" s="80"/>
      <c r="AJ240" s="80"/>
      <c r="AK240" s="71"/>
    </row>
    <row r="241" spans="1:40" s="72" customFormat="1" ht="15.75" customHeight="1">
      <c r="A241" s="633" t="s">
        <v>191</v>
      </c>
      <c r="B241" s="599" t="s">
        <v>22</v>
      </c>
      <c r="C241" s="639">
        <v>36187</v>
      </c>
      <c r="D241" s="347" t="s">
        <v>192</v>
      </c>
      <c r="E241" s="347" t="s">
        <v>194</v>
      </c>
      <c r="F241" s="347" t="s">
        <v>194</v>
      </c>
      <c r="G241" s="107">
        <v>15000000</v>
      </c>
      <c r="H241" s="106">
        <f>G241/340.75</f>
        <v>44020.542920029344</v>
      </c>
      <c r="I241" s="107">
        <v>15000000</v>
      </c>
      <c r="J241" s="106">
        <f>I241/340.75</f>
        <v>44020.542920029344</v>
      </c>
      <c r="K241" s="107">
        <v>15000000</v>
      </c>
      <c r="L241" s="106">
        <f>K241/340.75</f>
        <v>44020.542920029344</v>
      </c>
      <c r="M241" s="636"/>
      <c r="N241" s="636" t="s">
        <v>14</v>
      </c>
      <c r="O241" s="642" t="s">
        <v>191</v>
      </c>
      <c r="P241" s="110">
        <v>1189.1269258987527</v>
      </c>
      <c r="Q241" s="73">
        <v>829.77842993396916</v>
      </c>
      <c r="R241" s="104"/>
      <c r="S241" s="104"/>
      <c r="T241" s="73">
        <v>359.34849596478358</v>
      </c>
      <c r="U241" s="113">
        <v>8608.1582479740464</v>
      </c>
      <c r="V241" s="110">
        <v>534.12</v>
      </c>
      <c r="W241" s="110">
        <v>534.12</v>
      </c>
      <c r="X241" s="110"/>
      <c r="Y241" s="105"/>
      <c r="Z241" s="73">
        <v>34.374174614820248</v>
      </c>
      <c r="AA241" s="105">
        <v>823.42656109048403</v>
      </c>
      <c r="AB241" s="104"/>
      <c r="AC241" s="104"/>
      <c r="AD241" s="73">
        <v>108.55818048422596</v>
      </c>
      <c r="AE241" s="113">
        <v>2600.4897640749832</v>
      </c>
      <c r="AF241" s="654" t="s">
        <v>42</v>
      </c>
      <c r="AG241" s="655"/>
      <c r="AH241" s="73">
        <v>718.69699192956716</v>
      </c>
      <c r="AI241" s="113">
        <v>17216</v>
      </c>
      <c r="AJ241" s="117">
        <f>AI241</f>
        <v>17216</v>
      </c>
      <c r="AK241" s="606">
        <v>45861</v>
      </c>
      <c r="AL241" s="608">
        <f>AJ241+AJ242+AJ243</f>
        <v>151253.22517182265</v>
      </c>
      <c r="AN241" s="72" t="s">
        <v>40</v>
      </c>
    </row>
    <row r="242" spans="1:40" s="72" customFormat="1" ht="15" customHeight="1">
      <c r="A242" s="634"/>
      <c r="B242" s="600"/>
      <c r="C242" s="640"/>
      <c r="D242" s="17" t="s">
        <v>71</v>
      </c>
      <c r="E242" s="17"/>
      <c r="F242" s="17"/>
      <c r="G242" s="108">
        <v>15000000</v>
      </c>
      <c r="H242" s="57">
        <f t="shared" ref="H242:H243" si="60">G242/340.75</f>
        <v>44020.542920029344</v>
      </c>
      <c r="I242" s="188" t="s">
        <v>54</v>
      </c>
      <c r="J242" s="188" t="s">
        <v>54</v>
      </c>
      <c r="K242" s="50" t="s">
        <v>54</v>
      </c>
      <c r="L242" s="50" t="s">
        <v>54</v>
      </c>
      <c r="M242" s="637"/>
      <c r="N242" s="637"/>
      <c r="O242" s="643"/>
      <c r="P242" s="39">
        <v>1136.0821716801174</v>
      </c>
      <c r="Q242" s="10">
        <v>0</v>
      </c>
      <c r="R242" s="111"/>
      <c r="S242" s="111"/>
      <c r="T242" s="11">
        <v>1136.0821716801174</v>
      </c>
      <c r="U242" s="9">
        <v>27214.623950255947</v>
      </c>
      <c r="V242" s="50" t="s">
        <v>54</v>
      </c>
      <c r="W242" s="39">
        <v>534.11592076302281</v>
      </c>
      <c r="X242" s="39">
        <v>534.11592076302281</v>
      </c>
      <c r="Y242" s="54">
        <v>12794.641348797733</v>
      </c>
      <c r="Z242" s="11">
        <v>55.413059427732939</v>
      </c>
      <c r="AA242" s="54">
        <v>1327.4088898241716</v>
      </c>
      <c r="AB242" s="111"/>
      <c r="AC242" s="111"/>
      <c r="AD242" s="11">
        <v>179.09317681584739</v>
      </c>
      <c r="AE242" s="9">
        <v>4290.141664569951</v>
      </c>
      <c r="AF242" s="656"/>
      <c r="AG242" s="657"/>
      <c r="AH242" s="11">
        <v>2272.1643433602349</v>
      </c>
      <c r="AI242" s="9">
        <v>54429.247900511895</v>
      </c>
      <c r="AJ242" s="118">
        <f>AI242</f>
        <v>54429.247900511895</v>
      </c>
      <c r="AK242" s="632"/>
      <c r="AL242" s="615"/>
    </row>
    <row r="243" spans="1:40" s="72" customFormat="1" ht="15.75" customHeight="1" thickBot="1">
      <c r="A243" s="635"/>
      <c r="B243" s="601"/>
      <c r="C243" s="641"/>
      <c r="D243" s="348" t="s">
        <v>193</v>
      </c>
      <c r="E243" s="374"/>
      <c r="F243" s="374"/>
      <c r="G243" s="109">
        <v>22915200</v>
      </c>
      <c r="H243" s="98">
        <f t="shared" si="60"/>
        <v>67249.303008070434</v>
      </c>
      <c r="I243" s="189" t="s">
        <v>54</v>
      </c>
      <c r="J243" s="189" t="s">
        <v>54</v>
      </c>
      <c r="K243" s="375" t="s">
        <v>54</v>
      </c>
      <c r="L243" s="375" t="s">
        <v>54</v>
      </c>
      <c r="M243" s="638"/>
      <c r="N243" s="638"/>
      <c r="O243" s="644"/>
      <c r="P243" s="63">
        <v>1661.6287600880414</v>
      </c>
      <c r="Q243" s="376">
        <v>0</v>
      </c>
      <c r="R243" s="112"/>
      <c r="S243" s="112"/>
      <c r="T243" s="45">
        <v>1661.6287600880414</v>
      </c>
      <c r="U243" s="114">
        <v>39803.988635655383</v>
      </c>
      <c r="V243" s="375" t="s">
        <v>54</v>
      </c>
      <c r="W243" s="63">
        <v>836.08980190755699</v>
      </c>
      <c r="X243" s="63">
        <v>836.08980190755699</v>
      </c>
      <c r="Y243" s="115">
        <v>20028.366006226577</v>
      </c>
      <c r="Z243" s="45">
        <v>117.75600880410859</v>
      </c>
      <c r="AA243" s="115">
        <v>2820.8219241285383</v>
      </c>
      <c r="AB243" s="112"/>
      <c r="AC243" s="112"/>
      <c r="AD243" s="45">
        <v>247.57364636830522</v>
      </c>
      <c r="AE243" s="114">
        <v>5930.5777820129051</v>
      </c>
      <c r="AF243" s="610"/>
      <c r="AG243" s="611"/>
      <c r="AH243" s="45">
        <v>3323.2575201760828</v>
      </c>
      <c r="AI243" s="114">
        <v>79607.977271310767</v>
      </c>
      <c r="AJ243" s="119">
        <f>AI243</f>
        <v>79607.977271310767</v>
      </c>
      <c r="AK243" s="607"/>
      <c r="AL243" s="609"/>
    </row>
    <row r="244" spans="1:40" s="72" customFormat="1">
      <c r="A244" s="65"/>
      <c r="B244" s="65"/>
      <c r="C244" s="66"/>
      <c r="D244" s="67"/>
      <c r="E244" s="67"/>
      <c r="F244" s="67"/>
      <c r="G244" s="68"/>
      <c r="H244" s="68"/>
      <c r="I244" s="68"/>
      <c r="J244" s="68"/>
      <c r="K244" s="68"/>
      <c r="L244" s="68"/>
      <c r="M244" s="69"/>
      <c r="N244" s="69"/>
      <c r="O244" s="67"/>
      <c r="P244" s="70"/>
      <c r="Q244" s="71"/>
      <c r="R244" s="70"/>
      <c r="S244" s="70"/>
      <c r="T244" s="70"/>
      <c r="U244" s="70"/>
      <c r="V244" s="70"/>
      <c r="W244" s="70"/>
      <c r="X244" s="70"/>
      <c r="Y244" s="71"/>
      <c r="Z244" s="71"/>
      <c r="AA244" s="71"/>
      <c r="AB244" s="71"/>
      <c r="AC244" s="71"/>
      <c r="AD244" s="71"/>
      <c r="AE244" s="71"/>
      <c r="AF244" s="71"/>
      <c r="AG244" s="71"/>
      <c r="AH244" s="71"/>
      <c r="AI244" s="71"/>
      <c r="AJ244" s="71"/>
      <c r="AK244" s="71"/>
    </row>
    <row r="245" spans="1:40" s="235" customFormat="1">
      <c r="A245" s="228"/>
      <c r="B245" s="228"/>
      <c r="C245" s="229"/>
      <c r="D245" s="230"/>
      <c r="E245" s="230"/>
      <c r="F245" s="230"/>
      <c r="G245" s="231"/>
      <c r="H245" s="231"/>
      <c r="I245" s="231"/>
      <c r="J245" s="231"/>
      <c r="K245" s="231"/>
      <c r="L245" s="231"/>
      <c r="M245" s="232"/>
      <c r="N245" s="232"/>
      <c r="O245" s="230"/>
      <c r="P245" s="233"/>
      <c r="Q245" s="233"/>
      <c r="R245" s="233"/>
      <c r="S245" s="233"/>
      <c r="T245" s="233"/>
      <c r="U245" s="233"/>
      <c r="V245" s="233"/>
      <c r="W245" s="233"/>
      <c r="X245" s="233"/>
      <c r="Y245" s="233"/>
      <c r="Z245" s="233"/>
      <c r="AA245" s="234"/>
      <c r="AB245" s="234"/>
      <c r="AC245" s="234"/>
      <c r="AD245" s="234"/>
      <c r="AE245" s="234"/>
      <c r="AF245" s="234"/>
      <c r="AG245" s="234"/>
      <c r="AH245" s="234"/>
      <c r="AI245" s="234"/>
      <c r="AJ245" s="234"/>
      <c r="AK245" s="234"/>
    </row>
    <row r="246" spans="1:40" s="72" customFormat="1" ht="13.5" thickBot="1">
      <c r="A246" s="91"/>
      <c r="B246" s="91"/>
      <c r="C246" s="92"/>
      <c r="D246" s="93"/>
      <c r="E246" s="93"/>
      <c r="F246" s="93"/>
      <c r="G246" s="94"/>
      <c r="H246" s="94"/>
      <c r="I246" s="94"/>
      <c r="J246" s="94"/>
      <c r="K246" s="94"/>
      <c r="L246" s="94"/>
      <c r="M246" s="95"/>
      <c r="N246" s="95"/>
      <c r="O246" s="93"/>
      <c r="P246" s="96"/>
      <c r="Q246" s="80"/>
      <c r="R246" s="96"/>
      <c r="S246" s="96"/>
      <c r="T246" s="96"/>
      <c r="U246" s="96"/>
      <c r="V246" s="96"/>
      <c r="W246" s="96"/>
      <c r="X246" s="96"/>
      <c r="Y246" s="80"/>
      <c r="Z246" s="80"/>
      <c r="AA246" s="80"/>
      <c r="AB246" s="80"/>
      <c r="AC246" s="80"/>
      <c r="AD246" s="80"/>
      <c r="AE246" s="80"/>
      <c r="AF246" s="80"/>
      <c r="AG246" s="80"/>
      <c r="AH246" s="80"/>
      <c r="AI246" s="80"/>
      <c r="AJ246" s="80"/>
      <c r="AK246" s="71"/>
    </row>
    <row r="247" spans="1:40" s="72" customFormat="1" ht="15.75" customHeight="1">
      <c r="A247" s="633" t="s">
        <v>195</v>
      </c>
      <c r="B247" s="599" t="s">
        <v>338</v>
      </c>
      <c r="C247" s="382">
        <v>32605</v>
      </c>
      <c r="D247" s="347" t="s">
        <v>113</v>
      </c>
      <c r="E247" s="293" t="s">
        <v>54</v>
      </c>
      <c r="F247" s="378" t="s">
        <v>22</v>
      </c>
      <c r="G247" s="335">
        <v>500000</v>
      </c>
      <c r="H247" s="106">
        <f>G247/340.75</f>
        <v>1467.351430667645</v>
      </c>
      <c r="I247" s="188" t="s">
        <v>54</v>
      </c>
      <c r="J247" s="188" t="s">
        <v>54</v>
      </c>
      <c r="K247" s="378" t="s">
        <v>22</v>
      </c>
      <c r="L247" s="378" t="s">
        <v>22</v>
      </c>
      <c r="M247" s="636"/>
      <c r="N247" s="669" t="s">
        <v>141</v>
      </c>
      <c r="O247" s="642" t="s">
        <v>195</v>
      </c>
      <c r="P247" s="110">
        <v>67.762289068231837</v>
      </c>
      <c r="Q247" s="188" t="s">
        <v>54</v>
      </c>
      <c r="R247" s="104"/>
      <c r="S247" s="104"/>
      <c r="T247" s="73">
        <v>67.762289068231837</v>
      </c>
      <c r="U247" s="113">
        <v>27116.0926706022</v>
      </c>
      <c r="V247" s="10" t="s">
        <v>22</v>
      </c>
      <c r="W247" s="110">
        <v>19.075568598679386</v>
      </c>
      <c r="X247" s="110">
        <v>19.075568598679386</v>
      </c>
      <c r="Y247" s="105">
        <v>7633.3738570339847</v>
      </c>
      <c r="Z247" s="73">
        <v>4.3727072633895814</v>
      </c>
      <c r="AA247" s="105">
        <v>1749.8041610739438</v>
      </c>
      <c r="AB247" s="104"/>
      <c r="AC247" s="104"/>
      <c r="AD247" s="73">
        <v>14.566397652237711</v>
      </c>
      <c r="AE247" s="117">
        <v>5828.9617137520181</v>
      </c>
      <c r="AF247" s="626" t="s">
        <v>42</v>
      </c>
      <c r="AG247" s="627"/>
      <c r="AH247" s="290">
        <v>135.52457813646367</v>
      </c>
      <c r="AI247" s="113">
        <v>54232.1853412044</v>
      </c>
      <c r="AJ247" s="117">
        <f t="shared" ref="AJ247:AJ252" si="61">AI247</f>
        <v>54232.1853412044</v>
      </c>
      <c r="AK247" s="606">
        <v>45955</v>
      </c>
      <c r="AL247" s="658">
        <f>AJ247+AJ248+AJ249</f>
        <v>198760.90055725392</v>
      </c>
      <c r="AM247" s="678">
        <f>AL247+AL250+AL253+AL256+AL259+AL262</f>
        <v>1246603.8786501437</v>
      </c>
    </row>
    <row r="248" spans="1:40" s="72" customFormat="1" ht="15" customHeight="1">
      <c r="A248" s="634"/>
      <c r="B248" s="600"/>
      <c r="C248" s="385"/>
      <c r="D248" s="17" t="s">
        <v>71</v>
      </c>
      <c r="E248" s="188" t="s">
        <v>54</v>
      </c>
      <c r="F248" s="10" t="s">
        <v>22</v>
      </c>
      <c r="G248" s="335">
        <v>900000</v>
      </c>
      <c r="H248" s="57">
        <f t="shared" ref="H248:H249" si="62">G248/340.75</f>
        <v>2641.2325752017609</v>
      </c>
      <c r="I248" s="188" t="s">
        <v>54</v>
      </c>
      <c r="J248" s="188" t="s">
        <v>54</v>
      </c>
      <c r="K248" s="10" t="s">
        <v>22</v>
      </c>
      <c r="L248" s="10" t="s">
        <v>22</v>
      </c>
      <c r="M248" s="637"/>
      <c r="N248" s="670"/>
      <c r="O248" s="643"/>
      <c r="P248" s="39">
        <v>87.820983125458554</v>
      </c>
      <c r="Q248" s="188" t="s">
        <v>54</v>
      </c>
      <c r="R248" s="111"/>
      <c r="S248" s="111"/>
      <c r="T248" s="11">
        <v>87.820983125458554</v>
      </c>
      <c r="U248" s="9">
        <v>35142.878872575689</v>
      </c>
      <c r="V248" s="10" t="s">
        <v>22</v>
      </c>
      <c r="W248" s="39">
        <v>34.336023477622895</v>
      </c>
      <c r="X248" s="39">
        <v>34.336023477622895</v>
      </c>
      <c r="Y248" s="54">
        <v>13740.072942661141</v>
      </c>
      <c r="Z248" s="11">
        <v>5.8928833455612617</v>
      </c>
      <c r="AA248" s="54">
        <v>2358.125339219112</v>
      </c>
      <c r="AB248" s="111"/>
      <c r="AC248" s="111"/>
      <c r="AD248" s="11">
        <v>15.829787234042554</v>
      </c>
      <c r="AE248" s="118">
        <v>6334.5259361294329</v>
      </c>
      <c r="AF248" s="628"/>
      <c r="AG248" s="629"/>
      <c r="AH248" s="291">
        <v>175.64196625091711</v>
      </c>
      <c r="AI248" s="9">
        <v>70285.757745151379</v>
      </c>
      <c r="AJ248" s="118">
        <f t="shared" si="61"/>
        <v>70285.757745151379</v>
      </c>
      <c r="AK248" s="632"/>
      <c r="AL248" s="659"/>
      <c r="AM248" s="679"/>
    </row>
    <row r="249" spans="1:40" s="72" customFormat="1" ht="15.75" customHeight="1" thickBot="1">
      <c r="A249" s="634"/>
      <c r="B249" s="601"/>
      <c r="C249" s="384"/>
      <c r="D249" s="348" t="s">
        <v>114</v>
      </c>
      <c r="E249" s="189" t="s">
        <v>54</v>
      </c>
      <c r="F249" s="379" t="s">
        <v>22</v>
      </c>
      <c r="G249" s="387">
        <v>1142850</v>
      </c>
      <c r="H249" s="98">
        <f t="shared" si="62"/>
        <v>3353.9251650770361</v>
      </c>
      <c r="I249" s="189" t="s">
        <v>54</v>
      </c>
      <c r="J249" s="189" t="s">
        <v>54</v>
      </c>
      <c r="K249" s="379" t="s">
        <v>22</v>
      </c>
      <c r="L249" s="379" t="s">
        <v>22</v>
      </c>
      <c r="M249" s="637"/>
      <c r="N249" s="670"/>
      <c r="O249" s="643"/>
      <c r="P249" s="63">
        <v>92.765443873807783</v>
      </c>
      <c r="Q249" s="189" t="s">
        <v>54</v>
      </c>
      <c r="R249" s="112"/>
      <c r="S249" s="112"/>
      <c r="T249" s="45">
        <v>92.765443873807783</v>
      </c>
      <c r="U249" s="114">
        <v>37121.478735449076</v>
      </c>
      <c r="V249" s="381" t="s">
        <v>22</v>
      </c>
      <c r="W249" s="63">
        <v>43.601027146001471</v>
      </c>
      <c r="X249" s="63">
        <v>43.601027146001471</v>
      </c>
      <c r="Y249" s="115">
        <v>17447.602625022577</v>
      </c>
      <c r="Z249" s="45">
        <v>6.4032758620689663</v>
      </c>
      <c r="AA249" s="115">
        <v>2562.3665324596313</v>
      </c>
      <c r="AB249" s="112"/>
      <c r="AC249" s="112"/>
      <c r="AD249" s="45">
        <v>14.749325018341894</v>
      </c>
      <c r="AE249" s="119">
        <v>5902.1628331279589</v>
      </c>
      <c r="AF249" s="628"/>
      <c r="AG249" s="629"/>
      <c r="AH249" s="292">
        <v>185.53088774761557</v>
      </c>
      <c r="AI249" s="114">
        <v>74242.957470898153</v>
      </c>
      <c r="AJ249" s="119">
        <f t="shared" si="61"/>
        <v>74242.957470898153</v>
      </c>
      <c r="AK249" s="632"/>
      <c r="AL249" s="660"/>
      <c r="AM249" s="679"/>
    </row>
    <row r="250" spans="1:40" s="72" customFormat="1" ht="15.75" customHeight="1">
      <c r="A250" s="634"/>
      <c r="B250" s="596" t="s">
        <v>338</v>
      </c>
      <c r="C250" s="383">
        <v>33342</v>
      </c>
      <c r="D250" s="347" t="s">
        <v>113</v>
      </c>
      <c r="E250" s="293" t="s">
        <v>54</v>
      </c>
      <c r="F250" s="378" t="s">
        <v>22</v>
      </c>
      <c r="G250" s="335">
        <v>250000</v>
      </c>
      <c r="H250" s="106">
        <f>G250/340.75</f>
        <v>733.6757153338225</v>
      </c>
      <c r="I250" s="188" t="s">
        <v>54</v>
      </c>
      <c r="J250" s="188" t="s">
        <v>54</v>
      </c>
      <c r="K250" s="378" t="s">
        <v>22</v>
      </c>
      <c r="L250" s="378" t="s">
        <v>22</v>
      </c>
      <c r="M250" s="637"/>
      <c r="N250" s="670"/>
      <c r="O250" s="643"/>
      <c r="P250" s="110">
        <v>30.330154071900221</v>
      </c>
      <c r="Q250" s="188" t="s">
        <v>54</v>
      </c>
      <c r="R250" s="104"/>
      <c r="S250" s="104"/>
      <c r="T250" s="73">
        <v>30.330154071900221</v>
      </c>
      <c r="U250" s="113">
        <v>7433.4376433145153</v>
      </c>
      <c r="V250" s="380" t="s">
        <v>22</v>
      </c>
      <c r="W250" s="110">
        <v>9.5377842993396929</v>
      </c>
      <c r="X250" s="110">
        <v>9.5377842993396929</v>
      </c>
      <c r="Y250" s="105">
        <v>2337.5590073316121</v>
      </c>
      <c r="Z250" s="73">
        <v>1.7512839325018341</v>
      </c>
      <c r="AA250" s="105">
        <v>429.2117961923496</v>
      </c>
      <c r="AB250" s="104"/>
      <c r="AC250" s="104"/>
      <c r="AD250" s="73">
        <v>6.1980924431401316</v>
      </c>
      <c r="AE250" s="117">
        <v>1519.0537303028809</v>
      </c>
      <c r="AF250" s="628"/>
      <c r="AG250" s="629"/>
      <c r="AH250" s="290">
        <v>60.660308143800442</v>
      </c>
      <c r="AI250" s="113">
        <v>14866.875286629031</v>
      </c>
      <c r="AJ250" s="117">
        <f t="shared" si="61"/>
        <v>14866.875286629031</v>
      </c>
      <c r="AK250" s="632"/>
      <c r="AL250" s="658">
        <f>AJ250+AJ251+AJ252</f>
        <v>67386.3059458684</v>
      </c>
      <c r="AM250" s="679"/>
    </row>
    <row r="251" spans="1:40" s="72" customFormat="1" ht="15" customHeight="1">
      <c r="A251" s="634"/>
      <c r="B251" s="597"/>
      <c r="C251" s="385"/>
      <c r="D251" s="17" t="s">
        <v>71</v>
      </c>
      <c r="E251" s="188" t="s">
        <v>54</v>
      </c>
      <c r="F251" s="10" t="s">
        <v>22</v>
      </c>
      <c r="G251" s="335">
        <v>450000</v>
      </c>
      <c r="H251" s="57">
        <f t="shared" ref="H251:H252" si="63">G251/340.75</f>
        <v>1320.6162876008805</v>
      </c>
      <c r="I251" s="188" t="s">
        <v>54</v>
      </c>
      <c r="J251" s="188" t="s">
        <v>54</v>
      </c>
      <c r="K251" s="10" t="s">
        <v>22</v>
      </c>
      <c r="L251" s="10" t="s">
        <v>22</v>
      </c>
      <c r="M251" s="637"/>
      <c r="N251" s="670"/>
      <c r="O251" s="643"/>
      <c r="P251" s="39">
        <v>55.465884079236979</v>
      </c>
      <c r="Q251" s="188" t="s">
        <v>54</v>
      </c>
      <c r="R251" s="111"/>
      <c r="S251" s="111"/>
      <c r="T251" s="11">
        <v>55.465884079236979</v>
      </c>
      <c r="U251" s="9">
        <v>13593.804688789978</v>
      </c>
      <c r="V251" s="10" t="s">
        <v>22</v>
      </c>
      <c r="W251" s="39">
        <v>17.168011738811447</v>
      </c>
      <c r="X251" s="39">
        <v>17.168011738811447</v>
      </c>
      <c r="Y251" s="54">
        <v>4207.6062131968874</v>
      </c>
      <c r="Z251" s="11">
        <v>3.614820249449743</v>
      </c>
      <c r="AA251" s="54">
        <v>885.93486377868066</v>
      </c>
      <c r="AB251" s="111"/>
      <c r="AC251" s="111"/>
      <c r="AD251" s="11">
        <v>11.273661041819516</v>
      </c>
      <c r="AE251" s="118">
        <v>2762.9947466659642</v>
      </c>
      <c r="AF251" s="628"/>
      <c r="AG251" s="629"/>
      <c r="AH251" s="291">
        <v>110.93176815847396</v>
      </c>
      <c r="AI251" s="9">
        <v>27187.609377579956</v>
      </c>
      <c r="AJ251" s="118">
        <f t="shared" si="61"/>
        <v>27187.609377579956</v>
      </c>
      <c r="AK251" s="632"/>
      <c r="AL251" s="659"/>
      <c r="AM251" s="679"/>
    </row>
    <row r="252" spans="1:40" s="72" customFormat="1" ht="15.75" customHeight="1" thickBot="1">
      <c r="A252" s="634"/>
      <c r="B252" s="598"/>
      <c r="C252" s="384"/>
      <c r="D252" s="348" t="s">
        <v>114</v>
      </c>
      <c r="E252" s="189" t="s">
        <v>54</v>
      </c>
      <c r="F252" s="379" t="s">
        <v>22</v>
      </c>
      <c r="G252" s="387">
        <v>571425</v>
      </c>
      <c r="H252" s="98">
        <f t="shared" si="63"/>
        <v>1676.9625825385181</v>
      </c>
      <c r="I252" s="189" t="s">
        <v>54</v>
      </c>
      <c r="J252" s="189" t="s">
        <v>54</v>
      </c>
      <c r="K252" s="379" t="s">
        <v>22</v>
      </c>
      <c r="L252" s="379" t="s">
        <v>22</v>
      </c>
      <c r="M252" s="637"/>
      <c r="N252" s="670"/>
      <c r="O252" s="643"/>
      <c r="P252" s="63">
        <v>51.679860601614095</v>
      </c>
      <c r="Q252" s="189" t="s">
        <v>54</v>
      </c>
      <c r="R252" s="112"/>
      <c r="S252" s="112"/>
      <c r="T252" s="45">
        <v>51.679860601614095</v>
      </c>
      <c r="U252" s="114">
        <v>12665.910640829708</v>
      </c>
      <c r="V252" s="381" t="s">
        <v>22</v>
      </c>
      <c r="W252" s="63">
        <v>21.800513573000735</v>
      </c>
      <c r="X252" s="63">
        <v>21.800513573000735</v>
      </c>
      <c r="Y252" s="115">
        <v>5342.958623057857</v>
      </c>
      <c r="Z252" s="45">
        <v>3.5105154071900215</v>
      </c>
      <c r="AA252" s="115">
        <v>860.37140838061703</v>
      </c>
      <c r="AB252" s="112"/>
      <c r="AC252" s="112"/>
      <c r="AD252" s="45">
        <v>8.9638041085840054</v>
      </c>
      <c r="AE252" s="119">
        <v>2196.8856053315494</v>
      </c>
      <c r="AF252" s="628"/>
      <c r="AG252" s="629"/>
      <c r="AH252" s="292">
        <v>103.35972120322819</v>
      </c>
      <c r="AI252" s="114">
        <v>25331.821281659417</v>
      </c>
      <c r="AJ252" s="119">
        <f t="shared" si="61"/>
        <v>25331.821281659417</v>
      </c>
      <c r="AK252" s="632"/>
      <c r="AL252" s="660"/>
      <c r="AM252" s="679"/>
    </row>
    <row r="253" spans="1:40" s="72" customFormat="1" ht="15.75" customHeight="1">
      <c r="A253" s="634"/>
      <c r="B253" s="599" t="s">
        <v>338</v>
      </c>
      <c r="C253" s="382">
        <v>33571</v>
      </c>
      <c r="D253" s="347" t="s">
        <v>113</v>
      </c>
      <c r="E253" s="293" t="s">
        <v>54</v>
      </c>
      <c r="F253" s="378" t="s">
        <v>22</v>
      </c>
      <c r="G253" s="335">
        <v>1750000</v>
      </c>
      <c r="H253" s="106">
        <f>G253/340.75</f>
        <v>5135.7300073367569</v>
      </c>
      <c r="I253" s="188" t="s">
        <v>54</v>
      </c>
      <c r="J253" s="188" t="s">
        <v>54</v>
      </c>
      <c r="K253" s="378" t="s">
        <v>22</v>
      </c>
      <c r="L253" s="378" t="s">
        <v>22</v>
      </c>
      <c r="M253" s="637"/>
      <c r="N253" s="670"/>
      <c r="O253" s="643"/>
      <c r="P253" s="110">
        <v>138.18048422597212</v>
      </c>
      <c r="Q253" s="188" t="s">
        <v>54</v>
      </c>
      <c r="R253" s="104"/>
      <c r="S253" s="104"/>
      <c r="T253" s="73">
        <v>138.18048422597212</v>
      </c>
      <c r="U253" s="113">
        <v>27856.26888032948</v>
      </c>
      <c r="V253" s="380" t="s">
        <v>22</v>
      </c>
      <c r="W253" s="110">
        <v>66.764490095377852</v>
      </c>
      <c r="X253" s="110">
        <v>66.764490095377852</v>
      </c>
      <c r="Y253" s="105">
        <v>13459.278263300317</v>
      </c>
      <c r="Z253" s="73">
        <v>9.344827586206895</v>
      </c>
      <c r="AA253" s="105">
        <v>1883.8552443918265</v>
      </c>
      <c r="AB253" s="104"/>
      <c r="AC253" s="104"/>
      <c r="AD253" s="73">
        <v>21.385179750550257</v>
      </c>
      <c r="AE253" s="117">
        <v>4311.1103606448069</v>
      </c>
      <c r="AF253" s="628"/>
      <c r="AG253" s="629"/>
      <c r="AH253" s="290">
        <v>276.36096845194425</v>
      </c>
      <c r="AI253" s="113">
        <v>55712.537760658961</v>
      </c>
      <c r="AJ253" s="117">
        <f t="shared" ref="AJ253:AJ258" si="64">AI253</f>
        <v>55712.537760658961</v>
      </c>
      <c r="AK253" s="632"/>
      <c r="AL253" s="658">
        <f>AJ253+AJ254+AJ255</f>
        <v>276574.13220634707</v>
      </c>
      <c r="AM253" s="679"/>
    </row>
    <row r="254" spans="1:40" s="72" customFormat="1" ht="15" customHeight="1">
      <c r="A254" s="634"/>
      <c r="B254" s="600"/>
      <c r="C254" s="385"/>
      <c r="D254" s="17" t="s">
        <v>71</v>
      </c>
      <c r="E254" s="188" t="s">
        <v>54</v>
      </c>
      <c r="F254" s="10" t="s">
        <v>22</v>
      </c>
      <c r="G254" s="335">
        <v>3150000</v>
      </c>
      <c r="H254" s="57">
        <f t="shared" ref="H254:H255" si="65">G254/340.75</f>
        <v>9244.3140132061635</v>
      </c>
      <c r="I254" s="188" t="s">
        <v>54</v>
      </c>
      <c r="J254" s="188" t="s">
        <v>54</v>
      </c>
      <c r="K254" s="10" t="s">
        <v>22</v>
      </c>
      <c r="L254" s="10" t="s">
        <v>22</v>
      </c>
      <c r="M254" s="637"/>
      <c r="N254" s="670"/>
      <c r="O254" s="643"/>
      <c r="P254" s="39">
        <v>249.59647835656639</v>
      </c>
      <c r="Q254" s="188" t="s">
        <v>54</v>
      </c>
      <c r="R254" s="111"/>
      <c r="S254" s="111"/>
      <c r="T254" s="11">
        <v>249.59647835656639</v>
      </c>
      <c r="U254" s="9">
        <v>50316.994122799653</v>
      </c>
      <c r="V254" s="10" t="s">
        <v>22</v>
      </c>
      <c r="W254" s="39">
        <v>120.17608217168012</v>
      </c>
      <c r="X254" s="39">
        <v>120.17608217168012</v>
      </c>
      <c r="Y254" s="54">
        <v>24226.700873940546</v>
      </c>
      <c r="Z254" s="11">
        <v>17.283198826118856</v>
      </c>
      <c r="AA254" s="54">
        <v>3484.1782203139078</v>
      </c>
      <c r="AB254" s="111"/>
      <c r="AC254" s="111"/>
      <c r="AD254" s="11">
        <v>38.610418195157742</v>
      </c>
      <c r="AE254" s="118">
        <v>7783.6041525762939</v>
      </c>
      <c r="AF254" s="628"/>
      <c r="AG254" s="629"/>
      <c r="AH254" s="291">
        <v>499.19295671313279</v>
      </c>
      <c r="AI254" s="9">
        <v>100633.98824559931</v>
      </c>
      <c r="AJ254" s="118">
        <f t="shared" si="64"/>
        <v>100633.98824559931</v>
      </c>
      <c r="AK254" s="632"/>
      <c r="AL254" s="659"/>
      <c r="AM254" s="679"/>
    </row>
    <row r="255" spans="1:40" s="72" customFormat="1" ht="15.75" customHeight="1" thickBot="1">
      <c r="A255" s="634"/>
      <c r="B255" s="601"/>
      <c r="C255" s="386"/>
      <c r="D255" s="348" t="s">
        <v>114</v>
      </c>
      <c r="E255" s="189" t="s">
        <v>54</v>
      </c>
      <c r="F255" s="379" t="s">
        <v>22</v>
      </c>
      <c r="G255" s="387">
        <v>3999975</v>
      </c>
      <c r="H255" s="98">
        <f t="shared" si="65"/>
        <v>11738.738077769625</v>
      </c>
      <c r="I255" s="189" t="s">
        <v>54</v>
      </c>
      <c r="J255" s="189" t="s">
        <v>54</v>
      </c>
      <c r="K255" s="379" t="s">
        <v>22</v>
      </c>
      <c r="L255" s="379" t="s">
        <v>22</v>
      </c>
      <c r="M255" s="637"/>
      <c r="N255" s="670"/>
      <c r="O255" s="643"/>
      <c r="P255" s="63">
        <v>298.19336023477626</v>
      </c>
      <c r="Q255" s="189" t="s">
        <v>54</v>
      </c>
      <c r="R255" s="112"/>
      <c r="S255" s="112"/>
      <c r="T255" s="45">
        <v>298.19336023477626</v>
      </c>
      <c r="U255" s="114">
        <v>60113.803100044388</v>
      </c>
      <c r="V255" s="381" t="s">
        <v>22</v>
      </c>
      <c r="W255" s="63">
        <v>152.60359501100515</v>
      </c>
      <c r="X255" s="63">
        <v>152.60359501100515</v>
      </c>
      <c r="Y255" s="115">
        <v>30763.872326425539</v>
      </c>
      <c r="Z255" s="45">
        <v>20.867078136463686</v>
      </c>
      <c r="AA255" s="115">
        <v>4206.6645125196465</v>
      </c>
      <c r="AB255" s="112"/>
      <c r="AC255" s="112"/>
      <c r="AD255" s="45">
        <v>43.676929567131324</v>
      </c>
      <c r="AE255" s="119">
        <v>8804.979232085645</v>
      </c>
      <c r="AF255" s="628"/>
      <c r="AG255" s="629"/>
      <c r="AH255" s="292">
        <v>596.38672046955253</v>
      </c>
      <c r="AI255" s="114">
        <v>120227.60620008878</v>
      </c>
      <c r="AJ255" s="119">
        <f t="shared" si="64"/>
        <v>120227.60620008878</v>
      </c>
      <c r="AK255" s="632"/>
      <c r="AL255" s="660"/>
      <c r="AM255" s="679"/>
      <c r="AN255" s="72" t="s">
        <v>117</v>
      </c>
    </row>
    <row r="256" spans="1:40" s="72" customFormat="1" ht="15.75" customHeight="1">
      <c r="A256" s="634"/>
      <c r="B256" s="596" t="s">
        <v>338</v>
      </c>
      <c r="C256" s="383">
        <v>33707</v>
      </c>
      <c r="D256" s="347" t="s">
        <v>113</v>
      </c>
      <c r="E256" s="293" t="s">
        <v>54</v>
      </c>
      <c r="F256" s="378" t="s">
        <v>22</v>
      </c>
      <c r="G256" s="334">
        <v>5000000</v>
      </c>
      <c r="H256" s="106">
        <f>G256/340.75</f>
        <v>14673.514306676449</v>
      </c>
      <c r="I256" s="188" t="s">
        <v>54</v>
      </c>
      <c r="J256" s="188" t="s">
        <v>54</v>
      </c>
      <c r="K256" s="378" t="s">
        <v>22</v>
      </c>
      <c r="L256" s="378" t="s">
        <v>22</v>
      </c>
      <c r="M256" s="637"/>
      <c r="N256" s="670"/>
      <c r="O256" s="643"/>
      <c r="P256" s="110">
        <v>371.85619955979456</v>
      </c>
      <c r="Q256" s="188" t="s">
        <v>54</v>
      </c>
      <c r="R256" s="104"/>
      <c r="S256" s="104"/>
      <c r="T256" s="73">
        <v>371.85619955979456</v>
      </c>
      <c r="U256" s="113">
        <v>65200.673659059161</v>
      </c>
      <c r="V256" s="380" t="s">
        <v>22</v>
      </c>
      <c r="W256" s="110">
        <v>190.75568598679385</v>
      </c>
      <c r="X256" s="110">
        <v>190.75568598679385</v>
      </c>
      <c r="Y256" s="105">
        <v>33446.798104639282</v>
      </c>
      <c r="Z256" s="73">
        <v>25.008070432868671</v>
      </c>
      <c r="AA256" s="105">
        <v>4384.8752315182182</v>
      </c>
      <c r="AB256" s="104"/>
      <c r="AC256" s="104"/>
      <c r="AD256" s="73">
        <v>54.053705062362432</v>
      </c>
      <c r="AE256" s="117">
        <v>9477.6905373804693</v>
      </c>
      <c r="AF256" s="628"/>
      <c r="AG256" s="629"/>
      <c r="AH256" s="290">
        <v>743.71239911958912</v>
      </c>
      <c r="AI256" s="113">
        <v>130401.34731811832</v>
      </c>
      <c r="AJ256" s="117">
        <f t="shared" si="64"/>
        <v>130401.34731811832</v>
      </c>
      <c r="AK256" s="632"/>
      <c r="AL256" s="658">
        <f>AJ256+AJ257+AJ258</f>
        <v>657299.82103218231</v>
      </c>
      <c r="AM256" s="679"/>
    </row>
    <row r="257" spans="1:39" s="72" customFormat="1" ht="15" customHeight="1">
      <c r="A257" s="634"/>
      <c r="B257" s="597"/>
      <c r="C257" s="385"/>
      <c r="D257" s="17" t="s">
        <v>71</v>
      </c>
      <c r="E257" s="188" t="s">
        <v>54</v>
      </c>
      <c r="F257" s="10" t="s">
        <v>22</v>
      </c>
      <c r="G257" s="334">
        <v>9000000</v>
      </c>
      <c r="H257" s="57">
        <f t="shared" ref="H257:H258" si="66">G257/340.75</f>
        <v>26412.325752017608</v>
      </c>
      <c r="I257" s="188" t="s">
        <v>54</v>
      </c>
      <c r="J257" s="188" t="s">
        <v>54</v>
      </c>
      <c r="K257" s="10" t="s">
        <v>22</v>
      </c>
      <c r="L257" s="10" t="s">
        <v>22</v>
      </c>
      <c r="M257" s="637"/>
      <c r="N257" s="670"/>
      <c r="O257" s="643"/>
      <c r="P257" s="39">
        <v>670.21276595744678</v>
      </c>
      <c r="Q257" s="188" t="s">
        <v>54</v>
      </c>
      <c r="R257" s="111"/>
      <c r="S257" s="111"/>
      <c r="T257" s="11">
        <v>670.21276595744678</v>
      </c>
      <c r="U257" s="9">
        <v>117514.03872533864</v>
      </c>
      <c r="V257" s="10" t="s">
        <v>22</v>
      </c>
      <c r="W257" s="39">
        <v>343.36023477622894</v>
      </c>
      <c r="X257" s="39">
        <v>343.36023477622894</v>
      </c>
      <c r="Y257" s="54">
        <v>60204.236588350854</v>
      </c>
      <c r="Z257" s="11">
        <v>46.898019075568598</v>
      </c>
      <c r="AA257" s="54">
        <v>8223.023955556755</v>
      </c>
      <c r="AB257" s="111"/>
      <c r="AC257" s="111"/>
      <c r="AD257" s="11">
        <v>97.84005869405722</v>
      </c>
      <c r="AE257" s="118">
        <v>17155.120030931837</v>
      </c>
      <c r="AF257" s="628"/>
      <c r="AG257" s="629"/>
      <c r="AH257" s="291">
        <v>1340.4255319148936</v>
      </c>
      <c r="AI257" s="9">
        <v>235028.07745067729</v>
      </c>
      <c r="AJ257" s="118">
        <f t="shared" si="64"/>
        <v>235028.07745067729</v>
      </c>
      <c r="AK257" s="632"/>
      <c r="AL257" s="659"/>
      <c r="AM257" s="679"/>
    </row>
    <row r="258" spans="1:39" s="72" customFormat="1" ht="15.75" customHeight="1" thickBot="1">
      <c r="A258" s="634"/>
      <c r="B258" s="598"/>
      <c r="C258" s="384"/>
      <c r="D258" s="348" t="s">
        <v>114</v>
      </c>
      <c r="E258" s="189" t="s">
        <v>54</v>
      </c>
      <c r="F258" s="379" t="s">
        <v>22</v>
      </c>
      <c r="G258" s="387">
        <v>11428500</v>
      </c>
      <c r="H258" s="98">
        <f t="shared" si="66"/>
        <v>33539.251650770362</v>
      </c>
      <c r="I258" s="189" t="s">
        <v>54</v>
      </c>
      <c r="J258" s="189" t="s">
        <v>54</v>
      </c>
      <c r="K258" s="379" t="s">
        <v>22</v>
      </c>
      <c r="L258" s="379" t="s">
        <v>22</v>
      </c>
      <c r="M258" s="637"/>
      <c r="N258" s="670"/>
      <c r="O258" s="643"/>
      <c r="P258" s="63">
        <v>832.30594277329419</v>
      </c>
      <c r="Q258" s="189" t="s">
        <v>54</v>
      </c>
      <c r="R258" s="112"/>
      <c r="S258" s="112"/>
      <c r="T258" s="45">
        <v>832.30594277329419</v>
      </c>
      <c r="U258" s="114">
        <v>145935.19813169338</v>
      </c>
      <c r="V258" s="381" t="s">
        <v>22</v>
      </c>
      <c r="W258" s="63">
        <v>436.01027146001468</v>
      </c>
      <c r="X258" s="63">
        <v>436.01027146001468</v>
      </c>
      <c r="Y258" s="115">
        <v>76449.346427774115</v>
      </c>
      <c r="Z258" s="45">
        <v>58.472964049889946</v>
      </c>
      <c r="AA258" s="115">
        <v>10252.556368316584</v>
      </c>
      <c r="AB258" s="112"/>
      <c r="AC258" s="112"/>
      <c r="AD258" s="45">
        <v>118.88870139398385</v>
      </c>
      <c r="AE258" s="119">
        <v>20845.755511175827</v>
      </c>
      <c r="AF258" s="628"/>
      <c r="AG258" s="629"/>
      <c r="AH258" s="292">
        <v>1664.6118855465884</v>
      </c>
      <c r="AI258" s="114">
        <v>291870.39626338676</v>
      </c>
      <c r="AJ258" s="119">
        <f t="shared" si="64"/>
        <v>291870.39626338676</v>
      </c>
      <c r="AK258" s="632"/>
      <c r="AL258" s="660"/>
      <c r="AM258" s="679"/>
    </row>
    <row r="259" spans="1:39" s="72" customFormat="1" ht="15.75" customHeight="1">
      <c r="A259" s="634"/>
      <c r="B259" s="599" t="s">
        <v>338</v>
      </c>
      <c r="C259" s="382">
        <v>33711</v>
      </c>
      <c r="D259" s="347" t="s">
        <v>113</v>
      </c>
      <c r="E259" s="347" t="s">
        <v>115</v>
      </c>
      <c r="F259" s="378" t="s">
        <v>22</v>
      </c>
      <c r="G259" s="334">
        <v>300000</v>
      </c>
      <c r="H259" s="106">
        <f>G259/340.75</f>
        <v>880.4108584005869</v>
      </c>
      <c r="I259" s="334">
        <v>300000</v>
      </c>
      <c r="J259" s="106">
        <f>I259/340.75</f>
        <v>880.4108584005869</v>
      </c>
      <c r="K259" s="378" t="s">
        <v>22</v>
      </c>
      <c r="L259" s="378" t="s">
        <v>22</v>
      </c>
      <c r="M259" s="637"/>
      <c r="N259" s="670"/>
      <c r="O259" s="643"/>
      <c r="P259" s="110">
        <v>33.044754218635362</v>
      </c>
      <c r="Q259" s="73">
        <v>18.711665443873809</v>
      </c>
      <c r="R259" s="104"/>
      <c r="S259" s="104"/>
      <c r="T259" s="73">
        <v>14.333088774761555</v>
      </c>
      <c r="U259" s="113">
        <v>2513.1409529701327</v>
      </c>
      <c r="V259" s="380" t="s">
        <v>22</v>
      </c>
      <c r="W259" s="110">
        <v>11.45</v>
      </c>
      <c r="X259" s="110"/>
      <c r="Y259" s="105"/>
      <c r="Z259" s="73">
        <v>2.1364636830520909</v>
      </c>
      <c r="AA259" s="105">
        <v>374.60413877196055</v>
      </c>
      <c r="AB259" s="104"/>
      <c r="AC259" s="104"/>
      <c r="AD259" s="73">
        <v>8.2617754952311078</v>
      </c>
      <c r="AE259" s="117">
        <v>1448.606554218167</v>
      </c>
      <c r="AF259" s="628"/>
      <c r="AG259" s="629"/>
      <c r="AH259" s="290">
        <v>28.666177549523109</v>
      </c>
      <c r="AI259" s="113">
        <v>5026.2819059402655</v>
      </c>
      <c r="AJ259" s="117">
        <f t="shared" ref="AJ259:AJ262" si="67">AI259</f>
        <v>5026.2819059402655</v>
      </c>
      <c r="AK259" s="632"/>
      <c r="AL259" s="658">
        <f>AJ259+AJ260+AJ261</f>
        <v>41678.718908491945</v>
      </c>
      <c r="AM259" s="679"/>
    </row>
    <row r="260" spans="1:39" s="72" customFormat="1" ht="15" customHeight="1">
      <c r="A260" s="634"/>
      <c r="B260" s="600"/>
      <c r="C260" s="385"/>
      <c r="D260" s="17" t="s">
        <v>71</v>
      </c>
      <c r="E260" s="17" t="s">
        <v>71</v>
      </c>
      <c r="F260" s="10" t="s">
        <v>22</v>
      </c>
      <c r="G260" s="334">
        <v>300000</v>
      </c>
      <c r="H260" s="57">
        <f t="shared" ref="H260:H261" si="68">G260/340.75</f>
        <v>880.4108584005869</v>
      </c>
      <c r="I260" s="334">
        <v>300000</v>
      </c>
      <c r="J260" s="57">
        <f t="shared" ref="J260" si="69">I260/340.75</f>
        <v>880.4108584005869</v>
      </c>
      <c r="K260" s="10" t="s">
        <v>22</v>
      </c>
      <c r="L260" s="10" t="s">
        <v>22</v>
      </c>
      <c r="M260" s="637"/>
      <c r="N260" s="670"/>
      <c r="O260" s="643"/>
      <c r="P260" s="39">
        <v>44.622157006603082</v>
      </c>
      <c r="Q260" s="188" t="s">
        <v>54</v>
      </c>
      <c r="R260" s="111"/>
      <c r="S260" s="111"/>
      <c r="T260" s="11">
        <v>44.622157006603082</v>
      </c>
      <c r="U260" s="9">
        <v>7823.9779258621793</v>
      </c>
      <c r="V260" s="10" t="s">
        <v>22</v>
      </c>
      <c r="W260" s="39">
        <v>11.445341159207631</v>
      </c>
      <c r="X260" s="39">
        <v>11.445341159207631</v>
      </c>
      <c r="Y260" s="54">
        <v>2008</v>
      </c>
      <c r="Z260" s="11">
        <v>2.7234042553191489</v>
      </c>
      <c r="AA260" s="54">
        <v>477.51736370931269</v>
      </c>
      <c r="AB260" s="111"/>
      <c r="AC260" s="111"/>
      <c r="AD260" s="11">
        <v>9.6977256052824643</v>
      </c>
      <c r="AE260" s="118">
        <v>1700.3837590273972</v>
      </c>
      <c r="AF260" s="628"/>
      <c r="AG260" s="629"/>
      <c r="AH260" s="291">
        <v>89.244314013206164</v>
      </c>
      <c r="AI260" s="9">
        <v>15647.955851724359</v>
      </c>
      <c r="AJ260" s="118">
        <f t="shared" si="67"/>
        <v>15647.955851724359</v>
      </c>
      <c r="AK260" s="632"/>
      <c r="AL260" s="659"/>
      <c r="AM260" s="679"/>
    </row>
    <row r="261" spans="1:39" s="72" customFormat="1" ht="15.75" customHeight="1" thickBot="1">
      <c r="A261" s="634"/>
      <c r="B261" s="601"/>
      <c r="C261" s="384"/>
      <c r="D261" s="348" t="s">
        <v>114</v>
      </c>
      <c r="E261" s="189" t="s">
        <v>54</v>
      </c>
      <c r="F261" s="379" t="s">
        <v>22</v>
      </c>
      <c r="G261" s="387">
        <v>685710</v>
      </c>
      <c r="H261" s="98">
        <f t="shared" si="68"/>
        <v>2012.3550990462215</v>
      </c>
      <c r="I261" s="189" t="s">
        <v>54</v>
      </c>
      <c r="J261" s="189" t="s">
        <v>54</v>
      </c>
      <c r="K261" s="379" t="s">
        <v>22</v>
      </c>
      <c r="L261" s="379" t="s">
        <v>22</v>
      </c>
      <c r="M261" s="637"/>
      <c r="N261" s="670"/>
      <c r="O261" s="643"/>
      <c r="P261" s="63">
        <v>59.896977256052836</v>
      </c>
      <c r="Q261" s="189" t="s">
        <v>54</v>
      </c>
      <c r="R261" s="112"/>
      <c r="S261" s="112"/>
      <c r="T261" s="45">
        <v>59.896977256052836</v>
      </c>
      <c r="U261" s="114">
        <v>10502.24057541366</v>
      </c>
      <c r="V261" s="381" t="s">
        <v>22</v>
      </c>
      <c r="W261" s="63">
        <v>26.160616287600885</v>
      </c>
      <c r="X261" s="63">
        <v>26.160616287600885</v>
      </c>
      <c r="Y261" s="115">
        <v>4587</v>
      </c>
      <c r="Z261" s="45">
        <v>4.0890674981658117</v>
      </c>
      <c r="AA261" s="115">
        <v>716.9705811907653</v>
      </c>
      <c r="AB261" s="112"/>
      <c r="AC261" s="112"/>
      <c r="AD261" s="45">
        <v>10.120908290535583</v>
      </c>
      <c r="AE261" s="119">
        <v>1774.5839369241673</v>
      </c>
      <c r="AF261" s="628"/>
      <c r="AG261" s="629"/>
      <c r="AH261" s="292">
        <v>119.79395451210567</v>
      </c>
      <c r="AI261" s="114">
        <v>21004.48115082732</v>
      </c>
      <c r="AJ261" s="119">
        <f t="shared" si="67"/>
        <v>21004.48115082732</v>
      </c>
      <c r="AK261" s="632"/>
      <c r="AL261" s="660"/>
      <c r="AM261" s="679"/>
    </row>
    <row r="262" spans="1:39" s="72" customFormat="1" ht="15.75" customHeight="1" thickBot="1">
      <c r="A262" s="635"/>
      <c r="B262" s="394" t="s">
        <v>338</v>
      </c>
      <c r="C262" s="384">
        <v>33714</v>
      </c>
      <c r="D262" s="348" t="s">
        <v>387</v>
      </c>
      <c r="E262" s="192" t="s">
        <v>115</v>
      </c>
      <c r="F262" s="379" t="s">
        <v>22</v>
      </c>
      <c r="G262" s="109"/>
      <c r="H262" s="98">
        <f t="shared" ref="H262" si="70">G262/340.75</f>
        <v>0</v>
      </c>
      <c r="I262" s="189" t="s">
        <v>54</v>
      </c>
      <c r="J262" s="189" t="s">
        <v>54</v>
      </c>
      <c r="K262" s="379" t="s">
        <v>22</v>
      </c>
      <c r="L262" s="379" t="s">
        <v>22</v>
      </c>
      <c r="M262" s="638"/>
      <c r="N262" s="670"/>
      <c r="O262" s="644"/>
      <c r="P262" s="63">
        <v>26.48569332355099</v>
      </c>
      <c r="Q262" s="256">
        <v>12.5</v>
      </c>
      <c r="R262" s="112"/>
      <c r="S262" s="112"/>
      <c r="T262" s="45">
        <v>13.983859134262655</v>
      </c>
      <c r="U262" s="114">
        <v>2451</v>
      </c>
      <c r="V262" s="100" t="s">
        <v>22</v>
      </c>
      <c r="W262" s="63"/>
      <c r="X262" s="63"/>
      <c r="Y262" s="115"/>
      <c r="Z262" s="45">
        <v>1.756419662509171</v>
      </c>
      <c r="AA262" s="115">
        <v>308.59559629714272</v>
      </c>
      <c r="AB262" s="112"/>
      <c r="AC262" s="112"/>
      <c r="AD262" s="45">
        <v>3.9794570799706528</v>
      </c>
      <c r="AE262" s="119">
        <v>697.84685980831262</v>
      </c>
      <c r="AF262" s="628"/>
      <c r="AG262" s="629"/>
      <c r="AH262" s="292">
        <v>27.96771826852531</v>
      </c>
      <c r="AI262" s="114">
        <v>4904</v>
      </c>
      <c r="AJ262" s="119">
        <f t="shared" si="67"/>
        <v>4904</v>
      </c>
      <c r="AK262" s="607"/>
      <c r="AL262" s="377">
        <f>AJ262</f>
        <v>4904</v>
      </c>
      <c r="AM262" s="680"/>
    </row>
    <row r="263" spans="1:39" s="72" customFormat="1" ht="15.75" customHeight="1">
      <c r="A263" s="633" t="s">
        <v>196</v>
      </c>
      <c r="B263" s="599" t="s">
        <v>22</v>
      </c>
      <c r="C263" s="639">
        <v>39484</v>
      </c>
      <c r="D263" s="347" t="s">
        <v>386</v>
      </c>
      <c r="E263" s="293" t="s">
        <v>54</v>
      </c>
      <c r="F263" s="388" t="s">
        <v>54</v>
      </c>
      <c r="G263" s="177"/>
      <c r="H263" s="396"/>
      <c r="I263" s="177"/>
      <c r="J263" s="10"/>
      <c r="K263" s="177"/>
      <c r="L263" s="106"/>
      <c r="M263" s="636"/>
      <c r="N263" s="670"/>
      <c r="O263" s="642" t="s">
        <v>196</v>
      </c>
      <c r="P263" s="110">
        <v>93.25</v>
      </c>
      <c r="Q263" s="73">
        <v>24</v>
      </c>
      <c r="R263" s="104"/>
      <c r="S263" s="104"/>
      <c r="T263" s="73">
        <v>69.25</v>
      </c>
      <c r="U263" s="113">
        <v>535.83506021678568</v>
      </c>
      <c r="V263" s="110"/>
      <c r="W263" s="110"/>
      <c r="X263" s="110"/>
      <c r="Y263" s="105"/>
      <c r="Z263" s="73">
        <v>3.08</v>
      </c>
      <c r="AA263" s="105">
        <v>23.832086432746571</v>
      </c>
      <c r="AB263" s="104"/>
      <c r="AC263" s="104"/>
      <c r="AD263" s="73">
        <v>27.700000000000003</v>
      </c>
      <c r="AE263" s="403">
        <v>214.33402408671429</v>
      </c>
      <c r="AF263" s="628"/>
      <c r="AG263" s="629"/>
      <c r="AH263" s="290">
        <v>138.5</v>
      </c>
      <c r="AI263" s="113">
        <v>1071.6701204335714</v>
      </c>
      <c r="AJ263" s="117">
        <f t="shared" ref="AJ263:AJ277" si="71">AI263</f>
        <v>1071.6701204335714</v>
      </c>
      <c r="AK263" s="606">
        <v>45956</v>
      </c>
      <c r="AL263" s="608">
        <f>AJ263+AJ264+AJ265</f>
        <v>2588.0485212402732</v>
      </c>
      <c r="AM263" s="681">
        <f>AL263+AL266</f>
        <v>10573.116752423613</v>
      </c>
    </row>
    <row r="264" spans="1:39" s="72" customFormat="1" ht="15" customHeight="1">
      <c r="A264" s="634"/>
      <c r="B264" s="600"/>
      <c r="C264" s="640"/>
      <c r="D264" s="17" t="s">
        <v>385</v>
      </c>
      <c r="E264" s="17" t="s">
        <v>73</v>
      </c>
      <c r="F264" s="17" t="s">
        <v>73</v>
      </c>
      <c r="G264" s="178"/>
      <c r="H264" s="302"/>
      <c r="I264" s="178"/>
      <c r="J264" s="10"/>
      <c r="K264" s="178"/>
      <c r="L264" s="10"/>
      <c r="M264" s="637"/>
      <c r="N264" s="670"/>
      <c r="O264" s="643"/>
      <c r="P264" s="39">
        <v>68.919999999999987</v>
      </c>
      <c r="Q264" s="11"/>
      <c r="R264" s="111"/>
      <c r="S264" s="111"/>
      <c r="T264" s="11">
        <v>68.919999999999987</v>
      </c>
      <c r="U264" s="9">
        <v>533.28162238470532</v>
      </c>
      <c r="V264" s="39">
        <v>11.44</v>
      </c>
      <c r="W264" s="39"/>
      <c r="X264" s="39"/>
      <c r="Y264" s="54"/>
      <c r="Z264" s="11">
        <v>13.2</v>
      </c>
      <c r="AA264" s="54">
        <v>102.1375132831996</v>
      </c>
      <c r="AB264" s="111"/>
      <c r="AC264" s="111"/>
      <c r="AD264" s="11">
        <v>22.816000000000003</v>
      </c>
      <c r="AE264" s="400">
        <v>176.54314417193058</v>
      </c>
      <c r="AF264" s="628"/>
      <c r="AG264" s="629"/>
      <c r="AH264" s="291">
        <v>137.83999999999997</v>
      </c>
      <c r="AI264" s="9">
        <v>1066.5632447694106</v>
      </c>
      <c r="AJ264" s="118">
        <f t="shared" si="71"/>
        <v>1066.5632447694106</v>
      </c>
      <c r="AK264" s="632"/>
      <c r="AL264" s="615"/>
      <c r="AM264" s="682"/>
    </row>
    <row r="265" spans="1:39" s="72" customFormat="1" ht="15.75" customHeight="1" thickBot="1">
      <c r="A265" s="634"/>
      <c r="B265" s="601"/>
      <c r="C265" s="640"/>
      <c r="D265" s="348" t="s">
        <v>368</v>
      </c>
      <c r="E265" s="189" t="s">
        <v>54</v>
      </c>
      <c r="F265" s="395" t="s">
        <v>54</v>
      </c>
      <c r="G265" s="179"/>
      <c r="H265" s="303">
        <v>66.66</v>
      </c>
      <c r="I265" s="179"/>
      <c r="J265" s="189" t="s">
        <v>54</v>
      </c>
      <c r="K265" s="179"/>
      <c r="L265" s="395" t="s">
        <v>54</v>
      </c>
      <c r="M265" s="637"/>
      <c r="N265" s="670"/>
      <c r="O265" s="643"/>
      <c r="P265" s="79">
        <v>29.066499999999998</v>
      </c>
      <c r="Q265" s="15"/>
      <c r="R265" s="310"/>
      <c r="S265" s="310"/>
      <c r="T265" s="15">
        <v>29.066499999999998</v>
      </c>
      <c r="U265" s="42">
        <v>224.90757801864561</v>
      </c>
      <c r="V265" s="395" t="s">
        <v>54</v>
      </c>
      <c r="W265" s="79">
        <v>0.86658000000000002</v>
      </c>
      <c r="X265" s="79">
        <v>0.86658000000000002</v>
      </c>
      <c r="Y265" s="311">
        <v>7</v>
      </c>
      <c r="Z265" s="15">
        <v>1.439988</v>
      </c>
      <c r="AA265" s="311">
        <v>11.142181324064252</v>
      </c>
      <c r="AB265" s="310"/>
      <c r="AC265" s="310"/>
      <c r="AD265" s="15">
        <v>11.279968</v>
      </c>
      <c r="AE265" s="314">
        <v>87.280900108641418</v>
      </c>
      <c r="AF265" s="628"/>
      <c r="AG265" s="629"/>
      <c r="AH265" s="401">
        <v>58.132999999999996</v>
      </c>
      <c r="AI265" s="42">
        <v>449.81515603729122</v>
      </c>
      <c r="AJ265" s="314">
        <f t="shared" si="71"/>
        <v>449.81515603729122</v>
      </c>
      <c r="AK265" s="632"/>
      <c r="AL265" s="609"/>
      <c r="AM265" s="682"/>
    </row>
    <row r="266" spans="1:39" s="72" customFormat="1" ht="15.75" customHeight="1">
      <c r="A266" s="634"/>
      <c r="B266" s="596" t="s">
        <v>22</v>
      </c>
      <c r="C266" s="640"/>
      <c r="D266" s="347" t="s">
        <v>384</v>
      </c>
      <c r="E266" s="293" t="s">
        <v>54</v>
      </c>
      <c r="F266" s="388" t="s">
        <v>54</v>
      </c>
      <c r="G266" s="177"/>
      <c r="H266" s="396"/>
      <c r="I266" s="177"/>
      <c r="J266" s="10"/>
      <c r="K266" s="177"/>
      <c r="L266" s="106"/>
      <c r="M266" s="637"/>
      <c r="N266" s="670"/>
      <c r="O266" s="643"/>
      <c r="P266" s="40">
        <v>93.25</v>
      </c>
      <c r="Q266" s="8">
        <v>24</v>
      </c>
      <c r="R266" s="307"/>
      <c r="S266" s="307"/>
      <c r="T266" s="8">
        <v>69.25</v>
      </c>
      <c r="U266" s="308">
        <v>535.83506021678568</v>
      </c>
      <c r="V266" s="106"/>
      <c r="W266" s="40"/>
      <c r="X266" s="40"/>
      <c r="Y266" s="309"/>
      <c r="Z266" s="8">
        <v>3.08</v>
      </c>
      <c r="AA266" s="309">
        <v>23.832086432746571</v>
      </c>
      <c r="AB266" s="307"/>
      <c r="AC266" s="307"/>
      <c r="AD266" s="8">
        <v>27.700000000000003</v>
      </c>
      <c r="AE266" s="313">
        <v>214.33402408671429</v>
      </c>
      <c r="AF266" s="628"/>
      <c r="AG266" s="629"/>
      <c r="AH266" s="402">
        <v>138.5</v>
      </c>
      <c r="AI266" s="308">
        <v>1071.6701204335714</v>
      </c>
      <c r="AJ266" s="313">
        <f t="shared" si="71"/>
        <v>1071.6701204335714</v>
      </c>
      <c r="AK266" s="632"/>
      <c r="AL266" s="608">
        <f>AJ266+AJ267+AJ268+AJ269+AJ270+AJ271+AJ272+AJ273+AJ274+AJ275+AJ276+AJ277</f>
        <v>7985.0682311833407</v>
      </c>
      <c r="AM266" s="682"/>
    </row>
    <row r="267" spans="1:39" s="72" customFormat="1" ht="15" customHeight="1">
      <c r="A267" s="634"/>
      <c r="B267" s="597"/>
      <c r="C267" s="640"/>
      <c r="D267" s="17" t="s">
        <v>383</v>
      </c>
      <c r="E267" s="188" t="s">
        <v>54</v>
      </c>
      <c r="F267" s="50" t="s">
        <v>54</v>
      </c>
      <c r="G267" s="178"/>
      <c r="H267" s="302"/>
      <c r="I267" s="178"/>
      <c r="J267" s="10"/>
      <c r="K267" s="178"/>
      <c r="L267" s="10"/>
      <c r="M267" s="637"/>
      <c r="N267" s="670"/>
      <c r="O267" s="643"/>
      <c r="P267" s="39">
        <v>68.919999999999987</v>
      </c>
      <c r="Q267" s="11"/>
      <c r="R267" s="111"/>
      <c r="S267" s="111"/>
      <c r="T267" s="11">
        <v>68.919999999999987</v>
      </c>
      <c r="U267" s="9">
        <v>533.28162238470532</v>
      </c>
      <c r="V267" s="10"/>
      <c r="W267" s="39"/>
      <c r="X267" s="39"/>
      <c r="Y267" s="54"/>
      <c r="Z267" s="11">
        <v>13.2</v>
      </c>
      <c r="AA267" s="54">
        <v>102.1375132831996</v>
      </c>
      <c r="AB267" s="111"/>
      <c r="AC267" s="111"/>
      <c r="AD267" s="11">
        <v>22.816000000000003</v>
      </c>
      <c r="AE267" s="118">
        <v>176.54314417193058</v>
      </c>
      <c r="AF267" s="628"/>
      <c r="AG267" s="629"/>
      <c r="AH267" s="291">
        <v>137.83999999999997</v>
      </c>
      <c r="AI267" s="9">
        <v>1066.5632447694106</v>
      </c>
      <c r="AJ267" s="118">
        <f t="shared" si="71"/>
        <v>1066.5632447694106</v>
      </c>
      <c r="AK267" s="632"/>
      <c r="AL267" s="615"/>
      <c r="AM267" s="682"/>
    </row>
    <row r="268" spans="1:39" s="72" customFormat="1" ht="15.75" customHeight="1">
      <c r="A268" s="634"/>
      <c r="B268" s="597"/>
      <c r="C268" s="640"/>
      <c r="D268" s="17" t="s">
        <v>368</v>
      </c>
      <c r="E268" s="188" t="s">
        <v>54</v>
      </c>
      <c r="F268" s="50" t="s">
        <v>54</v>
      </c>
      <c r="G268" s="178"/>
      <c r="H268" s="301">
        <v>111.11</v>
      </c>
      <c r="I268" s="178"/>
      <c r="J268" s="188" t="s">
        <v>54</v>
      </c>
      <c r="K268" s="178"/>
      <c r="L268" s="399" t="s">
        <v>54</v>
      </c>
      <c r="M268" s="637"/>
      <c r="N268" s="670"/>
      <c r="O268" s="643"/>
      <c r="P268" s="39">
        <v>22.777750000000001</v>
      </c>
      <c r="Q268" s="11"/>
      <c r="R268" s="111"/>
      <c r="S268" s="111"/>
      <c r="T268" s="11">
        <v>22.777750000000001</v>
      </c>
      <c r="U268" s="9">
        <v>176.24717751412112</v>
      </c>
      <c r="V268" s="399" t="s">
        <v>54</v>
      </c>
      <c r="W268" s="39">
        <v>1.4444300000000001</v>
      </c>
      <c r="X268" s="39">
        <v>1.4444300000000001</v>
      </c>
      <c r="Y268" s="54">
        <v>11.142274176349039</v>
      </c>
      <c r="Z268" s="11">
        <v>1.5199980000000002</v>
      </c>
      <c r="AA268" s="54">
        <v>11.76127393298764</v>
      </c>
      <c r="AB268" s="111"/>
      <c r="AC268" s="111"/>
      <c r="AD268" s="11">
        <v>8.5333280000000009</v>
      </c>
      <c r="AE268" s="118">
        <v>66.028250147719675</v>
      </c>
      <c r="AF268" s="628"/>
      <c r="AG268" s="629"/>
      <c r="AH268" s="291">
        <v>45.555500000000002</v>
      </c>
      <c r="AI268" s="9">
        <v>352.49435502824224</v>
      </c>
      <c r="AJ268" s="118">
        <f t="shared" si="71"/>
        <v>352.49435502824224</v>
      </c>
      <c r="AK268" s="632"/>
      <c r="AL268" s="615"/>
      <c r="AM268" s="682"/>
    </row>
    <row r="269" spans="1:39" s="72" customFormat="1" ht="15.75" customHeight="1">
      <c r="A269" s="634"/>
      <c r="B269" s="597"/>
      <c r="C269" s="640"/>
      <c r="D269" s="17" t="s">
        <v>382</v>
      </c>
      <c r="E269" s="188" t="s">
        <v>54</v>
      </c>
      <c r="F269" s="50" t="s">
        <v>54</v>
      </c>
      <c r="G269" s="178"/>
      <c r="H269" s="302"/>
      <c r="I269" s="178"/>
      <c r="J269" s="10"/>
      <c r="K269" s="178"/>
      <c r="L269" s="57"/>
      <c r="M269" s="637"/>
      <c r="N269" s="670"/>
      <c r="O269" s="643"/>
      <c r="P269" s="39">
        <v>16</v>
      </c>
      <c r="Q269" s="11"/>
      <c r="R269" s="111"/>
      <c r="S269" s="111"/>
      <c r="T269" s="11">
        <v>16</v>
      </c>
      <c r="U269" s="9">
        <v>123.80304640387833</v>
      </c>
      <c r="V269" s="57"/>
      <c r="W269" s="39"/>
      <c r="X269" s="39"/>
      <c r="Y269" s="54"/>
      <c r="Z269" s="11">
        <v>1.3200000000000003</v>
      </c>
      <c r="AA269" s="54">
        <v>10.213751328319967</v>
      </c>
      <c r="AB269" s="111"/>
      <c r="AC269" s="111"/>
      <c r="AD269" s="11">
        <v>6.4</v>
      </c>
      <c r="AE269" s="118">
        <v>49.521218561551308</v>
      </c>
      <c r="AF269" s="628"/>
      <c r="AG269" s="629"/>
      <c r="AH269" s="291">
        <v>32</v>
      </c>
      <c r="AI269" s="9">
        <v>247.60609280775665</v>
      </c>
      <c r="AJ269" s="118">
        <f t="shared" si="71"/>
        <v>247.60609280775665</v>
      </c>
      <c r="AK269" s="632"/>
      <c r="AL269" s="615"/>
      <c r="AM269" s="682"/>
    </row>
    <row r="270" spans="1:39" s="72" customFormat="1" ht="15" customHeight="1">
      <c r="A270" s="634"/>
      <c r="B270" s="597"/>
      <c r="C270" s="640"/>
      <c r="D270" s="17" t="s">
        <v>381</v>
      </c>
      <c r="E270" s="188" t="s">
        <v>54</v>
      </c>
      <c r="F270" s="50" t="s">
        <v>54</v>
      </c>
      <c r="G270" s="178"/>
      <c r="H270" s="302"/>
      <c r="I270" s="178"/>
      <c r="J270" s="10"/>
      <c r="K270" s="178"/>
      <c r="L270" s="10"/>
      <c r="M270" s="637"/>
      <c r="N270" s="670"/>
      <c r="O270" s="643"/>
      <c r="P270" s="39">
        <v>68.919999999999987</v>
      </c>
      <c r="Q270" s="11"/>
      <c r="R270" s="111"/>
      <c r="S270" s="111"/>
      <c r="T270" s="11">
        <v>68.919999999999987</v>
      </c>
      <c r="U270" s="9">
        <v>533.28162238470532</v>
      </c>
      <c r="V270" s="10"/>
      <c r="W270" s="39"/>
      <c r="X270" s="39"/>
      <c r="Y270" s="54"/>
      <c r="Z270" s="11">
        <v>13.2</v>
      </c>
      <c r="AA270" s="54">
        <v>102.1375132831996</v>
      </c>
      <c r="AB270" s="111"/>
      <c r="AC270" s="111"/>
      <c r="AD270" s="11">
        <v>22.816000000000003</v>
      </c>
      <c r="AE270" s="118">
        <v>176.54314417193058</v>
      </c>
      <c r="AF270" s="628"/>
      <c r="AG270" s="629"/>
      <c r="AH270" s="291">
        <v>137.83999999999997</v>
      </c>
      <c r="AI270" s="9">
        <v>1066.5632447694106</v>
      </c>
      <c r="AJ270" s="118">
        <f t="shared" si="71"/>
        <v>1066.5632447694106</v>
      </c>
      <c r="AK270" s="632"/>
      <c r="AL270" s="615"/>
      <c r="AM270" s="682"/>
    </row>
    <row r="271" spans="1:39" s="72" customFormat="1" ht="15.75" customHeight="1">
      <c r="A271" s="634"/>
      <c r="B271" s="597"/>
      <c r="C271" s="640"/>
      <c r="D271" s="17" t="s">
        <v>368</v>
      </c>
      <c r="E271" s="188" t="s">
        <v>54</v>
      </c>
      <c r="F271" s="50" t="s">
        <v>54</v>
      </c>
      <c r="G271" s="178"/>
      <c r="H271" s="301">
        <v>55.55</v>
      </c>
      <c r="I271" s="178"/>
      <c r="J271" s="188" t="s">
        <v>54</v>
      </c>
      <c r="K271" s="178"/>
      <c r="L271" s="399" t="s">
        <v>54</v>
      </c>
      <c r="M271" s="637"/>
      <c r="N271" s="670"/>
      <c r="O271" s="643"/>
      <c r="P271" s="39">
        <v>21.388749999999998</v>
      </c>
      <c r="Q271" s="11"/>
      <c r="R271" s="111"/>
      <c r="S271" s="111"/>
      <c r="T271" s="11">
        <v>21.388749999999998</v>
      </c>
      <c r="U271" s="9">
        <v>165.49952554818472</v>
      </c>
      <c r="V271" s="399" t="s">
        <v>54</v>
      </c>
      <c r="W271" s="39">
        <v>0.72215000000000007</v>
      </c>
      <c r="X271" s="39">
        <v>0.72215000000000007</v>
      </c>
      <c r="Y271" s="54">
        <v>6</v>
      </c>
      <c r="Z271" s="11">
        <v>1.4199900000000001</v>
      </c>
      <c r="AA271" s="54">
        <v>10.987442991440192</v>
      </c>
      <c r="AB271" s="111"/>
      <c r="AC271" s="111"/>
      <c r="AD271" s="11">
        <v>8.2666400000000007</v>
      </c>
      <c r="AE271" s="118">
        <v>63.964700970259784</v>
      </c>
      <c r="AF271" s="628"/>
      <c r="AG271" s="629"/>
      <c r="AH271" s="291">
        <v>42.777499999999996</v>
      </c>
      <c r="AI271" s="9">
        <v>330.99905109636944</v>
      </c>
      <c r="AJ271" s="118">
        <f t="shared" si="71"/>
        <v>330.99905109636944</v>
      </c>
      <c r="AK271" s="632"/>
      <c r="AL271" s="615"/>
      <c r="AM271" s="682"/>
    </row>
    <row r="272" spans="1:39" s="72" customFormat="1" ht="15.75" customHeight="1">
      <c r="A272" s="634"/>
      <c r="B272" s="597"/>
      <c r="C272" s="640"/>
      <c r="D272" s="17" t="s">
        <v>380</v>
      </c>
      <c r="E272" s="188" t="s">
        <v>54</v>
      </c>
      <c r="F272" s="50" t="s">
        <v>54</v>
      </c>
      <c r="G272" s="178"/>
      <c r="H272" s="302"/>
      <c r="I272" s="178"/>
      <c r="J272" s="10"/>
      <c r="K272" s="178"/>
      <c r="L272" s="57"/>
      <c r="M272" s="637"/>
      <c r="N272" s="670"/>
      <c r="O272" s="643"/>
      <c r="P272" s="39">
        <v>16</v>
      </c>
      <c r="Q272" s="11"/>
      <c r="R272" s="111"/>
      <c r="S272" s="111"/>
      <c r="T272" s="11">
        <v>16</v>
      </c>
      <c r="U272" s="9">
        <v>123.80304640387833</v>
      </c>
      <c r="V272" s="39"/>
      <c r="W272" s="39"/>
      <c r="X272" s="39"/>
      <c r="Y272" s="54"/>
      <c r="Z272" s="11">
        <v>1.3200000000000003</v>
      </c>
      <c r="AA272" s="54">
        <v>10.213751328319967</v>
      </c>
      <c r="AB272" s="111"/>
      <c r="AC272" s="111"/>
      <c r="AD272" s="11">
        <v>6.4</v>
      </c>
      <c r="AE272" s="118">
        <v>49.521218561551308</v>
      </c>
      <c r="AF272" s="628"/>
      <c r="AG272" s="629"/>
      <c r="AH272" s="291">
        <v>32</v>
      </c>
      <c r="AI272" s="9">
        <v>247.60609280775665</v>
      </c>
      <c r="AJ272" s="118">
        <f t="shared" si="71"/>
        <v>247.60609280775665</v>
      </c>
      <c r="AK272" s="632"/>
      <c r="AL272" s="615"/>
      <c r="AM272" s="682"/>
    </row>
    <row r="273" spans="1:39" s="72" customFormat="1" ht="15" customHeight="1">
      <c r="A273" s="634"/>
      <c r="B273" s="597"/>
      <c r="C273" s="640"/>
      <c r="D273" s="17" t="s">
        <v>379</v>
      </c>
      <c r="E273" s="188" t="s">
        <v>54</v>
      </c>
      <c r="F273" s="50" t="s">
        <v>54</v>
      </c>
      <c r="G273" s="178"/>
      <c r="H273" s="302"/>
      <c r="I273" s="178"/>
      <c r="J273" s="10"/>
      <c r="K273" s="178"/>
      <c r="L273" s="10"/>
      <c r="M273" s="637"/>
      <c r="N273" s="670"/>
      <c r="O273" s="643"/>
      <c r="P273" s="39">
        <v>68.919999999999987</v>
      </c>
      <c r="Q273" s="11"/>
      <c r="R273" s="111"/>
      <c r="S273" s="111"/>
      <c r="T273" s="11">
        <v>68.919999999999987</v>
      </c>
      <c r="U273" s="9">
        <v>533.28162238470532</v>
      </c>
      <c r="V273" s="10"/>
      <c r="W273" s="39"/>
      <c r="X273" s="39"/>
      <c r="Y273" s="54"/>
      <c r="Z273" s="11">
        <v>13.2</v>
      </c>
      <c r="AA273" s="54">
        <v>102.1375132831996</v>
      </c>
      <c r="AB273" s="111"/>
      <c r="AC273" s="111"/>
      <c r="AD273" s="11">
        <v>22.816000000000003</v>
      </c>
      <c r="AE273" s="118">
        <v>176.54314417193058</v>
      </c>
      <c r="AF273" s="628"/>
      <c r="AG273" s="629"/>
      <c r="AH273" s="291">
        <v>137.83999999999997</v>
      </c>
      <c r="AI273" s="9">
        <v>1066.5632447694106</v>
      </c>
      <c r="AJ273" s="118">
        <f t="shared" si="71"/>
        <v>1066.5632447694106</v>
      </c>
      <c r="AK273" s="632"/>
      <c r="AL273" s="615"/>
      <c r="AM273" s="682"/>
    </row>
    <row r="274" spans="1:39" s="72" customFormat="1" ht="15.75" customHeight="1">
      <c r="A274" s="634"/>
      <c r="B274" s="597"/>
      <c r="C274" s="640"/>
      <c r="D274" s="17" t="s">
        <v>368</v>
      </c>
      <c r="E274" s="188" t="s">
        <v>54</v>
      </c>
      <c r="F274" s="50" t="s">
        <v>54</v>
      </c>
      <c r="G274" s="178"/>
      <c r="H274" s="301">
        <v>444.44</v>
      </c>
      <c r="I274" s="178"/>
      <c r="J274" s="188" t="s">
        <v>54</v>
      </c>
      <c r="K274" s="178"/>
      <c r="L274" s="399" t="s">
        <v>54</v>
      </c>
      <c r="M274" s="637"/>
      <c r="N274" s="670"/>
      <c r="O274" s="643"/>
      <c r="P274" s="39">
        <v>31.111000000000001</v>
      </c>
      <c r="Q274" s="11"/>
      <c r="R274" s="111"/>
      <c r="S274" s="111"/>
      <c r="T274" s="11">
        <v>31.111000000000001</v>
      </c>
      <c r="U274" s="9">
        <v>240.72728604194137</v>
      </c>
      <c r="V274" s="399" t="s">
        <v>54</v>
      </c>
      <c r="W274" s="39">
        <v>5.7777200000000004</v>
      </c>
      <c r="X274" s="39">
        <v>5.7777200000000004</v>
      </c>
      <c r="Y274" s="54">
        <v>45</v>
      </c>
      <c r="Z274" s="11">
        <v>2.1199920000000003</v>
      </c>
      <c r="AA274" s="54">
        <v>16.403841746990665</v>
      </c>
      <c r="AB274" s="111"/>
      <c r="AC274" s="111"/>
      <c r="AD274" s="11">
        <v>10.133312000000002</v>
      </c>
      <c r="AE274" s="118">
        <v>78.408430985061059</v>
      </c>
      <c r="AF274" s="628"/>
      <c r="AG274" s="629"/>
      <c r="AH274" s="291">
        <v>62.222000000000001</v>
      </c>
      <c r="AI274" s="9">
        <v>481.45457208388274</v>
      </c>
      <c r="AJ274" s="118">
        <f t="shared" si="71"/>
        <v>481.45457208388274</v>
      </c>
      <c r="AK274" s="632"/>
      <c r="AL274" s="615"/>
      <c r="AM274" s="682"/>
    </row>
    <row r="275" spans="1:39" s="72" customFormat="1" ht="15.75" customHeight="1">
      <c r="A275" s="634"/>
      <c r="B275" s="597"/>
      <c r="C275" s="640"/>
      <c r="D275" s="397" t="s">
        <v>378</v>
      </c>
      <c r="E275" s="293" t="s">
        <v>54</v>
      </c>
      <c r="F275" s="389" t="s">
        <v>54</v>
      </c>
      <c r="G275" s="358"/>
      <c r="H275" s="396"/>
      <c r="I275" s="358"/>
      <c r="J275" s="390"/>
      <c r="K275" s="358"/>
      <c r="L275" s="398"/>
      <c r="M275" s="637"/>
      <c r="N275" s="670"/>
      <c r="O275" s="643"/>
      <c r="P275" s="39">
        <v>16</v>
      </c>
      <c r="Q275" s="11"/>
      <c r="R275" s="111"/>
      <c r="S275" s="111"/>
      <c r="T275" s="11">
        <v>16</v>
      </c>
      <c r="U275" s="9">
        <v>123.80304640387833</v>
      </c>
      <c r="V275" s="39"/>
      <c r="W275" s="39">
        <v>0</v>
      </c>
      <c r="X275" s="39">
        <v>0</v>
      </c>
      <c r="Y275" s="54"/>
      <c r="Z275" s="11">
        <v>1.3200000000000003</v>
      </c>
      <c r="AA275" s="54">
        <v>10.213751328319967</v>
      </c>
      <c r="AB275" s="111"/>
      <c r="AC275" s="111"/>
      <c r="AD275" s="11">
        <v>6.4</v>
      </c>
      <c r="AE275" s="118">
        <v>49.521218561551308</v>
      </c>
      <c r="AF275" s="628"/>
      <c r="AG275" s="629"/>
      <c r="AH275" s="291">
        <v>32</v>
      </c>
      <c r="AI275" s="9">
        <v>247.60609280775665</v>
      </c>
      <c r="AJ275" s="118">
        <f t="shared" si="71"/>
        <v>247.60609280775665</v>
      </c>
      <c r="AK275" s="632"/>
      <c r="AL275" s="615"/>
      <c r="AM275" s="682"/>
    </row>
    <row r="276" spans="1:39" s="72" customFormat="1" ht="15" customHeight="1">
      <c r="A276" s="634"/>
      <c r="B276" s="597"/>
      <c r="C276" s="640"/>
      <c r="D276" s="17" t="s">
        <v>377</v>
      </c>
      <c r="E276" s="17" t="s">
        <v>73</v>
      </c>
      <c r="F276" s="17" t="s">
        <v>73</v>
      </c>
      <c r="G276" s="178"/>
      <c r="H276" s="302"/>
      <c r="I276" s="178"/>
      <c r="J276" s="10"/>
      <c r="K276" s="178"/>
      <c r="L276" s="10"/>
      <c r="M276" s="637"/>
      <c r="N276" s="670"/>
      <c r="O276" s="643"/>
      <c r="P276" s="39">
        <v>68.919999999999987</v>
      </c>
      <c r="Q276" s="11"/>
      <c r="R276" s="111"/>
      <c r="S276" s="111"/>
      <c r="T276" s="11">
        <v>68.919999999999987</v>
      </c>
      <c r="U276" s="9">
        <v>533.28162238470532</v>
      </c>
      <c r="V276" s="39">
        <v>343.36</v>
      </c>
      <c r="W276" s="39"/>
      <c r="X276" s="39"/>
      <c r="Y276" s="54"/>
      <c r="Z276" s="11">
        <v>13.2</v>
      </c>
      <c r="AA276" s="54">
        <v>102.1375132831996</v>
      </c>
      <c r="AB276" s="111"/>
      <c r="AC276" s="111"/>
      <c r="AD276" s="11">
        <v>22.816000000000003</v>
      </c>
      <c r="AE276" s="118">
        <v>176.54314417193058</v>
      </c>
      <c r="AF276" s="628"/>
      <c r="AG276" s="629"/>
      <c r="AH276" s="291">
        <v>137.83999999999997</v>
      </c>
      <c r="AI276" s="9">
        <v>1066.5632447694106</v>
      </c>
      <c r="AJ276" s="118">
        <f t="shared" si="71"/>
        <v>1066.5632447694106</v>
      </c>
      <c r="AK276" s="632"/>
      <c r="AL276" s="615"/>
      <c r="AM276" s="682"/>
    </row>
    <row r="277" spans="1:39" s="72" customFormat="1" ht="15.75" customHeight="1" thickBot="1">
      <c r="A277" s="635"/>
      <c r="B277" s="598"/>
      <c r="C277" s="641"/>
      <c r="D277" s="125" t="s">
        <v>368</v>
      </c>
      <c r="E277" s="189" t="s">
        <v>54</v>
      </c>
      <c r="F277" s="395" t="s">
        <v>54</v>
      </c>
      <c r="G277" s="179"/>
      <c r="H277" s="303">
        <v>1111.1099999999999</v>
      </c>
      <c r="I277" s="179"/>
      <c r="J277" s="189" t="s">
        <v>54</v>
      </c>
      <c r="K277" s="179"/>
      <c r="L277" s="395" t="s">
        <v>54</v>
      </c>
      <c r="M277" s="638"/>
      <c r="N277" s="671"/>
      <c r="O277" s="644"/>
      <c r="P277" s="63">
        <v>47.777749999999997</v>
      </c>
      <c r="Q277" s="45"/>
      <c r="R277" s="112"/>
      <c r="S277" s="112"/>
      <c r="T277" s="45">
        <v>47.777749999999997</v>
      </c>
      <c r="U277" s="114">
        <v>369.68943752018083</v>
      </c>
      <c r="V277" s="395" t="s">
        <v>54</v>
      </c>
      <c r="W277" s="63">
        <v>14.444430000000001</v>
      </c>
      <c r="X277" s="63">
        <v>14.444430000000001</v>
      </c>
      <c r="Y277" s="115">
        <v>112</v>
      </c>
      <c r="Z277" s="45">
        <v>3.319998</v>
      </c>
      <c r="AA277" s="115">
        <v>25.689116653423984</v>
      </c>
      <c r="AB277" s="112"/>
      <c r="AC277" s="112"/>
      <c r="AD277" s="45">
        <v>13.333328000000002</v>
      </c>
      <c r="AE277" s="119">
        <v>103.16916406888313</v>
      </c>
      <c r="AF277" s="630"/>
      <c r="AG277" s="631"/>
      <c r="AH277" s="292">
        <v>95.555499999999995</v>
      </c>
      <c r="AI277" s="114">
        <v>739.37887504036166</v>
      </c>
      <c r="AJ277" s="119">
        <f t="shared" si="71"/>
        <v>739.37887504036166</v>
      </c>
      <c r="AK277" s="607"/>
      <c r="AL277" s="609"/>
      <c r="AM277" s="683"/>
    </row>
    <row r="278" spans="1:39" s="72" customFormat="1">
      <c r="A278" s="65"/>
      <c r="B278" s="65"/>
      <c r="C278" s="66"/>
      <c r="D278" s="67"/>
      <c r="E278" s="67"/>
      <c r="F278" s="67"/>
      <c r="G278" s="68"/>
      <c r="H278" s="68"/>
      <c r="I278" s="68"/>
      <c r="J278" s="68"/>
      <c r="K278" s="68"/>
      <c r="L278" s="68"/>
      <c r="M278" s="69"/>
      <c r="N278" s="69"/>
      <c r="O278" s="67"/>
      <c r="P278" s="70"/>
      <c r="Q278" s="71"/>
      <c r="R278" s="70"/>
      <c r="S278" s="70"/>
      <c r="T278" s="70"/>
      <c r="U278" s="70"/>
      <c r="V278" s="70"/>
      <c r="W278" s="70"/>
      <c r="X278" s="70"/>
      <c r="Y278" s="71"/>
      <c r="Z278" s="71"/>
      <c r="AA278" s="71"/>
      <c r="AB278" s="71"/>
      <c r="AC278" s="71"/>
      <c r="AD278" s="71"/>
      <c r="AE278" s="71"/>
      <c r="AF278" s="71"/>
      <c r="AG278" s="71"/>
      <c r="AH278" s="71"/>
      <c r="AI278" s="71"/>
      <c r="AJ278" s="71"/>
      <c r="AK278" s="71"/>
    </row>
    <row r="279" spans="1:39" s="235" customFormat="1">
      <c r="A279" s="228"/>
      <c r="B279" s="228"/>
      <c r="C279" s="229"/>
      <c r="D279" s="230"/>
      <c r="E279" s="230"/>
      <c r="F279" s="230"/>
      <c r="G279" s="231"/>
      <c r="H279" s="231"/>
      <c r="I279" s="231"/>
      <c r="J279" s="231"/>
      <c r="K279" s="231"/>
      <c r="L279" s="231"/>
      <c r="M279" s="232"/>
      <c r="N279" s="232"/>
      <c r="O279" s="230"/>
      <c r="P279" s="233"/>
      <c r="Q279" s="233"/>
      <c r="R279" s="233"/>
      <c r="S279" s="233"/>
      <c r="T279" s="233"/>
      <c r="U279" s="233"/>
      <c r="V279" s="233"/>
      <c r="W279" s="233"/>
      <c r="X279" s="233"/>
      <c r="Y279" s="233"/>
      <c r="Z279" s="233"/>
      <c r="AA279" s="234"/>
      <c r="AB279" s="234"/>
      <c r="AC279" s="234"/>
      <c r="AD279" s="234"/>
      <c r="AE279" s="234"/>
      <c r="AF279" s="234"/>
      <c r="AG279" s="234"/>
      <c r="AH279" s="234"/>
      <c r="AI279" s="234"/>
      <c r="AJ279" s="234"/>
      <c r="AK279" s="234"/>
    </row>
    <row r="280" spans="1:39" s="72" customFormat="1" ht="13.5" thickBot="1">
      <c r="A280" s="65"/>
      <c r="B280" s="65"/>
      <c r="C280" s="66"/>
      <c r="D280" s="69"/>
      <c r="E280" s="67"/>
      <c r="F280" s="67"/>
      <c r="G280" s="68"/>
      <c r="H280" s="68"/>
      <c r="I280" s="68"/>
      <c r="J280" s="68"/>
      <c r="K280" s="68"/>
      <c r="L280" s="68"/>
      <c r="M280" s="69"/>
      <c r="N280" s="69"/>
      <c r="O280" s="67"/>
      <c r="P280" s="70"/>
      <c r="Q280" s="71"/>
      <c r="R280" s="70"/>
      <c r="S280" s="70"/>
      <c r="T280" s="70"/>
      <c r="U280" s="70"/>
      <c r="V280" s="70"/>
      <c r="W280" s="70"/>
      <c r="X280" s="70"/>
      <c r="Y280" s="71"/>
      <c r="Z280" s="71"/>
      <c r="AA280" s="71"/>
      <c r="AB280" s="71"/>
      <c r="AC280" s="71"/>
      <c r="AD280" s="71"/>
      <c r="AE280" s="71"/>
      <c r="AF280" s="71"/>
      <c r="AG280" s="71"/>
      <c r="AH280" s="71"/>
      <c r="AI280" s="71"/>
      <c r="AJ280" s="71"/>
      <c r="AK280" s="71"/>
    </row>
    <row r="281" spans="1:39" s="72" customFormat="1" ht="15.75" customHeight="1" thickBot="1">
      <c r="A281" s="633" t="s">
        <v>197</v>
      </c>
      <c r="B281" s="599" t="s">
        <v>338</v>
      </c>
      <c r="C281" s="639">
        <v>31828</v>
      </c>
      <c r="D281" s="347" t="s">
        <v>113</v>
      </c>
      <c r="E281" s="347" t="s">
        <v>115</v>
      </c>
      <c r="F281" s="392" t="s">
        <v>22</v>
      </c>
      <c r="G281" s="107">
        <v>2500000</v>
      </c>
      <c r="H281" s="106">
        <f>G281/340.75</f>
        <v>7336.7571533382243</v>
      </c>
      <c r="I281" s="107">
        <v>2500000</v>
      </c>
      <c r="J281" s="106">
        <f>I281/340.75</f>
        <v>7336.7571533382243</v>
      </c>
      <c r="K281" s="392" t="s">
        <v>22</v>
      </c>
      <c r="L281" s="392" t="s">
        <v>22</v>
      </c>
      <c r="M281" s="636"/>
      <c r="N281" s="636" t="s">
        <v>66</v>
      </c>
      <c r="O281" s="642" t="s">
        <v>197</v>
      </c>
      <c r="P281" s="110">
        <v>185.12105649303007</v>
      </c>
      <c r="Q281" s="73">
        <v>175.03</v>
      </c>
      <c r="R281" s="104"/>
      <c r="S281" s="104"/>
      <c r="T281" s="73">
        <v>10.1</v>
      </c>
      <c r="U281" s="113">
        <v>6345</v>
      </c>
      <c r="V281" s="10" t="s">
        <v>22</v>
      </c>
      <c r="W281" s="110">
        <v>95.377842993396925</v>
      </c>
      <c r="X281" s="110"/>
      <c r="Y281" s="105"/>
      <c r="Z281" s="73">
        <v>5.19</v>
      </c>
      <c r="AA281" s="105">
        <v>3261</v>
      </c>
      <c r="AB281" s="104"/>
      <c r="AC281" s="104"/>
      <c r="AD281" s="73">
        <v>3.25</v>
      </c>
      <c r="AE281" s="117">
        <v>2042</v>
      </c>
      <c r="AF281" s="626" t="s">
        <v>42</v>
      </c>
      <c r="AG281" s="627"/>
      <c r="AH281" s="290">
        <v>20.190000000000001</v>
      </c>
      <c r="AI281" s="113">
        <v>12684</v>
      </c>
      <c r="AJ281" s="117">
        <f t="shared" ref="AJ281:AJ289" si="72">AI281</f>
        <v>12684</v>
      </c>
      <c r="AK281" s="476">
        <v>45974</v>
      </c>
      <c r="AL281" s="658">
        <f>AJ281+AJ282+AJ283</f>
        <v>777330.50549589761</v>
      </c>
    </row>
    <row r="282" spans="1:39" s="72" customFormat="1" ht="15" customHeight="1">
      <c r="A282" s="634"/>
      <c r="B282" s="600"/>
      <c r="C282" s="640"/>
      <c r="D282" s="17" t="s">
        <v>71</v>
      </c>
      <c r="E282" s="17" t="s">
        <v>71</v>
      </c>
      <c r="F282" s="10" t="s">
        <v>22</v>
      </c>
      <c r="G282" s="108">
        <v>2500000</v>
      </c>
      <c r="H282" s="57">
        <f t="shared" ref="H282:J283" si="73">G282/340.75</f>
        <v>7336.7571533382243</v>
      </c>
      <c r="I282" s="108">
        <v>2500000</v>
      </c>
      <c r="J282" s="57">
        <f t="shared" si="73"/>
        <v>7336.7571533382243</v>
      </c>
      <c r="K282" s="10" t="s">
        <v>22</v>
      </c>
      <c r="L282" s="10" t="s">
        <v>22</v>
      </c>
      <c r="M282" s="637"/>
      <c r="N282" s="637"/>
      <c r="O282" s="643"/>
      <c r="P282" s="39">
        <v>182.89068231841526</v>
      </c>
      <c r="Q282" s="10">
        <v>0</v>
      </c>
      <c r="R282" s="111"/>
      <c r="S282" s="111"/>
      <c r="T282" s="11">
        <v>182.89068231841526</v>
      </c>
      <c r="U282" s="9">
        <v>114901.44397643127</v>
      </c>
      <c r="V282" s="10" t="s">
        <v>22</v>
      </c>
      <c r="W282" s="39">
        <v>95.377842993396925</v>
      </c>
      <c r="X282" s="39">
        <v>95.377842993396925</v>
      </c>
      <c r="Y282" s="54">
        <v>59921.324281675588</v>
      </c>
      <c r="Z282" s="11">
        <v>11.976522377109317</v>
      </c>
      <c r="AA282" s="54">
        <v>7524.2745967236096</v>
      </c>
      <c r="AB282" s="111"/>
      <c r="AC282" s="111"/>
      <c r="AD282" s="11">
        <v>26.077769625825386</v>
      </c>
      <c r="AE282" s="118">
        <v>16383.41192513746</v>
      </c>
      <c r="AF282" s="628"/>
      <c r="AG282" s="629"/>
      <c r="AH282" s="291">
        <v>365.78136463683052</v>
      </c>
      <c r="AI282" s="9">
        <v>229802.88795286254</v>
      </c>
      <c r="AJ282" s="118">
        <f t="shared" si="72"/>
        <v>229802.88795286254</v>
      </c>
      <c r="AK282" s="606">
        <v>45958</v>
      </c>
      <c r="AL282" s="659"/>
      <c r="AM282" s="72" t="s">
        <v>117</v>
      </c>
    </row>
    <row r="283" spans="1:39" s="72" customFormat="1" ht="15.75" customHeight="1" thickBot="1">
      <c r="A283" s="634"/>
      <c r="B283" s="601"/>
      <c r="C283" s="640"/>
      <c r="D283" s="348" t="s">
        <v>114</v>
      </c>
      <c r="E283" s="372" t="s">
        <v>54</v>
      </c>
      <c r="F283" s="393" t="s">
        <v>22</v>
      </c>
      <c r="G283" s="109">
        <v>6219290</v>
      </c>
      <c r="H283" s="98">
        <f t="shared" si="73"/>
        <v>18251.768158473955</v>
      </c>
      <c r="I283" s="189" t="s">
        <v>54</v>
      </c>
      <c r="J283" s="189" t="s">
        <v>54</v>
      </c>
      <c r="K283" s="393" t="s">
        <v>22</v>
      </c>
      <c r="L283" s="393" t="s">
        <v>22</v>
      </c>
      <c r="M283" s="637"/>
      <c r="N283" s="637"/>
      <c r="O283" s="643"/>
      <c r="P283" s="63">
        <v>425.6600733675715</v>
      </c>
      <c r="Q283" s="381">
        <v>0</v>
      </c>
      <c r="R283" s="112"/>
      <c r="S283" s="112"/>
      <c r="T283" s="45">
        <v>425.6600733675715</v>
      </c>
      <c r="U283" s="114">
        <v>267421.80877151754</v>
      </c>
      <c r="V283" s="381" t="s">
        <v>22</v>
      </c>
      <c r="W283" s="63">
        <v>237.27298606016143</v>
      </c>
      <c r="X283" s="63">
        <v>237.27298606016143</v>
      </c>
      <c r="Y283" s="115">
        <v>149067.23715671254</v>
      </c>
      <c r="Z283" s="45">
        <v>27.762098312545859</v>
      </c>
      <c r="AA283" s="115">
        <v>17441.594855956075</v>
      </c>
      <c r="AB283" s="112"/>
      <c r="AC283" s="112"/>
      <c r="AD283" s="45">
        <v>56.516126192223034</v>
      </c>
      <c r="AE283" s="119">
        <v>35506.371484441537</v>
      </c>
      <c r="AF283" s="628"/>
      <c r="AG283" s="629"/>
      <c r="AH283" s="292">
        <v>851.320146735143</v>
      </c>
      <c r="AI283" s="114">
        <v>534843.61754303507</v>
      </c>
      <c r="AJ283" s="119">
        <f t="shared" si="72"/>
        <v>534843.61754303507</v>
      </c>
      <c r="AK283" s="632"/>
      <c r="AL283" s="660"/>
    </row>
    <row r="284" spans="1:39" s="72" customFormat="1" ht="15.75" customHeight="1">
      <c r="A284" s="633" t="s">
        <v>203</v>
      </c>
      <c r="B284" s="596" t="s">
        <v>22</v>
      </c>
      <c r="C284" s="639">
        <v>38849</v>
      </c>
      <c r="D284" s="347" t="s">
        <v>376</v>
      </c>
      <c r="E284" s="17" t="s">
        <v>200</v>
      </c>
      <c r="F284" s="17" t="s">
        <v>199</v>
      </c>
      <c r="G284" s="177"/>
      <c r="H284" s="396">
        <v>11950.42</v>
      </c>
      <c r="I284" s="177"/>
      <c r="J284" s="293" t="s">
        <v>54</v>
      </c>
      <c r="K284" s="177"/>
      <c r="L284" s="255">
        <v>1780.82</v>
      </c>
      <c r="M284" s="636"/>
      <c r="N284" s="637"/>
      <c r="O284" s="642" t="s">
        <v>203</v>
      </c>
      <c r="P284" s="110">
        <v>414.40049999999997</v>
      </c>
      <c r="Q284" s="73">
        <v>22</v>
      </c>
      <c r="R284" s="104"/>
      <c r="S284" s="104"/>
      <c r="T284" s="73">
        <v>392.40049999999997</v>
      </c>
      <c r="U284" s="113">
        <v>3720.551503724314</v>
      </c>
      <c r="V284" s="73">
        <v>22.89</v>
      </c>
      <c r="W284" s="110">
        <v>155.35546000000002</v>
      </c>
      <c r="X284" s="110">
        <v>155.35546000000002</v>
      </c>
      <c r="Y284" s="105">
        <v>1473.0071108939408</v>
      </c>
      <c r="Z284" s="73">
        <v>27.230756000000003</v>
      </c>
      <c r="AA284" s="105">
        <v>258.18916968233924</v>
      </c>
      <c r="AB284" s="104"/>
      <c r="AC284" s="104"/>
      <c r="AD284" s="73">
        <v>93.434016</v>
      </c>
      <c r="AE284" s="117">
        <v>885.85914116453375</v>
      </c>
      <c r="AF284" s="628"/>
      <c r="AG284" s="629"/>
      <c r="AH284" s="290">
        <v>784.80099999999993</v>
      </c>
      <c r="AI284" s="113">
        <v>7441.103007448628</v>
      </c>
      <c r="AJ284" s="117">
        <f t="shared" si="72"/>
        <v>7441.103007448628</v>
      </c>
      <c r="AK284" s="632"/>
      <c r="AL284" s="608">
        <f>AJ284+AJ285+AJ286</f>
        <v>23809.927245639556</v>
      </c>
      <c r="AM284" s="645">
        <f>AL284+AL287</f>
        <v>25694.747501772268</v>
      </c>
    </row>
    <row r="285" spans="1:39" s="72" customFormat="1" ht="15" customHeight="1">
      <c r="A285" s="634"/>
      <c r="B285" s="597"/>
      <c r="C285" s="640"/>
      <c r="D285" s="17" t="s">
        <v>375</v>
      </c>
      <c r="E285" s="373" t="s">
        <v>54</v>
      </c>
      <c r="F285" s="50" t="s">
        <v>54</v>
      </c>
      <c r="G285" s="178"/>
      <c r="H285" s="302">
        <v>11738.81</v>
      </c>
      <c r="I285" s="178"/>
      <c r="J285" s="188" t="s">
        <v>54</v>
      </c>
      <c r="K285" s="178"/>
      <c r="L285" s="399" t="s">
        <v>54</v>
      </c>
      <c r="M285" s="637"/>
      <c r="N285" s="637"/>
      <c r="O285" s="643"/>
      <c r="P285" s="39">
        <v>316.87025</v>
      </c>
      <c r="Q285" s="10">
        <v>0</v>
      </c>
      <c r="R285" s="111"/>
      <c r="S285" s="111"/>
      <c r="T285" s="11">
        <v>316.87025</v>
      </c>
      <c r="U285" s="9">
        <v>3004.4140803338391</v>
      </c>
      <c r="V285" s="399" t="s">
        <v>54</v>
      </c>
      <c r="W285" s="39">
        <v>152.60453000000001</v>
      </c>
      <c r="X285" s="39">
        <v>152.60453000000001</v>
      </c>
      <c r="Y285" s="54">
        <v>1446.9240916581114</v>
      </c>
      <c r="Z285" s="11">
        <v>22.449858000000003</v>
      </c>
      <c r="AA285" s="54">
        <v>212.85895244724111</v>
      </c>
      <c r="AB285" s="111"/>
      <c r="AC285" s="111"/>
      <c r="AD285" s="11">
        <v>65.706288000000015</v>
      </c>
      <c r="AE285" s="118">
        <v>622.99599547029436</v>
      </c>
      <c r="AF285" s="628"/>
      <c r="AG285" s="629"/>
      <c r="AH285" s="291">
        <v>633.7405</v>
      </c>
      <c r="AI285" s="9">
        <v>6008.8281606676783</v>
      </c>
      <c r="AJ285" s="118">
        <f t="shared" si="72"/>
        <v>6008.8281606676783</v>
      </c>
      <c r="AK285" s="632"/>
      <c r="AL285" s="615"/>
      <c r="AM285" s="646"/>
    </row>
    <row r="286" spans="1:39" s="72" customFormat="1" ht="15.75" customHeight="1" thickBot="1">
      <c r="A286" s="634"/>
      <c r="B286" s="598"/>
      <c r="C286" s="640"/>
      <c r="D286" s="348" t="s">
        <v>198</v>
      </c>
      <c r="E286" s="372" t="s">
        <v>54</v>
      </c>
      <c r="F286" s="391" t="s">
        <v>54</v>
      </c>
      <c r="G286" s="179"/>
      <c r="H286" s="333">
        <v>20917.009999999998</v>
      </c>
      <c r="I286" s="179"/>
      <c r="J286" s="189" t="s">
        <v>54</v>
      </c>
      <c r="K286" s="179"/>
      <c r="L286" s="391" t="s">
        <v>54</v>
      </c>
      <c r="M286" s="637"/>
      <c r="N286" s="637"/>
      <c r="O286" s="643"/>
      <c r="P286" s="63">
        <v>546.32524999999987</v>
      </c>
      <c r="Q286" s="381">
        <v>0</v>
      </c>
      <c r="R286" s="112"/>
      <c r="S286" s="112"/>
      <c r="T286" s="45">
        <v>546.32524999999987</v>
      </c>
      <c r="U286" s="114">
        <v>5179.9980387616242</v>
      </c>
      <c r="V286" s="391" t="s">
        <v>54</v>
      </c>
      <c r="W286" s="63">
        <v>271.92113000000001</v>
      </c>
      <c r="X286" s="63">
        <v>271.92113000000001</v>
      </c>
      <c r="Y286" s="115">
        <v>2578.2277500405607</v>
      </c>
      <c r="Z286" s="45">
        <v>38.970617999999995</v>
      </c>
      <c r="AA286" s="115">
        <v>369.50099745404174</v>
      </c>
      <c r="AB286" s="112"/>
      <c r="AC286" s="112"/>
      <c r="AD286" s="45">
        <v>109.76164799999998</v>
      </c>
      <c r="AE286" s="119">
        <v>1040.7081154884263</v>
      </c>
      <c r="AF286" s="628"/>
      <c r="AG286" s="629"/>
      <c r="AH286" s="292">
        <v>1092.6504999999997</v>
      </c>
      <c r="AI286" s="114">
        <v>10359.996077523248</v>
      </c>
      <c r="AJ286" s="119">
        <f t="shared" si="72"/>
        <v>10359.996077523248</v>
      </c>
      <c r="AK286" s="632"/>
      <c r="AL286" s="609"/>
      <c r="AM286" s="646"/>
    </row>
    <row r="287" spans="1:39" s="72" customFormat="1" ht="15.75" customHeight="1">
      <c r="A287" s="634"/>
      <c r="B287" s="599" t="s">
        <v>22</v>
      </c>
      <c r="C287" s="640"/>
      <c r="D287" s="347" t="s">
        <v>374</v>
      </c>
      <c r="E287" s="17" t="s">
        <v>201</v>
      </c>
      <c r="F287" s="17" t="s">
        <v>202</v>
      </c>
      <c r="G287" s="177"/>
      <c r="H287" s="396"/>
      <c r="I287" s="177"/>
      <c r="J287" s="293"/>
      <c r="K287" s="177"/>
      <c r="L287" s="255">
        <v>3251.64</v>
      </c>
      <c r="M287" s="637"/>
      <c r="N287" s="637"/>
      <c r="O287" s="643"/>
      <c r="P287" s="110">
        <v>69.039999999999992</v>
      </c>
      <c r="Q287" s="73">
        <v>22</v>
      </c>
      <c r="R287" s="104"/>
      <c r="S287" s="104"/>
      <c r="T287" s="73">
        <v>47.039999999999992</v>
      </c>
      <c r="U287" s="113">
        <v>446.01106711312906</v>
      </c>
      <c r="V287" s="73">
        <v>45.78</v>
      </c>
      <c r="W287" s="110"/>
      <c r="X287" s="110"/>
      <c r="Y287" s="105"/>
      <c r="Z287" s="73">
        <v>5.72</v>
      </c>
      <c r="AA287" s="105">
        <v>54.234338943178138</v>
      </c>
      <c r="AB287" s="104"/>
      <c r="AC287" s="104"/>
      <c r="AD287" s="73">
        <v>17.431999999999999</v>
      </c>
      <c r="AE287" s="117">
        <v>165.26302933209701</v>
      </c>
      <c r="AF287" s="628"/>
      <c r="AG287" s="629"/>
      <c r="AH287" s="290">
        <v>94.079999999999984</v>
      </c>
      <c r="AI287" s="113">
        <v>892</v>
      </c>
      <c r="AJ287" s="117">
        <f t="shared" si="72"/>
        <v>892</v>
      </c>
      <c r="AK287" s="632"/>
      <c r="AL287" s="608">
        <f>AJ287+AJ288+AJ289</f>
        <v>1884.8202561327141</v>
      </c>
      <c r="AM287" s="646"/>
    </row>
    <row r="288" spans="1:39" s="72" customFormat="1" ht="15" customHeight="1">
      <c r="A288" s="634"/>
      <c r="B288" s="600"/>
      <c r="C288" s="640"/>
      <c r="D288" s="17" t="s">
        <v>373</v>
      </c>
      <c r="E288" s="373" t="s">
        <v>54</v>
      </c>
      <c r="F288" s="50" t="s">
        <v>54</v>
      </c>
      <c r="G288" s="178"/>
      <c r="H288" s="302"/>
      <c r="I288" s="178"/>
      <c r="J288" s="188"/>
      <c r="K288" s="178"/>
      <c r="L288" s="399" t="s">
        <v>54</v>
      </c>
      <c r="M288" s="637"/>
      <c r="N288" s="637"/>
      <c r="O288" s="643"/>
      <c r="P288" s="39">
        <v>23.4</v>
      </c>
      <c r="Q288" s="10">
        <v>0</v>
      </c>
      <c r="R288" s="111"/>
      <c r="S288" s="111"/>
      <c r="T288" s="11">
        <v>23.4</v>
      </c>
      <c r="U288" s="9">
        <v>221.86775022209264</v>
      </c>
      <c r="V288" s="9"/>
      <c r="W288" s="39"/>
      <c r="X288" s="39"/>
      <c r="Y288" s="54"/>
      <c r="Z288" s="11">
        <v>1.3200000000000003</v>
      </c>
      <c r="AA288" s="54">
        <v>12.515616679194954</v>
      </c>
      <c r="AB288" s="111"/>
      <c r="AC288" s="111"/>
      <c r="AD288" s="11">
        <v>9.36</v>
      </c>
      <c r="AE288" s="118">
        <v>88.747100088836902</v>
      </c>
      <c r="AF288" s="628"/>
      <c r="AG288" s="629"/>
      <c r="AH288" s="291">
        <v>46.8</v>
      </c>
      <c r="AI288" s="9">
        <v>443.73550044418528</v>
      </c>
      <c r="AJ288" s="118">
        <f t="shared" si="72"/>
        <v>443.73550044418528</v>
      </c>
      <c r="AK288" s="632"/>
      <c r="AL288" s="615"/>
      <c r="AM288" s="646"/>
    </row>
    <row r="289" spans="1:40" s="72" customFormat="1" ht="15.75" customHeight="1" thickBot="1">
      <c r="A289" s="635"/>
      <c r="B289" s="601"/>
      <c r="C289" s="641"/>
      <c r="D289" s="125" t="s">
        <v>368</v>
      </c>
      <c r="E289" s="372" t="s">
        <v>54</v>
      </c>
      <c r="F289" s="391" t="s">
        <v>54</v>
      </c>
      <c r="G289" s="179"/>
      <c r="H289" s="303">
        <v>222.22</v>
      </c>
      <c r="I289" s="179"/>
      <c r="J289" s="189" t="s">
        <v>54</v>
      </c>
      <c r="K289" s="179"/>
      <c r="L289" s="391" t="s">
        <v>54</v>
      </c>
      <c r="M289" s="638"/>
      <c r="N289" s="638"/>
      <c r="O289" s="644"/>
      <c r="P289" s="63">
        <v>28.955500000000001</v>
      </c>
      <c r="Q289" s="381">
        <v>0</v>
      </c>
      <c r="R289" s="112"/>
      <c r="S289" s="112"/>
      <c r="T289" s="45">
        <v>28.955500000000001</v>
      </c>
      <c r="U289" s="114">
        <v>274.54237784426448</v>
      </c>
      <c r="V289" s="391" t="s">
        <v>54</v>
      </c>
      <c r="W289" s="63">
        <v>2.89</v>
      </c>
      <c r="X289" s="63">
        <v>2.89</v>
      </c>
      <c r="Y289" s="115">
        <v>27</v>
      </c>
      <c r="Z289" s="45">
        <v>1.7199960000000001</v>
      </c>
      <c r="AA289" s="115">
        <v>16.308189867991377</v>
      </c>
      <c r="AB289" s="112"/>
      <c r="AC289" s="112"/>
      <c r="AD289" s="45">
        <v>10.426656000000001</v>
      </c>
      <c r="AE289" s="119">
        <v>98.860628592293992</v>
      </c>
      <c r="AF289" s="630"/>
      <c r="AG289" s="631"/>
      <c r="AH289" s="292">
        <v>57.911000000000001</v>
      </c>
      <c r="AI289" s="114">
        <v>549.08475568852896</v>
      </c>
      <c r="AJ289" s="119">
        <f t="shared" si="72"/>
        <v>549.08475568852896</v>
      </c>
      <c r="AK289" s="607"/>
      <c r="AL289" s="609"/>
      <c r="AM289" s="647"/>
    </row>
    <row r="290" spans="1:40" s="72" customFormat="1">
      <c r="A290" s="65"/>
      <c r="B290" s="65"/>
      <c r="C290" s="66"/>
      <c r="D290" s="67"/>
      <c r="E290" s="67"/>
      <c r="F290" s="67"/>
      <c r="G290" s="68"/>
      <c r="H290" s="68"/>
      <c r="I290" s="68"/>
      <c r="J290" s="68"/>
      <c r="K290" s="68"/>
      <c r="L290" s="68"/>
      <c r="M290" s="69"/>
      <c r="N290" s="69"/>
      <c r="O290" s="67"/>
      <c r="P290" s="70"/>
      <c r="Q290" s="71"/>
      <c r="R290" s="70"/>
      <c r="S290" s="70"/>
      <c r="T290" s="70"/>
      <c r="U290" s="70"/>
      <c r="V290" s="70"/>
      <c r="W290" s="70"/>
      <c r="X290" s="70"/>
      <c r="Y290" s="71"/>
      <c r="Z290" s="71"/>
      <c r="AA290" s="71"/>
      <c r="AB290" s="71"/>
      <c r="AC290" s="71"/>
      <c r="AD290" s="71"/>
      <c r="AE290" s="71"/>
      <c r="AF290" s="71"/>
      <c r="AG290" s="71"/>
      <c r="AH290" s="71"/>
      <c r="AI290" s="71"/>
      <c r="AJ290" s="71"/>
      <c r="AK290" s="71"/>
    </row>
    <row r="291" spans="1:40" s="235" customFormat="1">
      <c r="A291" s="228"/>
      <c r="B291" s="228"/>
      <c r="C291" s="229"/>
      <c r="D291" s="230"/>
      <c r="E291" s="230"/>
      <c r="F291" s="230"/>
      <c r="G291" s="231"/>
      <c r="H291" s="231"/>
      <c r="I291" s="231"/>
      <c r="J291" s="231"/>
      <c r="K291" s="231"/>
      <c r="L291" s="231"/>
      <c r="M291" s="232"/>
      <c r="N291" s="232"/>
      <c r="O291" s="230"/>
      <c r="P291" s="233"/>
      <c r="Q291" s="233"/>
      <c r="R291" s="233"/>
      <c r="S291" s="233"/>
      <c r="T291" s="233"/>
      <c r="U291" s="233"/>
      <c r="V291" s="233"/>
      <c r="W291" s="233"/>
      <c r="X291" s="233"/>
      <c r="Y291" s="233"/>
      <c r="Z291" s="233"/>
      <c r="AA291" s="234"/>
      <c r="AB291" s="234"/>
      <c r="AC291" s="234"/>
      <c r="AD291" s="234"/>
      <c r="AE291" s="234"/>
      <c r="AF291" s="234"/>
      <c r="AG291" s="234"/>
      <c r="AH291" s="234"/>
      <c r="AI291" s="234"/>
      <c r="AJ291" s="234"/>
      <c r="AK291" s="234"/>
    </row>
    <row r="292" spans="1:40" s="72" customFormat="1" ht="13.5" thickBot="1">
      <c r="A292" s="91"/>
      <c r="B292" s="91"/>
      <c r="C292" s="92"/>
      <c r="D292" s="93"/>
      <c r="E292" s="93"/>
      <c r="F292" s="93"/>
      <c r="G292" s="94"/>
      <c r="H292" s="94"/>
      <c r="I292" s="94"/>
      <c r="J292" s="94"/>
      <c r="K292" s="94"/>
      <c r="L292" s="94"/>
      <c r="M292" s="95"/>
      <c r="N292" s="95"/>
      <c r="O292" s="93"/>
      <c r="P292" s="96"/>
      <c r="Q292" s="80"/>
      <c r="R292" s="96"/>
      <c r="S292" s="96"/>
      <c r="T292" s="96"/>
      <c r="U292" s="96"/>
      <c r="V292" s="96"/>
      <c r="W292" s="96"/>
      <c r="X292" s="96"/>
      <c r="Y292" s="80"/>
      <c r="Z292" s="80"/>
      <c r="AA292" s="80"/>
      <c r="AB292" s="80"/>
      <c r="AC292" s="80"/>
      <c r="AD292" s="80"/>
      <c r="AE292" s="80"/>
      <c r="AF292" s="80"/>
      <c r="AG292" s="80"/>
      <c r="AH292" s="80"/>
      <c r="AI292" s="80"/>
      <c r="AJ292" s="80"/>
      <c r="AK292" s="71"/>
    </row>
    <row r="293" spans="1:40" s="72" customFormat="1" ht="15.75" customHeight="1">
      <c r="A293" s="633" t="s">
        <v>204</v>
      </c>
      <c r="B293" s="599" t="s">
        <v>338</v>
      </c>
      <c r="C293" s="60">
        <v>33717</v>
      </c>
      <c r="D293" s="155" t="s">
        <v>97</v>
      </c>
      <c r="E293" s="293" t="s">
        <v>54</v>
      </c>
      <c r="F293" s="404" t="s">
        <v>22</v>
      </c>
      <c r="G293" s="335">
        <v>7000000</v>
      </c>
      <c r="H293" s="106">
        <f>G293/340.75</f>
        <v>20542.920029347028</v>
      </c>
      <c r="I293" s="188" t="s">
        <v>54</v>
      </c>
      <c r="J293" s="188" t="s">
        <v>54</v>
      </c>
      <c r="K293" s="404" t="s">
        <v>22</v>
      </c>
      <c r="L293" s="404" t="s">
        <v>22</v>
      </c>
      <c r="M293" s="636"/>
      <c r="N293" s="669" t="s">
        <v>14</v>
      </c>
      <c r="O293" s="642" t="s">
        <v>204</v>
      </c>
      <c r="P293" s="110">
        <v>535.11371973587677</v>
      </c>
      <c r="Q293" s="10">
        <v>0</v>
      </c>
      <c r="R293" s="414"/>
      <c r="S293" s="113">
        <v>68985.395136716383</v>
      </c>
      <c r="T293" s="73">
        <v>535.11371973587677</v>
      </c>
      <c r="U293" s="113">
        <v>68985.395136716383</v>
      </c>
      <c r="V293" s="10" t="s">
        <v>22</v>
      </c>
      <c r="W293" s="110">
        <v>267.05796038151141</v>
      </c>
      <c r="X293" s="110">
        <v>267.05796038151141</v>
      </c>
      <c r="Y293" s="105">
        <v>34428.380812993186</v>
      </c>
      <c r="Z293" s="73">
        <v>37.278063096111516</v>
      </c>
      <c r="AA293" s="105">
        <v>4630.995553202677</v>
      </c>
      <c r="AB293" s="104"/>
      <c r="AC293" s="104"/>
      <c r="AD293" s="73">
        <v>80.377109317681587</v>
      </c>
      <c r="AE293" s="117">
        <v>10361.996790073237</v>
      </c>
      <c r="AF293" s="733" t="s">
        <v>206</v>
      </c>
      <c r="AG293" s="734"/>
      <c r="AH293" s="290">
        <v>535.11371973587677</v>
      </c>
      <c r="AI293" s="113">
        <v>206956.18541014916</v>
      </c>
      <c r="AJ293" s="117">
        <f t="shared" ref="AJ293:AJ310" si="74">AI293</f>
        <v>206956.18541014916</v>
      </c>
      <c r="AK293" s="606">
        <v>45959</v>
      </c>
      <c r="AL293" s="658">
        <f>AJ293+AJ294+AJ295</f>
        <v>955335.05671314523</v>
      </c>
      <c r="AM293" s="678">
        <f>AL293+AL296+AL299</f>
        <v>1930252.2729655113</v>
      </c>
    </row>
    <row r="294" spans="1:40" s="72" customFormat="1" ht="15" customHeight="1">
      <c r="A294" s="634"/>
      <c r="B294" s="600"/>
      <c r="C294" s="60"/>
      <c r="D294" s="155" t="s">
        <v>71</v>
      </c>
      <c r="E294" s="188" t="s">
        <v>54</v>
      </c>
      <c r="F294" s="10" t="s">
        <v>22</v>
      </c>
      <c r="G294" s="335">
        <v>7500000</v>
      </c>
      <c r="H294" s="57">
        <f t="shared" ref="H294:H295" si="75">G294/340.75</f>
        <v>22010.271460014672</v>
      </c>
      <c r="I294" s="188" t="s">
        <v>54</v>
      </c>
      <c r="J294" s="188" t="s">
        <v>54</v>
      </c>
      <c r="K294" s="10" t="s">
        <v>22</v>
      </c>
      <c r="L294" s="10" t="s">
        <v>22</v>
      </c>
      <c r="M294" s="637"/>
      <c r="N294" s="670"/>
      <c r="O294" s="643"/>
      <c r="P294" s="39">
        <v>562.36243580337486</v>
      </c>
      <c r="Q294" s="10">
        <v>0</v>
      </c>
      <c r="R294" s="19"/>
      <c r="S294" s="9">
        <v>72498.224981206789</v>
      </c>
      <c r="T294" s="11">
        <v>562.36243580337486</v>
      </c>
      <c r="U294" s="9">
        <v>72498.224981206789</v>
      </c>
      <c r="V294" s="10" t="s">
        <v>22</v>
      </c>
      <c r="W294" s="39">
        <v>286.13352898019082</v>
      </c>
      <c r="X294" s="39">
        <v>286.13352898019082</v>
      </c>
      <c r="Y294" s="54">
        <v>36887.550871064122</v>
      </c>
      <c r="Z294" s="11">
        <v>39.304475421863536</v>
      </c>
      <c r="AA294" s="54">
        <v>5067.0253211914114</v>
      </c>
      <c r="AB294" s="111"/>
      <c r="AC294" s="111"/>
      <c r="AD294" s="11">
        <v>82.652971386647096</v>
      </c>
      <c r="AE294" s="118">
        <v>10655.394694693854</v>
      </c>
      <c r="AF294" s="735"/>
      <c r="AG294" s="736"/>
      <c r="AH294" s="291">
        <v>562.36243580337486</v>
      </c>
      <c r="AI294" s="9">
        <v>217494.67494362037</v>
      </c>
      <c r="AJ294" s="118">
        <f t="shared" si="74"/>
        <v>217494.67494362037</v>
      </c>
      <c r="AK294" s="632"/>
      <c r="AL294" s="659"/>
      <c r="AM294" s="679"/>
    </row>
    <row r="295" spans="1:40" s="72" customFormat="1" ht="15.75" customHeight="1" thickBot="1">
      <c r="A295" s="634"/>
      <c r="B295" s="601"/>
      <c r="C295" s="413"/>
      <c r="D295" s="125" t="s">
        <v>114</v>
      </c>
      <c r="E295" s="189" t="s">
        <v>54</v>
      </c>
      <c r="F295" s="405" t="s">
        <v>22</v>
      </c>
      <c r="G295" s="387">
        <v>18944030</v>
      </c>
      <c r="H295" s="98">
        <f t="shared" si="75"/>
        <v>55595.09904622157</v>
      </c>
      <c r="I295" s="189" t="s">
        <v>54</v>
      </c>
      <c r="J295" s="189" t="s">
        <v>54</v>
      </c>
      <c r="K295" s="405" t="s">
        <v>22</v>
      </c>
      <c r="L295" s="405" t="s">
        <v>22</v>
      </c>
      <c r="M295" s="637"/>
      <c r="N295" s="670"/>
      <c r="O295" s="643"/>
      <c r="P295" s="63">
        <v>1372.6742039618489</v>
      </c>
      <c r="Q295" s="381">
        <v>0</v>
      </c>
      <c r="R295" s="415"/>
      <c r="S295" s="114">
        <v>176961.39878645857</v>
      </c>
      <c r="T295" s="45">
        <v>1372.6742039618489</v>
      </c>
      <c r="U295" s="114">
        <v>176961.39878645857</v>
      </c>
      <c r="V295" s="381" t="s">
        <v>22</v>
      </c>
      <c r="W295" s="63">
        <v>722.73628760088047</v>
      </c>
      <c r="X295" s="63">
        <v>722.73628760088047</v>
      </c>
      <c r="Y295" s="115">
        <v>93173.182710395413</v>
      </c>
      <c r="Z295" s="45">
        <v>96.519300807043294</v>
      </c>
      <c r="AA295" s="115">
        <v>12443.003905375359</v>
      </c>
      <c r="AB295" s="112"/>
      <c r="AC295" s="112"/>
      <c r="AD295" s="45">
        <v>194.98137490829055</v>
      </c>
      <c r="AE295" s="119">
        <v>25136.464822818929</v>
      </c>
      <c r="AF295" s="735"/>
      <c r="AG295" s="736"/>
      <c r="AH295" s="292">
        <v>1372.6742039618489</v>
      </c>
      <c r="AI295" s="114">
        <v>530884.19635937572</v>
      </c>
      <c r="AJ295" s="119">
        <f t="shared" si="74"/>
        <v>530884.19635937572</v>
      </c>
      <c r="AK295" s="632"/>
      <c r="AL295" s="660"/>
      <c r="AM295" s="679"/>
    </row>
    <row r="296" spans="1:40" s="72" customFormat="1" ht="15.75" customHeight="1">
      <c r="A296" s="634"/>
      <c r="B296" s="596" t="s">
        <v>338</v>
      </c>
      <c r="C296" s="60">
        <v>33742</v>
      </c>
      <c r="D296" s="155" t="s">
        <v>97</v>
      </c>
      <c r="E296" s="293" t="s">
        <v>54</v>
      </c>
      <c r="F296" s="404" t="s">
        <v>22</v>
      </c>
      <c r="G296" s="335">
        <v>7000000</v>
      </c>
      <c r="H296" s="106">
        <f>G296/340.75</f>
        <v>20542.920029347028</v>
      </c>
      <c r="I296" s="188" t="s">
        <v>54</v>
      </c>
      <c r="J296" s="188" t="s">
        <v>54</v>
      </c>
      <c r="K296" s="404" t="s">
        <v>22</v>
      </c>
      <c r="L296" s="404" t="s">
        <v>22</v>
      </c>
      <c r="M296" s="637"/>
      <c r="N296" s="670"/>
      <c r="O296" s="643"/>
      <c r="P296" s="110">
        <v>515.65663976522376</v>
      </c>
      <c r="Q296" s="408">
        <v>0</v>
      </c>
      <c r="R296" s="414"/>
      <c r="S296" s="113">
        <v>66477.04167748391</v>
      </c>
      <c r="T296" s="73">
        <v>515.65663976522376</v>
      </c>
      <c r="U296" s="113">
        <v>66477.04167748391</v>
      </c>
      <c r="V296" s="408" t="s">
        <v>22</v>
      </c>
      <c r="W296" s="110">
        <v>267.05796038151141</v>
      </c>
      <c r="X296" s="110">
        <v>267.05796038151141</v>
      </c>
      <c r="Y296" s="105">
        <v>34428.380812993186</v>
      </c>
      <c r="Z296" s="73">
        <v>35.922230374174617</v>
      </c>
      <c r="AA296" s="105">
        <v>4630.995553202677</v>
      </c>
      <c r="AB296" s="104"/>
      <c r="AC296" s="104"/>
      <c r="AD296" s="73">
        <v>74.539985326485692</v>
      </c>
      <c r="AE296" s="117">
        <v>9609.4907523035326</v>
      </c>
      <c r="AF296" s="735"/>
      <c r="AG296" s="736"/>
      <c r="AH296" s="290">
        <v>515.65663976522376</v>
      </c>
      <c r="AI296" s="113">
        <v>199431.12503245173</v>
      </c>
      <c r="AJ296" s="117">
        <f t="shared" si="74"/>
        <v>199431.12503245173</v>
      </c>
      <c r="AK296" s="632"/>
      <c r="AL296" s="658">
        <f>AJ296+AJ297+AJ298</f>
        <v>946674.99477018462</v>
      </c>
      <c r="AM296" s="679"/>
    </row>
    <row r="297" spans="1:40" s="72" customFormat="1" ht="15" customHeight="1">
      <c r="A297" s="634"/>
      <c r="B297" s="597"/>
      <c r="C297" s="60"/>
      <c r="D297" s="155" t="s">
        <v>71</v>
      </c>
      <c r="E297" s="188" t="s">
        <v>54</v>
      </c>
      <c r="F297" s="10" t="s">
        <v>22</v>
      </c>
      <c r="G297" s="335">
        <v>7500000</v>
      </c>
      <c r="H297" s="57">
        <f t="shared" ref="H297:H298" si="76">G297/340.75</f>
        <v>22010.271460014672</v>
      </c>
      <c r="I297" s="188" t="s">
        <v>54</v>
      </c>
      <c r="J297" s="188" t="s">
        <v>54</v>
      </c>
      <c r="K297" s="10" t="s">
        <v>22</v>
      </c>
      <c r="L297" s="10" t="s">
        <v>22</v>
      </c>
      <c r="M297" s="637"/>
      <c r="N297" s="670"/>
      <c r="O297" s="643"/>
      <c r="P297" s="39">
        <v>559.4277329420396</v>
      </c>
      <c r="Q297" s="10">
        <v>0</v>
      </c>
      <c r="R297" s="19"/>
      <c r="S297" s="9">
        <v>72119.891126119037</v>
      </c>
      <c r="T297" s="11">
        <v>559.4277329420396</v>
      </c>
      <c r="U297" s="9">
        <v>72119.891126119037</v>
      </c>
      <c r="V297" s="10" t="s">
        <v>22</v>
      </c>
      <c r="W297" s="39">
        <v>286.13352898019082</v>
      </c>
      <c r="X297" s="39">
        <v>286.13352898019082</v>
      </c>
      <c r="Y297" s="54">
        <v>36887.550871064122</v>
      </c>
      <c r="Z297" s="11">
        <v>39.304475421863536</v>
      </c>
      <c r="AA297" s="54">
        <v>5067.0253211914114</v>
      </c>
      <c r="AB297" s="111"/>
      <c r="AC297" s="111"/>
      <c r="AD297" s="11">
        <v>81.772560528246515</v>
      </c>
      <c r="AE297" s="118">
        <v>10541.89453816752</v>
      </c>
      <c r="AF297" s="735"/>
      <c r="AG297" s="736"/>
      <c r="AH297" s="291">
        <v>559.4277329420396</v>
      </c>
      <c r="AI297" s="9">
        <v>216359.67337835711</v>
      </c>
      <c r="AJ297" s="118">
        <f t="shared" si="74"/>
        <v>216359.67337835711</v>
      </c>
      <c r="AK297" s="632"/>
      <c r="AL297" s="659"/>
      <c r="AM297" s="679"/>
      <c r="AN297" s="72" t="s">
        <v>117</v>
      </c>
    </row>
    <row r="298" spans="1:40" s="72" customFormat="1" ht="15.75" customHeight="1" thickBot="1">
      <c r="A298" s="634"/>
      <c r="B298" s="598"/>
      <c r="C298" s="413"/>
      <c r="D298" s="125" t="s">
        <v>114</v>
      </c>
      <c r="E298" s="189" t="s">
        <v>54</v>
      </c>
      <c r="F298" s="405" t="s">
        <v>22</v>
      </c>
      <c r="G298" s="387">
        <v>18944030</v>
      </c>
      <c r="H298" s="98">
        <f t="shared" si="76"/>
        <v>55595.09904622157</v>
      </c>
      <c r="I298" s="189" t="s">
        <v>54</v>
      </c>
      <c r="J298" s="189" t="s">
        <v>54</v>
      </c>
      <c r="K298" s="405" t="s">
        <v>22</v>
      </c>
      <c r="L298" s="405" t="s">
        <v>22</v>
      </c>
      <c r="M298" s="637"/>
      <c r="N298" s="670"/>
      <c r="O298" s="643"/>
      <c r="P298" s="63">
        <v>1372.6742039618489</v>
      </c>
      <c r="Q298" s="10">
        <v>0</v>
      </c>
      <c r="R298" s="415"/>
      <c r="S298" s="114">
        <v>176961.39878645857</v>
      </c>
      <c r="T298" s="45">
        <v>1372.6742039618489</v>
      </c>
      <c r="U298" s="114">
        <v>176961.39878645857</v>
      </c>
      <c r="V298" s="381" t="s">
        <v>22</v>
      </c>
      <c r="W298" s="63">
        <v>722.73628760088047</v>
      </c>
      <c r="X298" s="63">
        <v>722.73628760088047</v>
      </c>
      <c r="Y298" s="115">
        <v>93173.182710395413</v>
      </c>
      <c r="Z298" s="45">
        <v>96.519300807043294</v>
      </c>
      <c r="AA298" s="115">
        <v>12443.003905375359</v>
      </c>
      <c r="AB298" s="112"/>
      <c r="AC298" s="112"/>
      <c r="AD298" s="45">
        <v>194.98137490829055</v>
      </c>
      <c r="AE298" s="119">
        <v>25136.464822818929</v>
      </c>
      <c r="AF298" s="735"/>
      <c r="AG298" s="736"/>
      <c r="AH298" s="292">
        <v>1372.6742039618489</v>
      </c>
      <c r="AI298" s="114">
        <v>530884.19635937572</v>
      </c>
      <c r="AJ298" s="119">
        <f t="shared" si="74"/>
        <v>530884.19635937572</v>
      </c>
      <c r="AK298" s="632"/>
      <c r="AL298" s="660"/>
      <c r="AM298" s="679"/>
    </row>
    <row r="299" spans="1:40" s="72" customFormat="1" ht="15.75" customHeight="1">
      <c r="A299" s="634"/>
      <c r="B299" s="599" t="s">
        <v>338</v>
      </c>
      <c r="C299" s="60">
        <v>34009</v>
      </c>
      <c r="D299" s="155" t="s">
        <v>97</v>
      </c>
      <c r="E299" s="347" t="s">
        <v>115</v>
      </c>
      <c r="F299" s="404" t="s">
        <v>22</v>
      </c>
      <c r="G299" s="334">
        <v>100000</v>
      </c>
      <c r="H299" s="106">
        <f>G299/340.75</f>
        <v>293.47028613352899</v>
      </c>
      <c r="I299" s="334">
        <v>100000</v>
      </c>
      <c r="J299" s="106">
        <f>I299/340.75</f>
        <v>293.47028613352899</v>
      </c>
      <c r="K299" s="404" t="s">
        <v>22</v>
      </c>
      <c r="L299" s="404" t="s">
        <v>22</v>
      </c>
      <c r="M299" s="637"/>
      <c r="N299" s="670"/>
      <c r="O299" s="643"/>
      <c r="P299" s="110">
        <v>24.240645634629495</v>
      </c>
      <c r="Q299" s="73">
        <v>12.53</v>
      </c>
      <c r="R299" s="414"/>
      <c r="S299" s="113">
        <v>1509.5520818004713</v>
      </c>
      <c r="T299" s="73">
        <v>11.709464416727807</v>
      </c>
      <c r="U299" s="113">
        <v>1509.5520818004713</v>
      </c>
      <c r="V299" s="408" t="s">
        <v>22</v>
      </c>
      <c r="W299" s="110">
        <v>3.82</v>
      </c>
      <c r="X299" s="110">
        <v>0</v>
      </c>
      <c r="Y299" s="105"/>
      <c r="Z299" s="73">
        <v>0.99192956713132796</v>
      </c>
      <c r="AA299" s="105">
        <v>127.8768430196891</v>
      </c>
      <c r="AB299" s="104"/>
      <c r="AC299" s="104"/>
      <c r="AD299" s="73">
        <v>6.0880410858400591</v>
      </c>
      <c r="AE299" s="117">
        <v>784.853582379719</v>
      </c>
      <c r="AF299" s="735"/>
      <c r="AG299" s="736"/>
      <c r="AH299" s="290">
        <v>11.709464416727807</v>
      </c>
      <c r="AI299" s="113">
        <v>4528.6562454014138</v>
      </c>
      <c r="AJ299" s="117">
        <f t="shared" si="74"/>
        <v>4528.6562454014138</v>
      </c>
      <c r="AK299" s="632"/>
      <c r="AL299" s="658">
        <f>AJ299+AJ300+AJ301</f>
        <v>28242.221482181558</v>
      </c>
      <c r="AM299" s="679"/>
    </row>
    <row r="300" spans="1:40" s="72" customFormat="1" ht="15" customHeight="1">
      <c r="A300" s="634"/>
      <c r="B300" s="600"/>
      <c r="C300" s="60"/>
      <c r="D300" s="155" t="s">
        <v>71</v>
      </c>
      <c r="E300" s="17" t="s">
        <v>71</v>
      </c>
      <c r="F300" s="10" t="s">
        <v>22</v>
      </c>
      <c r="G300" s="334">
        <v>100000</v>
      </c>
      <c r="H300" s="57">
        <f t="shared" ref="H300:H301" si="77">G300/340.75</f>
        <v>293.47028613352899</v>
      </c>
      <c r="I300" s="334">
        <v>100000</v>
      </c>
      <c r="J300" s="57">
        <f t="shared" ref="J300" si="78">I300/340.75</f>
        <v>293.47028613352899</v>
      </c>
      <c r="K300" s="10" t="s">
        <v>22</v>
      </c>
      <c r="L300" s="10" t="s">
        <v>22</v>
      </c>
      <c r="M300" s="637"/>
      <c r="N300" s="670"/>
      <c r="O300" s="643"/>
      <c r="P300" s="39">
        <v>27.366104181951577</v>
      </c>
      <c r="Q300" s="10">
        <v>0</v>
      </c>
      <c r="R300" s="19"/>
      <c r="S300" s="9">
        <v>3527.9631986940863</v>
      </c>
      <c r="T300" s="11">
        <v>27.366104181951577</v>
      </c>
      <c r="U300" s="9">
        <v>3527.9631986940863</v>
      </c>
      <c r="V300" s="10" t="s">
        <v>22</v>
      </c>
      <c r="W300" s="39">
        <v>3.8151137197358773</v>
      </c>
      <c r="X300" s="39">
        <v>3.8151137197358773</v>
      </c>
      <c r="Y300" s="54">
        <v>492</v>
      </c>
      <c r="Z300" s="11">
        <v>1.8429933969185619</v>
      </c>
      <c r="AA300" s="54">
        <v>237.5936609951618</v>
      </c>
      <c r="AB300" s="111"/>
      <c r="AC300" s="111"/>
      <c r="AD300" s="11">
        <v>6.8495964783565668</v>
      </c>
      <c r="AE300" s="118">
        <v>883.03121777501349</v>
      </c>
      <c r="AF300" s="735"/>
      <c r="AG300" s="736"/>
      <c r="AH300" s="291">
        <v>27.366104181951577</v>
      </c>
      <c r="AI300" s="9">
        <v>10583.889596082259</v>
      </c>
      <c r="AJ300" s="118">
        <f t="shared" si="74"/>
        <v>10583.889596082259</v>
      </c>
      <c r="AK300" s="632"/>
      <c r="AL300" s="659"/>
      <c r="AM300" s="679"/>
    </row>
    <row r="301" spans="1:40" s="72" customFormat="1" ht="15.75" customHeight="1" thickBot="1">
      <c r="A301" s="634"/>
      <c r="B301" s="601"/>
      <c r="C301" s="413"/>
      <c r="D301" s="125" t="s">
        <v>114</v>
      </c>
      <c r="E301" s="189" t="s">
        <v>54</v>
      </c>
      <c r="F301" s="405" t="s">
        <v>22</v>
      </c>
      <c r="G301" s="387">
        <v>270629</v>
      </c>
      <c r="H301" s="98">
        <f t="shared" si="77"/>
        <v>794.21570066030813</v>
      </c>
      <c r="I301" s="189" t="s">
        <v>54</v>
      </c>
      <c r="J301" s="189" t="s">
        <v>54</v>
      </c>
      <c r="K301" s="405" t="s">
        <v>22</v>
      </c>
      <c r="L301" s="405" t="s">
        <v>22</v>
      </c>
      <c r="M301" s="637"/>
      <c r="N301" s="670"/>
      <c r="O301" s="643"/>
      <c r="P301" s="63">
        <v>30.052561995597944</v>
      </c>
      <c r="Q301" s="10">
        <v>0</v>
      </c>
      <c r="R301" s="416">
        <v>1509.5520818004713</v>
      </c>
      <c r="S301" s="114">
        <v>5381.7482473149275</v>
      </c>
      <c r="T301" s="45">
        <v>30.052561995597944</v>
      </c>
      <c r="U301" s="114">
        <v>3873.9636966914782</v>
      </c>
      <c r="V301" s="381" t="s">
        <v>22</v>
      </c>
      <c r="W301" s="63">
        <v>10.324804108584006</v>
      </c>
      <c r="X301" s="63">
        <v>10.324804108584006</v>
      </c>
      <c r="Y301" s="115">
        <v>1330</v>
      </c>
      <c r="Z301" s="45">
        <v>1.9877770359501103</v>
      </c>
      <c r="AA301" s="115">
        <v>256.25877119426747</v>
      </c>
      <c r="AB301" s="112"/>
      <c r="AC301" s="112"/>
      <c r="AD301" s="45">
        <v>5.9183273661041822</v>
      </c>
      <c r="AE301" s="119">
        <v>762.9745544566822</v>
      </c>
      <c r="AF301" s="735"/>
      <c r="AG301" s="736"/>
      <c r="AH301" s="292">
        <v>30.052561995597944</v>
      </c>
      <c r="AI301" s="114">
        <v>13129.675640697884</v>
      </c>
      <c r="AJ301" s="119">
        <f t="shared" si="74"/>
        <v>13129.675640697884</v>
      </c>
      <c r="AK301" s="632"/>
      <c r="AL301" s="660"/>
      <c r="AM301" s="679"/>
    </row>
    <row r="302" spans="1:40" s="72" customFormat="1" ht="15.75" customHeight="1">
      <c r="A302" s="661" t="s">
        <v>205</v>
      </c>
      <c r="B302" s="702" t="s">
        <v>22</v>
      </c>
      <c r="C302" s="639">
        <v>38849</v>
      </c>
      <c r="D302" s="122" t="s">
        <v>372</v>
      </c>
      <c r="E302" s="293" t="s">
        <v>54</v>
      </c>
      <c r="F302" s="406" t="s">
        <v>54</v>
      </c>
      <c r="G302" s="177"/>
      <c r="H302" s="396"/>
      <c r="I302" s="177"/>
      <c r="J302" s="10"/>
      <c r="K302" s="177"/>
      <c r="L302" s="106"/>
      <c r="M302" s="636"/>
      <c r="N302" s="670"/>
      <c r="O302" s="642" t="s">
        <v>205</v>
      </c>
      <c r="P302" s="110">
        <v>107.65</v>
      </c>
      <c r="Q302" s="73">
        <v>32</v>
      </c>
      <c r="R302" s="73">
        <v>75.650000000000006</v>
      </c>
      <c r="S302" s="113">
        <f t="shared" ref="S302:S310" si="79">R302+R302*0.584%</f>
        <v>76.091796000000002</v>
      </c>
      <c r="T302" s="73">
        <v>75.650000000000006</v>
      </c>
      <c r="U302" s="113">
        <f t="shared" ref="U302:U310" si="80">T302+T302*0.584%</f>
        <v>76.091796000000002</v>
      </c>
      <c r="V302" s="110"/>
      <c r="W302" s="110"/>
      <c r="X302" s="110"/>
      <c r="Y302" s="105"/>
      <c r="Z302" s="73">
        <v>3.08</v>
      </c>
      <c r="AA302" s="105">
        <v>29.203105584788229</v>
      </c>
      <c r="AB302" s="104"/>
      <c r="AC302" s="104"/>
      <c r="AD302" s="73">
        <v>30.260000000000005</v>
      </c>
      <c r="AE302" s="403">
        <v>286.91103084275687</v>
      </c>
      <c r="AF302" s="735"/>
      <c r="AG302" s="736"/>
      <c r="AH302" s="290">
        <v>226.95000000000002</v>
      </c>
      <c r="AI302" s="113">
        <v>2151.8327313206787</v>
      </c>
      <c r="AJ302" s="117">
        <f t="shared" si="74"/>
        <v>2151.8327313206787</v>
      </c>
      <c r="AK302" s="632"/>
      <c r="AL302" s="608">
        <f>SUM(AJ302:AJ310)</f>
        <v>14546.830154769883</v>
      </c>
      <c r="AM302" s="417"/>
    </row>
    <row r="303" spans="1:40" s="72" customFormat="1" ht="15" customHeight="1">
      <c r="A303" s="662"/>
      <c r="B303" s="703"/>
      <c r="C303" s="640"/>
      <c r="D303" s="122" t="s">
        <v>371</v>
      </c>
      <c r="E303" s="188" t="s">
        <v>54</v>
      </c>
      <c r="F303" s="50" t="s">
        <v>54</v>
      </c>
      <c r="G303" s="178"/>
      <c r="H303" s="302"/>
      <c r="I303" s="178"/>
      <c r="J303" s="10"/>
      <c r="K303" s="178"/>
      <c r="L303" s="10"/>
      <c r="M303" s="637"/>
      <c r="N303" s="670"/>
      <c r="O303" s="643"/>
      <c r="P303" s="39">
        <v>76.319999999999993</v>
      </c>
      <c r="Q303" s="10">
        <v>0</v>
      </c>
      <c r="R303" s="11">
        <v>76.319999999999993</v>
      </c>
      <c r="S303" s="9">
        <f t="shared" si="79"/>
        <v>76.765708799999999</v>
      </c>
      <c r="T303" s="11">
        <v>76.319999999999993</v>
      </c>
      <c r="U303" s="9">
        <f t="shared" si="80"/>
        <v>76.765708799999999</v>
      </c>
      <c r="V303" s="39"/>
      <c r="W303" s="39"/>
      <c r="X303" s="39"/>
      <c r="Y303" s="54"/>
      <c r="Z303" s="11">
        <v>13.2</v>
      </c>
      <c r="AA303" s="54">
        <v>125.15616679194954</v>
      </c>
      <c r="AB303" s="111"/>
      <c r="AC303" s="111"/>
      <c r="AD303" s="11">
        <v>25.776</v>
      </c>
      <c r="AE303" s="400">
        <v>244.39586024464319</v>
      </c>
      <c r="AF303" s="735"/>
      <c r="AG303" s="736"/>
      <c r="AH303" s="291">
        <v>228.95999999999998</v>
      </c>
      <c r="AI303" s="9">
        <v>2170.8906021730886</v>
      </c>
      <c r="AJ303" s="118">
        <f t="shared" si="74"/>
        <v>2170.8906021730886</v>
      </c>
      <c r="AK303" s="632"/>
      <c r="AL303" s="615"/>
      <c r="AM303" s="418"/>
    </row>
    <row r="304" spans="1:40" s="72" customFormat="1" ht="15.75" customHeight="1">
      <c r="A304" s="662"/>
      <c r="B304" s="703"/>
      <c r="C304" s="640"/>
      <c r="D304" s="155" t="s">
        <v>368</v>
      </c>
      <c r="E304" s="188" t="s">
        <v>54</v>
      </c>
      <c r="F304" s="50" t="s">
        <v>54</v>
      </c>
      <c r="G304" s="178"/>
      <c r="H304" s="301">
        <v>1888.88</v>
      </c>
      <c r="I304" s="178"/>
      <c r="J304" s="188" t="s">
        <v>54</v>
      </c>
      <c r="K304" s="178"/>
      <c r="L304" s="399" t="s">
        <v>54</v>
      </c>
      <c r="M304" s="637"/>
      <c r="N304" s="670"/>
      <c r="O304" s="643"/>
      <c r="P304" s="39">
        <v>82.022000000000006</v>
      </c>
      <c r="Q304" s="10">
        <v>0</v>
      </c>
      <c r="R304" s="11">
        <v>82.022000000000006</v>
      </c>
      <c r="S304" s="9">
        <f t="shared" si="79"/>
        <v>82.50100848000001</v>
      </c>
      <c r="T304" s="11">
        <v>82.022000000000006</v>
      </c>
      <c r="U304" s="9">
        <f t="shared" si="80"/>
        <v>82.50100848000001</v>
      </c>
      <c r="V304" s="399" t="s">
        <v>54</v>
      </c>
      <c r="W304" s="39">
        <v>24.56</v>
      </c>
      <c r="X304" s="39">
        <v>24.56</v>
      </c>
      <c r="Y304" s="39">
        <v>232.86632245532434</v>
      </c>
      <c r="Z304" s="11">
        <v>4.7199840000000002</v>
      </c>
      <c r="AA304" s="54">
        <v>44.752659451464616</v>
      </c>
      <c r="AB304" s="111"/>
      <c r="AC304" s="111"/>
      <c r="AD304" s="11">
        <v>22.986624000000006</v>
      </c>
      <c r="AE304" s="118">
        <v>217.94831419150256</v>
      </c>
      <c r="AF304" s="735"/>
      <c r="AG304" s="736"/>
      <c r="AH304" s="291">
        <v>246.06600000000003</v>
      </c>
      <c r="AI304" s="9">
        <v>2333.0816165021083</v>
      </c>
      <c r="AJ304" s="118">
        <f t="shared" si="74"/>
        <v>2333.0816165021083</v>
      </c>
      <c r="AK304" s="632"/>
      <c r="AL304" s="615"/>
      <c r="AM304" s="418"/>
    </row>
    <row r="305" spans="1:39" s="72" customFormat="1" ht="15.75" customHeight="1">
      <c r="A305" s="662"/>
      <c r="B305" s="703"/>
      <c r="C305" s="640"/>
      <c r="D305" s="122" t="s">
        <v>372</v>
      </c>
      <c r="E305" s="188" t="s">
        <v>54</v>
      </c>
      <c r="F305" s="50" t="s">
        <v>54</v>
      </c>
      <c r="G305" s="178"/>
      <c r="H305" s="302"/>
      <c r="I305" s="178"/>
      <c r="J305" s="10"/>
      <c r="K305" s="178"/>
      <c r="L305" s="57"/>
      <c r="M305" s="637"/>
      <c r="N305" s="670"/>
      <c r="O305" s="643"/>
      <c r="P305" s="39">
        <v>23.4</v>
      </c>
      <c r="Q305" s="10">
        <v>0</v>
      </c>
      <c r="R305" s="11">
        <v>23.4</v>
      </c>
      <c r="S305" s="9">
        <f t="shared" si="79"/>
        <v>23.536655999999997</v>
      </c>
      <c r="T305" s="11">
        <v>23.4</v>
      </c>
      <c r="U305" s="9">
        <f t="shared" si="80"/>
        <v>23.536655999999997</v>
      </c>
      <c r="V305" s="39"/>
      <c r="W305" s="39"/>
      <c r="X305" s="39"/>
      <c r="Y305" s="39"/>
      <c r="Z305" s="11">
        <v>1.3200000000000003</v>
      </c>
      <c r="AA305" s="54">
        <v>12.515616679194954</v>
      </c>
      <c r="AB305" s="111"/>
      <c r="AC305" s="111"/>
      <c r="AD305" s="11">
        <v>9.36</v>
      </c>
      <c r="AE305" s="118">
        <v>88.747100088836902</v>
      </c>
      <c r="AF305" s="735"/>
      <c r="AG305" s="736"/>
      <c r="AH305" s="291">
        <v>70.199999999999989</v>
      </c>
      <c r="AI305" s="9">
        <v>665.60325066627615</v>
      </c>
      <c r="AJ305" s="118">
        <f t="shared" si="74"/>
        <v>665.60325066627615</v>
      </c>
      <c r="AK305" s="632"/>
      <c r="AL305" s="615"/>
      <c r="AM305" s="418"/>
    </row>
    <row r="306" spans="1:39" s="72" customFormat="1" ht="15" customHeight="1">
      <c r="A306" s="662"/>
      <c r="B306" s="703"/>
      <c r="C306" s="640"/>
      <c r="D306" s="122" t="s">
        <v>371</v>
      </c>
      <c r="E306" s="188" t="s">
        <v>54</v>
      </c>
      <c r="F306" s="50" t="s">
        <v>54</v>
      </c>
      <c r="G306" s="178"/>
      <c r="H306" s="302"/>
      <c r="I306" s="178"/>
      <c r="J306" s="10"/>
      <c r="K306" s="178"/>
      <c r="L306" s="10"/>
      <c r="M306" s="637"/>
      <c r="N306" s="670"/>
      <c r="O306" s="643"/>
      <c r="P306" s="39">
        <v>61.52</v>
      </c>
      <c r="Q306" s="10">
        <v>0</v>
      </c>
      <c r="R306" s="11">
        <v>61.52</v>
      </c>
      <c r="S306" s="9">
        <f t="shared" si="79"/>
        <v>61.879276800000007</v>
      </c>
      <c r="T306" s="11">
        <v>61.52</v>
      </c>
      <c r="U306" s="9">
        <f t="shared" si="80"/>
        <v>61.879276800000007</v>
      </c>
      <c r="V306" s="10"/>
      <c r="W306" s="39"/>
      <c r="X306" s="39"/>
      <c r="Y306" s="39"/>
      <c r="Z306" s="11">
        <v>13.2</v>
      </c>
      <c r="AA306" s="54">
        <v>125.15616679194954</v>
      </c>
      <c r="AB306" s="111"/>
      <c r="AC306" s="111"/>
      <c r="AD306" s="11">
        <v>19.856000000000002</v>
      </c>
      <c r="AE306" s="118">
        <v>188.26521574401121</v>
      </c>
      <c r="AF306" s="735"/>
      <c r="AG306" s="736"/>
      <c r="AH306" s="291">
        <v>184.56</v>
      </c>
      <c r="AI306" s="9">
        <v>1749.910768418348</v>
      </c>
      <c r="AJ306" s="118">
        <f t="shared" si="74"/>
        <v>1749.910768418348</v>
      </c>
      <c r="AK306" s="632"/>
      <c r="AL306" s="615"/>
      <c r="AM306" s="418"/>
    </row>
    <row r="307" spans="1:39" s="72" customFormat="1" ht="15.75" customHeight="1">
      <c r="A307" s="662"/>
      <c r="B307" s="703"/>
      <c r="C307" s="640"/>
      <c r="D307" s="155" t="s">
        <v>368</v>
      </c>
      <c r="E307" s="188" t="s">
        <v>54</v>
      </c>
      <c r="F307" s="50" t="s">
        <v>54</v>
      </c>
      <c r="G307" s="178"/>
      <c r="H307" s="301">
        <v>1888.88</v>
      </c>
      <c r="I307" s="178"/>
      <c r="J307" s="188" t="s">
        <v>54</v>
      </c>
      <c r="K307" s="178"/>
      <c r="L307" s="399" t="s">
        <v>54</v>
      </c>
      <c r="M307" s="637"/>
      <c r="N307" s="670"/>
      <c r="O307" s="643"/>
      <c r="P307" s="39">
        <v>74.622</v>
      </c>
      <c r="Q307" s="10">
        <v>0</v>
      </c>
      <c r="R307" s="11">
        <v>74.622</v>
      </c>
      <c r="S307" s="9">
        <f t="shared" si="79"/>
        <v>75.057792480000003</v>
      </c>
      <c r="T307" s="11">
        <v>74.622</v>
      </c>
      <c r="U307" s="9">
        <f t="shared" si="80"/>
        <v>75.057792480000003</v>
      </c>
      <c r="V307" s="399" t="s">
        <v>54</v>
      </c>
      <c r="W307" s="39">
        <v>24.56</v>
      </c>
      <c r="X307" s="39">
        <v>24.56</v>
      </c>
      <c r="Y307" s="39">
        <v>232.87</v>
      </c>
      <c r="Z307" s="11">
        <v>4.7199840000000002</v>
      </c>
      <c r="AA307" s="54">
        <v>44.752659451464616</v>
      </c>
      <c r="AB307" s="111"/>
      <c r="AC307" s="111"/>
      <c r="AD307" s="11">
        <v>20.026624000000005</v>
      </c>
      <c r="AE307" s="118">
        <v>189.88299194118633</v>
      </c>
      <c r="AF307" s="735"/>
      <c r="AG307" s="736"/>
      <c r="AH307" s="291">
        <v>223.86599999999999</v>
      </c>
      <c r="AI307" s="9">
        <v>2122.5916996247402</v>
      </c>
      <c r="AJ307" s="118">
        <f t="shared" si="74"/>
        <v>2122.5916996247402</v>
      </c>
      <c r="AK307" s="632"/>
      <c r="AL307" s="615"/>
      <c r="AM307" s="418"/>
    </row>
    <row r="308" spans="1:39" s="72" customFormat="1" ht="15.75" customHeight="1">
      <c r="A308" s="662"/>
      <c r="B308" s="703"/>
      <c r="C308" s="640"/>
      <c r="D308" s="122" t="s">
        <v>370</v>
      </c>
      <c r="E308" s="293" t="s">
        <v>54</v>
      </c>
      <c r="F308" s="407" t="s">
        <v>54</v>
      </c>
      <c r="G308" s="358"/>
      <c r="H308" s="396"/>
      <c r="I308" s="358"/>
      <c r="J308" s="408"/>
      <c r="K308" s="358"/>
      <c r="L308" s="398"/>
      <c r="M308" s="637"/>
      <c r="N308" s="670"/>
      <c r="O308" s="643"/>
      <c r="P308" s="39">
        <v>23.4</v>
      </c>
      <c r="Q308" s="10">
        <v>0</v>
      </c>
      <c r="R308" s="11">
        <v>23.4</v>
      </c>
      <c r="S308" s="9">
        <f t="shared" si="79"/>
        <v>23.536655999999997</v>
      </c>
      <c r="T308" s="11">
        <v>23.4</v>
      </c>
      <c r="U308" s="9">
        <f t="shared" si="80"/>
        <v>23.536655999999997</v>
      </c>
      <c r="V308" s="39"/>
      <c r="W308" s="39"/>
      <c r="X308" s="39"/>
      <c r="Y308" s="39"/>
      <c r="Z308" s="11">
        <v>1.3200000000000003</v>
      </c>
      <c r="AA308" s="54">
        <v>12.515616679194954</v>
      </c>
      <c r="AB308" s="111"/>
      <c r="AC308" s="111"/>
      <c r="AD308" s="11">
        <v>9.36</v>
      </c>
      <c r="AE308" s="118">
        <v>88.747100088836902</v>
      </c>
      <c r="AF308" s="735"/>
      <c r="AG308" s="736"/>
      <c r="AH308" s="291">
        <v>70.199999999999989</v>
      </c>
      <c r="AI308" s="9">
        <v>665.60325066627615</v>
      </c>
      <c r="AJ308" s="118">
        <f t="shared" si="74"/>
        <v>665.60325066627615</v>
      </c>
      <c r="AK308" s="632"/>
      <c r="AL308" s="615"/>
      <c r="AM308" s="418"/>
    </row>
    <row r="309" spans="1:39" s="72" customFormat="1" ht="15" customHeight="1">
      <c r="A309" s="662"/>
      <c r="B309" s="703"/>
      <c r="C309" s="640"/>
      <c r="D309" s="122" t="s">
        <v>369</v>
      </c>
      <c r="E309" s="17" t="s">
        <v>73</v>
      </c>
      <c r="F309" s="50" t="s">
        <v>54</v>
      </c>
      <c r="G309" s="178"/>
      <c r="H309" s="302"/>
      <c r="I309" s="178"/>
      <c r="J309" s="10"/>
      <c r="K309" s="178"/>
      <c r="L309" s="10"/>
      <c r="M309" s="637"/>
      <c r="N309" s="670"/>
      <c r="O309" s="643"/>
      <c r="P309" s="39">
        <v>61.52</v>
      </c>
      <c r="Q309" s="10">
        <v>0</v>
      </c>
      <c r="R309" s="11">
        <v>61.52</v>
      </c>
      <c r="S309" s="9">
        <f t="shared" si="79"/>
        <v>61.879276800000007</v>
      </c>
      <c r="T309" s="11">
        <v>61.52</v>
      </c>
      <c r="U309" s="9">
        <f t="shared" si="80"/>
        <v>61.879276800000007</v>
      </c>
      <c r="V309" s="39"/>
      <c r="W309" s="39"/>
      <c r="X309" s="39"/>
      <c r="Y309" s="39"/>
      <c r="Z309" s="11">
        <v>13.2</v>
      </c>
      <c r="AA309" s="54">
        <v>125.15616679194954</v>
      </c>
      <c r="AB309" s="111"/>
      <c r="AC309" s="111"/>
      <c r="AD309" s="11">
        <v>19.856000000000002</v>
      </c>
      <c r="AE309" s="118">
        <v>188.26521574401121</v>
      </c>
      <c r="AF309" s="735"/>
      <c r="AG309" s="736"/>
      <c r="AH309" s="291">
        <v>184.56</v>
      </c>
      <c r="AI309" s="9">
        <v>1749.910768418348</v>
      </c>
      <c r="AJ309" s="118">
        <f t="shared" si="74"/>
        <v>1749.910768418348</v>
      </c>
      <c r="AK309" s="632"/>
      <c r="AL309" s="615"/>
      <c r="AM309" s="418"/>
    </row>
    <row r="310" spans="1:39" s="72" customFormat="1" ht="15.75" customHeight="1" thickBot="1">
      <c r="A310" s="663"/>
      <c r="B310" s="704"/>
      <c r="C310" s="641"/>
      <c r="D310" s="125" t="s">
        <v>368</v>
      </c>
      <c r="E310" s="189" t="s">
        <v>54</v>
      </c>
      <c r="F310" s="419" t="s">
        <v>54</v>
      </c>
      <c r="G310" s="179"/>
      <c r="H310" s="303">
        <v>222.22</v>
      </c>
      <c r="I310" s="179"/>
      <c r="J310" s="189" t="s">
        <v>54</v>
      </c>
      <c r="K310" s="179"/>
      <c r="L310" s="395" t="s">
        <v>54</v>
      </c>
      <c r="M310" s="638"/>
      <c r="N310" s="671"/>
      <c r="O310" s="644"/>
      <c r="P310" s="63">
        <v>32.955500000000001</v>
      </c>
      <c r="Q310" s="381">
        <v>0</v>
      </c>
      <c r="R310" s="45">
        <v>32.955500000000001</v>
      </c>
      <c r="S310" s="114">
        <f t="shared" si="79"/>
        <v>33.14796012</v>
      </c>
      <c r="T310" s="45">
        <v>32.955500000000001</v>
      </c>
      <c r="U310" s="114">
        <f t="shared" si="80"/>
        <v>33.14796012</v>
      </c>
      <c r="V310" s="395" t="s">
        <v>54</v>
      </c>
      <c r="W310" s="63">
        <v>2.89</v>
      </c>
      <c r="X310" s="63">
        <v>2.89</v>
      </c>
      <c r="Y310" s="63">
        <v>27.4</v>
      </c>
      <c r="Z310" s="45">
        <v>1.7199960000000001</v>
      </c>
      <c r="AA310" s="115">
        <v>16.308189867991377</v>
      </c>
      <c r="AB310" s="112"/>
      <c r="AC310" s="112"/>
      <c r="AD310" s="45">
        <v>12.026656000000001</v>
      </c>
      <c r="AE310" s="119">
        <v>114.03107305192425</v>
      </c>
      <c r="AF310" s="737"/>
      <c r="AG310" s="738"/>
      <c r="AH310" s="292">
        <v>98.866500000000002</v>
      </c>
      <c r="AI310" s="114">
        <v>937.40546698002049</v>
      </c>
      <c r="AJ310" s="119">
        <f t="shared" si="74"/>
        <v>937.40546698002049</v>
      </c>
      <c r="AK310" s="607"/>
      <c r="AL310" s="609"/>
      <c r="AM310" s="418"/>
    </row>
    <row r="311" spans="1:39" s="72" customFormat="1">
      <c r="A311" s="65"/>
      <c r="B311" s="65"/>
      <c r="C311" s="66"/>
      <c r="D311" s="67"/>
      <c r="E311" s="67"/>
      <c r="F311" s="67"/>
      <c r="G311" s="68"/>
      <c r="H311" s="68"/>
      <c r="I311" s="68"/>
      <c r="J311" s="68"/>
      <c r="K311" s="68"/>
      <c r="L311" s="68"/>
      <c r="M311" s="69"/>
      <c r="N311" s="69"/>
      <c r="O311" s="67"/>
      <c r="P311" s="70"/>
      <c r="Q311" s="71"/>
      <c r="R311" s="70"/>
      <c r="S311" s="70"/>
      <c r="T311" s="70"/>
      <c r="U311" s="70"/>
      <c r="V311" s="70"/>
      <c r="W311" s="70"/>
      <c r="X311" s="70"/>
      <c r="Y311" s="71"/>
      <c r="Z311" s="71"/>
      <c r="AA311" s="71"/>
      <c r="AB311" s="71"/>
      <c r="AC311" s="71"/>
      <c r="AD311" s="71"/>
      <c r="AE311" s="71"/>
      <c r="AF311" s="71"/>
      <c r="AG311" s="71"/>
      <c r="AH311" s="71"/>
      <c r="AI311" s="71"/>
      <c r="AJ311" s="71"/>
      <c r="AK311" s="71"/>
    </row>
    <row r="312" spans="1:39" s="235" customFormat="1">
      <c r="A312" s="228"/>
      <c r="B312" s="228"/>
      <c r="C312" s="229"/>
      <c r="D312" s="230"/>
      <c r="E312" s="230"/>
      <c r="F312" s="230"/>
      <c r="G312" s="231"/>
      <c r="H312" s="231"/>
      <c r="I312" s="231"/>
      <c r="J312" s="231"/>
      <c r="K312" s="231"/>
      <c r="L312" s="231"/>
      <c r="M312" s="232"/>
      <c r="N312" s="232"/>
      <c r="O312" s="230"/>
      <c r="P312" s="233"/>
      <c r="Q312" s="233"/>
      <c r="R312" s="233"/>
      <c r="S312" s="233"/>
      <c r="T312" s="233"/>
      <c r="U312" s="233"/>
      <c r="V312" s="233"/>
      <c r="W312" s="233"/>
      <c r="X312" s="233"/>
      <c r="Y312" s="233"/>
      <c r="Z312" s="233"/>
      <c r="AA312" s="234"/>
      <c r="AB312" s="234"/>
      <c r="AC312" s="234"/>
      <c r="AD312" s="234"/>
      <c r="AE312" s="234"/>
      <c r="AF312" s="234"/>
      <c r="AG312" s="234"/>
      <c r="AH312" s="234"/>
      <c r="AI312" s="234"/>
      <c r="AJ312" s="234"/>
      <c r="AK312" s="234"/>
      <c r="AL312" s="234"/>
      <c r="AM312" s="234"/>
    </row>
    <row r="313" spans="1:39" s="72" customFormat="1" ht="13.5" thickBot="1">
      <c r="A313" s="65"/>
      <c r="B313" s="65"/>
      <c r="C313" s="92"/>
      <c r="D313" s="69"/>
      <c r="E313" s="93"/>
      <c r="F313" s="93"/>
      <c r="G313" s="94"/>
      <c r="H313" s="94"/>
      <c r="I313" s="94"/>
      <c r="J313" s="94"/>
      <c r="K313" s="94"/>
      <c r="L313" s="94"/>
      <c r="M313" s="95"/>
      <c r="N313" s="95"/>
      <c r="O313" s="93"/>
      <c r="P313" s="96"/>
      <c r="Q313" s="80"/>
      <c r="R313" s="96"/>
      <c r="S313" s="96"/>
      <c r="T313" s="70"/>
      <c r="U313" s="70"/>
      <c r="V313" s="70"/>
      <c r="W313" s="70"/>
      <c r="X313" s="70"/>
      <c r="Y313" s="71"/>
      <c r="Z313" s="71"/>
      <c r="AA313" s="71"/>
      <c r="AB313" s="71"/>
      <c r="AC313" s="71"/>
      <c r="AD313" s="71"/>
      <c r="AE313" s="71"/>
      <c r="AF313" s="80"/>
      <c r="AG313" s="80"/>
      <c r="AH313" s="71"/>
      <c r="AI313" s="71"/>
      <c r="AJ313" s="71"/>
      <c r="AK313" s="71"/>
    </row>
    <row r="314" spans="1:39" s="72" customFormat="1" ht="15.75" customHeight="1">
      <c r="A314" s="633" t="s">
        <v>207</v>
      </c>
      <c r="B314" s="599" t="s">
        <v>22</v>
      </c>
      <c r="C314" s="411">
        <v>38655</v>
      </c>
      <c r="D314" s="347" t="s">
        <v>208</v>
      </c>
      <c r="E314" s="293" t="s">
        <v>54</v>
      </c>
      <c r="F314" s="409" t="s">
        <v>54</v>
      </c>
      <c r="G314" s="358"/>
      <c r="H314" s="304">
        <v>66666.66</v>
      </c>
      <c r="I314" s="358"/>
      <c r="J314" s="293" t="s">
        <v>54</v>
      </c>
      <c r="K314" s="358"/>
      <c r="L314" s="409" t="s">
        <v>54</v>
      </c>
      <c r="M314" s="637"/>
      <c r="N314" s="637" t="s">
        <v>14</v>
      </c>
      <c r="O314" s="643" t="s">
        <v>207</v>
      </c>
      <c r="P314" s="420">
        <v>1906.0865000000001</v>
      </c>
      <c r="Q314" s="412">
        <v>0</v>
      </c>
      <c r="R314" s="421"/>
      <c r="S314" s="421"/>
      <c r="T314" s="73">
        <v>1906.0865000000001</v>
      </c>
      <c r="U314" s="113">
        <v>19201.046641659133</v>
      </c>
      <c r="V314" s="409" t="s">
        <v>54</v>
      </c>
      <c r="W314" s="110">
        <v>866.66658000000007</v>
      </c>
      <c r="X314" s="110">
        <v>866.66658000000007</v>
      </c>
      <c r="Y314" s="105">
        <v>8730.4041161548757</v>
      </c>
      <c r="Z314" s="73">
        <v>136.19998799999999</v>
      </c>
      <c r="AA314" s="105">
        <v>1372.0166016502496</v>
      </c>
      <c r="AB314" s="104"/>
      <c r="AC314" s="104"/>
      <c r="AD314" s="73">
        <v>412.983968</v>
      </c>
      <c r="AE314" s="117">
        <v>4160.212263097962</v>
      </c>
      <c r="AF314" s="628" t="s">
        <v>42</v>
      </c>
      <c r="AG314" s="629"/>
      <c r="AH314" s="290">
        <v>3812.1730000000002</v>
      </c>
      <c r="AI314" s="113">
        <v>38402.093283318267</v>
      </c>
      <c r="AJ314" s="117">
        <f t="shared" ref="AJ314:AJ319" si="81">AI314</f>
        <v>38402.093283318267</v>
      </c>
      <c r="AK314" s="606">
        <v>45960</v>
      </c>
      <c r="AL314" s="608">
        <f>AJ314+AJ315+AJ316</f>
        <v>131869.35243030608</v>
      </c>
      <c r="AM314" s="645">
        <f>AL314+AL317</f>
        <v>136425.91868361726</v>
      </c>
    </row>
    <row r="315" spans="1:39" s="72" customFormat="1" ht="15" customHeight="1">
      <c r="A315" s="634"/>
      <c r="B315" s="600"/>
      <c r="C315" s="60"/>
      <c r="D315" s="17" t="s">
        <v>209</v>
      </c>
      <c r="E315" s="188" t="s">
        <v>54</v>
      </c>
      <c r="F315" s="50" t="s">
        <v>54</v>
      </c>
      <c r="G315" s="178"/>
      <c r="H315" s="301">
        <v>77777.77</v>
      </c>
      <c r="I315" s="178"/>
      <c r="J315" s="188" t="s">
        <v>54</v>
      </c>
      <c r="K315" s="178"/>
      <c r="L315" s="399" t="s">
        <v>54</v>
      </c>
      <c r="M315" s="637"/>
      <c r="N315" s="637"/>
      <c r="O315" s="643"/>
      <c r="P315" s="39">
        <v>2043.8442500000001</v>
      </c>
      <c r="Q315" s="10">
        <v>0</v>
      </c>
      <c r="R315" s="111"/>
      <c r="S315" s="111"/>
      <c r="T315" s="11">
        <v>2043.8442500000001</v>
      </c>
      <c r="U315" s="9">
        <v>20588.755427698037</v>
      </c>
      <c r="V315" s="428" t="s">
        <v>54</v>
      </c>
      <c r="W315" s="39">
        <v>1011.1110100000002</v>
      </c>
      <c r="X315" s="39">
        <v>1011.1110100000002</v>
      </c>
      <c r="Y315" s="54">
        <v>10185.47146884735</v>
      </c>
      <c r="Z315" s="11">
        <v>141.319986</v>
      </c>
      <c r="AA315" s="54">
        <v>1423.5931279008696</v>
      </c>
      <c r="AB315" s="111"/>
      <c r="AC315" s="111"/>
      <c r="AD315" s="11">
        <v>413.09329600000001</v>
      </c>
      <c r="AE315" s="118">
        <v>4161.3135835402591</v>
      </c>
      <c r="AF315" s="628"/>
      <c r="AG315" s="629"/>
      <c r="AH315" s="291">
        <v>4087.6885000000002</v>
      </c>
      <c r="AI315" s="9">
        <v>41177.510855396074</v>
      </c>
      <c r="AJ315" s="118">
        <f t="shared" si="81"/>
        <v>41177.510855396074</v>
      </c>
      <c r="AK315" s="632"/>
      <c r="AL315" s="615"/>
      <c r="AM315" s="646"/>
    </row>
    <row r="316" spans="1:39" s="72" customFormat="1" ht="15.75" customHeight="1" thickBot="1">
      <c r="A316" s="634"/>
      <c r="B316" s="601"/>
      <c r="C316" s="413"/>
      <c r="D316" s="348" t="s">
        <v>210</v>
      </c>
      <c r="E316" s="189" t="s">
        <v>54</v>
      </c>
      <c r="F316" s="410" t="s">
        <v>54</v>
      </c>
      <c r="G316" s="179"/>
      <c r="H316" s="303">
        <v>99999.99</v>
      </c>
      <c r="I316" s="179"/>
      <c r="J316" s="189" t="s">
        <v>54</v>
      </c>
      <c r="K316" s="179"/>
      <c r="L316" s="410" t="s">
        <v>54</v>
      </c>
      <c r="M316" s="637"/>
      <c r="N316" s="637"/>
      <c r="O316" s="643"/>
      <c r="P316" s="63">
        <v>2595.3997500000005</v>
      </c>
      <c r="Q316" s="381">
        <v>0</v>
      </c>
      <c r="R316" s="112"/>
      <c r="S316" s="112"/>
      <c r="T316" s="45">
        <v>2595.3997500000005</v>
      </c>
      <c r="U316" s="114">
        <v>26144.874145795864</v>
      </c>
      <c r="V316" s="410" t="s">
        <v>54</v>
      </c>
      <c r="W316" s="63">
        <v>1299.9998700000001</v>
      </c>
      <c r="X316" s="63">
        <v>1299.9998700000001</v>
      </c>
      <c r="Y316" s="115">
        <v>13095.606174232304</v>
      </c>
      <c r="Z316" s="45">
        <v>181.31998200000001</v>
      </c>
      <c r="AA316" s="115">
        <v>1826.5348563387874</v>
      </c>
      <c r="AB316" s="112"/>
      <c r="AC316" s="112"/>
      <c r="AD316" s="45">
        <v>518.15995200000009</v>
      </c>
      <c r="AE316" s="119">
        <v>5219.7071886254253</v>
      </c>
      <c r="AF316" s="628"/>
      <c r="AG316" s="629"/>
      <c r="AH316" s="292">
        <v>5190.799500000001</v>
      </c>
      <c r="AI316" s="114">
        <v>52289.748291591728</v>
      </c>
      <c r="AJ316" s="119">
        <f t="shared" si="81"/>
        <v>52289.748291591728</v>
      </c>
      <c r="AK316" s="632"/>
      <c r="AL316" s="609"/>
      <c r="AM316" s="646"/>
    </row>
    <row r="317" spans="1:39" s="72" customFormat="1" ht="15.75" customHeight="1">
      <c r="A317" s="634"/>
      <c r="B317" s="596" t="s">
        <v>22</v>
      </c>
      <c r="C317" s="411">
        <v>38849</v>
      </c>
      <c r="D317" s="347" t="s">
        <v>211</v>
      </c>
      <c r="E317" s="293" t="s">
        <v>54</v>
      </c>
      <c r="F317" s="409" t="s">
        <v>54</v>
      </c>
      <c r="G317" s="177"/>
      <c r="H317" s="396">
        <v>300</v>
      </c>
      <c r="I317" s="177"/>
      <c r="J317" s="293" t="s">
        <v>54</v>
      </c>
      <c r="K317" s="177"/>
      <c r="L317" s="409" t="s">
        <v>54</v>
      </c>
      <c r="M317" s="637"/>
      <c r="N317" s="637"/>
      <c r="O317" s="643"/>
      <c r="P317" s="110">
        <v>137.32</v>
      </c>
      <c r="Q317" s="412">
        <v>0</v>
      </c>
      <c r="R317" s="104"/>
      <c r="S317" s="104"/>
      <c r="T317" s="73">
        <v>101.32</v>
      </c>
      <c r="U317" s="113">
        <v>960.66839540608578</v>
      </c>
      <c r="V317" s="409" t="s">
        <v>54</v>
      </c>
      <c r="W317" s="110">
        <v>3.9000000000000004</v>
      </c>
      <c r="X317" s="110">
        <v>3.9000000000000004</v>
      </c>
      <c r="Y317" s="105">
        <v>36.97795837034873</v>
      </c>
      <c r="Z317" s="73">
        <v>10.48</v>
      </c>
      <c r="AA317" s="105">
        <v>99.366411210578192</v>
      </c>
      <c r="AB317" s="104"/>
      <c r="AC317" s="104"/>
      <c r="AD317" s="73">
        <v>37.384000000000007</v>
      </c>
      <c r="AE317" s="117">
        <v>354.45743479926119</v>
      </c>
      <c r="AF317" s="628"/>
      <c r="AG317" s="629"/>
      <c r="AH317" s="290">
        <v>202.64</v>
      </c>
      <c r="AI317" s="113">
        <v>1921.3367908121716</v>
      </c>
      <c r="AJ317" s="117">
        <f t="shared" si="81"/>
        <v>1921.3367908121716</v>
      </c>
      <c r="AK317" s="632"/>
      <c r="AL317" s="608">
        <f>AJ317+AJ318+AJ319</f>
        <v>4556.5662533111818</v>
      </c>
      <c r="AM317" s="646"/>
    </row>
    <row r="318" spans="1:39" s="72" customFormat="1" ht="15" customHeight="1">
      <c r="A318" s="634"/>
      <c r="B318" s="597"/>
      <c r="C318" s="154"/>
      <c r="D318" s="17" t="s">
        <v>71</v>
      </c>
      <c r="E318" s="17" t="s">
        <v>71</v>
      </c>
      <c r="F318" s="17" t="s">
        <v>71</v>
      </c>
      <c r="G318" s="178"/>
      <c r="H318" s="302">
        <v>300</v>
      </c>
      <c r="I318" s="178"/>
      <c r="J318" s="302">
        <v>300</v>
      </c>
      <c r="K318" s="178"/>
      <c r="L318" s="302">
        <v>300</v>
      </c>
      <c r="M318" s="637"/>
      <c r="N318" s="637"/>
      <c r="O318" s="643"/>
      <c r="P318" s="39">
        <v>66.900000000000006</v>
      </c>
      <c r="Q318" s="255">
        <v>36</v>
      </c>
      <c r="R318" s="111"/>
      <c r="S318" s="111"/>
      <c r="T318" s="11">
        <v>66.900000000000006</v>
      </c>
      <c r="U318" s="9">
        <v>634.31420896829036</v>
      </c>
      <c r="V318" s="11">
        <v>3.9</v>
      </c>
      <c r="W318" s="39">
        <v>3.9000000000000004</v>
      </c>
      <c r="X318" s="39">
        <v>3.9000000000000004</v>
      </c>
      <c r="Y318" s="54">
        <v>36.97795837034873</v>
      </c>
      <c r="Z318" s="11">
        <v>1.86</v>
      </c>
      <c r="AA318" s="54">
        <v>17.635641684320138</v>
      </c>
      <c r="AB318" s="111"/>
      <c r="AC318" s="111"/>
      <c r="AD318" s="11">
        <v>25.200000000000003</v>
      </c>
      <c r="AE318" s="118">
        <v>238.9345002391764</v>
      </c>
      <c r="AF318" s="628"/>
      <c r="AG318" s="629"/>
      <c r="AH318" s="291">
        <v>133.80000000000001</v>
      </c>
      <c r="AI318" s="9">
        <v>1268.6284179365807</v>
      </c>
      <c r="AJ318" s="118">
        <f t="shared" si="81"/>
        <v>1268.6284179365807</v>
      </c>
      <c r="AK318" s="632"/>
      <c r="AL318" s="615"/>
      <c r="AM318" s="646"/>
    </row>
    <row r="319" spans="1:39" s="72" customFormat="1" ht="15.75" customHeight="1" thickBot="1">
      <c r="A319" s="635"/>
      <c r="B319" s="598"/>
      <c r="C319" s="124"/>
      <c r="D319" s="348" t="s">
        <v>114</v>
      </c>
      <c r="E319" s="189" t="s">
        <v>54</v>
      </c>
      <c r="F319" s="410" t="s">
        <v>54</v>
      </c>
      <c r="G319" s="179"/>
      <c r="H319" s="303">
        <v>666.66</v>
      </c>
      <c r="I319" s="179"/>
      <c r="J319" s="189" t="s">
        <v>54</v>
      </c>
      <c r="K319" s="179"/>
      <c r="L319" s="410" t="s">
        <v>54</v>
      </c>
      <c r="M319" s="638"/>
      <c r="N319" s="638"/>
      <c r="O319" s="644"/>
      <c r="P319" s="63">
        <v>72.066499999999991</v>
      </c>
      <c r="Q319" s="381">
        <v>0</v>
      </c>
      <c r="R319" s="112"/>
      <c r="S319" s="112"/>
      <c r="T319" s="45">
        <v>72.066499999999991</v>
      </c>
      <c r="U319" s="114">
        <v>683.30052228121474</v>
      </c>
      <c r="V319" s="410" t="s">
        <v>54</v>
      </c>
      <c r="W319" s="63">
        <v>8.6665799999999997</v>
      </c>
      <c r="X319" s="63">
        <v>8.6665799999999997</v>
      </c>
      <c r="Y319" s="115">
        <v>82.172419090588804</v>
      </c>
      <c r="Z319" s="45">
        <v>2.5199880000000001</v>
      </c>
      <c r="AA319" s="115">
        <v>23.893336245584216</v>
      </c>
      <c r="AB319" s="112"/>
      <c r="AC319" s="112"/>
      <c r="AD319" s="45">
        <v>25.359967999999999</v>
      </c>
      <c r="AE319" s="119">
        <v>240.4512412762503</v>
      </c>
      <c r="AF319" s="630"/>
      <c r="AG319" s="631"/>
      <c r="AH319" s="292">
        <v>144.13299999999998</v>
      </c>
      <c r="AI319" s="114">
        <v>1366.6010445624295</v>
      </c>
      <c r="AJ319" s="119">
        <f t="shared" si="81"/>
        <v>1366.6010445624295</v>
      </c>
      <c r="AK319" s="607"/>
      <c r="AL319" s="609"/>
      <c r="AM319" s="647"/>
    </row>
    <row r="320" spans="1:39" s="72" customFormat="1">
      <c r="A320" s="65"/>
      <c r="B320" s="65"/>
      <c r="C320" s="66"/>
      <c r="D320" s="67"/>
      <c r="E320" s="67"/>
      <c r="F320" s="67"/>
      <c r="G320" s="68"/>
      <c r="H320" s="68"/>
      <c r="I320" s="68"/>
      <c r="J320" s="68"/>
      <c r="K320" s="68"/>
      <c r="L320" s="68"/>
      <c r="M320" s="69"/>
      <c r="N320" s="69"/>
      <c r="O320" s="67"/>
      <c r="P320" s="70"/>
      <c r="Q320" s="71"/>
      <c r="R320" s="70"/>
      <c r="S320" s="70"/>
      <c r="T320" s="70"/>
      <c r="U320" s="70"/>
      <c r="V320" s="70"/>
      <c r="W320" s="70"/>
      <c r="X320" s="70"/>
      <c r="Y320" s="71"/>
      <c r="Z320" s="71"/>
      <c r="AA320" s="71"/>
      <c r="AB320" s="71"/>
      <c r="AC320" s="71"/>
      <c r="AD320" s="71"/>
      <c r="AE320" s="71"/>
      <c r="AF320" s="71"/>
      <c r="AG320" s="71"/>
      <c r="AH320" s="71"/>
      <c r="AI320" s="71"/>
      <c r="AJ320" s="71"/>
      <c r="AK320" s="71"/>
    </row>
    <row r="321" spans="1:40" s="235" customFormat="1">
      <c r="A321" s="228"/>
      <c r="B321" s="228"/>
      <c r="C321" s="229"/>
      <c r="D321" s="230"/>
      <c r="E321" s="230"/>
      <c r="F321" s="230"/>
      <c r="G321" s="231"/>
      <c r="H321" s="231"/>
      <c r="I321" s="231"/>
      <c r="J321" s="231"/>
      <c r="K321" s="231"/>
      <c r="L321" s="231"/>
      <c r="M321" s="232"/>
      <c r="N321" s="232"/>
      <c r="O321" s="230"/>
      <c r="P321" s="233"/>
      <c r="Q321" s="233"/>
      <c r="R321" s="233"/>
      <c r="S321" s="233"/>
      <c r="T321" s="233"/>
      <c r="U321" s="233"/>
      <c r="V321" s="233"/>
      <c r="W321" s="233"/>
      <c r="X321" s="233"/>
      <c r="Y321" s="233"/>
      <c r="Z321" s="233"/>
      <c r="AA321" s="234"/>
      <c r="AB321" s="234"/>
      <c r="AC321" s="234"/>
      <c r="AD321" s="234"/>
      <c r="AE321" s="234"/>
      <c r="AF321" s="234"/>
      <c r="AG321" s="234"/>
      <c r="AH321" s="234"/>
      <c r="AI321" s="234"/>
      <c r="AJ321" s="234"/>
      <c r="AK321" s="234"/>
    </row>
    <row r="322" spans="1:40" s="72" customFormat="1" ht="13.5" thickBot="1">
      <c r="A322" s="91"/>
      <c r="B322" s="91"/>
      <c r="C322" s="92"/>
      <c r="D322" s="93"/>
      <c r="E322" s="93"/>
      <c r="F322" s="93"/>
      <c r="G322" s="94"/>
      <c r="H322" s="94"/>
      <c r="I322" s="94"/>
      <c r="J322" s="94"/>
      <c r="K322" s="94"/>
      <c r="L322" s="94"/>
      <c r="M322" s="95"/>
      <c r="N322" s="95"/>
      <c r="O322" s="93"/>
      <c r="P322" s="96"/>
      <c r="Q322" s="80"/>
      <c r="R322" s="96"/>
      <c r="S322" s="96"/>
      <c r="T322" s="96"/>
      <c r="U322" s="96"/>
      <c r="V322" s="96"/>
      <c r="W322" s="96"/>
      <c r="X322" s="96"/>
      <c r="Y322" s="80"/>
      <c r="Z322" s="80"/>
      <c r="AA322" s="80"/>
      <c r="AB322" s="80"/>
      <c r="AC322" s="80"/>
      <c r="AD322" s="80"/>
      <c r="AE322" s="80"/>
      <c r="AF322" s="80"/>
      <c r="AG322" s="80"/>
      <c r="AH322" s="80"/>
      <c r="AI322" s="80"/>
      <c r="AJ322" s="80"/>
      <c r="AK322" s="71"/>
    </row>
    <row r="323" spans="1:40" s="72" customFormat="1" ht="15.75" customHeight="1">
      <c r="A323" s="633" t="s">
        <v>213</v>
      </c>
      <c r="B323" s="599" t="s">
        <v>338</v>
      </c>
      <c r="C323" s="639">
        <v>25455</v>
      </c>
      <c r="D323" s="347" t="s">
        <v>113</v>
      </c>
      <c r="E323" s="347" t="s">
        <v>115</v>
      </c>
      <c r="F323" s="424" t="s">
        <v>22</v>
      </c>
      <c r="G323" s="107">
        <v>109000</v>
      </c>
      <c r="H323" s="106">
        <f>G323/340.75</f>
        <v>319.88261188554657</v>
      </c>
      <c r="I323" s="107">
        <v>109000</v>
      </c>
      <c r="J323" s="106">
        <f>I323/340.75</f>
        <v>319.88261188554657</v>
      </c>
      <c r="K323" s="424" t="s">
        <v>22</v>
      </c>
      <c r="L323" s="424" t="s">
        <v>22</v>
      </c>
      <c r="M323" s="636"/>
      <c r="N323" s="636" t="s">
        <v>214</v>
      </c>
      <c r="O323" s="642" t="s">
        <v>213</v>
      </c>
      <c r="P323" s="110">
        <v>19.800440205429201</v>
      </c>
      <c r="Q323" s="10">
        <v>0</v>
      </c>
      <c r="R323" s="73">
        <v>19.800440205429201</v>
      </c>
      <c r="S323" s="113">
        <v>181227.28541682591</v>
      </c>
      <c r="T323" s="73">
        <v>19.800440205429201</v>
      </c>
      <c r="U323" s="113">
        <v>181227.28541682591</v>
      </c>
      <c r="V323" s="10" t="s">
        <v>22</v>
      </c>
      <c r="W323" s="110">
        <v>4.1584739545121066</v>
      </c>
      <c r="X323" s="110">
        <v>4.1584739545121066</v>
      </c>
      <c r="Y323" s="105">
        <v>38061.221792743781</v>
      </c>
      <c r="Z323" s="73">
        <v>1.1870873074101247</v>
      </c>
      <c r="AA323" s="105">
        <v>10865.041789107168</v>
      </c>
      <c r="AB323" s="104"/>
      <c r="AC323" s="104"/>
      <c r="AD323" s="73">
        <v>4.6925898752751287</v>
      </c>
      <c r="AE323" s="117">
        <v>42949.81908722462</v>
      </c>
      <c r="AF323" s="626" t="s">
        <v>42</v>
      </c>
      <c r="AG323" s="627"/>
      <c r="AH323" s="290">
        <v>59.401320616287599</v>
      </c>
      <c r="AI323" s="113">
        <v>543681.85625047667</v>
      </c>
      <c r="AJ323" s="117">
        <f t="shared" ref="AJ323:AJ334" si="82">AI323</f>
        <v>543681.85625047667</v>
      </c>
      <c r="AK323" s="606">
        <v>45962</v>
      </c>
      <c r="AL323" s="658">
        <f>AJ323+AJ324+AJ325</f>
        <v>1472003.7585530996</v>
      </c>
      <c r="AM323" s="678">
        <f>AL323+AL326</f>
        <v>2111866.3965580147</v>
      </c>
    </row>
    <row r="324" spans="1:40" s="72" customFormat="1" ht="15" customHeight="1">
      <c r="A324" s="634"/>
      <c r="B324" s="600"/>
      <c r="C324" s="640"/>
      <c r="D324" s="17" t="s">
        <v>71</v>
      </c>
      <c r="E324" s="17" t="s">
        <v>71</v>
      </c>
      <c r="F324" s="10" t="s">
        <v>22</v>
      </c>
      <c r="G324" s="108">
        <v>109000</v>
      </c>
      <c r="H324" s="57">
        <f t="shared" ref="H324:H325" si="83">G324/340.75</f>
        <v>319.88261188554657</v>
      </c>
      <c r="I324" s="10">
        <v>0</v>
      </c>
      <c r="J324" s="10">
        <v>0</v>
      </c>
      <c r="K324" s="10" t="s">
        <v>22</v>
      </c>
      <c r="L324" s="10" t="s">
        <v>22</v>
      </c>
      <c r="M324" s="637"/>
      <c r="N324" s="637"/>
      <c r="O324" s="643"/>
      <c r="P324" s="39">
        <v>17.863536316947908</v>
      </c>
      <c r="Q324" s="10">
        <v>0</v>
      </c>
      <c r="R324" s="11">
        <v>17.863536316947908</v>
      </c>
      <c r="S324" s="9">
        <v>163499.40511815934</v>
      </c>
      <c r="T324" s="11">
        <v>17.863536316947908</v>
      </c>
      <c r="U324" s="9">
        <v>163499.40511815934</v>
      </c>
      <c r="V324" s="10" t="s">
        <v>22</v>
      </c>
      <c r="W324" s="39">
        <v>4.1584739545121066</v>
      </c>
      <c r="X324" s="39">
        <v>4.1584739545121066</v>
      </c>
      <c r="Y324" s="54">
        <v>38061.221792743781</v>
      </c>
      <c r="Z324" s="11">
        <v>1.099046221570066</v>
      </c>
      <c r="AA324" s="54">
        <v>10059.229048258678</v>
      </c>
      <c r="AB324" s="111"/>
      <c r="AC324" s="111"/>
      <c r="AD324" s="11">
        <v>4.0410858400586944</v>
      </c>
      <c r="AE324" s="118">
        <v>36986.804804945692</v>
      </c>
      <c r="AF324" s="628"/>
      <c r="AG324" s="629"/>
      <c r="AH324" s="291">
        <v>53.59060895084373</v>
      </c>
      <c r="AI324" s="9">
        <v>490498.21535447793</v>
      </c>
      <c r="AJ324" s="118">
        <f t="shared" si="82"/>
        <v>490498.21535447793</v>
      </c>
      <c r="AK324" s="632"/>
      <c r="AL324" s="659"/>
      <c r="AM324" s="679"/>
    </row>
    <row r="325" spans="1:40" s="72" customFormat="1" ht="15.75" customHeight="1" thickBot="1">
      <c r="A325" s="634"/>
      <c r="B325" s="601"/>
      <c r="C325" s="641"/>
      <c r="D325" s="348" t="s">
        <v>114</v>
      </c>
      <c r="E325" s="372" t="s">
        <v>54</v>
      </c>
      <c r="F325" s="423" t="s">
        <v>22</v>
      </c>
      <c r="G325" s="199">
        <v>166666</v>
      </c>
      <c r="H325" s="98">
        <f t="shared" si="83"/>
        <v>489.11518708730739</v>
      </c>
      <c r="I325" s="381">
        <v>0</v>
      </c>
      <c r="J325" s="381">
        <v>0</v>
      </c>
      <c r="K325" s="423" t="s">
        <v>22</v>
      </c>
      <c r="L325" s="423" t="s">
        <v>22</v>
      </c>
      <c r="M325" s="637"/>
      <c r="N325" s="637"/>
      <c r="O325" s="643"/>
      <c r="P325" s="63">
        <v>15.945173881144536</v>
      </c>
      <c r="Q325" s="381">
        <v>0</v>
      </c>
      <c r="R325" s="45">
        <v>15.945173881144536</v>
      </c>
      <c r="S325" s="114">
        <v>145941.22898271479</v>
      </c>
      <c r="T325" s="45">
        <v>15.945173881144536</v>
      </c>
      <c r="U325" s="114">
        <v>145941.22898271479</v>
      </c>
      <c r="V325" s="381" t="s">
        <v>22</v>
      </c>
      <c r="W325" s="63">
        <v>6.358497432134997</v>
      </c>
      <c r="X325" s="63">
        <v>6.358497432134997</v>
      </c>
      <c r="Y325" s="115">
        <v>58197.354048710338</v>
      </c>
      <c r="Z325" s="45">
        <v>1.1181188554658841</v>
      </c>
      <c r="AA325" s="115">
        <v>10233.794948351131</v>
      </c>
      <c r="AB325" s="112"/>
      <c r="AC325" s="112"/>
      <c r="AD325" s="45">
        <v>2.8760029347028611</v>
      </c>
      <c r="AE325" s="119">
        <v>26323.162480201318</v>
      </c>
      <c r="AF325" s="628"/>
      <c r="AG325" s="629"/>
      <c r="AH325" s="292">
        <v>47.835521643433609</v>
      </c>
      <c r="AI325" s="114">
        <v>437823.68694814504</v>
      </c>
      <c r="AJ325" s="119">
        <f t="shared" si="82"/>
        <v>437823.68694814504</v>
      </c>
      <c r="AK325" s="607"/>
      <c r="AL325" s="660"/>
      <c r="AM325" s="679"/>
    </row>
    <row r="326" spans="1:40" s="72" customFormat="1" ht="15.75" customHeight="1">
      <c r="A326" s="634"/>
      <c r="B326" s="596" t="s">
        <v>338</v>
      </c>
      <c r="C326" s="640">
        <v>29773</v>
      </c>
      <c r="D326" s="347" t="s">
        <v>113</v>
      </c>
      <c r="E326" s="347" t="s">
        <v>115</v>
      </c>
      <c r="F326" s="424" t="s">
        <v>22</v>
      </c>
      <c r="G326" s="107">
        <v>450000</v>
      </c>
      <c r="H326" s="106">
        <f>G326/340.75</f>
        <v>1320.6162876008805</v>
      </c>
      <c r="I326" s="107">
        <v>450000</v>
      </c>
      <c r="J326" s="106">
        <f>I326/340.75</f>
        <v>1320.6162876008805</v>
      </c>
      <c r="K326" s="424" t="s">
        <v>22</v>
      </c>
      <c r="L326" s="424" t="s">
        <v>22</v>
      </c>
      <c r="M326" s="637"/>
      <c r="N326" s="637"/>
      <c r="O326" s="643"/>
      <c r="P326" s="110">
        <v>42.289068231841526</v>
      </c>
      <c r="Q326" s="73">
        <v>28.78</v>
      </c>
      <c r="R326" s="73">
        <v>13.51</v>
      </c>
      <c r="S326" s="113">
        <v>27298</v>
      </c>
      <c r="T326" s="73">
        <v>13.51</v>
      </c>
      <c r="U326" s="113">
        <v>27298</v>
      </c>
      <c r="V326" s="425" t="s">
        <v>22</v>
      </c>
      <c r="W326" s="110">
        <v>17.168011738811447</v>
      </c>
      <c r="X326" s="110">
        <v>2.76</v>
      </c>
      <c r="Y326" s="105">
        <v>5577</v>
      </c>
      <c r="Z326" s="73">
        <v>1.46</v>
      </c>
      <c r="AA326" s="105">
        <v>2950</v>
      </c>
      <c r="AB326" s="104"/>
      <c r="AC326" s="104"/>
      <c r="AD326" s="73">
        <v>3.12</v>
      </c>
      <c r="AE326" s="117">
        <v>6304</v>
      </c>
      <c r="AF326" s="628"/>
      <c r="AG326" s="629"/>
      <c r="AH326" s="290">
        <v>55.79</v>
      </c>
      <c r="AI326" s="113">
        <v>60172</v>
      </c>
      <c r="AJ326" s="117">
        <f t="shared" si="82"/>
        <v>60172</v>
      </c>
      <c r="AK326" s="606">
        <v>45974</v>
      </c>
      <c r="AL326" s="658">
        <f>AJ326+AJ327+AJ328</f>
        <v>639862.63800491486</v>
      </c>
      <c r="AM326" s="679"/>
    </row>
    <row r="327" spans="1:40" s="72" customFormat="1" ht="15" customHeight="1">
      <c r="A327" s="634"/>
      <c r="B327" s="597"/>
      <c r="C327" s="640"/>
      <c r="D327" s="17" t="s">
        <v>71</v>
      </c>
      <c r="E327" s="17" t="s">
        <v>71</v>
      </c>
      <c r="F327" s="10" t="s">
        <v>22</v>
      </c>
      <c r="G327" s="108">
        <v>450000</v>
      </c>
      <c r="H327" s="57">
        <f t="shared" ref="H327:H328" si="84">G327/340.75</f>
        <v>1320.6162876008805</v>
      </c>
      <c r="I327" s="108">
        <v>450000</v>
      </c>
      <c r="J327" s="57">
        <f t="shared" ref="J327" si="85">I327/340.75</f>
        <v>1320.6162876008805</v>
      </c>
      <c r="K327" s="10" t="s">
        <v>22</v>
      </c>
      <c r="L327" s="10" t="s">
        <v>22</v>
      </c>
      <c r="M327" s="637"/>
      <c r="N327" s="637"/>
      <c r="O327" s="643"/>
      <c r="P327" s="39">
        <v>42.471019809244311</v>
      </c>
      <c r="Q327" s="10">
        <v>0</v>
      </c>
      <c r="R327" s="11">
        <v>42.471019809244311</v>
      </c>
      <c r="S327" s="9">
        <v>85814.662222898784</v>
      </c>
      <c r="T327" s="11">
        <v>42.471019809244311</v>
      </c>
      <c r="U327" s="9">
        <v>85814.662222898784</v>
      </c>
      <c r="V327" s="10" t="s">
        <v>22</v>
      </c>
      <c r="W327" s="39">
        <v>17.168011738811447</v>
      </c>
      <c r="X327" s="39">
        <v>17.168011738811447</v>
      </c>
      <c r="Y327" s="54">
        <v>34688.762714480334</v>
      </c>
      <c r="Z327" s="11">
        <v>2.7234042553191489</v>
      </c>
      <c r="AA327" s="54">
        <v>5502.7644100919115</v>
      </c>
      <c r="AB327" s="111"/>
      <c r="AC327" s="111"/>
      <c r="AD327" s="11">
        <v>7.4834922964049886</v>
      </c>
      <c r="AE327" s="118">
        <v>15120.742721696559</v>
      </c>
      <c r="AF327" s="628"/>
      <c r="AG327" s="629"/>
      <c r="AH327" s="291">
        <v>127.41305942773295</v>
      </c>
      <c r="AI327" s="9">
        <v>257443.98666869706</v>
      </c>
      <c r="AJ327" s="118">
        <f t="shared" si="82"/>
        <v>257443.98666869706</v>
      </c>
      <c r="AK327" s="632"/>
      <c r="AL327" s="659"/>
      <c r="AM327" s="679"/>
      <c r="AN327" s="72" t="s">
        <v>117</v>
      </c>
    </row>
    <row r="328" spans="1:40" s="72" customFormat="1" ht="15.75" customHeight="1" thickBot="1">
      <c r="A328" s="635"/>
      <c r="B328" s="598"/>
      <c r="C328" s="641"/>
      <c r="D328" s="348" t="s">
        <v>114</v>
      </c>
      <c r="E328" s="372" t="s">
        <v>54</v>
      </c>
      <c r="F328" s="423" t="s">
        <v>22</v>
      </c>
      <c r="G328" s="109">
        <v>718036</v>
      </c>
      <c r="H328" s="98">
        <f t="shared" si="84"/>
        <v>2107.2223037417461</v>
      </c>
      <c r="I328" s="381">
        <v>0</v>
      </c>
      <c r="J328" s="381">
        <v>0</v>
      </c>
      <c r="K328" s="423" t="s">
        <v>22</v>
      </c>
      <c r="L328" s="423" t="s">
        <v>22</v>
      </c>
      <c r="M328" s="638"/>
      <c r="N328" s="637"/>
      <c r="O328" s="644"/>
      <c r="P328" s="63">
        <v>53.161637564196631</v>
      </c>
      <c r="Q328" s="381">
        <v>0</v>
      </c>
      <c r="R328" s="45">
        <v>53.161637564196631</v>
      </c>
      <c r="S328" s="114">
        <v>107415.5504454059</v>
      </c>
      <c r="T328" s="45">
        <v>53.161637564196631</v>
      </c>
      <c r="U328" s="114">
        <v>107415.5504454059</v>
      </c>
      <c r="V328" s="10" t="s">
        <v>22</v>
      </c>
      <c r="W328" s="63">
        <v>27.393889948642702</v>
      </c>
      <c r="X328" s="63">
        <v>27.393889948642702</v>
      </c>
      <c r="Y328" s="115">
        <v>55350.62316545457</v>
      </c>
      <c r="Z328" s="45">
        <v>3.5452795304475417</v>
      </c>
      <c r="AA328" s="115">
        <v>7163.4014619280106</v>
      </c>
      <c r="AB328" s="112"/>
      <c r="AC328" s="112"/>
      <c r="AD328" s="45">
        <v>7.7303242846661782</v>
      </c>
      <c r="AE328" s="119">
        <v>15619.478183985349</v>
      </c>
      <c r="AF328" s="628"/>
      <c r="AG328" s="629"/>
      <c r="AH328" s="292">
        <v>159.48491269258989</v>
      </c>
      <c r="AI328" s="114">
        <v>322246.65133621782</v>
      </c>
      <c r="AJ328" s="119">
        <f t="shared" si="82"/>
        <v>322246.65133621782</v>
      </c>
      <c r="AK328" s="607"/>
      <c r="AL328" s="660"/>
      <c r="AM328" s="680"/>
    </row>
    <row r="329" spans="1:40" s="72" customFormat="1" ht="15.75" customHeight="1">
      <c r="A329" s="633" t="s">
        <v>212</v>
      </c>
      <c r="B329" s="599" t="s">
        <v>22</v>
      </c>
      <c r="C329" s="427">
        <v>38849</v>
      </c>
      <c r="D329" s="347" t="s">
        <v>367</v>
      </c>
      <c r="E329" s="373" t="s">
        <v>54</v>
      </c>
      <c r="F329" s="424"/>
      <c r="G329" s="177"/>
      <c r="H329" s="106"/>
      <c r="I329" s="177"/>
      <c r="J329" s="10"/>
      <c r="K329" s="177"/>
      <c r="L329" s="10"/>
      <c r="M329" s="636"/>
      <c r="N329" s="637"/>
      <c r="O329" s="642" t="s">
        <v>212</v>
      </c>
      <c r="P329" s="110">
        <v>97.78</v>
      </c>
      <c r="Q329" s="10">
        <v>0</v>
      </c>
      <c r="R329" s="73">
        <v>97.78</v>
      </c>
      <c r="S329" s="113">
        <v>932.51807315546193</v>
      </c>
      <c r="T329" s="73">
        <v>97.78</v>
      </c>
      <c r="U329" s="113">
        <v>932.51807315546193</v>
      </c>
      <c r="V329" s="426" t="s">
        <v>54</v>
      </c>
      <c r="W329" s="110">
        <v>0</v>
      </c>
      <c r="X329" s="110">
        <v>0</v>
      </c>
      <c r="Y329" s="105"/>
      <c r="Z329" s="73">
        <v>5.5600000000000005</v>
      </c>
      <c r="AA329" s="105">
        <v>53.02516349707885</v>
      </c>
      <c r="AB329" s="104"/>
      <c r="AC329" s="104"/>
      <c r="AD329" s="73">
        <v>38.119999999999997</v>
      </c>
      <c r="AE329" s="117">
        <v>363.54662455191493</v>
      </c>
      <c r="AF329" s="628"/>
      <c r="AG329" s="629"/>
      <c r="AH329" s="290">
        <v>293.34000000000003</v>
      </c>
      <c r="AI329" s="113">
        <v>2797.5542194663831</v>
      </c>
      <c r="AJ329" s="117">
        <f t="shared" si="82"/>
        <v>2797.5542194663831</v>
      </c>
      <c r="AK329" s="606">
        <v>45962</v>
      </c>
      <c r="AL329" s="608">
        <f>AJ329+AJ330+AJ331</f>
        <v>4927.7781731121122</v>
      </c>
      <c r="AM329" s="645">
        <f>AL329+AL332</f>
        <v>8118.5650023238541</v>
      </c>
    </row>
    <row r="330" spans="1:40" s="72" customFormat="1" ht="15" customHeight="1">
      <c r="A330" s="634"/>
      <c r="B330" s="600"/>
      <c r="C330" s="60"/>
      <c r="D330" s="17" t="s">
        <v>366</v>
      </c>
      <c r="E330" s="17" t="s">
        <v>73</v>
      </c>
      <c r="F330" s="50" t="s">
        <v>54</v>
      </c>
      <c r="G330" s="178"/>
      <c r="H330" s="57"/>
      <c r="I330" s="178"/>
      <c r="J330" s="188" t="s">
        <v>54</v>
      </c>
      <c r="K330" s="178"/>
      <c r="L330" s="399" t="s">
        <v>54</v>
      </c>
      <c r="M330" s="637"/>
      <c r="N330" s="637"/>
      <c r="O330" s="643"/>
      <c r="P330" s="39">
        <v>50.5</v>
      </c>
      <c r="Q330" s="10">
        <v>0</v>
      </c>
      <c r="R330" s="11">
        <v>50.5</v>
      </c>
      <c r="S330" s="9">
        <v>481.61344543210066</v>
      </c>
      <c r="T330" s="11">
        <v>50.5</v>
      </c>
      <c r="U330" s="9">
        <v>481.61344543210066</v>
      </c>
      <c r="V330" s="428" t="s">
        <v>54</v>
      </c>
      <c r="W330" s="39">
        <v>0</v>
      </c>
      <c r="X330" s="39">
        <v>0</v>
      </c>
      <c r="Y330" s="54"/>
      <c r="Z330" s="11">
        <v>3.3000000000000003</v>
      </c>
      <c r="AA330" s="54">
        <v>31.471769701503632</v>
      </c>
      <c r="AB330" s="111"/>
      <c r="AC330" s="111"/>
      <c r="AD330" s="11">
        <v>19.408000000000001</v>
      </c>
      <c r="AE330" s="118">
        <v>185.09215344447946</v>
      </c>
      <c r="AF330" s="628"/>
      <c r="AG330" s="629"/>
      <c r="AH330" s="291">
        <v>151.5</v>
      </c>
      <c r="AI330" s="9">
        <v>1444.8403362963018</v>
      </c>
      <c r="AJ330" s="118">
        <f t="shared" si="82"/>
        <v>1444.8403362963018</v>
      </c>
      <c r="AK330" s="632"/>
      <c r="AL330" s="615"/>
      <c r="AM330" s="646"/>
    </row>
    <row r="331" spans="1:40" s="72" customFormat="1" ht="15.75" customHeight="1" thickBot="1">
      <c r="A331" s="634"/>
      <c r="B331" s="601"/>
      <c r="C331" s="413"/>
      <c r="D331" s="348" t="s">
        <v>363</v>
      </c>
      <c r="E331" s="372" t="s">
        <v>54</v>
      </c>
      <c r="F331" s="422" t="s">
        <v>54</v>
      </c>
      <c r="G331" s="179"/>
      <c r="H331" s="200">
        <v>22.22</v>
      </c>
      <c r="I331" s="179"/>
      <c r="J331" s="189" t="s">
        <v>54</v>
      </c>
      <c r="K331" s="179"/>
      <c r="L331" s="422" t="s">
        <v>54</v>
      </c>
      <c r="M331" s="637"/>
      <c r="N331" s="637"/>
      <c r="O331" s="643"/>
      <c r="P331" s="63">
        <v>23.955499999999997</v>
      </c>
      <c r="Q331" s="381">
        <v>0</v>
      </c>
      <c r="R331" s="45">
        <v>23.955499999999997</v>
      </c>
      <c r="S331" s="114">
        <v>228.46120578314228</v>
      </c>
      <c r="T331" s="45">
        <v>23.955499999999997</v>
      </c>
      <c r="U331" s="114">
        <v>228.46120578314228</v>
      </c>
      <c r="V331" s="422" t="s">
        <v>54</v>
      </c>
      <c r="W331" s="63">
        <v>0.28886000000000001</v>
      </c>
      <c r="X331" s="63">
        <v>0.28886000000000001</v>
      </c>
      <c r="Y331" s="115">
        <v>3</v>
      </c>
      <c r="Z331" s="45">
        <v>1.3599960000000002</v>
      </c>
      <c r="AA331" s="115">
        <v>12.970145729383672</v>
      </c>
      <c r="AB331" s="112"/>
      <c r="AC331" s="112"/>
      <c r="AD331" s="45">
        <v>9.4666559999999986</v>
      </c>
      <c r="AE331" s="119">
        <v>90.282550750108413</v>
      </c>
      <c r="AF331" s="628"/>
      <c r="AG331" s="629"/>
      <c r="AH331" s="292">
        <v>71.866499999999988</v>
      </c>
      <c r="AI331" s="114">
        <v>685.38361734942703</v>
      </c>
      <c r="AJ331" s="119">
        <f t="shared" si="82"/>
        <v>685.38361734942703</v>
      </c>
      <c r="AK331" s="632"/>
      <c r="AL331" s="609"/>
      <c r="AM331" s="646"/>
    </row>
    <row r="332" spans="1:40" s="72" customFormat="1" ht="15.75" customHeight="1">
      <c r="A332" s="634"/>
      <c r="B332" s="596" t="s">
        <v>22</v>
      </c>
      <c r="C332" s="427">
        <v>38849</v>
      </c>
      <c r="D332" s="347" t="s">
        <v>365</v>
      </c>
      <c r="E332" s="373" t="s">
        <v>54</v>
      </c>
      <c r="F332" s="424"/>
      <c r="G332" s="177"/>
      <c r="H332" s="106"/>
      <c r="I332" s="177"/>
      <c r="J332" s="10"/>
      <c r="K332" s="177"/>
      <c r="L332" s="10"/>
      <c r="M332" s="637"/>
      <c r="N332" s="637"/>
      <c r="O332" s="643"/>
      <c r="P332" s="110">
        <v>82.47999999999999</v>
      </c>
      <c r="Q332" s="73">
        <v>32</v>
      </c>
      <c r="R332" s="73">
        <v>50.47999999999999</v>
      </c>
      <c r="S332" s="113">
        <v>481.42270743391009</v>
      </c>
      <c r="T332" s="73">
        <v>50.47999999999999</v>
      </c>
      <c r="U332" s="113">
        <v>481.42270743391009</v>
      </c>
      <c r="V332" s="113"/>
      <c r="W332" s="110">
        <v>0</v>
      </c>
      <c r="X332" s="110">
        <v>0</v>
      </c>
      <c r="Y332" s="105"/>
      <c r="Z332" s="73">
        <v>3.74</v>
      </c>
      <c r="AA332" s="105">
        <v>35.668005661704065</v>
      </c>
      <c r="AB332" s="104"/>
      <c r="AC332" s="104"/>
      <c r="AD332" s="73">
        <v>20.6</v>
      </c>
      <c r="AE332" s="117">
        <v>196.46013813665897</v>
      </c>
      <c r="AF332" s="628"/>
      <c r="AG332" s="629"/>
      <c r="AH332" s="290">
        <v>151.43999999999997</v>
      </c>
      <c r="AI332" s="113">
        <v>1444.2681223017291</v>
      </c>
      <c r="AJ332" s="117">
        <f t="shared" si="82"/>
        <v>1444.2681223017291</v>
      </c>
      <c r="AK332" s="632"/>
      <c r="AL332" s="608">
        <f>AJ332+AJ333+AJ334</f>
        <v>3190.7868292117419</v>
      </c>
      <c r="AM332" s="646"/>
    </row>
    <row r="333" spans="1:40" s="72" customFormat="1" ht="15" customHeight="1">
      <c r="A333" s="634"/>
      <c r="B333" s="597"/>
      <c r="C333" s="154"/>
      <c r="D333" s="17" t="s">
        <v>364</v>
      </c>
      <c r="E333" s="17" t="s">
        <v>73</v>
      </c>
      <c r="F333" s="50" t="s">
        <v>54</v>
      </c>
      <c r="G333" s="178"/>
      <c r="H333" s="57"/>
      <c r="I333" s="178"/>
      <c r="J333" s="188" t="s">
        <v>54</v>
      </c>
      <c r="K333" s="178"/>
      <c r="L333" s="428" t="s">
        <v>54</v>
      </c>
      <c r="M333" s="637"/>
      <c r="N333" s="637"/>
      <c r="O333" s="643"/>
      <c r="P333" s="39">
        <v>35.699999999999996</v>
      </c>
      <c r="Q333" s="10">
        <v>0</v>
      </c>
      <c r="R333" s="11">
        <v>35.699999999999996</v>
      </c>
      <c r="S333" s="9">
        <v>340.46732677081195</v>
      </c>
      <c r="T333" s="11">
        <v>35.699999999999996</v>
      </c>
      <c r="U333" s="9">
        <v>340.46732677081195</v>
      </c>
      <c r="V333" s="428" t="s">
        <v>54</v>
      </c>
      <c r="W333" s="39">
        <v>0</v>
      </c>
      <c r="X333" s="39">
        <v>0</v>
      </c>
      <c r="Y333" s="54"/>
      <c r="Z333" s="11">
        <v>3.3000000000000003</v>
      </c>
      <c r="AA333" s="54">
        <v>31.471769701503632</v>
      </c>
      <c r="AB333" s="111"/>
      <c r="AC333" s="111"/>
      <c r="AD333" s="11">
        <v>13.488</v>
      </c>
      <c r="AE333" s="118">
        <v>128.63370597996391</v>
      </c>
      <c r="AF333" s="628"/>
      <c r="AG333" s="629"/>
      <c r="AH333" s="291">
        <v>107.1</v>
      </c>
      <c r="AI333" s="9">
        <v>1021.4019803124372</v>
      </c>
      <c r="AJ333" s="118">
        <f t="shared" si="82"/>
        <v>1021.4019803124372</v>
      </c>
      <c r="AK333" s="632"/>
      <c r="AL333" s="615"/>
      <c r="AM333" s="646"/>
    </row>
    <row r="334" spans="1:40" s="72" customFormat="1" ht="15.75" customHeight="1" thickBot="1">
      <c r="A334" s="635"/>
      <c r="B334" s="598"/>
      <c r="C334" s="124"/>
      <c r="D334" s="348" t="s">
        <v>363</v>
      </c>
      <c r="E334" s="372" t="s">
        <v>54</v>
      </c>
      <c r="F334" s="422" t="s">
        <v>54</v>
      </c>
      <c r="G334" s="179"/>
      <c r="H334" s="200">
        <v>77.77</v>
      </c>
      <c r="I334" s="179"/>
      <c r="J334" s="189" t="s">
        <v>54</v>
      </c>
      <c r="K334" s="179"/>
      <c r="L334" s="422" t="s">
        <v>54</v>
      </c>
      <c r="M334" s="638"/>
      <c r="N334" s="638"/>
      <c r="O334" s="644"/>
      <c r="P334" s="63">
        <v>25.344249999999999</v>
      </c>
      <c r="Q334" s="381">
        <v>0</v>
      </c>
      <c r="R334" s="45">
        <v>25.344249999999999</v>
      </c>
      <c r="S334" s="114">
        <v>241.70557553252513</v>
      </c>
      <c r="T334" s="45">
        <v>25.344249999999999</v>
      </c>
      <c r="U334" s="114">
        <v>241.70557553252513</v>
      </c>
      <c r="V334" s="422" t="s">
        <v>54</v>
      </c>
      <c r="W334" s="63">
        <v>1.01</v>
      </c>
      <c r="X334" s="63">
        <v>1.01</v>
      </c>
      <c r="Y334" s="115">
        <v>10</v>
      </c>
      <c r="Z334" s="45">
        <v>1.4599860000000002</v>
      </c>
      <c r="AA334" s="115">
        <v>13.923740351339237</v>
      </c>
      <c r="AB334" s="112"/>
      <c r="AC334" s="112"/>
      <c r="AD334" s="45">
        <v>9.7332960000000011</v>
      </c>
      <c r="AE334" s="119">
        <v>92.825469741989764</v>
      </c>
      <c r="AF334" s="630"/>
      <c r="AG334" s="631"/>
      <c r="AH334" s="292">
        <v>76.032749999999993</v>
      </c>
      <c r="AI334" s="114">
        <v>725.11672659757551</v>
      </c>
      <c r="AJ334" s="119">
        <f t="shared" si="82"/>
        <v>725.11672659757551</v>
      </c>
      <c r="AK334" s="607"/>
      <c r="AL334" s="609"/>
      <c r="AM334" s="647"/>
    </row>
    <row r="335" spans="1:40" s="72" customFormat="1">
      <c r="A335" s="65"/>
      <c r="B335" s="65"/>
      <c r="C335" s="66"/>
      <c r="D335" s="67"/>
      <c r="E335" s="67"/>
      <c r="F335" s="67"/>
      <c r="G335" s="68"/>
      <c r="H335" s="68"/>
      <c r="I335" s="68"/>
      <c r="J335" s="68"/>
      <c r="K335" s="68"/>
      <c r="L335" s="68"/>
      <c r="M335" s="69"/>
      <c r="N335" s="69"/>
      <c r="O335" s="67"/>
      <c r="P335" s="70"/>
      <c r="Q335" s="71"/>
      <c r="R335" s="70"/>
      <c r="S335" s="70"/>
      <c r="T335" s="70"/>
      <c r="U335" s="70"/>
      <c r="V335" s="70"/>
      <c r="W335" s="70"/>
      <c r="X335" s="70"/>
      <c r="Y335" s="71"/>
      <c r="Z335" s="71"/>
      <c r="AA335" s="71"/>
      <c r="AB335" s="71"/>
      <c r="AC335" s="71"/>
      <c r="AD335" s="71"/>
      <c r="AE335" s="71"/>
      <c r="AF335" s="71"/>
      <c r="AG335" s="71"/>
      <c r="AH335" s="71"/>
      <c r="AI335" s="71"/>
      <c r="AJ335" s="71"/>
      <c r="AK335" s="71"/>
    </row>
    <row r="336" spans="1:40" s="235" customFormat="1">
      <c r="A336" s="228"/>
      <c r="B336" s="228"/>
      <c r="C336" s="229"/>
      <c r="D336" s="230"/>
      <c r="E336" s="230"/>
      <c r="F336" s="230"/>
      <c r="G336" s="231"/>
      <c r="H336" s="231"/>
      <c r="I336" s="231"/>
      <c r="J336" s="231"/>
      <c r="K336" s="231"/>
      <c r="L336" s="231"/>
      <c r="M336" s="232"/>
      <c r="N336" s="232"/>
      <c r="O336" s="230"/>
      <c r="P336" s="233"/>
      <c r="Q336" s="233"/>
      <c r="R336" s="233"/>
      <c r="S336" s="233"/>
      <c r="T336" s="233"/>
      <c r="U336" s="233"/>
      <c r="V336" s="233"/>
      <c r="W336" s="233"/>
      <c r="X336" s="233"/>
      <c r="Y336" s="233"/>
      <c r="Z336" s="233"/>
      <c r="AA336" s="234"/>
      <c r="AB336" s="234"/>
      <c r="AC336" s="234"/>
      <c r="AD336" s="234"/>
      <c r="AE336" s="234"/>
      <c r="AF336" s="234"/>
      <c r="AG336" s="234"/>
      <c r="AH336" s="234"/>
      <c r="AI336" s="234"/>
      <c r="AJ336" s="234"/>
      <c r="AK336" s="234"/>
    </row>
    <row r="337" spans="1:40" s="72" customFormat="1" ht="13.5" thickBot="1">
      <c r="A337" s="65"/>
      <c r="B337" s="91"/>
      <c r="C337" s="92"/>
      <c r="D337" s="93"/>
      <c r="E337" s="93"/>
      <c r="F337" s="67"/>
      <c r="G337" s="68"/>
      <c r="H337" s="68"/>
      <c r="I337" s="94"/>
      <c r="J337" s="94"/>
      <c r="K337" s="68"/>
      <c r="L337" s="68"/>
      <c r="M337" s="69"/>
      <c r="N337" s="69"/>
      <c r="O337" s="67"/>
      <c r="P337" s="70"/>
      <c r="Q337" s="80"/>
      <c r="R337" s="70"/>
      <c r="S337" s="70"/>
      <c r="T337" s="70"/>
      <c r="U337" s="70"/>
      <c r="V337" s="70"/>
      <c r="W337" s="70"/>
      <c r="X337" s="70"/>
      <c r="Y337" s="71"/>
      <c r="Z337" s="71"/>
      <c r="AA337" s="71"/>
      <c r="AB337" s="71"/>
      <c r="AC337" s="71"/>
      <c r="AD337" s="71"/>
      <c r="AE337" s="71"/>
      <c r="AF337" s="71"/>
      <c r="AG337" s="71"/>
      <c r="AH337" s="71"/>
      <c r="AI337" s="71"/>
      <c r="AJ337" s="71"/>
      <c r="AK337" s="71"/>
    </row>
    <row r="338" spans="1:40" s="72" customFormat="1" ht="15.75" customHeight="1">
      <c r="A338" s="661" t="s">
        <v>215</v>
      </c>
      <c r="B338" s="599" t="s">
        <v>338</v>
      </c>
      <c r="C338" s="430">
        <v>31862</v>
      </c>
      <c r="D338" s="122" t="s">
        <v>164</v>
      </c>
      <c r="E338" s="224" t="s">
        <v>54</v>
      </c>
      <c r="F338" s="429" t="s">
        <v>22</v>
      </c>
      <c r="G338" s="439">
        <v>1100000</v>
      </c>
      <c r="H338" s="106">
        <f>G338/340.75</f>
        <v>3228.1731474688186</v>
      </c>
      <c r="I338" s="432">
        <v>0</v>
      </c>
      <c r="J338" s="432">
        <v>0</v>
      </c>
      <c r="K338" s="429" t="s">
        <v>22</v>
      </c>
      <c r="L338" s="444" t="s">
        <v>22</v>
      </c>
      <c r="M338" s="602"/>
      <c r="N338" s="602" t="s">
        <v>13</v>
      </c>
      <c r="O338" s="623" t="s">
        <v>215</v>
      </c>
      <c r="P338" s="211">
        <v>97.989728539985322</v>
      </c>
      <c r="Q338" s="432">
        <v>0</v>
      </c>
      <c r="R338" s="104"/>
      <c r="S338" s="104"/>
      <c r="T338" s="73">
        <v>97.989728539985322</v>
      </c>
      <c r="U338" s="113">
        <v>60856.776630168752</v>
      </c>
      <c r="V338" s="429" t="s">
        <v>22</v>
      </c>
      <c r="W338" s="110">
        <v>41.966250917094648</v>
      </c>
      <c r="X338" s="110">
        <v>41.966250917094648</v>
      </c>
      <c r="Y338" s="105">
        <v>26063.249649937497</v>
      </c>
      <c r="Z338" s="73">
        <v>6.4798239178283197</v>
      </c>
      <c r="AA338" s="105">
        <v>4024.3115543399936</v>
      </c>
      <c r="AB338" s="104"/>
      <c r="AC338" s="104"/>
      <c r="AD338" s="73">
        <v>16.719002201027145</v>
      </c>
      <c r="AE338" s="117">
        <v>10383.379947950629</v>
      </c>
      <c r="AF338" s="626" t="s">
        <v>42</v>
      </c>
      <c r="AG338" s="627"/>
      <c r="AH338" s="290">
        <v>195.97945707997064</v>
      </c>
      <c r="AI338" s="113">
        <v>121713.5532603375</v>
      </c>
      <c r="AJ338" s="117">
        <f t="shared" ref="AJ338:AJ355" si="86">AI338</f>
        <v>121713.5532603375</v>
      </c>
      <c r="AK338" s="606">
        <v>45964</v>
      </c>
      <c r="AL338" s="658">
        <f>AJ338+AJ339+AJ340</f>
        <v>456396.44069054187</v>
      </c>
      <c r="AM338" s="678">
        <f>AL338+AL341+AL344+AL347+AL350+AL353+AL356</f>
        <v>1132678.6383915113</v>
      </c>
    </row>
    <row r="339" spans="1:40" s="72" customFormat="1" ht="15" customHeight="1">
      <c r="A339" s="662"/>
      <c r="B339" s="600"/>
      <c r="C339" s="430"/>
      <c r="D339" s="122" t="s">
        <v>165</v>
      </c>
      <c r="E339" s="188" t="s">
        <v>54</v>
      </c>
      <c r="F339" s="10" t="s">
        <v>22</v>
      </c>
      <c r="G339" s="440">
        <v>1100000</v>
      </c>
      <c r="H339" s="57">
        <f t="shared" ref="H339:H346" si="87">G339/340.75</f>
        <v>3228.1731474688186</v>
      </c>
      <c r="I339" s="10">
        <v>0</v>
      </c>
      <c r="J339" s="10">
        <v>0</v>
      </c>
      <c r="K339" s="10" t="s">
        <v>22</v>
      </c>
      <c r="L339" s="445" t="s">
        <v>22</v>
      </c>
      <c r="M339" s="622"/>
      <c r="N339" s="622"/>
      <c r="O339" s="624"/>
      <c r="P339" s="213">
        <v>99.662509170946436</v>
      </c>
      <c r="Q339" s="10">
        <v>0</v>
      </c>
      <c r="R339" s="111"/>
      <c r="S339" s="111"/>
      <c r="T339" s="11">
        <v>99.662509170946436</v>
      </c>
      <c r="U339" s="9">
        <v>61895.661406424995</v>
      </c>
      <c r="V339" s="10" t="s">
        <v>22</v>
      </c>
      <c r="W339" s="39">
        <v>41.966250917094648</v>
      </c>
      <c r="X339" s="39">
        <v>41.966250917094648</v>
      </c>
      <c r="Y339" s="54">
        <v>26063.249649937497</v>
      </c>
      <c r="Z339" s="11">
        <v>7.0080704328686725</v>
      </c>
      <c r="AA339" s="54">
        <v>4352.3804310525102</v>
      </c>
      <c r="AB339" s="111"/>
      <c r="AC339" s="111"/>
      <c r="AD339" s="11">
        <v>17.062362435803376</v>
      </c>
      <c r="AE339" s="118">
        <v>10596.624717813744</v>
      </c>
      <c r="AF339" s="628"/>
      <c r="AG339" s="629"/>
      <c r="AH339" s="291">
        <v>199.32501834189287</v>
      </c>
      <c r="AI339" s="9">
        <v>123791.32281284999</v>
      </c>
      <c r="AJ339" s="118">
        <f t="shared" si="86"/>
        <v>123791.32281284999</v>
      </c>
      <c r="AK339" s="632"/>
      <c r="AL339" s="659"/>
      <c r="AM339" s="679"/>
    </row>
    <row r="340" spans="1:40" s="72" customFormat="1" ht="15" customHeight="1" thickBot="1">
      <c r="A340" s="662"/>
      <c r="B340" s="601"/>
      <c r="C340" s="60"/>
      <c r="D340" s="155" t="s">
        <v>114</v>
      </c>
      <c r="E340" s="188" t="s">
        <v>54</v>
      </c>
      <c r="F340" s="10" t="s">
        <v>22</v>
      </c>
      <c r="G340" s="441">
        <v>2222222</v>
      </c>
      <c r="H340" s="57">
        <f t="shared" si="87"/>
        <v>6521.5612619222302</v>
      </c>
      <c r="I340" s="10">
        <v>0</v>
      </c>
      <c r="J340" s="10">
        <v>0</v>
      </c>
      <c r="K340" s="10" t="s">
        <v>22</v>
      </c>
      <c r="L340" s="445" t="s">
        <v>22</v>
      </c>
      <c r="M340" s="622"/>
      <c r="N340" s="622"/>
      <c r="O340" s="624"/>
      <c r="P340" s="213">
        <v>169.78558767424798</v>
      </c>
      <c r="Q340" s="10">
        <v>0</v>
      </c>
      <c r="R340" s="111"/>
      <c r="S340" s="111"/>
      <c r="T340" s="11">
        <v>169.78558767424798</v>
      </c>
      <c r="U340" s="9">
        <v>105445.78230867718</v>
      </c>
      <c r="V340" s="10" t="s">
        <v>22</v>
      </c>
      <c r="W340" s="39">
        <v>84.780296404989002</v>
      </c>
      <c r="X340" s="39">
        <v>84.780296404989002</v>
      </c>
      <c r="Y340" s="54">
        <v>52653.024330530308</v>
      </c>
      <c r="Z340" s="11">
        <v>12.160918415260454</v>
      </c>
      <c r="AA340" s="54">
        <v>7552.5701177263672</v>
      </c>
      <c r="AB340" s="111"/>
      <c r="AC340" s="111"/>
      <c r="AD340" s="11">
        <v>25.413546294937639</v>
      </c>
      <c r="AE340" s="118">
        <v>15783.149247325231</v>
      </c>
      <c r="AF340" s="628"/>
      <c r="AG340" s="629"/>
      <c r="AH340" s="291">
        <v>339.57117534849596</v>
      </c>
      <c r="AI340" s="9">
        <v>210891.56461735436</v>
      </c>
      <c r="AJ340" s="118">
        <f t="shared" si="86"/>
        <v>210891.56461735436</v>
      </c>
      <c r="AK340" s="632"/>
      <c r="AL340" s="659"/>
      <c r="AM340" s="679"/>
    </row>
    <row r="341" spans="1:40" s="72" customFormat="1" ht="15.75" customHeight="1">
      <c r="A341" s="662"/>
      <c r="B341" s="596" t="s">
        <v>338</v>
      </c>
      <c r="C341" s="430">
        <v>33414</v>
      </c>
      <c r="D341" s="122" t="s">
        <v>164</v>
      </c>
      <c r="E341" s="188" t="s">
        <v>54</v>
      </c>
      <c r="F341" s="10" t="s">
        <v>22</v>
      </c>
      <c r="G341" s="440">
        <v>600000</v>
      </c>
      <c r="H341" s="57">
        <f t="shared" si="87"/>
        <v>1760.8217168011738</v>
      </c>
      <c r="I341" s="10">
        <v>0</v>
      </c>
      <c r="J341" s="10">
        <v>0</v>
      </c>
      <c r="K341" s="10" t="s">
        <v>22</v>
      </c>
      <c r="L341" s="445" t="s">
        <v>22</v>
      </c>
      <c r="M341" s="622"/>
      <c r="N341" s="622"/>
      <c r="O341" s="624"/>
      <c r="P341" s="213">
        <v>62.03961848862803</v>
      </c>
      <c r="Q341" s="10">
        <v>0</v>
      </c>
      <c r="R341" s="111"/>
      <c r="S341" s="111"/>
      <c r="T341" s="11">
        <v>62.03961848862803</v>
      </c>
      <c r="U341" s="118">
        <v>14463.501187009226</v>
      </c>
      <c r="V341" s="10" t="s">
        <v>22</v>
      </c>
      <c r="W341" s="39">
        <v>22.890682318415262</v>
      </c>
      <c r="X341" s="39">
        <v>22.890682318415262</v>
      </c>
      <c r="Y341" s="54">
        <v>5336.5803812049162</v>
      </c>
      <c r="Z341" s="11">
        <v>3.9486426999266326</v>
      </c>
      <c r="AA341" s="54">
        <v>920.56011575785021</v>
      </c>
      <c r="AB341" s="111"/>
      <c r="AC341" s="111"/>
      <c r="AD341" s="11">
        <v>11.656639765223771</v>
      </c>
      <c r="AE341" s="118">
        <v>2717.5509325828102</v>
      </c>
      <c r="AF341" s="628"/>
      <c r="AG341" s="629"/>
      <c r="AH341" s="291">
        <v>124.07923697725606</v>
      </c>
      <c r="AI341" s="9">
        <v>28927.002374018452</v>
      </c>
      <c r="AJ341" s="118">
        <f t="shared" si="86"/>
        <v>28927.002374018452</v>
      </c>
      <c r="AK341" s="632"/>
      <c r="AL341" s="658">
        <f>AJ341+AJ342+AJ343</f>
        <v>104274.64464823762</v>
      </c>
      <c r="AM341" s="679"/>
    </row>
    <row r="342" spans="1:40" s="72" customFormat="1" ht="15.75" customHeight="1">
      <c r="A342" s="662"/>
      <c r="B342" s="597"/>
      <c r="C342" s="430"/>
      <c r="D342" s="122" t="s">
        <v>165</v>
      </c>
      <c r="E342" s="188" t="s">
        <v>54</v>
      </c>
      <c r="F342" s="10" t="s">
        <v>22</v>
      </c>
      <c r="G342" s="440">
        <v>600000</v>
      </c>
      <c r="H342" s="57">
        <f t="shared" si="87"/>
        <v>1760.8217168011738</v>
      </c>
      <c r="I342" s="10">
        <v>0</v>
      </c>
      <c r="J342" s="10">
        <v>0</v>
      </c>
      <c r="K342" s="10" t="s">
        <v>22</v>
      </c>
      <c r="L342" s="445" t="s">
        <v>22</v>
      </c>
      <c r="M342" s="622"/>
      <c r="N342" s="622"/>
      <c r="O342" s="624"/>
      <c r="P342" s="213">
        <v>63.712399119589143</v>
      </c>
      <c r="Q342" s="10">
        <v>0</v>
      </c>
      <c r="R342" s="111"/>
      <c r="S342" s="111"/>
      <c r="T342" s="11">
        <v>63.712399119589143</v>
      </c>
      <c r="U342" s="118">
        <v>14853.482061020359</v>
      </c>
      <c r="V342" s="10" t="s">
        <v>22</v>
      </c>
      <c r="W342" s="39">
        <v>22.890682318415262</v>
      </c>
      <c r="X342" s="39">
        <v>22.890682318415262</v>
      </c>
      <c r="Y342" s="54">
        <v>5336.5803812049162</v>
      </c>
      <c r="Z342" s="11">
        <v>4.4768892149669846</v>
      </c>
      <c r="AA342" s="54">
        <v>1043.7119707087311</v>
      </c>
      <c r="AB342" s="111"/>
      <c r="AC342" s="111"/>
      <c r="AD342" s="11">
        <v>12</v>
      </c>
      <c r="AE342" s="118">
        <v>2797.5996383008878</v>
      </c>
      <c r="AF342" s="628"/>
      <c r="AG342" s="629"/>
      <c r="AH342" s="291">
        <v>127.42479823917829</v>
      </c>
      <c r="AI342" s="9">
        <v>29706.964122040717</v>
      </c>
      <c r="AJ342" s="118">
        <f t="shared" si="86"/>
        <v>29706.964122040717</v>
      </c>
      <c r="AK342" s="632"/>
      <c r="AL342" s="659"/>
      <c r="AM342" s="679"/>
    </row>
    <row r="343" spans="1:40" s="72" customFormat="1" ht="15" customHeight="1" thickBot="1">
      <c r="A343" s="662"/>
      <c r="B343" s="598"/>
      <c r="C343" s="60"/>
      <c r="D343" s="155" t="s">
        <v>114</v>
      </c>
      <c r="E343" s="188" t="s">
        <v>54</v>
      </c>
      <c r="F343" s="10" t="s">
        <v>22</v>
      </c>
      <c r="G343" s="441">
        <v>1222222</v>
      </c>
      <c r="H343" s="57">
        <f t="shared" si="87"/>
        <v>3586.8584005869407</v>
      </c>
      <c r="I343" s="10">
        <v>0</v>
      </c>
      <c r="J343" s="10">
        <v>0</v>
      </c>
      <c r="K343" s="10" t="s">
        <v>22</v>
      </c>
      <c r="L343" s="445" t="s">
        <v>22</v>
      </c>
      <c r="M343" s="622"/>
      <c r="N343" s="622"/>
      <c r="O343" s="624"/>
      <c r="P343" s="213">
        <v>97.885367571533379</v>
      </c>
      <c r="Q343" s="10">
        <v>0</v>
      </c>
      <c r="R343" s="111"/>
      <c r="S343" s="111"/>
      <c r="T343" s="11">
        <v>97.885367571533379</v>
      </c>
      <c r="U343" s="118">
        <v>22820.339076089229</v>
      </c>
      <c r="V343" s="10" t="s">
        <v>22</v>
      </c>
      <c r="W343" s="39">
        <v>46.629159207630231</v>
      </c>
      <c r="X343" s="39">
        <v>46.629159207630231</v>
      </c>
      <c r="Y343" s="54">
        <v>10870.809911128399</v>
      </c>
      <c r="Z343" s="11">
        <v>7.0985559794570801</v>
      </c>
      <c r="AA343" s="54">
        <v>1654.9098033823107</v>
      </c>
      <c r="AB343" s="111"/>
      <c r="AC343" s="111"/>
      <c r="AD343" s="11">
        <v>15.288821423330887</v>
      </c>
      <c r="AE343" s="118">
        <v>3564.3334403297772</v>
      </c>
      <c r="AF343" s="628"/>
      <c r="AG343" s="629"/>
      <c r="AH343" s="291">
        <v>195.77073514306676</v>
      </c>
      <c r="AI343" s="9">
        <v>45640.678152178458</v>
      </c>
      <c r="AJ343" s="118">
        <f t="shared" si="86"/>
        <v>45640.678152178458</v>
      </c>
      <c r="AK343" s="632"/>
      <c r="AL343" s="659"/>
      <c r="AM343" s="679"/>
    </row>
    <row r="344" spans="1:40" s="72" customFormat="1" ht="15.75" customHeight="1">
      <c r="A344" s="662"/>
      <c r="B344" s="599" t="s">
        <v>338</v>
      </c>
      <c r="C344" s="430">
        <v>33591</v>
      </c>
      <c r="D344" s="122" t="s">
        <v>164</v>
      </c>
      <c r="E344" s="188" t="s">
        <v>54</v>
      </c>
      <c r="F344" s="10" t="s">
        <v>22</v>
      </c>
      <c r="G344" s="440">
        <v>700000</v>
      </c>
      <c r="H344" s="57">
        <f t="shared" si="87"/>
        <v>2054.2920029347029</v>
      </c>
      <c r="I344" s="10">
        <v>0</v>
      </c>
      <c r="J344" s="10">
        <v>0</v>
      </c>
      <c r="K344" s="10" t="s">
        <v>22</v>
      </c>
      <c r="L344" s="445" t="s">
        <v>22</v>
      </c>
      <c r="M344" s="622"/>
      <c r="N344" s="622"/>
      <c r="O344" s="624"/>
      <c r="P344" s="213">
        <v>69.229640498899485</v>
      </c>
      <c r="Q344" s="10">
        <v>0</v>
      </c>
      <c r="R344" s="111"/>
      <c r="S344" s="111"/>
      <c r="T344" s="11">
        <v>69.229640498899485</v>
      </c>
      <c r="U344" s="118">
        <v>13651.405863588576</v>
      </c>
      <c r="V344" s="10" t="s">
        <v>22</v>
      </c>
      <c r="W344" s="39">
        <v>26.705796038151139</v>
      </c>
      <c r="X344" s="39">
        <v>26.705796038151139</v>
      </c>
      <c r="Y344" s="54">
        <v>5266.1209562804661</v>
      </c>
      <c r="Z344" s="11">
        <v>4.4548789435069702</v>
      </c>
      <c r="AA344" s="54">
        <v>878.45841886085009</v>
      </c>
      <c r="AB344" s="111"/>
      <c r="AC344" s="111"/>
      <c r="AD344" s="11">
        <v>12.669112252384446</v>
      </c>
      <c r="AE344" s="118">
        <v>2498.2246338750274</v>
      </c>
      <c r="AF344" s="628"/>
      <c r="AG344" s="629"/>
      <c r="AH344" s="291">
        <v>138.45928099779897</v>
      </c>
      <c r="AI344" s="9">
        <v>27302.811727177152</v>
      </c>
      <c r="AJ344" s="118">
        <f t="shared" si="86"/>
        <v>27302.811727177152</v>
      </c>
      <c r="AK344" s="632"/>
      <c r="AL344" s="658">
        <f>AJ344+AJ345+AJ346</f>
        <v>100170.73850073863</v>
      </c>
      <c r="AM344" s="679"/>
    </row>
    <row r="345" spans="1:40" s="72" customFormat="1" ht="15" customHeight="1">
      <c r="A345" s="662"/>
      <c r="B345" s="600"/>
      <c r="C345" s="430"/>
      <c r="D345" s="122" t="s">
        <v>165</v>
      </c>
      <c r="E345" s="437" t="s">
        <v>54</v>
      </c>
      <c r="F345" s="431" t="s">
        <v>22</v>
      </c>
      <c r="G345" s="440">
        <v>700000</v>
      </c>
      <c r="H345" s="438">
        <f t="shared" si="87"/>
        <v>2054.2920029347029</v>
      </c>
      <c r="I345" s="431">
        <v>0</v>
      </c>
      <c r="J345" s="431">
        <v>0</v>
      </c>
      <c r="K345" s="431" t="s">
        <v>22</v>
      </c>
      <c r="L345" s="446" t="s">
        <v>22</v>
      </c>
      <c r="M345" s="622"/>
      <c r="N345" s="622"/>
      <c r="O345" s="624"/>
      <c r="P345" s="213">
        <v>70.902421129860599</v>
      </c>
      <c r="Q345" s="10">
        <v>0</v>
      </c>
      <c r="R345" s="111"/>
      <c r="S345" s="111"/>
      <c r="T345" s="11">
        <v>70.902421129860599</v>
      </c>
      <c r="U345" s="118">
        <v>13981.261791619308</v>
      </c>
      <c r="V345" s="10" t="s">
        <v>22</v>
      </c>
      <c r="W345" s="39">
        <v>26.705796038151139</v>
      </c>
      <c r="X345" s="39">
        <v>26.705796038151139</v>
      </c>
      <c r="Y345" s="54">
        <v>5266.1209562804661</v>
      </c>
      <c r="Z345" s="11">
        <v>4.9831254585473221</v>
      </c>
      <c r="AA345" s="54">
        <v>982.62344876529937</v>
      </c>
      <c r="AB345" s="111"/>
      <c r="AC345" s="111"/>
      <c r="AD345" s="11">
        <v>13.012472487160675</v>
      </c>
      <c r="AE345" s="118">
        <v>2565.9319033129204</v>
      </c>
      <c r="AF345" s="628"/>
      <c r="AG345" s="629"/>
      <c r="AH345" s="291">
        <v>141.8048422597212</v>
      </c>
      <c r="AI345" s="9">
        <v>27962.523583238617</v>
      </c>
      <c r="AJ345" s="118">
        <f t="shared" si="86"/>
        <v>27962.523583238617</v>
      </c>
      <c r="AK345" s="632"/>
      <c r="AL345" s="659"/>
      <c r="AM345" s="679"/>
    </row>
    <row r="346" spans="1:40" s="72" customFormat="1" ht="15.75" customHeight="1" thickBot="1">
      <c r="A346" s="662"/>
      <c r="B346" s="601"/>
      <c r="C346" s="60"/>
      <c r="D346" s="155" t="s">
        <v>114</v>
      </c>
      <c r="E346" s="188" t="s">
        <v>54</v>
      </c>
      <c r="F346" s="10" t="s">
        <v>22</v>
      </c>
      <c r="G346" s="441">
        <v>1444444</v>
      </c>
      <c r="H346" s="57">
        <f t="shared" si="87"/>
        <v>4239.0139398385918</v>
      </c>
      <c r="I346" s="10">
        <v>0</v>
      </c>
      <c r="J346" s="10">
        <v>0</v>
      </c>
      <c r="K346" s="10" t="s">
        <v>22</v>
      </c>
      <c r="L346" s="445" t="s">
        <v>22</v>
      </c>
      <c r="M346" s="622"/>
      <c r="N346" s="622"/>
      <c r="O346" s="624"/>
      <c r="P346" s="213">
        <v>113.86317828319883</v>
      </c>
      <c r="Q346" s="10">
        <v>0</v>
      </c>
      <c r="R346" s="111"/>
      <c r="S346" s="111"/>
      <c r="T346" s="11">
        <v>113.86317828319883</v>
      </c>
      <c r="U346" s="118">
        <v>22452.701595161427</v>
      </c>
      <c r="V346" s="10" t="s">
        <v>22</v>
      </c>
      <c r="W346" s="39">
        <v>55.10718121790169</v>
      </c>
      <c r="X346" s="39">
        <v>55.10718121790169</v>
      </c>
      <c r="Y346" s="54">
        <v>10866.595455105113</v>
      </c>
      <c r="Z346" s="11">
        <v>8.223524284666178</v>
      </c>
      <c r="AA346" s="54">
        <v>1621.5983042818132</v>
      </c>
      <c r="AB346" s="111"/>
      <c r="AC346" s="111"/>
      <c r="AD346" s="11">
        <v>17.538758033749083</v>
      </c>
      <c r="AE346" s="118">
        <v>3458.4710036994879</v>
      </c>
      <c r="AF346" s="628"/>
      <c r="AG346" s="629"/>
      <c r="AH346" s="291">
        <v>227.72635656639767</v>
      </c>
      <c r="AI346" s="9">
        <v>44905.403190322853</v>
      </c>
      <c r="AJ346" s="118">
        <f t="shared" si="86"/>
        <v>44905.403190322853</v>
      </c>
      <c r="AK346" s="632"/>
      <c r="AL346" s="659"/>
      <c r="AM346" s="679"/>
      <c r="AN346" s="72" t="s">
        <v>117</v>
      </c>
    </row>
    <row r="347" spans="1:40" s="72" customFormat="1" ht="15.75" customHeight="1">
      <c r="A347" s="662"/>
      <c r="B347" s="596" t="s">
        <v>338</v>
      </c>
      <c r="C347" s="430">
        <v>33777</v>
      </c>
      <c r="D347" s="122" t="s">
        <v>164</v>
      </c>
      <c r="E347" s="188" t="s">
        <v>54</v>
      </c>
      <c r="F347" s="10" t="s">
        <v>22</v>
      </c>
      <c r="G347" s="440">
        <v>1300000</v>
      </c>
      <c r="H347" s="57">
        <f>G347/340.75</f>
        <v>3815.1137197358767</v>
      </c>
      <c r="I347" s="10">
        <v>0</v>
      </c>
      <c r="J347" s="10">
        <v>0</v>
      </c>
      <c r="K347" s="10" t="s">
        <v>22</v>
      </c>
      <c r="L347" s="445" t="s">
        <v>22</v>
      </c>
      <c r="M347" s="622"/>
      <c r="N347" s="622"/>
      <c r="O347" s="624"/>
      <c r="P347" s="213">
        <v>112.36977256052825</v>
      </c>
      <c r="Q347" s="10">
        <v>0</v>
      </c>
      <c r="R347" s="111"/>
      <c r="S347" s="111"/>
      <c r="T347" s="11">
        <v>112.36977256052825</v>
      </c>
      <c r="U347" s="118">
        <v>26300.54647116279</v>
      </c>
      <c r="V347" s="10" t="s">
        <v>22</v>
      </c>
      <c r="W347" s="39">
        <v>49.596478356566401</v>
      </c>
      <c r="X347" s="39">
        <v>49.596478356566401</v>
      </c>
      <c r="Y347" s="54">
        <v>12524.069748172757</v>
      </c>
      <c r="Z347" s="11">
        <v>7.492296404988994</v>
      </c>
      <c r="AA347" s="54">
        <v>1791.9053639693327</v>
      </c>
      <c r="AB347" s="111"/>
      <c r="AC347" s="111"/>
      <c r="AD347" s="11">
        <v>18.743947175348495</v>
      </c>
      <c r="AE347" s="118">
        <v>4120.3770606279359</v>
      </c>
      <c r="AF347" s="628"/>
      <c r="AG347" s="629"/>
      <c r="AH347" s="291">
        <v>224.73954512105649</v>
      </c>
      <c r="AI347" s="9">
        <v>37483.987549576006</v>
      </c>
      <c r="AJ347" s="118">
        <f t="shared" si="86"/>
        <v>37483.987549576006</v>
      </c>
      <c r="AK347" s="632"/>
      <c r="AL347" s="658">
        <f>AJ347+AJ348+AJ349</f>
        <v>142822.23238428676</v>
      </c>
      <c r="AM347" s="679"/>
    </row>
    <row r="348" spans="1:40" s="72" customFormat="1" ht="15" customHeight="1">
      <c r="A348" s="662"/>
      <c r="B348" s="597"/>
      <c r="C348" s="430"/>
      <c r="D348" s="122" t="s">
        <v>165</v>
      </c>
      <c r="E348" s="224" t="s">
        <v>54</v>
      </c>
      <c r="F348" s="432" t="s">
        <v>22</v>
      </c>
      <c r="G348" s="440">
        <v>1300000</v>
      </c>
      <c r="H348" s="56">
        <f t="shared" ref="H348:H355" si="88">G348/340.75</f>
        <v>3815.1137197358767</v>
      </c>
      <c r="I348" s="10">
        <v>0</v>
      </c>
      <c r="J348" s="10">
        <v>0</v>
      </c>
      <c r="K348" s="10" t="s">
        <v>22</v>
      </c>
      <c r="L348" s="445" t="s">
        <v>22</v>
      </c>
      <c r="M348" s="622"/>
      <c r="N348" s="622"/>
      <c r="O348" s="624"/>
      <c r="P348" s="213">
        <v>114.04255319148936</v>
      </c>
      <c r="Q348" s="10">
        <v>0</v>
      </c>
      <c r="R348" s="111"/>
      <c r="S348" s="111"/>
      <c r="T348" s="11">
        <v>114.04255319148936</v>
      </c>
      <c r="U348" s="118">
        <v>26539.299640275145</v>
      </c>
      <c r="V348" s="10" t="s">
        <v>22</v>
      </c>
      <c r="W348" s="39">
        <v>49.596478356566401</v>
      </c>
      <c r="X348" s="39">
        <v>49.596478356566401</v>
      </c>
      <c r="Y348" s="54">
        <v>12524.069748172757</v>
      </c>
      <c r="Z348" s="11">
        <v>8.0205429200293459</v>
      </c>
      <c r="AA348" s="54">
        <v>1867.3011015837528</v>
      </c>
      <c r="AB348" s="111"/>
      <c r="AC348" s="111"/>
      <c r="AD348" s="11">
        <v>19.087307410124726</v>
      </c>
      <c r="AE348" s="118">
        <v>4169.3842900773107</v>
      </c>
      <c r="AF348" s="628"/>
      <c r="AG348" s="629"/>
      <c r="AH348" s="291">
        <v>228.08510638297872</v>
      </c>
      <c r="AI348" s="9">
        <v>38041.988931222819</v>
      </c>
      <c r="AJ348" s="118">
        <f t="shared" si="86"/>
        <v>38041.988931222819</v>
      </c>
      <c r="AK348" s="632"/>
      <c r="AL348" s="659"/>
      <c r="AM348" s="679"/>
    </row>
    <row r="349" spans="1:40" s="72" customFormat="1" ht="15" customHeight="1" thickBot="1">
      <c r="A349" s="662"/>
      <c r="B349" s="598"/>
      <c r="C349" s="60"/>
      <c r="D349" s="155" t="s">
        <v>114</v>
      </c>
      <c r="E349" s="188" t="s">
        <v>54</v>
      </c>
      <c r="F349" s="10" t="s">
        <v>22</v>
      </c>
      <c r="G349" s="441">
        <v>2666666</v>
      </c>
      <c r="H349" s="57">
        <f t="shared" si="88"/>
        <v>7825.8723404255315</v>
      </c>
      <c r="I349" s="10">
        <v>0</v>
      </c>
      <c r="J349" s="10">
        <v>0</v>
      </c>
      <c r="K349" s="10" t="s">
        <v>22</v>
      </c>
      <c r="L349" s="445" t="s">
        <v>22</v>
      </c>
      <c r="M349" s="622"/>
      <c r="N349" s="622"/>
      <c r="O349" s="624"/>
      <c r="P349" s="213">
        <v>201.74120909757889</v>
      </c>
      <c r="Q349" s="10">
        <v>0</v>
      </c>
      <c r="R349" s="111"/>
      <c r="S349" s="111"/>
      <c r="T349" s="11">
        <v>201.74120909757889</v>
      </c>
      <c r="U349" s="118">
        <v>49318.579079906849</v>
      </c>
      <c r="V349" s="10" t="s">
        <v>22</v>
      </c>
      <c r="W349" s="39">
        <v>101.73634042553192</v>
      </c>
      <c r="X349" s="39">
        <v>101.73634042553192</v>
      </c>
      <c r="Y349" s="54">
        <v>25411.152380620159</v>
      </c>
      <c r="Z349" s="11">
        <v>14.41085502567865</v>
      </c>
      <c r="AA349" s="54">
        <v>3501.9220978902372</v>
      </c>
      <c r="AB349" s="111"/>
      <c r="AC349" s="111"/>
      <c r="AD349" s="11">
        <v>29.913419515774027</v>
      </c>
      <c r="AE349" s="118">
        <v>7159.6620535169459</v>
      </c>
      <c r="AF349" s="628"/>
      <c r="AG349" s="629"/>
      <c r="AH349" s="291">
        <v>403.48241819515778</v>
      </c>
      <c r="AI349" s="9">
        <v>67296.255903487938</v>
      </c>
      <c r="AJ349" s="118">
        <f t="shared" si="86"/>
        <v>67296.255903487938</v>
      </c>
      <c r="AK349" s="632"/>
      <c r="AL349" s="659"/>
      <c r="AM349" s="679"/>
    </row>
    <row r="350" spans="1:40" s="72" customFormat="1" ht="15.75" customHeight="1">
      <c r="A350" s="662"/>
      <c r="B350" s="599" t="s">
        <v>338</v>
      </c>
      <c r="C350" s="430">
        <v>33918</v>
      </c>
      <c r="D350" s="122" t="s">
        <v>164</v>
      </c>
      <c r="E350" s="188" t="s">
        <v>54</v>
      </c>
      <c r="F350" s="10" t="s">
        <v>22</v>
      </c>
      <c r="G350" s="440">
        <v>2300000</v>
      </c>
      <c r="H350" s="57">
        <f t="shared" si="88"/>
        <v>6749.8165810711662</v>
      </c>
      <c r="I350" s="10">
        <v>0</v>
      </c>
      <c r="J350" s="10">
        <v>0</v>
      </c>
      <c r="K350" s="10" t="s">
        <v>22</v>
      </c>
      <c r="L350" s="445" t="s">
        <v>22</v>
      </c>
      <c r="M350" s="622"/>
      <c r="N350" s="622"/>
      <c r="O350" s="624"/>
      <c r="P350" s="213">
        <v>184.26999266324285</v>
      </c>
      <c r="Q350" s="10">
        <v>0</v>
      </c>
      <c r="R350" s="111"/>
      <c r="S350" s="111"/>
      <c r="T350" s="11">
        <v>184.26999266324285</v>
      </c>
      <c r="U350" s="118">
        <v>26300.54647116279</v>
      </c>
      <c r="V350" s="10" t="s">
        <v>22</v>
      </c>
      <c r="W350" s="39">
        <v>87.747615553925172</v>
      </c>
      <c r="X350" s="39">
        <v>87.747615553925172</v>
      </c>
      <c r="Y350" s="54">
        <v>12524.069748172757</v>
      </c>
      <c r="Z350" s="11">
        <v>12.554658840792369</v>
      </c>
      <c r="AA350" s="54">
        <v>1791.9053639693327</v>
      </c>
      <c r="AB350" s="111"/>
      <c r="AC350" s="111"/>
      <c r="AD350" s="11">
        <v>28.868672046955247</v>
      </c>
      <c r="AE350" s="118">
        <v>4120.3770606279359</v>
      </c>
      <c r="AF350" s="628"/>
      <c r="AG350" s="629"/>
      <c r="AH350" s="291">
        <v>368.53998532648569</v>
      </c>
      <c r="AI350" s="9">
        <v>52601.09294232558</v>
      </c>
      <c r="AJ350" s="118">
        <f t="shared" si="86"/>
        <v>52601.09294232558</v>
      </c>
      <c r="AK350" s="632"/>
      <c r="AL350" s="658">
        <f>AJ350+AJ351+AJ352</f>
        <v>204316.85038268956</v>
      </c>
      <c r="AM350" s="679"/>
    </row>
    <row r="351" spans="1:40" s="72" customFormat="1" ht="15.75" customHeight="1">
      <c r="A351" s="662"/>
      <c r="B351" s="600"/>
      <c r="C351" s="430"/>
      <c r="D351" s="122" t="s">
        <v>165</v>
      </c>
      <c r="E351" s="188" t="s">
        <v>54</v>
      </c>
      <c r="F351" s="10" t="s">
        <v>22</v>
      </c>
      <c r="G351" s="440">
        <v>2300000</v>
      </c>
      <c r="H351" s="57">
        <f t="shared" si="88"/>
        <v>6749.8165810711662</v>
      </c>
      <c r="I351" s="10">
        <v>0</v>
      </c>
      <c r="J351" s="10">
        <v>0</v>
      </c>
      <c r="K351" s="10" t="s">
        <v>22</v>
      </c>
      <c r="L351" s="445" t="s">
        <v>22</v>
      </c>
      <c r="M351" s="622"/>
      <c r="N351" s="622"/>
      <c r="O351" s="624"/>
      <c r="P351" s="213">
        <v>185.94277329420396</v>
      </c>
      <c r="Q351" s="10">
        <v>0</v>
      </c>
      <c r="R351" s="111"/>
      <c r="S351" s="111"/>
      <c r="T351" s="11">
        <v>185.94277329420396</v>
      </c>
      <c r="U351" s="118">
        <v>26539.299640275145</v>
      </c>
      <c r="V351" s="10" t="s">
        <v>22</v>
      </c>
      <c r="W351" s="39">
        <v>87.747615553925172</v>
      </c>
      <c r="X351" s="39">
        <v>87.747615553925172</v>
      </c>
      <c r="Y351" s="54">
        <v>12524.069748172757</v>
      </c>
      <c r="Z351" s="11">
        <v>13.082905355832722</v>
      </c>
      <c r="AA351" s="54">
        <v>1867.3011015837528</v>
      </c>
      <c r="AB351" s="111"/>
      <c r="AC351" s="111"/>
      <c r="AD351" s="11">
        <v>29.212032281731474</v>
      </c>
      <c r="AE351" s="118">
        <v>4169.3842900773107</v>
      </c>
      <c r="AF351" s="628"/>
      <c r="AG351" s="629"/>
      <c r="AH351" s="291">
        <v>371.88554658840792</v>
      </c>
      <c r="AI351" s="9">
        <v>53078.59928055029</v>
      </c>
      <c r="AJ351" s="118">
        <f t="shared" si="86"/>
        <v>53078.59928055029</v>
      </c>
      <c r="AK351" s="632"/>
      <c r="AL351" s="659"/>
      <c r="AM351" s="679"/>
    </row>
    <row r="352" spans="1:40" s="72" customFormat="1" ht="15" customHeight="1" thickBot="1">
      <c r="A352" s="662"/>
      <c r="B352" s="601"/>
      <c r="C352" s="60"/>
      <c r="D352" s="155" t="s">
        <v>114</v>
      </c>
      <c r="E352" s="188" t="s">
        <v>54</v>
      </c>
      <c r="F352" s="10" t="s">
        <v>22</v>
      </c>
      <c r="G352" s="441">
        <v>4666666</v>
      </c>
      <c r="H352" s="57">
        <f t="shared" si="88"/>
        <v>13695.278063096112</v>
      </c>
      <c r="I352" s="10">
        <v>0</v>
      </c>
      <c r="J352" s="10">
        <v>0</v>
      </c>
      <c r="K352" s="10" t="s">
        <v>22</v>
      </c>
      <c r="L352" s="445" t="s">
        <v>22</v>
      </c>
      <c r="M352" s="622"/>
      <c r="N352" s="622"/>
      <c r="O352" s="624"/>
      <c r="P352" s="213">
        <v>345.54164930300811</v>
      </c>
      <c r="Q352" s="10">
        <v>0</v>
      </c>
      <c r="R352" s="111"/>
      <c r="S352" s="111"/>
      <c r="T352" s="11">
        <v>345.54164930300811</v>
      </c>
      <c r="U352" s="118">
        <v>49318.579079906849</v>
      </c>
      <c r="V352" s="10" t="s">
        <v>22</v>
      </c>
      <c r="W352" s="39">
        <v>178.03861482024945</v>
      </c>
      <c r="X352" s="39">
        <v>178.03861482024945</v>
      </c>
      <c r="Y352" s="54">
        <v>25411.152380620159</v>
      </c>
      <c r="Z352" s="11">
        <v>24.535579897285398</v>
      </c>
      <c r="AA352" s="54">
        <v>3501.9220978902372</v>
      </c>
      <c r="AB352" s="111"/>
      <c r="AC352" s="111"/>
      <c r="AD352" s="11">
        <v>50.162869258987527</v>
      </c>
      <c r="AE352" s="118">
        <v>7159.6620535169459</v>
      </c>
      <c r="AF352" s="628"/>
      <c r="AG352" s="629"/>
      <c r="AH352" s="291">
        <v>691.08329860601623</v>
      </c>
      <c r="AI352" s="9">
        <v>98637.158159813698</v>
      </c>
      <c r="AJ352" s="118">
        <f t="shared" si="86"/>
        <v>98637.158159813698</v>
      </c>
      <c r="AK352" s="632"/>
      <c r="AL352" s="659"/>
      <c r="AM352" s="679"/>
    </row>
    <row r="353" spans="1:39" s="72" customFormat="1" ht="15.75" customHeight="1">
      <c r="A353" s="662"/>
      <c r="B353" s="596" t="s">
        <v>338</v>
      </c>
      <c r="C353" s="430">
        <v>33903</v>
      </c>
      <c r="D353" s="122" t="s">
        <v>164</v>
      </c>
      <c r="E353" s="188" t="s">
        <v>54</v>
      </c>
      <c r="F353" s="10" t="s">
        <v>22</v>
      </c>
      <c r="G353" s="440">
        <v>900000</v>
      </c>
      <c r="H353" s="57">
        <f t="shared" si="88"/>
        <v>2641.2325752017609</v>
      </c>
      <c r="I353" s="10">
        <v>0</v>
      </c>
      <c r="J353" s="10">
        <v>0</v>
      </c>
      <c r="K353" s="10" t="s">
        <v>22</v>
      </c>
      <c r="L353" s="445" t="s">
        <v>22</v>
      </c>
      <c r="M353" s="622"/>
      <c r="N353" s="622"/>
      <c r="O353" s="624"/>
      <c r="P353" s="213">
        <v>83.609684519442411</v>
      </c>
      <c r="Q353" s="10">
        <v>0</v>
      </c>
      <c r="R353" s="111"/>
      <c r="S353" s="111"/>
      <c r="T353" s="11">
        <v>83.609684519442411</v>
      </c>
      <c r="U353" s="9">
        <v>12321.307572141088</v>
      </c>
      <c r="V353" s="10" t="s">
        <v>22</v>
      </c>
      <c r="W353" s="39">
        <v>34.336023477622895</v>
      </c>
      <c r="X353" s="39">
        <v>34.336023477622895</v>
      </c>
      <c r="Y353" s="54">
        <v>5059.9964406476265</v>
      </c>
      <c r="Z353" s="11">
        <v>5.4673514306676445</v>
      </c>
      <c r="AA353" s="54">
        <v>805.707125549274</v>
      </c>
      <c r="AB353" s="111"/>
      <c r="AC353" s="111"/>
      <c r="AD353" s="11">
        <v>14.694057226705796</v>
      </c>
      <c r="AE353" s="118">
        <v>2165.4189896002254</v>
      </c>
      <c r="AF353" s="628"/>
      <c r="AG353" s="629"/>
      <c r="AH353" s="291">
        <v>167.21936903888482</v>
      </c>
      <c r="AI353" s="9">
        <v>24642.615144282176</v>
      </c>
      <c r="AJ353" s="118">
        <f t="shared" si="86"/>
        <v>24642.615144282176</v>
      </c>
      <c r="AK353" s="632"/>
      <c r="AL353" s="658">
        <f>AJ353+AJ354+AJ355</f>
        <v>92756.01088257067</v>
      </c>
      <c r="AM353" s="679"/>
    </row>
    <row r="354" spans="1:39" s="72" customFormat="1" ht="15" customHeight="1">
      <c r="A354" s="662"/>
      <c r="B354" s="597"/>
      <c r="C354" s="430"/>
      <c r="D354" s="122" t="s">
        <v>165</v>
      </c>
      <c r="E354" s="188" t="s">
        <v>54</v>
      </c>
      <c r="F354" s="10" t="s">
        <v>22</v>
      </c>
      <c r="G354" s="440">
        <v>900000</v>
      </c>
      <c r="H354" s="57">
        <f t="shared" si="88"/>
        <v>2641.2325752017609</v>
      </c>
      <c r="I354" s="10">
        <v>0</v>
      </c>
      <c r="J354" s="10">
        <v>0</v>
      </c>
      <c r="K354" s="10" t="s">
        <v>22</v>
      </c>
      <c r="L354" s="445" t="s">
        <v>22</v>
      </c>
      <c r="M354" s="622"/>
      <c r="N354" s="622"/>
      <c r="O354" s="624"/>
      <c r="P354" s="213">
        <v>85.282465150403524</v>
      </c>
      <c r="Q354" s="10">
        <v>0</v>
      </c>
      <c r="R354" s="111"/>
      <c r="S354" s="111"/>
      <c r="T354" s="11">
        <v>85.282465150403524</v>
      </c>
      <c r="U354" s="9">
        <v>12567.820219249563</v>
      </c>
      <c r="V354" s="10" t="s">
        <v>22</v>
      </c>
      <c r="W354" s="39">
        <v>34.336023477622895</v>
      </c>
      <c r="X354" s="39">
        <v>34.336023477622895</v>
      </c>
      <c r="Y354" s="54">
        <v>5059.9964406476265</v>
      </c>
      <c r="Z354" s="11">
        <v>5.9955979457079964</v>
      </c>
      <c r="AA354" s="54">
        <v>883.55322463616096</v>
      </c>
      <c r="AB354" s="111"/>
      <c r="AC354" s="111"/>
      <c r="AD354" s="11">
        <v>15.037417461482026</v>
      </c>
      <c r="AE354" s="118">
        <v>2216.0189540067063</v>
      </c>
      <c r="AF354" s="628"/>
      <c r="AG354" s="629"/>
      <c r="AH354" s="291">
        <v>170.56493030080705</v>
      </c>
      <c r="AI354" s="9">
        <v>25135.640438499126</v>
      </c>
      <c r="AJ354" s="118">
        <f t="shared" si="86"/>
        <v>25135.640438499126</v>
      </c>
      <c r="AK354" s="632"/>
      <c r="AL354" s="659"/>
      <c r="AM354" s="679"/>
    </row>
    <row r="355" spans="1:39" s="72" customFormat="1" ht="15.75" customHeight="1" thickBot="1">
      <c r="A355" s="662"/>
      <c r="B355" s="598"/>
      <c r="C355" s="60"/>
      <c r="D355" s="155" t="s">
        <v>114</v>
      </c>
      <c r="E355" s="188" t="s">
        <v>54</v>
      </c>
      <c r="F355" s="10" t="s">
        <v>22</v>
      </c>
      <c r="G355" s="441">
        <v>1888888</v>
      </c>
      <c r="H355" s="57">
        <f t="shared" si="88"/>
        <v>5543.3250183418932</v>
      </c>
      <c r="I355" s="10">
        <v>0</v>
      </c>
      <c r="J355" s="10">
        <v>0</v>
      </c>
      <c r="K355" s="10" t="s">
        <v>22</v>
      </c>
      <c r="L355" s="445" t="s">
        <v>22</v>
      </c>
      <c r="M355" s="622"/>
      <c r="N355" s="622"/>
      <c r="O355" s="624"/>
      <c r="P355" s="213">
        <v>145.81879970652972</v>
      </c>
      <c r="Q355" s="10">
        <v>0</v>
      </c>
      <c r="R355" s="111"/>
      <c r="S355" s="111"/>
      <c r="T355" s="11">
        <v>145.81879970652972</v>
      </c>
      <c r="U355" s="9">
        <v>21488.877649894686</v>
      </c>
      <c r="V355" s="10" t="s">
        <v>22</v>
      </c>
      <c r="W355" s="39">
        <v>72.063225238444616</v>
      </c>
      <c r="X355" s="39">
        <v>72.063225238444616</v>
      </c>
      <c r="Y355" s="54">
        <v>10619.74061864666</v>
      </c>
      <c r="Z355" s="11">
        <v>10.47346089508437</v>
      </c>
      <c r="AA355" s="54">
        <v>1543.4424107068394</v>
      </c>
      <c r="AB355" s="111"/>
      <c r="AC355" s="111"/>
      <c r="AD355" s="11">
        <v>22.038631254585471</v>
      </c>
      <c r="AE355" s="118">
        <v>3247.766759526578</v>
      </c>
      <c r="AF355" s="628"/>
      <c r="AG355" s="629"/>
      <c r="AH355" s="291">
        <v>291.63759941305943</v>
      </c>
      <c r="AI355" s="9">
        <v>42977.755299789373</v>
      </c>
      <c r="AJ355" s="118">
        <f t="shared" si="86"/>
        <v>42977.755299789373</v>
      </c>
      <c r="AK355" s="632"/>
      <c r="AL355" s="659"/>
      <c r="AM355" s="679"/>
    </row>
    <row r="356" spans="1:39" s="72" customFormat="1" ht="15.75" customHeight="1">
      <c r="A356" s="662"/>
      <c r="B356" s="599" t="s">
        <v>338</v>
      </c>
      <c r="C356" s="430">
        <v>33995</v>
      </c>
      <c r="D356" s="122" t="s">
        <v>164</v>
      </c>
      <c r="E356" s="17" t="s">
        <v>216</v>
      </c>
      <c r="F356" s="10" t="s">
        <v>22</v>
      </c>
      <c r="G356" s="442">
        <v>200000</v>
      </c>
      <c r="H356" s="57">
        <f>G356/340.75</f>
        <v>586.94057226705797</v>
      </c>
      <c r="I356" s="442">
        <v>200000</v>
      </c>
      <c r="J356" s="57">
        <f>I356/340.75</f>
        <v>586.94057226705797</v>
      </c>
      <c r="K356" s="10" t="s">
        <v>22</v>
      </c>
      <c r="L356" s="445" t="s">
        <v>22</v>
      </c>
      <c r="M356" s="622"/>
      <c r="N356" s="622"/>
      <c r="O356" s="624"/>
      <c r="P356" s="213">
        <v>43.844460748349228</v>
      </c>
      <c r="Q356" s="11">
        <v>8.86</v>
      </c>
      <c r="R356" s="111"/>
      <c r="S356" s="111"/>
      <c r="T356" s="11">
        <v>34.981658107116651</v>
      </c>
      <c r="U356" s="9">
        <v>4992.8732909103364</v>
      </c>
      <c r="V356" s="10" t="s">
        <v>22</v>
      </c>
      <c r="W356" s="39">
        <v>7.6302274394717546</v>
      </c>
      <c r="X356" s="39">
        <v>7.6302274394717546</v>
      </c>
      <c r="Y356" s="39">
        <v>1089.0495433193701</v>
      </c>
      <c r="Z356" s="11">
        <v>2.9537784299339691</v>
      </c>
      <c r="AA356" s="54">
        <v>421.58783282728677</v>
      </c>
      <c r="AB356" s="111"/>
      <c r="AC356" s="111"/>
      <c r="AD356" s="11">
        <v>8.1173881144534121</v>
      </c>
      <c r="AE356" s="118">
        <v>1158.5811680082199</v>
      </c>
      <c r="AF356" s="628"/>
      <c r="AG356" s="629"/>
      <c r="AH356" s="291">
        <v>69.963316214233302</v>
      </c>
      <c r="AI356" s="9">
        <v>9985.7465818206729</v>
      </c>
      <c r="AJ356" s="118">
        <f t="shared" ref="AJ356:AJ358" si="89">AI356</f>
        <v>9985.7465818206729</v>
      </c>
      <c r="AK356" s="632"/>
      <c r="AL356" s="658">
        <f>AJ356+AJ357+AJ358</f>
        <v>31941.720902446101</v>
      </c>
      <c r="AM356" s="679"/>
    </row>
    <row r="357" spans="1:39" s="72" customFormat="1" ht="15" customHeight="1">
      <c r="A357" s="662"/>
      <c r="B357" s="600"/>
      <c r="C357" s="430"/>
      <c r="D357" s="122" t="s">
        <v>165</v>
      </c>
      <c r="E357" s="17"/>
      <c r="F357" s="10" t="s">
        <v>22</v>
      </c>
      <c r="G357" s="440">
        <v>200000</v>
      </c>
      <c r="H357" s="57">
        <f t="shared" ref="H357:H358" si="90">G357/340.75</f>
        <v>586.94057226705797</v>
      </c>
      <c r="I357" s="440">
        <v>200000</v>
      </c>
      <c r="J357" s="57">
        <f t="shared" ref="J357" si="91">I357/340.75</f>
        <v>586.94057226705797</v>
      </c>
      <c r="K357" s="10" t="s">
        <v>22</v>
      </c>
      <c r="L357" s="445" t="s">
        <v>22</v>
      </c>
      <c r="M357" s="622"/>
      <c r="N357" s="622"/>
      <c r="O357" s="624"/>
      <c r="P357" s="213">
        <v>34.9523110785033</v>
      </c>
      <c r="Q357" s="10">
        <v>0</v>
      </c>
      <c r="R357" s="111"/>
      <c r="S357" s="111"/>
      <c r="T357" s="11">
        <v>34.9523110785033</v>
      </c>
      <c r="U357" s="9">
        <v>4988.6846388206468</v>
      </c>
      <c r="V357" s="10" t="s">
        <v>22</v>
      </c>
      <c r="W357" s="39">
        <v>7.6302274394717546</v>
      </c>
      <c r="X357" s="39">
        <v>7.6302274394717546</v>
      </c>
      <c r="Y357" s="39">
        <v>1089.0495433193701</v>
      </c>
      <c r="Z357" s="11">
        <v>2.4519442406456347</v>
      </c>
      <c r="AA357" s="54">
        <v>349.96188209358968</v>
      </c>
      <c r="AB357" s="111"/>
      <c r="AC357" s="111"/>
      <c r="AD357" s="11">
        <v>7.9501100513573002</v>
      </c>
      <c r="AE357" s="118">
        <v>1134.7058510969898</v>
      </c>
      <c r="AF357" s="628"/>
      <c r="AG357" s="629"/>
      <c r="AH357" s="291">
        <v>69.9046221570066</v>
      </c>
      <c r="AI357" s="9">
        <v>9977.3692776412936</v>
      </c>
      <c r="AJ357" s="118">
        <f t="shared" si="89"/>
        <v>9977.3692776412936</v>
      </c>
      <c r="AK357" s="632"/>
      <c r="AL357" s="659"/>
      <c r="AM357" s="679"/>
    </row>
    <row r="358" spans="1:39" s="72" customFormat="1" ht="15" customHeight="1" thickBot="1">
      <c r="A358" s="663"/>
      <c r="B358" s="601"/>
      <c r="C358" s="413"/>
      <c r="D358" s="125" t="s">
        <v>114</v>
      </c>
      <c r="E358" s="300" t="s">
        <v>54</v>
      </c>
      <c r="F358" s="381" t="s">
        <v>22</v>
      </c>
      <c r="G358" s="443">
        <v>444444</v>
      </c>
      <c r="H358" s="97">
        <f t="shared" si="90"/>
        <v>1304.3110785033016</v>
      </c>
      <c r="I358" s="381">
        <v>0</v>
      </c>
      <c r="J358" s="381">
        <v>0</v>
      </c>
      <c r="K358" s="381" t="s">
        <v>22</v>
      </c>
      <c r="L358" s="447" t="s">
        <v>22</v>
      </c>
      <c r="M358" s="603"/>
      <c r="N358" s="622"/>
      <c r="O358" s="625"/>
      <c r="P358" s="448">
        <v>41.962958180484229</v>
      </c>
      <c r="Q358" s="381">
        <v>0</v>
      </c>
      <c r="R358" s="310"/>
      <c r="S358" s="310"/>
      <c r="T358" s="15">
        <v>41.962958180484229</v>
      </c>
      <c r="U358" s="42">
        <v>5989.3025214920672</v>
      </c>
      <c r="V358" s="381" t="s">
        <v>22</v>
      </c>
      <c r="W358" s="79">
        <v>16.956044020542922</v>
      </c>
      <c r="X358" s="79">
        <v>16.956044020542922</v>
      </c>
      <c r="Y358" s="79">
        <v>2420.1076761551672</v>
      </c>
      <c r="Z358" s="15">
        <v>3.1611618488628026</v>
      </c>
      <c r="AA358" s="311">
        <v>451.18731979776823</v>
      </c>
      <c r="AB358" s="310"/>
      <c r="AC358" s="310"/>
      <c r="AD358" s="15">
        <v>7.4140331621423332</v>
      </c>
      <c r="AE358" s="449">
        <v>1058.1924973319974</v>
      </c>
      <c r="AF358" s="630"/>
      <c r="AG358" s="631"/>
      <c r="AH358" s="401">
        <v>83.925916360968458</v>
      </c>
      <c r="AI358" s="42">
        <v>11978.605042984134</v>
      </c>
      <c r="AJ358" s="449">
        <f t="shared" si="89"/>
        <v>11978.605042984134</v>
      </c>
      <c r="AK358" s="607"/>
      <c r="AL358" s="660"/>
      <c r="AM358" s="680"/>
    </row>
    <row r="359" spans="1:39" s="72" customFormat="1" ht="15.75" customHeight="1">
      <c r="A359" s="661" t="s">
        <v>217</v>
      </c>
      <c r="B359" s="594" t="s">
        <v>22</v>
      </c>
      <c r="C359" s="675">
        <v>40064</v>
      </c>
      <c r="D359" s="122" t="s">
        <v>362</v>
      </c>
      <c r="E359" s="224" t="s">
        <v>54</v>
      </c>
      <c r="F359" s="436" t="s">
        <v>54</v>
      </c>
      <c r="G359" s="452"/>
      <c r="H359" s="439"/>
      <c r="I359" s="152"/>
      <c r="J359" s="435"/>
      <c r="K359" s="250"/>
      <c r="L359" s="444"/>
      <c r="M359" s="602"/>
      <c r="N359" s="622"/>
      <c r="O359" s="623" t="s">
        <v>217</v>
      </c>
      <c r="P359" s="211">
        <v>37</v>
      </c>
      <c r="Q359" s="435">
        <v>0</v>
      </c>
      <c r="R359" s="104"/>
      <c r="S359" s="104"/>
      <c r="T359" s="73">
        <v>37</v>
      </c>
      <c r="U359" s="113">
        <v>244.42221683899558</v>
      </c>
      <c r="V359" s="444"/>
      <c r="W359" s="110">
        <v>0</v>
      </c>
      <c r="X359" s="110">
        <v>0</v>
      </c>
      <c r="Y359" s="105"/>
      <c r="Z359" s="73">
        <v>2.7</v>
      </c>
      <c r="AA359" s="105">
        <v>17.836215823386187</v>
      </c>
      <c r="AB359" s="104"/>
      <c r="AC359" s="104"/>
      <c r="AD359" s="73">
        <v>12.6</v>
      </c>
      <c r="AE359" s="117">
        <v>83.235673842468898</v>
      </c>
      <c r="AF359" s="626" t="s">
        <v>42</v>
      </c>
      <c r="AG359" s="627"/>
      <c r="AH359" s="290">
        <v>74</v>
      </c>
      <c r="AI359" s="113">
        <v>488.84443367799116</v>
      </c>
      <c r="AJ359" s="117">
        <f t="shared" ref="AJ359:AJ379" si="92">AI359</f>
        <v>488.84443367799116</v>
      </c>
      <c r="AK359" s="606">
        <v>45965</v>
      </c>
      <c r="AL359" s="608">
        <f>SUM(AJ359:AJ379)</f>
        <v>16447.593226990622</v>
      </c>
    </row>
    <row r="360" spans="1:39" s="72" customFormat="1" ht="15" customHeight="1">
      <c r="A360" s="662"/>
      <c r="B360" s="722"/>
      <c r="C360" s="676"/>
      <c r="D360" s="122" t="s">
        <v>361</v>
      </c>
      <c r="E360" s="188" t="s">
        <v>54</v>
      </c>
      <c r="F360" s="50" t="s">
        <v>54</v>
      </c>
      <c r="G360" s="453"/>
      <c r="H360" s="440"/>
      <c r="I360" s="157"/>
      <c r="J360" s="10"/>
      <c r="K360" s="157"/>
      <c r="L360" s="445"/>
      <c r="M360" s="622"/>
      <c r="N360" s="622"/>
      <c r="O360" s="624"/>
      <c r="P360" s="213">
        <v>71.16</v>
      </c>
      <c r="Q360" s="10">
        <v>0</v>
      </c>
      <c r="R360" s="111"/>
      <c r="S360" s="111"/>
      <c r="T360" s="11">
        <v>71.16</v>
      </c>
      <c r="U360" s="9">
        <v>470.08337703413343</v>
      </c>
      <c r="V360" s="445"/>
      <c r="W360" s="39">
        <v>0</v>
      </c>
      <c r="X360" s="39">
        <v>0</v>
      </c>
      <c r="Y360" s="54"/>
      <c r="Z360" s="11">
        <v>6.66</v>
      </c>
      <c r="AA360" s="54">
        <v>43.995999031019188</v>
      </c>
      <c r="AB360" s="111"/>
      <c r="AC360" s="111"/>
      <c r="AD360" s="11">
        <v>23.169999999999998</v>
      </c>
      <c r="AE360" s="118">
        <v>153.0611557880955</v>
      </c>
      <c r="AF360" s="628"/>
      <c r="AG360" s="629"/>
      <c r="AH360" s="291">
        <v>142.32</v>
      </c>
      <c r="AI360" s="9">
        <v>940.16675406826687</v>
      </c>
      <c r="AJ360" s="118">
        <f t="shared" si="92"/>
        <v>940.16675406826687</v>
      </c>
      <c r="AK360" s="632"/>
      <c r="AL360" s="615"/>
    </row>
    <row r="361" spans="1:39" s="72" customFormat="1" ht="15" customHeight="1">
      <c r="A361" s="662"/>
      <c r="B361" s="722"/>
      <c r="C361" s="676"/>
      <c r="D361" s="155" t="s">
        <v>360</v>
      </c>
      <c r="E361" s="188" t="s">
        <v>54</v>
      </c>
      <c r="F361" s="50" t="s">
        <v>54</v>
      </c>
      <c r="G361" s="453"/>
      <c r="H361" s="457">
        <v>222.22</v>
      </c>
      <c r="I361" s="157"/>
      <c r="J361" s="188" t="s">
        <v>54</v>
      </c>
      <c r="K361" s="157"/>
      <c r="L361" s="428" t="s">
        <v>54</v>
      </c>
      <c r="M361" s="622"/>
      <c r="N361" s="622"/>
      <c r="O361" s="624"/>
      <c r="P361" s="213">
        <v>52.111060000000002</v>
      </c>
      <c r="Q361" s="10">
        <v>0</v>
      </c>
      <c r="R361" s="111"/>
      <c r="S361" s="111"/>
      <c r="T361" s="11">
        <v>52.111060000000002</v>
      </c>
      <c r="U361" s="9">
        <v>344.23896539135347</v>
      </c>
      <c r="V361" s="428" t="s">
        <v>54</v>
      </c>
      <c r="W361" s="39">
        <v>2.8888600000000002</v>
      </c>
      <c r="X361" s="39">
        <v>2.8888600000000002</v>
      </c>
      <c r="Y361" s="54">
        <v>19.083826090202731</v>
      </c>
      <c r="Z361" s="11">
        <v>3.0333299999999999</v>
      </c>
      <c r="AA361" s="54">
        <v>20.038195756871097</v>
      </c>
      <c r="AB361" s="111"/>
      <c r="AC361" s="111"/>
      <c r="AD361" s="11">
        <v>16.877769999999998</v>
      </c>
      <c r="AE361" s="118">
        <v>111.50937892546615</v>
      </c>
      <c r="AF361" s="628"/>
      <c r="AG361" s="629"/>
      <c r="AH361" s="291">
        <v>104.22212</v>
      </c>
      <c r="AI361" s="9">
        <v>688.49193551513054</v>
      </c>
      <c r="AJ361" s="118">
        <f t="shared" si="92"/>
        <v>688.49193551513054</v>
      </c>
      <c r="AK361" s="632"/>
      <c r="AL361" s="615"/>
    </row>
    <row r="362" spans="1:39" s="72" customFormat="1" ht="15.75" customHeight="1">
      <c r="A362" s="662"/>
      <c r="B362" s="722"/>
      <c r="C362" s="676"/>
      <c r="D362" s="122" t="s">
        <v>362</v>
      </c>
      <c r="E362" s="188" t="s">
        <v>54</v>
      </c>
      <c r="F362" s="50" t="s">
        <v>54</v>
      </c>
      <c r="G362" s="453"/>
      <c r="H362" s="440"/>
      <c r="I362" s="157"/>
      <c r="J362" s="10"/>
      <c r="K362" s="157"/>
      <c r="L362" s="445"/>
      <c r="M362" s="622"/>
      <c r="N362" s="622"/>
      <c r="O362" s="624"/>
      <c r="P362" s="213">
        <v>37</v>
      </c>
      <c r="Q362" s="10">
        <v>0</v>
      </c>
      <c r="R362" s="111"/>
      <c r="S362" s="111"/>
      <c r="T362" s="11">
        <v>37</v>
      </c>
      <c r="U362" s="118">
        <v>244.42221683899558</v>
      </c>
      <c r="V362" s="445"/>
      <c r="W362" s="39">
        <v>0</v>
      </c>
      <c r="X362" s="39">
        <v>0</v>
      </c>
      <c r="Y362" s="54"/>
      <c r="Z362" s="11">
        <v>2.7</v>
      </c>
      <c r="AA362" s="54">
        <v>17.836215823386187</v>
      </c>
      <c r="AB362" s="111"/>
      <c r="AC362" s="111"/>
      <c r="AD362" s="11">
        <v>12.6</v>
      </c>
      <c r="AE362" s="118">
        <v>83.235673842468898</v>
      </c>
      <c r="AF362" s="628"/>
      <c r="AG362" s="629"/>
      <c r="AH362" s="291">
        <v>74</v>
      </c>
      <c r="AI362" s="9">
        <v>488.84443367799116</v>
      </c>
      <c r="AJ362" s="118">
        <f t="shared" si="92"/>
        <v>488.84443367799116</v>
      </c>
      <c r="AK362" s="632"/>
      <c r="AL362" s="615"/>
    </row>
    <row r="363" spans="1:39" s="72" customFormat="1" ht="15.75" customHeight="1">
      <c r="A363" s="662"/>
      <c r="B363" s="722"/>
      <c r="C363" s="676"/>
      <c r="D363" s="122" t="s">
        <v>361</v>
      </c>
      <c r="E363" s="188" t="s">
        <v>54</v>
      </c>
      <c r="F363" s="50" t="s">
        <v>54</v>
      </c>
      <c r="G363" s="453"/>
      <c r="H363" s="440"/>
      <c r="I363" s="157"/>
      <c r="J363" s="10"/>
      <c r="K363" s="157"/>
      <c r="L363" s="445"/>
      <c r="M363" s="622"/>
      <c r="N363" s="622"/>
      <c r="O363" s="624"/>
      <c r="P363" s="213">
        <v>71.16</v>
      </c>
      <c r="Q363" s="10">
        <v>0</v>
      </c>
      <c r="R363" s="111"/>
      <c r="S363" s="111"/>
      <c r="T363" s="11">
        <v>71.16</v>
      </c>
      <c r="U363" s="118">
        <v>470.08337703413343</v>
      </c>
      <c r="V363" s="445"/>
      <c r="W363" s="39">
        <v>0</v>
      </c>
      <c r="X363" s="39">
        <v>0</v>
      </c>
      <c r="Y363" s="54"/>
      <c r="Z363" s="11">
        <v>6.66</v>
      </c>
      <c r="AA363" s="54">
        <v>43.995999031019188</v>
      </c>
      <c r="AB363" s="111"/>
      <c r="AC363" s="111"/>
      <c r="AD363" s="11">
        <v>23.169999999999998</v>
      </c>
      <c r="AE363" s="118">
        <v>153.0611557880955</v>
      </c>
      <c r="AF363" s="628"/>
      <c r="AG363" s="629"/>
      <c r="AH363" s="291">
        <v>142.32</v>
      </c>
      <c r="AI363" s="9">
        <v>940.16675406826687</v>
      </c>
      <c r="AJ363" s="118">
        <f t="shared" si="92"/>
        <v>940.16675406826687</v>
      </c>
      <c r="AK363" s="632"/>
      <c r="AL363" s="615"/>
    </row>
    <row r="364" spans="1:39" s="72" customFormat="1" ht="15" customHeight="1">
      <c r="A364" s="662"/>
      <c r="B364" s="722"/>
      <c r="C364" s="676"/>
      <c r="D364" s="155" t="s">
        <v>360</v>
      </c>
      <c r="E364" s="188" t="s">
        <v>54</v>
      </c>
      <c r="F364" s="50" t="s">
        <v>54</v>
      </c>
      <c r="G364" s="453"/>
      <c r="H364" s="457">
        <v>122.22</v>
      </c>
      <c r="I364" s="157"/>
      <c r="J364" s="188" t="s">
        <v>54</v>
      </c>
      <c r="K364" s="157"/>
      <c r="L364" s="428" t="s">
        <v>54</v>
      </c>
      <c r="M364" s="622"/>
      <c r="N364" s="622"/>
      <c r="O364" s="624"/>
      <c r="P364" s="213">
        <v>49.811059999999998</v>
      </c>
      <c r="Q364" s="10">
        <v>0</v>
      </c>
      <c r="R364" s="111"/>
      <c r="S364" s="111"/>
      <c r="T364" s="11">
        <v>49.811059999999998</v>
      </c>
      <c r="U364" s="118">
        <v>329.04515191217246</v>
      </c>
      <c r="V364" s="428" t="s">
        <v>54</v>
      </c>
      <c r="W364" s="39">
        <v>1.5888600000000002</v>
      </c>
      <c r="X364" s="39">
        <v>1.5888600000000002</v>
      </c>
      <c r="Y364" s="54">
        <v>11</v>
      </c>
      <c r="Z364" s="11">
        <v>2.8833300000000004</v>
      </c>
      <c r="AA364" s="54">
        <v>19.047294877794123</v>
      </c>
      <c r="AB364" s="111"/>
      <c r="AC364" s="111"/>
      <c r="AD364" s="11">
        <v>16.52777</v>
      </c>
      <c r="AE364" s="118">
        <v>109.19727687428643</v>
      </c>
      <c r="AF364" s="628"/>
      <c r="AG364" s="629"/>
      <c r="AH364" s="291">
        <v>99.622119999999995</v>
      </c>
      <c r="AI364" s="9">
        <v>658.10430855676816</v>
      </c>
      <c r="AJ364" s="118">
        <f t="shared" si="92"/>
        <v>658.10430855676816</v>
      </c>
      <c r="AK364" s="632"/>
      <c r="AL364" s="615"/>
    </row>
    <row r="365" spans="1:39" s="72" customFormat="1" ht="15.75" customHeight="1">
      <c r="A365" s="662"/>
      <c r="B365" s="722"/>
      <c r="C365" s="676"/>
      <c r="D365" s="122" t="s">
        <v>362</v>
      </c>
      <c r="E365" s="188" t="s">
        <v>54</v>
      </c>
      <c r="F365" s="50" t="s">
        <v>54</v>
      </c>
      <c r="G365" s="453"/>
      <c r="H365" s="440"/>
      <c r="I365" s="157"/>
      <c r="J365" s="10"/>
      <c r="K365" s="157"/>
      <c r="L365" s="445"/>
      <c r="M365" s="622"/>
      <c r="N365" s="622"/>
      <c r="O365" s="624"/>
      <c r="P365" s="213">
        <v>37</v>
      </c>
      <c r="Q365" s="10">
        <v>0</v>
      </c>
      <c r="R365" s="111"/>
      <c r="S365" s="111"/>
      <c r="T365" s="11">
        <v>37</v>
      </c>
      <c r="U365" s="118">
        <v>244.42221683899558</v>
      </c>
      <c r="V365" s="445"/>
      <c r="W365" s="39">
        <v>0</v>
      </c>
      <c r="X365" s="39">
        <v>0</v>
      </c>
      <c r="Y365" s="54"/>
      <c r="Z365" s="11">
        <v>2.7</v>
      </c>
      <c r="AA365" s="54">
        <v>17.836215823386187</v>
      </c>
      <c r="AB365" s="111"/>
      <c r="AC365" s="111"/>
      <c r="AD365" s="11">
        <v>12.6</v>
      </c>
      <c r="AE365" s="118">
        <v>83.235673842468898</v>
      </c>
      <c r="AF365" s="628"/>
      <c r="AG365" s="629"/>
      <c r="AH365" s="291">
        <v>74</v>
      </c>
      <c r="AI365" s="9">
        <v>488.84443367799116</v>
      </c>
      <c r="AJ365" s="118">
        <f t="shared" si="92"/>
        <v>488.84443367799116</v>
      </c>
      <c r="AK365" s="632"/>
      <c r="AL365" s="615"/>
    </row>
    <row r="366" spans="1:39" s="72" customFormat="1" ht="15" customHeight="1">
      <c r="A366" s="662"/>
      <c r="B366" s="722"/>
      <c r="C366" s="676"/>
      <c r="D366" s="122" t="s">
        <v>361</v>
      </c>
      <c r="E366" s="437" t="s">
        <v>54</v>
      </c>
      <c r="F366" s="50" t="s">
        <v>54</v>
      </c>
      <c r="G366" s="453"/>
      <c r="H366" s="440"/>
      <c r="I366" s="456"/>
      <c r="J366" s="434"/>
      <c r="K366" s="456"/>
      <c r="L366" s="446"/>
      <c r="M366" s="622"/>
      <c r="N366" s="622"/>
      <c r="O366" s="624"/>
      <c r="P366" s="213">
        <v>71.16</v>
      </c>
      <c r="Q366" s="10">
        <v>0</v>
      </c>
      <c r="R366" s="111"/>
      <c r="S366" s="111"/>
      <c r="T366" s="11">
        <v>71.16</v>
      </c>
      <c r="U366" s="118">
        <v>470.08337703413343</v>
      </c>
      <c r="V366" s="446"/>
      <c r="W366" s="39">
        <v>0</v>
      </c>
      <c r="X366" s="39">
        <v>0</v>
      </c>
      <c r="Y366" s="54"/>
      <c r="Z366" s="11">
        <v>6.66</v>
      </c>
      <c r="AA366" s="54">
        <v>43.995999031019188</v>
      </c>
      <c r="AB366" s="111"/>
      <c r="AC366" s="111"/>
      <c r="AD366" s="11">
        <v>23.169999999999998</v>
      </c>
      <c r="AE366" s="118">
        <v>153.0611557880955</v>
      </c>
      <c r="AF366" s="628"/>
      <c r="AG366" s="629"/>
      <c r="AH366" s="291">
        <v>142.32</v>
      </c>
      <c r="AI366" s="9">
        <v>940.16675406826687</v>
      </c>
      <c r="AJ366" s="118">
        <f t="shared" si="92"/>
        <v>940.16675406826687</v>
      </c>
      <c r="AK366" s="632"/>
      <c r="AL366" s="615"/>
    </row>
    <row r="367" spans="1:39" s="72" customFormat="1" ht="15.75" customHeight="1">
      <c r="A367" s="662"/>
      <c r="B367" s="722"/>
      <c r="C367" s="676"/>
      <c r="D367" s="155" t="s">
        <v>360</v>
      </c>
      <c r="E367" s="188" t="s">
        <v>54</v>
      </c>
      <c r="F367" s="50" t="s">
        <v>54</v>
      </c>
      <c r="G367" s="453"/>
      <c r="H367" s="457">
        <v>144.44</v>
      </c>
      <c r="I367" s="157"/>
      <c r="J367" s="188" t="s">
        <v>54</v>
      </c>
      <c r="K367" s="157"/>
      <c r="L367" s="428" t="s">
        <v>54</v>
      </c>
      <c r="M367" s="622"/>
      <c r="N367" s="622"/>
      <c r="O367" s="624"/>
      <c r="P367" s="213">
        <v>50.322120000000005</v>
      </c>
      <c r="Q367" s="10">
        <v>0</v>
      </c>
      <c r="R367" s="111"/>
      <c r="S367" s="111"/>
      <c r="T367" s="11">
        <v>50.322120000000005</v>
      </c>
      <c r="U367" s="118">
        <v>332.41421490103414</v>
      </c>
      <c r="V367" s="428" t="s">
        <v>54</v>
      </c>
      <c r="W367" s="39">
        <v>1.8777200000000001</v>
      </c>
      <c r="X367" s="39">
        <v>1.8777200000000001</v>
      </c>
      <c r="Y367" s="54">
        <v>12</v>
      </c>
      <c r="Z367" s="11">
        <v>2.9166599999999998</v>
      </c>
      <c r="AA367" s="54">
        <v>19.267473053124988</v>
      </c>
      <c r="AB367" s="111"/>
      <c r="AC367" s="111"/>
      <c r="AD367" s="11">
        <v>16.605540000000001</v>
      </c>
      <c r="AE367" s="118">
        <v>109.72575734312743</v>
      </c>
      <c r="AF367" s="628"/>
      <c r="AG367" s="629"/>
      <c r="AH367" s="291">
        <v>100.64424000000001</v>
      </c>
      <c r="AI367" s="9">
        <v>664.8564392669166</v>
      </c>
      <c r="AJ367" s="118">
        <f t="shared" si="92"/>
        <v>664.8564392669166</v>
      </c>
      <c r="AK367" s="632"/>
      <c r="AL367" s="615"/>
    </row>
    <row r="368" spans="1:39" s="72" customFormat="1" ht="15.75" customHeight="1">
      <c r="A368" s="662"/>
      <c r="B368" s="722"/>
      <c r="C368" s="676"/>
      <c r="D368" s="122" t="s">
        <v>362</v>
      </c>
      <c r="E368" s="188" t="s">
        <v>54</v>
      </c>
      <c r="F368" s="50" t="s">
        <v>54</v>
      </c>
      <c r="G368" s="453"/>
      <c r="H368" s="440"/>
      <c r="I368" s="157"/>
      <c r="J368" s="10"/>
      <c r="K368" s="157"/>
      <c r="L368" s="445"/>
      <c r="M368" s="622"/>
      <c r="N368" s="622"/>
      <c r="O368" s="624"/>
      <c r="P368" s="213">
        <v>37</v>
      </c>
      <c r="Q368" s="10">
        <v>0</v>
      </c>
      <c r="R368" s="111"/>
      <c r="S368" s="111"/>
      <c r="T368" s="11">
        <v>37</v>
      </c>
      <c r="U368" s="118">
        <v>244.42221683899558</v>
      </c>
      <c r="V368" s="445"/>
      <c r="W368" s="39">
        <v>0</v>
      </c>
      <c r="X368" s="39">
        <v>0</v>
      </c>
      <c r="Y368" s="54"/>
      <c r="Z368" s="11">
        <v>2.7</v>
      </c>
      <c r="AA368" s="54">
        <v>17.836215823386187</v>
      </c>
      <c r="AB368" s="111"/>
      <c r="AC368" s="111"/>
      <c r="AD368" s="11">
        <v>12.6</v>
      </c>
      <c r="AE368" s="118">
        <v>83.235673842468898</v>
      </c>
      <c r="AF368" s="628"/>
      <c r="AG368" s="629"/>
      <c r="AH368" s="291">
        <v>74</v>
      </c>
      <c r="AI368" s="9">
        <v>488.84443367799116</v>
      </c>
      <c r="AJ368" s="118">
        <f t="shared" si="92"/>
        <v>488.84443367799116</v>
      </c>
      <c r="AK368" s="632"/>
      <c r="AL368" s="615"/>
    </row>
    <row r="369" spans="1:40" s="72" customFormat="1" ht="15" customHeight="1">
      <c r="A369" s="662"/>
      <c r="B369" s="722"/>
      <c r="C369" s="676"/>
      <c r="D369" s="122" t="s">
        <v>361</v>
      </c>
      <c r="E369" s="224" t="s">
        <v>54</v>
      </c>
      <c r="F369" s="50" t="s">
        <v>54</v>
      </c>
      <c r="G369" s="453"/>
      <c r="H369" s="440"/>
      <c r="I369" s="157"/>
      <c r="J369" s="10"/>
      <c r="K369" s="157"/>
      <c r="L369" s="445"/>
      <c r="M369" s="622"/>
      <c r="N369" s="622"/>
      <c r="O369" s="624"/>
      <c r="P369" s="213">
        <v>71.16</v>
      </c>
      <c r="Q369" s="10">
        <v>0</v>
      </c>
      <c r="R369" s="111"/>
      <c r="S369" s="111"/>
      <c r="T369" s="11">
        <v>71.16</v>
      </c>
      <c r="U369" s="118">
        <v>470.08337703413343</v>
      </c>
      <c r="V369" s="445"/>
      <c r="W369" s="39">
        <v>0</v>
      </c>
      <c r="X369" s="39">
        <v>0</v>
      </c>
      <c r="Y369" s="54"/>
      <c r="Z369" s="11">
        <v>6.66</v>
      </c>
      <c r="AA369" s="54">
        <v>43.995999031019188</v>
      </c>
      <c r="AB369" s="111"/>
      <c r="AC369" s="111"/>
      <c r="AD369" s="11">
        <v>23.169999999999998</v>
      </c>
      <c r="AE369" s="118">
        <v>153.0611557880955</v>
      </c>
      <c r="AF369" s="628"/>
      <c r="AG369" s="629"/>
      <c r="AH369" s="291">
        <v>142.32</v>
      </c>
      <c r="AI369" s="9">
        <v>940.16675406826687</v>
      </c>
      <c r="AJ369" s="118">
        <f t="shared" si="92"/>
        <v>940.16675406826687</v>
      </c>
      <c r="AK369" s="632"/>
      <c r="AL369" s="615"/>
    </row>
    <row r="370" spans="1:40" s="72" customFormat="1" ht="15" customHeight="1">
      <c r="A370" s="662"/>
      <c r="B370" s="722"/>
      <c r="C370" s="676"/>
      <c r="D370" s="155" t="s">
        <v>360</v>
      </c>
      <c r="E370" s="188" t="s">
        <v>54</v>
      </c>
      <c r="F370" s="50" t="s">
        <v>54</v>
      </c>
      <c r="G370" s="453"/>
      <c r="H370" s="457">
        <v>266.66000000000003</v>
      </c>
      <c r="I370" s="157"/>
      <c r="J370" s="188" t="s">
        <v>54</v>
      </c>
      <c r="K370" s="157"/>
      <c r="L370" s="428" t="s">
        <v>54</v>
      </c>
      <c r="M370" s="622"/>
      <c r="N370" s="622"/>
      <c r="O370" s="624"/>
      <c r="P370" s="213">
        <v>53.133179999999996</v>
      </c>
      <c r="Q370" s="10">
        <v>0</v>
      </c>
      <c r="R370" s="111"/>
      <c r="S370" s="111"/>
      <c r="T370" s="11">
        <v>53.133179999999996</v>
      </c>
      <c r="U370" s="118">
        <v>350.97709136907662</v>
      </c>
      <c r="V370" s="428" t="s">
        <v>54</v>
      </c>
      <c r="W370" s="39">
        <v>3.4665800000000004</v>
      </c>
      <c r="X370" s="39">
        <v>3.4665800000000004</v>
      </c>
      <c r="Y370" s="54">
        <v>23</v>
      </c>
      <c r="Z370" s="11">
        <v>3.09999</v>
      </c>
      <c r="AA370" s="54">
        <v>20.478552107532931</v>
      </c>
      <c r="AB370" s="111"/>
      <c r="AC370" s="111"/>
      <c r="AD370" s="11">
        <v>17.033309999999997</v>
      </c>
      <c r="AE370" s="118">
        <v>117.12448390690255</v>
      </c>
      <c r="AF370" s="628"/>
      <c r="AG370" s="629"/>
      <c r="AH370" s="291">
        <v>106.26635999999999</v>
      </c>
      <c r="AI370" s="9">
        <v>701.99619693542661</v>
      </c>
      <c r="AJ370" s="118">
        <f t="shared" si="92"/>
        <v>701.99619693542661</v>
      </c>
      <c r="AK370" s="632"/>
      <c r="AL370" s="615"/>
    </row>
    <row r="371" spans="1:40" s="72" customFormat="1" ht="15.75" customHeight="1">
      <c r="A371" s="662"/>
      <c r="B371" s="722"/>
      <c r="C371" s="676"/>
      <c r="D371" s="122" t="s">
        <v>362</v>
      </c>
      <c r="E371" s="188" t="s">
        <v>54</v>
      </c>
      <c r="F371" s="50" t="s">
        <v>54</v>
      </c>
      <c r="G371" s="453"/>
      <c r="H371" s="440"/>
      <c r="I371" s="157"/>
      <c r="J371" s="10"/>
      <c r="K371" s="157"/>
      <c r="L371" s="445"/>
      <c r="M371" s="622"/>
      <c r="N371" s="622"/>
      <c r="O371" s="624"/>
      <c r="P371" s="213">
        <v>37</v>
      </c>
      <c r="Q371" s="10">
        <v>0</v>
      </c>
      <c r="R371" s="111"/>
      <c r="S371" s="111"/>
      <c r="T371" s="11">
        <v>37</v>
      </c>
      <c r="U371" s="118">
        <v>244.42221683899558</v>
      </c>
      <c r="V371" s="445"/>
      <c r="W371" s="39">
        <v>0</v>
      </c>
      <c r="X371" s="39">
        <v>0</v>
      </c>
      <c r="Y371" s="54"/>
      <c r="Z371" s="11">
        <v>2.7</v>
      </c>
      <c r="AA371" s="54">
        <v>17.836215823386187</v>
      </c>
      <c r="AB371" s="111"/>
      <c r="AC371" s="111"/>
      <c r="AD371" s="11">
        <v>12.6</v>
      </c>
      <c r="AE371" s="118">
        <v>83.235673842468898</v>
      </c>
      <c r="AF371" s="628"/>
      <c r="AG371" s="629"/>
      <c r="AH371" s="291">
        <v>74</v>
      </c>
      <c r="AI371" s="9">
        <v>488.84443367799116</v>
      </c>
      <c r="AJ371" s="118">
        <f t="shared" si="92"/>
        <v>488.84443367799116</v>
      </c>
      <c r="AK371" s="632"/>
      <c r="AL371" s="615"/>
    </row>
    <row r="372" spans="1:40" s="72" customFormat="1" ht="15.75" customHeight="1">
      <c r="A372" s="662"/>
      <c r="B372" s="722"/>
      <c r="C372" s="676"/>
      <c r="D372" s="122" t="s">
        <v>361</v>
      </c>
      <c r="E372" s="188" t="s">
        <v>54</v>
      </c>
      <c r="F372" s="50" t="s">
        <v>54</v>
      </c>
      <c r="G372" s="453"/>
      <c r="H372" s="440"/>
      <c r="I372" s="157"/>
      <c r="J372" s="10"/>
      <c r="K372" s="157"/>
      <c r="L372" s="445"/>
      <c r="M372" s="622"/>
      <c r="N372" s="622"/>
      <c r="O372" s="624"/>
      <c r="P372" s="213">
        <v>71.16</v>
      </c>
      <c r="Q372" s="10">
        <v>0</v>
      </c>
      <c r="R372" s="111"/>
      <c r="S372" s="111"/>
      <c r="T372" s="11">
        <v>71.16</v>
      </c>
      <c r="U372" s="118">
        <v>470.08337703413343</v>
      </c>
      <c r="V372" s="445"/>
      <c r="W372" s="39">
        <v>0</v>
      </c>
      <c r="X372" s="39">
        <v>0</v>
      </c>
      <c r="Y372" s="54"/>
      <c r="Z372" s="11">
        <v>6.66</v>
      </c>
      <c r="AA372" s="54">
        <v>43.995999031019188</v>
      </c>
      <c r="AB372" s="111"/>
      <c r="AC372" s="111"/>
      <c r="AD372" s="11">
        <v>23.169999999999998</v>
      </c>
      <c r="AE372" s="118">
        <v>153.0611557880955</v>
      </c>
      <c r="AF372" s="628"/>
      <c r="AG372" s="629"/>
      <c r="AH372" s="291">
        <v>142.32</v>
      </c>
      <c r="AI372" s="9">
        <v>940.16675406826687</v>
      </c>
      <c r="AJ372" s="118">
        <f t="shared" si="92"/>
        <v>940.16675406826687</v>
      </c>
      <c r="AK372" s="632"/>
      <c r="AL372" s="615"/>
    </row>
    <row r="373" spans="1:40" s="72" customFormat="1" ht="15" customHeight="1">
      <c r="A373" s="662"/>
      <c r="B373" s="722"/>
      <c r="C373" s="676"/>
      <c r="D373" s="155" t="s">
        <v>360</v>
      </c>
      <c r="E373" s="188" t="s">
        <v>54</v>
      </c>
      <c r="F373" s="50" t="s">
        <v>54</v>
      </c>
      <c r="G373" s="453"/>
      <c r="H373" s="457">
        <v>466.66</v>
      </c>
      <c r="I373" s="157"/>
      <c r="J373" s="188" t="s">
        <v>54</v>
      </c>
      <c r="K373" s="157"/>
      <c r="L373" s="428" t="s">
        <v>54</v>
      </c>
      <c r="M373" s="622"/>
      <c r="N373" s="622"/>
      <c r="O373" s="624"/>
      <c r="P373" s="213">
        <v>57.733180000000004</v>
      </c>
      <c r="Q373" s="10">
        <v>0</v>
      </c>
      <c r="R373" s="111"/>
      <c r="S373" s="111"/>
      <c r="T373" s="11">
        <v>57.733180000000004</v>
      </c>
      <c r="U373" s="118">
        <v>381.3647183274386</v>
      </c>
      <c r="V373" s="428" t="s">
        <v>54</v>
      </c>
      <c r="W373" s="39">
        <v>6.066580000000001</v>
      </c>
      <c r="X373" s="39">
        <v>6.066580000000001</v>
      </c>
      <c r="Y373" s="54">
        <v>40</v>
      </c>
      <c r="Z373" s="11">
        <v>3.3999900000000003</v>
      </c>
      <c r="AA373" s="54">
        <v>22.460353865686955</v>
      </c>
      <c r="AB373" s="111"/>
      <c r="AC373" s="111"/>
      <c r="AD373" s="11">
        <v>17.733309999999999</v>
      </c>
      <c r="AE373" s="118">
        <v>117.12448390690255</v>
      </c>
      <c r="AF373" s="628"/>
      <c r="AG373" s="629"/>
      <c r="AH373" s="291">
        <v>115.46636000000001</v>
      </c>
      <c r="AI373" s="9">
        <v>762.77145085215</v>
      </c>
      <c r="AJ373" s="118">
        <f t="shared" si="92"/>
        <v>762.77145085215</v>
      </c>
      <c r="AK373" s="632"/>
      <c r="AL373" s="615"/>
    </row>
    <row r="374" spans="1:40" s="72" customFormat="1" ht="15.75" customHeight="1">
      <c r="A374" s="662"/>
      <c r="B374" s="722"/>
      <c r="C374" s="676"/>
      <c r="D374" s="122" t="s">
        <v>362</v>
      </c>
      <c r="E374" s="188" t="s">
        <v>54</v>
      </c>
      <c r="F374" s="50" t="s">
        <v>54</v>
      </c>
      <c r="G374" s="453"/>
      <c r="H374" s="440"/>
      <c r="I374" s="157"/>
      <c r="J374" s="10"/>
      <c r="K374" s="157"/>
      <c r="L374" s="445"/>
      <c r="M374" s="622"/>
      <c r="N374" s="622"/>
      <c r="O374" s="624"/>
      <c r="P374" s="213">
        <v>37</v>
      </c>
      <c r="Q374" s="10">
        <v>0</v>
      </c>
      <c r="R374" s="111"/>
      <c r="S374" s="111"/>
      <c r="T374" s="11">
        <v>37</v>
      </c>
      <c r="U374" s="9">
        <v>244.42221683899558</v>
      </c>
      <c r="V374" s="445"/>
      <c r="W374" s="39">
        <v>0</v>
      </c>
      <c r="X374" s="39">
        <v>0</v>
      </c>
      <c r="Y374" s="54"/>
      <c r="Z374" s="11">
        <v>2.7</v>
      </c>
      <c r="AA374" s="54">
        <v>17.836215823386187</v>
      </c>
      <c r="AB374" s="111"/>
      <c r="AC374" s="111"/>
      <c r="AD374" s="11">
        <v>12.6</v>
      </c>
      <c r="AE374" s="118">
        <v>83.235673842468898</v>
      </c>
      <c r="AF374" s="628"/>
      <c r="AG374" s="629"/>
      <c r="AH374" s="291">
        <v>74</v>
      </c>
      <c r="AI374" s="9">
        <v>488.84443367799116</v>
      </c>
      <c r="AJ374" s="118">
        <f t="shared" si="92"/>
        <v>488.84443367799116</v>
      </c>
      <c r="AK374" s="632"/>
      <c r="AL374" s="615"/>
    </row>
    <row r="375" spans="1:40" s="72" customFormat="1" ht="15" customHeight="1">
      <c r="A375" s="662"/>
      <c r="B375" s="722"/>
      <c r="C375" s="676"/>
      <c r="D375" s="122" t="s">
        <v>361</v>
      </c>
      <c r="E375" s="188" t="s">
        <v>54</v>
      </c>
      <c r="F375" s="50" t="s">
        <v>54</v>
      </c>
      <c r="G375" s="453"/>
      <c r="H375" s="440"/>
      <c r="I375" s="157"/>
      <c r="J375" s="10"/>
      <c r="K375" s="157"/>
      <c r="L375" s="445"/>
      <c r="M375" s="622"/>
      <c r="N375" s="622"/>
      <c r="O375" s="624"/>
      <c r="P375" s="213">
        <v>71.16</v>
      </c>
      <c r="Q375" s="10">
        <v>0</v>
      </c>
      <c r="R375" s="111"/>
      <c r="S375" s="111"/>
      <c r="T375" s="11">
        <v>71.16</v>
      </c>
      <c r="U375" s="9">
        <v>470.08337703413343</v>
      </c>
      <c r="V375" s="445"/>
      <c r="W375" s="39">
        <v>0</v>
      </c>
      <c r="X375" s="39">
        <v>0</v>
      </c>
      <c r="Y375" s="54"/>
      <c r="Z375" s="11">
        <v>6.66</v>
      </c>
      <c r="AA375" s="54">
        <v>43.995999031019188</v>
      </c>
      <c r="AB375" s="111"/>
      <c r="AC375" s="111"/>
      <c r="AD375" s="11">
        <v>23.169999999999998</v>
      </c>
      <c r="AE375" s="118">
        <v>153.0611557880955</v>
      </c>
      <c r="AF375" s="628"/>
      <c r="AG375" s="629"/>
      <c r="AH375" s="291">
        <v>142.32</v>
      </c>
      <c r="AI375" s="9">
        <v>940.16675406826687</v>
      </c>
      <c r="AJ375" s="118">
        <f t="shared" si="92"/>
        <v>940.16675406826687</v>
      </c>
      <c r="AK375" s="632"/>
      <c r="AL375" s="615"/>
    </row>
    <row r="376" spans="1:40" s="72" customFormat="1" ht="15.75" customHeight="1">
      <c r="A376" s="662"/>
      <c r="B376" s="722"/>
      <c r="C376" s="676"/>
      <c r="D376" s="155" t="s">
        <v>360</v>
      </c>
      <c r="E376" s="188" t="s">
        <v>54</v>
      </c>
      <c r="F376" s="50" t="s">
        <v>54</v>
      </c>
      <c r="G376" s="453"/>
      <c r="H376" s="457">
        <v>188.88</v>
      </c>
      <c r="I376" s="157"/>
      <c r="J376" s="188" t="s">
        <v>54</v>
      </c>
      <c r="K376" s="157"/>
      <c r="L376" s="428" t="s">
        <v>54</v>
      </c>
      <c r="M376" s="622"/>
      <c r="N376" s="622"/>
      <c r="O376" s="624"/>
      <c r="P376" s="213">
        <v>51.344239999999999</v>
      </c>
      <c r="Q376" s="10">
        <v>0</v>
      </c>
      <c r="R376" s="111"/>
      <c r="S376" s="111"/>
      <c r="T376" s="11">
        <v>51.344239999999999</v>
      </c>
      <c r="U376" s="9">
        <v>339.15234087875797</v>
      </c>
      <c r="V376" s="428" t="s">
        <v>54</v>
      </c>
      <c r="W376" s="39">
        <v>2.4554400000000003</v>
      </c>
      <c r="X376" s="39">
        <v>2.4554400000000003</v>
      </c>
      <c r="Y376" s="54">
        <v>16</v>
      </c>
      <c r="Z376" s="11">
        <v>2.9833200000000004</v>
      </c>
      <c r="AA376" s="54">
        <v>19.707829403786825</v>
      </c>
      <c r="AB376" s="111"/>
      <c r="AC376" s="111"/>
      <c r="AD376" s="11">
        <v>16.761079999999996</v>
      </c>
      <c r="AE376" s="118">
        <v>110.71665822220459</v>
      </c>
      <c r="AF376" s="628"/>
      <c r="AG376" s="629"/>
      <c r="AH376" s="291">
        <v>102.68848</v>
      </c>
      <c r="AI376" s="9">
        <v>678.36070068721256</v>
      </c>
      <c r="AJ376" s="118">
        <f t="shared" si="92"/>
        <v>678.36070068721256</v>
      </c>
      <c r="AK376" s="632"/>
      <c r="AL376" s="615"/>
    </row>
    <row r="377" spans="1:40" s="72" customFormat="1" ht="15.75" customHeight="1">
      <c r="A377" s="662"/>
      <c r="B377" s="722"/>
      <c r="C377" s="676"/>
      <c r="D377" s="122" t="s">
        <v>362</v>
      </c>
      <c r="E377" s="188" t="s">
        <v>54</v>
      </c>
      <c r="F377" s="50" t="s">
        <v>54</v>
      </c>
      <c r="G377" s="454"/>
      <c r="H377" s="442"/>
      <c r="I377" s="454"/>
      <c r="J377" s="10"/>
      <c r="K377" s="157"/>
      <c r="L377" s="445"/>
      <c r="M377" s="622"/>
      <c r="N377" s="622"/>
      <c r="O377" s="624"/>
      <c r="P377" s="213">
        <v>158.30000000000001</v>
      </c>
      <c r="Q377" s="11">
        <v>26</v>
      </c>
      <c r="R377" s="111"/>
      <c r="S377" s="111"/>
      <c r="T377" s="11">
        <v>132.30000000000001</v>
      </c>
      <c r="U377" s="9">
        <v>873.97457534592297</v>
      </c>
      <c r="V377" s="445"/>
      <c r="W377" s="39">
        <v>0</v>
      </c>
      <c r="X377" s="39">
        <v>0</v>
      </c>
      <c r="Y377" s="39"/>
      <c r="Z377" s="11">
        <v>3.7</v>
      </c>
      <c r="AA377" s="54">
        <v>24.442221683899586</v>
      </c>
      <c r="AB377" s="111"/>
      <c r="AC377" s="111"/>
      <c r="AD377" s="11">
        <v>45.605000000000004</v>
      </c>
      <c r="AE377" s="118">
        <v>301.26689726871399</v>
      </c>
      <c r="AF377" s="628"/>
      <c r="AG377" s="629"/>
      <c r="AH377" s="291">
        <v>264.60000000000002</v>
      </c>
      <c r="AI377" s="9">
        <v>1747.9491506918459</v>
      </c>
      <c r="AJ377" s="118">
        <f t="shared" si="92"/>
        <v>1747.9491506918459</v>
      </c>
      <c r="AK377" s="632"/>
      <c r="AL377" s="615"/>
    </row>
    <row r="378" spans="1:40" s="72" customFormat="1" ht="15" customHeight="1">
      <c r="A378" s="662"/>
      <c r="B378" s="722"/>
      <c r="C378" s="676"/>
      <c r="D378" s="122" t="s">
        <v>361</v>
      </c>
      <c r="E378" s="122" t="s">
        <v>73</v>
      </c>
      <c r="F378" s="122" t="s">
        <v>73</v>
      </c>
      <c r="G378" s="453"/>
      <c r="H378" s="440"/>
      <c r="I378" s="453"/>
      <c r="J378" s="10"/>
      <c r="K378" s="157"/>
      <c r="L378" s="445"/>
      <c r="M378" s="622"/>
      <c r="N378" s="622"/>
      <c r="O378" s="624"/>
      <c r="P378" s="213">
        <v>91.16</v>
      </c>
      <c r="Q378" s="10">
        <v>0</v>
      </c>
      <c r="R378" s="111"/>
      <c r="S378" s="111"/>
      <c r="T378" s="11">
        <v>91.16</v>
      </c>
      <c r="U378" s="9">
        <v>602.20349424440155</v>
      </c>
      <c r="V378" s="445"/>
      <c r="W378" s="39">
        <v>0</v>
      </c>
      <c r="X378" s="39">
        <v>0</v>
      </c>
      <c r="Y378" s="39"/>
      <c r="Z378" s="11">
        <v>6.66</v>
      </c>
      <c r="AA378" s="54">
        <v>43.995999031019188</v>
      </c>
      <c r="AB378" s="111"/>
      <c r="AC378" s="111"/>
      <c r="AD378" s="11">
        <v>30.169999999999998</v>
      </c>
      <c r="AE378" s="118">
        <v>199.30319681168928</v>
      </c>
      <c r="AF378" s="628"/>
      <c r="AG378" s="629"/>
      <c r="AH378" s="291">
        <v>182.32</v>
      </c>
      <c r="AI378" s="9">
        <v>1204.4069884888031</v>
      </c>
      <c r="AJ378" s="118">
        <f t="shared" si="92"/>
        <v>1204.4069884888031</v>
      </c>
      <c r="AK378" s="632"/>
      <c r="AL378" s="615"/>
    </row>
    <row r="379" spans="1:40" s="72" customFormat="1" ht="15" customHeight="1" thickBot="1">
      <c r="A379" s="663"/>
      <c r="B379" s="595"/>
      <c r="C379" s="677"/>
      <c r="D379" s="125" t="s">
        <v>360</v>
      </c>
      <c r="E379" s="300" t="s">
        <v>54</v>
      </c>
      <c r="F379" s="433" t="s">
        <v>54</v>
      </c>
      <c r="G379" s="455"/>
      <c r="H379" s="458">
        <v>44.44</v>
      </c>
      <c r="I379" s="254"/>
      <c r="J379" s="300" t="s">
        <v>54</v>
      </c>
      <c r="K379" s="254"/>
      <c r="L379" s="459" t="s">
        <v>54</v>
      </c>
      <c r="M379" s="603"/>
      <c r="N379" s="603"/>
      <c r="O379" s="625"/>
      <c r="P379" s="448">
        <v>58.022120000000001</v>
      </c>
      <c r="Q379" s="381">
        <v>0</v>
      </c>
      <c r="R379" s="310"/>
      <c r="S379" s="310"/>
      <c r="T379" s="15">
        <v>58.022120000000001</v>
      </c>
      <c r="U379" s="42">
        <v>383.2804600269871</v>
      </c>
      <c r="V379" s="459" t="s">
        <v>54</v>
      </c>
      <c r="W379" s="79">
        <v>0.57772000000000001</v>
      </c>
      <c r="X379" s="79">
        <v>0.57772000000000001</v>
      </c>
      <c r="Y379" s="311">
        <v>4</v>
      </c>
      <c r="Z379" s="15">
        <v>2.7666600000000003</v>
      </c>
      <c r="AA379" s="311">
        <v>18.276572174047995</v>
      </c>
      <c r="AB379" s="310"/>
      <c r="AC379" s="310"/>
      <c r="AD379" s="15">
        <v>19.75554</v>
      </c>
      <c r="AE379" s="449">
        <v>130.53467580374482</v>
      </c>
      <c r="AF379" s="630"/>
      <c r="AG379" s="631"/>
      <c r="AH379" s="401">
        <v>116.04424</v>
      </c>
      <c r="AI379" s="42">
        <v>766.58892951882319</v>
      </c>
      <c r="AJ379" s="449">
        <f t="shared" si="92"/>
        <v>766.58892951882319</v>
      </c>
      <c r="AK379" s="607"/>
      <c r="AL379" s="609"/>
    </row>
    <row r="380" spans="1:40" s="72" customFormat="1">
      <c r="A380" s="65"/>
      <c r="B380" s="65"/>
      <c r="C380" s="66"/>
      <c r="D380" s="67"/>
      <c r="E380" s="67"/>
      <c r="F380" s="67"/>
      <c r="G380" s="68"/>
      <c r="H380" s="68"/>
      <c r="I380" s="68"/>
      <c r="J380" s="68"/>
      <c r="K380" s="68"/>
      <c r="L380" s="68"/>
      <c r="M380" s="69"/>
      <c r="N380" s="69"/>
      <c r="O380" s="67"/>
      <c r="P380" s="70"/>
      <c r="Q380" s="70"/>
      <c r="R380" s="70"/>
      <c r="S380" s="70"/>
      <c r="T380" s="70"/>
      <c r="U380" s="70"/>
      <c r="V380" s="70"/>
      <c r="W380" s="70"/>
      <c r="X380" s="70"/>
      <c r="Y380" s="70"/>
      <c r="Z380" s="70"/>
      <c r="AA380" s="71"/>
      <c r="AB380" s="71"/>
      <c r="AC380" s="71"/>
      <c r="AD380" s="71"/>
      <c r="AE380" s="71"/>
      <c r="AF380" s="71"/>
      <c r="AG380" s="71"/>
      <c r="AH380" s="71"/>
      <c r="AI380" s="71"/>
      <c r="AJ380" s="71"/>
      <c r="AK380" s="71"/>
    </row>
    <row r="381" spans="1:40" s="235" customFormat="1">
      <c r="A381" s="228"/>
      <c r="B381" s="228"/>
      <c r="C381" s="229"/>
      <c r="D381" s="230"/>
      <c r="E381" s="230"/>
      <c r="F381" s="230"/>
      <c r="G381" s="231"/>
      <c r="H381" s="231"/>
      <c r="I381" s="231"/>
      <c r="J381" s="231"/>
      <c r="K381" s="231"/>
      <c r="L381" s="231"/>
      <c r="M381" s="232"/>
      <c r="N381" s="232"/>
      <c r="O381" s="230"/>
      <c r="P381" s="233"/>
      <c r="Q381" s="233"/>
      <c r="R381" s="233"/>
      <c r="S381" s="233"/>
      <c r="T381" s="233"/>
      <c r="U381" s="233"/>
      <c r="V381" s="233"/>
      <c r="W381" s="233"/>
      <c r="X381" s="233"/>
      <c r="Y381" s="233"/>
      <c r="Z381" s="233"/>
      <c r="AA381" s="234"/>
      <c r="AB381" s="234"/>
      <c r="AC381" s="234"/>
      <c r="AD381" s="234"/>
      <c r="AE381" s="234"/>
      <c r="AF381" s="234"/>
      <c r="AG381" s="234"/>
      <c r="AH381" s="234"/>
      <c r="AI381" s="234"/>
      <c r="AJ381" s="234"/>
      <c r="AK381" s="234"/>
    </row>
    <row r="382" spans="1:40" s="72" customFormat="1" ht="13.5" thickBot="1">
      <c r="A382" s="91"/>
      <c r="B382" s="91"/>
      <c r="C382" s="92"/>
      <c r="D382" s="93"/>
      <c r="E382" s="93"/>
      <c r="F382" s="93"/>
      <c r="G382" s="94"/>
      <c r="H382" s="94"/>
      <c r="I382" s="94"/>
      <c r="J382" s="94"/>
      <c r="K382" s="94"/>
      <c r="L382" s="94"/>
      <c r="M382" s="95"/>
      <c r="N382" s="95"/>
      <c r="O382" s="93"/>
      <c r="P382" s="96"/>
      <c r="Q382" s="80"/>
      <c r="R382" s="96"/>
      <c r="S382" s="96"/>
      <c r="T382" s="96"/>
      <c r="U382" s="96"/>
      <c r="V382" s="96"/>
      <c r="W382" s="96"/>
      <c r="X382" s="96"/>
      <c r="Y382" s="80"/>
      <c r="Z382" s="80"/>
      <c r="AA382" s="80"/>
      <c r="AB382" s="80"/>
      <c r="AC382" s="80"/>
      <c r="AD382" s="80"/>
      <c r="AE382" s="80"/>
      <c r="AF382" s="80"/>
      <c r="AG382" s="80"/>
      <c r="AH382" s="80"/>
      <c r="AI382" s="80"/>
      <c r="AJ382" s="80"/>
      <c r="AK382" s="71"/>
    </row>
    <row r="383" spans="1:40" s="72" customFormat="1" ht="15.75" customHeight="1">
      <c r="A383" s="633" t="s">
        <v>221</v>
      </c>
      <c r="B383" s="599" t="s">
        <v>22</v>
      </c>
      <c r="C383" s="639" t="s">
        <v>22</v>
      </c>
      <c r="D383" s="347" t="s">
        <v>359</v>
      </c>
      <c r="E383" s="347" t="s">
        <v>222</v>
      </c>
      <c r="F383" s="463" t="s">
        <v>223</v>
      </c>
      <c r="G383" s="466"/>
      <c r="H383" s="106">
        <v>5869.41</v>
      </c>
      <c r="I383" s="466"/>
      <c r="J383" s="188" t="s">
        <v>54</v>
      </c>
      <c r="K383" s="466"/>
      <c r="L383" s="463" t="s">
        <v>223</v>
      </c>
      <c r="M383" s="636"/>
      <c r="N383" s="636" t="s">
        <v>224</v>
      </c>
      <c r="O383" s="642" t="s">
        <v>221</v>
      </c>
      <c r="P383" s="110">
        <v>362.47937099999996</v>
      </c>
      <c r="Q383" s="73">
        <v>38.28</v>
      </c>
      <c r="R383" s="104"/>
      <c r="S383" s="104"/>
      <c r="T383" s="73">
        <v>324.19937099999993</v>
      </c>
      <c r="U383" s="113">
        <v>8260.2106189441038</v>
      </c>
      <c r="V383" s="463" t="s">
        <v>223</v>
      </c>
      <c r="W383" s="110">
        <v>76.302329999999998</v>
      </c>
      <c r="X383" s="110">
        <v>76.302329999999998</v>
      </c>
      <c r="Y383" s="105">
        <v>7242.2106189441038</v>
      </c>
      <c r="Z383" s="73">
        <v>20.984115000000003</v>
      </c>
      <c r="AA383" s="105">
        <v>86.228486716244419</v>
      </c>
      <c r="AB383" s="73">
        <v>34.447055999999996</v>
      </c>
      <c r="AC383" s="105">
        <v>141.55076402839609</v>
      </c>
      <c r="AD383" s="73">
        <v>56.054465999999991</v>
      </c>
      <c r="AE383" s="113">
        <v>230.340511232767</v>
      </c>
      <c r="AF383" s="654" t="s">
        <v>42</v>
      </c>
      <c r="AG383" s="655"/>
      <c r="AH383" s="73">
        <v>648.39874199999986</v>
      </c>
      <c r="AI383" s="473">
        <v>16520</v>
      </c>
      <c r="AJ383" s="117">
        <f>AI383</f>
        <v>16520</v>
      </c>
      <c r="AK383" s="606">
        <v>45967</v>
      </c>
      <c r="AL383" s="608">
        <f>AJ383+AJ384+AJ385</f>
        <v>32372</v>
      </c>
    </row>
    <row r="384" spans="1:40" s="72" customFormat="1" ht="15" customHeight="1">
      <c r="A384" s="634"/>
      <c r="B384" s="600"/>
      <c r="C384" s="640"/>
      <c r="D384" s="17" t="s">
        <v>358</v>
      </c>
      <c r="E384" s="17"/>
      <c r="F384" s="464" t="s">
        <v>223</v>
      </c>
      <c r="G384" s="471"/>
      <c r="H384" s="57">
        <v>5869.41</v>
      </c>
      <c r="I384" s="469"/>
      <c r="J384" s="188" t="s">
        <v>54</v>
      </c>
      <c r="K384" s="467"/>
      <c r="L384" s="464" t="s">
        <v>223</v>
      </c>
      <c r="M384" s="637"/>
      <c r="N384" s="637"/>
      <c r="O384" s="643"/>
      <c r="P384" s="39">
        <v>186.08337099999997</v>
      </c>
      <c r="Q384" s="10">
        <v>0</v>
      </c>
      <c r="R384" s="111"/>
      <c r="S384" s="111"/>
      <c r="T384" s="11">
        <v>186.08337099999997</v>
      </c>
      <c r="U384" s="9">
        <v>7692.2106189441038</v>
      </c>
      <c r="V384" s="464" t="s">
        <v>223</v>
      </c>
      <c r="W384" s="39">
        <v>76.302329999999998</v>
      </c>
      <c r="X384" s="39">
        <v>76.302329999999998</v>
      </c>
      <c r="Y384" s="54">
        <v>7242.2106189441038</v>
      </c>
      <c r="Z384" s="11">
        <v>11.504115000000001</v>
      </c>
      <c r="AA384" s="54">
        <v>47.273017111259996</v>
      </c>
      <c r="AB384" s="11">
        <v>16.591056000000002</v>
      </c>
      <c r="AC384" s="54">
        <v>68.176411152172321</v>
      </c>
      <c r="AD384" s="11">
        <v>26.960466</v>
      </c>
      <c r="AE384" s="9">
        <v>110.7866681222801</v>
      </c>
      <c r="AF384" s="656"/>
      <c r="AG384" s="657"/>
      <c r="AH384" s="11">
        <v>372.16674199999994</v>
      </c>
      <c r="AI384" s="473">
        <v>15384</v>
      </c>
      <c r="AJ384" s="118">
        <f>AI384</f>
        <v>15384</v>
      </c>
      <c r="AK384" s="632"/>
      <c r="AL384" s="615"/>
      <c r="AN384" s="72" t="s">
        <v>225</v>
      </c>
    </row>
    <row r="385" spans="1:40" s="72" customFormat="1" ht="15.75" customHeight="1" thickBot="1">
      <c r="A385" s="635"/>
      <c r="B385" s="601"/>
      <c r="C385" s="641"/>
      <c r="D385" s="348" t="s">
        <v>355</v>
      </c>
      <c r="E385" s="460"/>
      <c r="F385" s="465" t="s">
        <v>223</v>
      </c>
      <c r="G385" s="472"/>
      <c r="H385" s="98">
        <v>276.43</v>
      </c>
      <c r="I385" s="470"/>
      <c r="J385" s="189" t="s">
        <v>54</v>
      </c>
      <c r="K385" s="468"/>
      <c r="L385" s="465" t="s">
        <v>223</v>
      </c>
      <c r="M385" s="638"/>
      <c r="N385" s="638"/>
      <c r="O385" s="644"/>
      <c r="P385" s="63">
        <v>56.885532999999995</v>
      </c>
      <c r="Q385" s="381">
        <v>0</v>
      </c>
      <c r="R385" s="112"/>
      <c r="S385" s="112"/>
      <c r="T385" s="45">
        <v>56.885532999999995</v>
      </c>
      <c r="U385" s="114">
        <v>233.75555398152258</v>
      </c>
      <c r="V385" s="465" t="s">
        <v>223</v>
      </c>
      <c r="W385" s="63">
        <v>3.5935900000000003</v>
      </c>
      <c r="X385" s="63">
        <v>3.5935900000000003</v>
      </c>
      <c r="Y385" s="115">
        <v>15</v>
      </c>
      <c r="Z385" s="45">
        <v>3.1146449999999999</v>
      </c>
      <c r="AA385" s="115">
        <v>12.798782555676864</v>
      </c>
      <c r="AB385" s="45">
        <v>7.6422879999999989</v>
      </c>
      <c r="AC385" s="115">
        <v>31.403894292883621</v>
      </c>
      <c r="AD385" s="45">
        <v>12.418718</v>
      </c>
      <c r="AE385" s="114">
        <v>51.031328225935873</v>
      </c>
      <c r="AF385" s="610"/>
      <c r="AG385" s="611"/>
      <c r="AH385" s="45">
        <v>113.77106599999999</v>
      </c>
      <c r="AI385" s="114">
        <v>468</v>
      </c>
      <c r="AJ385" s="119">
        <f>AI385</f>
        <v>468</v>
      </c>
      <c r="AK385" s="607"/>
      <c r="AL385" s="609"/>
    </row>
    <row r="386" spans="1:40" s="72" customFormat="1">
      <c r="A386" s="65"/>
      <c r="B386" s="65"/>
      <c r="C386" s="66"/>
      <c r="D386" s="67"/>
      <c r="E386" s="67"/>
      <c r="F386" s="67"/>
      <c r="G386" s="68"/>
      <c r="H386" s="68"/>
      <c r="I386" s="68"/>
      <c r="J386" s="68"/>
      <c r="K386" s="68"/>
      <c r="L386" s="68"/>
      <c r="M386" s="69"/>
      <c r="N386" s="69"/>
      <c r="O386" s="67"/>
      <c r="P386" s="70"/>
      <c r="Q386" s="71"/>
      <c r="R386" s="70"/>
      <c r="S386" s="70"/>
      <c r="T386" s="70"/>
      <c r="U386" s="70"/>
      <c r="V386" s="70"/>
      <c r="W386" s="70"/>
      <c r="X386" s="70"/>
      <c r="Y386" s="71"/>
      <c r="Z386" s="71"/>
      <c r="AA386" s="71"/>
      <c r="AB386" s="71"/>
      <c r="AC386" s="71"/>
      <c r="AD386" s="71"/>
      <c r="AE386" s="71"/>
      <c r="AF386" s="71"/>
      <c r="AG386" s="71"/>
      <c r="AH386" s="71"/>
      <c r="AI386" s="71"/>
      <c r="AJ386" s="71"/>
      <c r="AK386" s="71"/>
    </row>
    <row r="387" spans="1:40" s="72" customFormat="1" ht="13.5" thickBot="1">
      <c r="A387" s="91"/>
      <c r="B387" s="91"/>
      <c r="C387" s="92"/>
      <c r="D387" s="93"/>
      <c r="E387" s="93"/>
      <c r="F387" s="93"/>
      <c r="G387" s="94"/>
      <c r="H387" s="94"/>
      <c r="I387" s="94"/>
      <c r="J387" s="94"/>
      <c r="K387" s="94"/>
      <c r="L387" s="94"/>
      <c r="M387" s="95"/>
      <c r="N387" s="95"/>
      <c r="O387" s="93"/>
      <c r="P387" s="96"/>
      <c r="Q387" s="80"/>
      <c r="R387" s="96"/>
      <c r="S387" s="96"/>
      <c r="T387" s="96"/>
      <c r="U387" s="96"/>
      <c r="V387" s="96"/>
      <c r="W387" s="96"/>
      <c r="X387" s="96"/>
      <c r="Y387" s="80"/>
      <c r="Z387" s="80"/>
      <c r="AA387" s="80"/>
      <c r="AB387" s="80"/>
      <c r="AC387" s="80"/>
      <c r="AD387" s="80"/>
      <c r="AE387" s="80"/>
      <c r="AF387" s="80"/>
      <c r="AG387" s="80"/>
      <c r="AH387" s="80"/>
      <c r="AI387" s="80"/>
      <c r="AJ387" s="80"/>
      <c r="AK387" s="71"/>
    </row>
    <row r="388" spans="1:40" s="72" customFormat="1" ht="15.75" customHeight="1">
      <c r="A388" s="633" t="s">
        <v>226</v>
      </c>
      <c r="B388" s="599" t="s">
        <v>22</v>
      </c>
      <c r="C388" s="639" t="s">
        <v>22</v>
      </c>
      <c r="D388" s="347" t="s">
        <v>357</v>
      </c>
      <c r="E388" s="347" t="s">
        <v>227</v>
      </c>
      <c r="F388" s="463" t="s">
        <v>223</v>
      </c>
      <c r="G388" s="466"/>
      <c r="H388" s="106">
        <v>13420.4</v>
      </c>
      <c r="I388" s="466"/>
      <c r="J388" s="188" t="s">
        <v>54</v>
      </c>
      <c r="K388" s="466"/>
      <c r="L388" s="463" t="s">
        <v>223</v>
      </c>
      <c r="M388" s="636"/>
      <c r="N388" s="636" t="s">
        <v>228</v>
      </c>
      <c r="O388" s="642" t="s">
        <v>226</v>
      </c>
      <c r="P388" s="110">
        <v>527.16723999999999</v>
      </c>
      <c r="Q388" s="73">
        <v>27.84</v>
      </c>
      <c r="R388" s="104"/>
      <c r="S388" s="104"/>
      <c r="T388" s="73">
        <v>499.32724000000002</v>
      </c>
      <c r="U388" s="113">
        <v>59391</v>
      </c>
      <c r="V388" s="463" t="s">
        <v>223</v>
      </c>
      <c r="W388" s="110">
        <v>174.46520000000001</v>
      </c>
      <c r="X388" s="110">
        <v>174.46520000000001</v>
      </c>
      <c r="Y388" s="105">
        <v>58024</v>
      </c>
      <c r="Z388" s="73">
        <v>29.430599999999998</v>
      </c>
      <c r="AA388" s="105">
        <v>123.9051294153944</v>
      </c>
      <c r="AB388" s="73">
        <v>46.848640000000003</v>
      </c>
      <c r="AC388" s="105">
        <v>197.23644105574564</v>
      </c>
      <c r="AD388" s="73">
        <v>76.337040000000016</v>
      </c>
      <c r="AE388" s="113">
        <v>321.38491299491523</v>
      </c>
      <c r="AF388" s="654" t="s">
        <v>42</v>
      </c>
      <c r="AG388" s="655"/>
      <c r="AH388" s="73">
        <v>998.65448000000004</v>
      </c>
      <c r="AI388" s="113">
        <v>120884</v>
      </c>
      <c r="AJ388" s="117">
        <f>AI388</f>
        <v>120884</v>
      </c>
      <c r="AK388" s="606">
        <v>45967</v>
      </c>
      <c r="AL388" s="608">
        <f>AJ388+AJ389+AJ390</f>
        <v>240339.99251596202</v>
      </c>
    </row>
    <row r="389" spans="1:40" s="72" customFormat="1" ht="15" customHeight="1">
      <c r="A389" s="634"/>
      <c r="B389" s="600"/>
      <c r="C389" s="640"/>
      <c r="D389" s="17" t="s">
        <v>356</v>
      </c>
      <c r="E389" s="17"/>
      <c r="F389" s="464" t="s">
        <v>223</v>
      </c>
      <c r="G389" s="471"/>
      <c r="H389" s="57">
        <v>13420.4</v>
      </c>
      <c r="I389" s="469"/>
      <c r="J389" s="188" t="s">
        <v>54</v>
      </c>
      <c r="K389" s="467"/>
      <c r="L389" s="464" t="s">
        <v>223</v>
      </c>
      <c r="M389" s="637"/>
      <c r="N389" s="637"/>
      <c r="O389" s="643"/>
      <c r="P389" s="39">
        <v>354.71124000000009</v>
      </c>
      <c r="Q389" s="10">
        <v>0</v>
      </c>
      <c r="R389" s="111"/>
      <c r="S389" s="111"/>
      <c r="T389" s="11">
        <v>354.71124000000009</v>
      </c>
      <c r="U389" s="9">
        <v>58782</v>
      </c>
      <c r="V389" s="464" t="s">
        <v>223</v>
      </c>
      <c r="W389" s="39">
        <v>174.46520000000001</v>
      </c>
      <c r="X389" s="39">
        <v>174.46520000000001</v>
      </c>
      <c r="Y389" s="54">
        <v>58024</v>
      </c>
      <c r="Z389" s="11">
        <v>22.8306</v>
      </c>
      <c r="AA389" s="54">
        <v>96.118612859782246</v>
      </c>
      <c r="AB389" s="11">
        <v>27.872640000000004</v>
      </c>
      <c r="AC389" s="54">
        <v>117.34599588009435</v>
      </c>
      <c r="AD389" s="11">
        <v>45.293040000000005</v>
      </c>
      <c r="AE389" s="9">
        <v>190.68724330515315</v>
      </c>
      <c r="AF389" s="656"/>
      <c r="AG389" s="657"/>
      <c r="AH389" s="11">
        <v>709.42248000000018</v>
      </c>
      <c r="AI389" s="9">
        <v>119058</v>
      </c>
      <c r="AJ389" s="118">
        <f>AI389</f>
        <v>119058</v>
      </c>
      <c r="AK389" s="632"/>
      <c r="AL389" s="615"/>
      <c r="AN389" s="72" t="s">
        <v>225</v>
      </c>
    </row>
    <row r="390" spans="1:40" s="72" customFormat="1" ht="15.75" customHeight="1" thickBot="1">
      <c r="A390" s="635"/>
      <c r="B390" s="601"/>
      <c r="C390" s="641"/>
      <c r="D390" s="348" t="s">
        <v>355</v>
      </c>
      <c r="E390" s="462"/>
      <c r="F390" s="465" t="s">
        <v>223</v>
      </c>
      <c r="G390" s="472"/>
      <c r="H390" s="200">
        <v>111.11</v>
      </c>
      <c r="I390" s="470"/>
      <c r="J390" s="189" t="s">
        <v>54</v>
      </c>
      <c r="K390" s="468"/>
      <c r="L390" s="465" t="s">
        <v>223</v>
      </c>
      <c r="M390" s="638"/>
      <c r="N390" s="638"/>
      <c r="O390" s="644"/>
      <c r="P390" s="63">
        <v>47.266641</v>
      </c>
      <c r="Q390" s="381">
        <v>0</v>
      </c>
      <c r="R390" s="112"/>
      <c r="S390" s="112"/>
      <c r="T390" s="45">
        <v>47.266641</v>
      </c>
      <c r="U390" s="114">
        <v>199</v>
      </c>
      <c r="V390" s="465" t="s">
        <v>223</v>
      </c>
      <c r="W390" s="63">
        <v>1.4444300000000001</v>
      </c>
      <c r="X390" s="63">
        <v>1.4444300000000001</v>
      </c>
      <c r="Y390" s="115">
        <v>6</v>
      </c>
      <c r="Z390" s="45">
        <v>2.8666649999999998</v>
      </c>
      <c r="AA390" s="115">
        <v>12.06888401240823</v>
      </c>
      <c r="AB390" s="45">
        <v>6.5777760000000001</v>
      </c>
      <c r="AC390" s="115">
        <v>27.692951776228711</v>
      </c>
      <c r="AD390" s="45">
        <v>10.688886</v>
      </c>
      <c r="AE390" s="114">
        <v>45.001046636371619</v>
      </c>
      <c r="AF390" s="610"/>
      <c r="AG390" s="611"/>
      <c r="AH390" s="45">
        <v>94.533282</v>
      </c>
      <c r="AI390" s="114">
        <v>397.99251596202549</v>
      </c>
      <c r="AJ390" s="119">
        <f>AI390</f>
        <v>397.99251596202549</v>
      </c>
      <c r="AK390" s="607"/>
      <c r="AL390" s="609"/>
    </row>
    <row r="391" spans="1:40" s="72" customFormat="1">
      <c r="A391" s="65"/>
      <c r="B391" s="65"/>
      <c r="C391" s="66"/>
      <c r="D391" s="67"/>
      <c r="E391" s="67"/>
      <c r="F391" s="67"/>
      <c r="G391" s="68"/>
      <c r="H391" s="68"/>
      <c r="I391" s="68"/>
      <c r="J391" s="68"/>
      <c r="K391" s="68"/>
      <c r="L391" s="68"/>
      <c r="M391" s="69"/>
      <c r="N391" s="69"/>
      <c r="O391" s="67"/>
      <c r="P391" s="70"/>
      <c r="Q391" s="71"/>
      <c r="R391" s="70"/>
      <c r="S391" s="70"/>
      <c r="T391" s="70"/>
      <c r="U391" s="70"/>
      <c r="V391" s="70"/>
      <c r="W391" s="70"/>
      <c r="X391" s="70"/>
      <c r="Y391" s="71"/>
      <c r="Z391" s="71"/>
      <c r="AA391" s="71"/>
      <c r="AB391" s="71"/>
      <c r="AC391" s="71"/>
      <c r="AD391" s="71"/>
      <c r="AE391" s="71"/>
      <c r="AF391" s="71"/>
      <c r="AG391" s="71"/>
      <c r="AH391" s="71"/>
      <c r="AI391" s="71"/>
      <c r="AJ391" s="71"/>
      <c r="AK391" s="71"/>
    </row>
    <row r="392" spans="1:40" s="235" customFormat="1">
      <c r="A392" s="228"/>
      <c r="B392" s="228"/>
      <c r="C392" s="229"/>
      <c r="D392" s="230"/>
      <c r="E392" s="230"/>
      <c r="F392" s="230"/>
      <c r="G392" s="231"/>
      <c r="H392" s="231"/>
      <c r="I392" s="231"/>
      <c r="J392" s="231"/>
      <c r="K392" s="231"/>
      <c r="L392" s="231"/>
      <c r="M392" s="232"/>
      <c r="N392" s="232"/>
      <c r="O392" s="230"/>
      <c r="P392" s="233"/>
      <c r="Q392" s="233"/>
      <c r="R392" s="233"/>
      <c r="S392" s="233"/>
      <c r="T392" s="233"/>
      <c r="U392" s="233"/>
      <c r="V392" s="233"/>
      <c r="W392" s="233"/>
      <c r="X392" s="233"/>
      <c r="Y392" s="233"/>
      <c r="Z392" s="233"/>
      <c r="AA392" s="234"/>
      <c r="AB392" s="234"/>
      <c r="AC392" s="234"/>
      <c r="AD392" s="234"/>
      <c r="AE392" s="234"/>
      <c r="AF392" s="234"/>
      <c r="AG392" s="234"/>
      <c r="AH392" s="234"/>
      <c r="AI392" s="234"/>
      <c r="AJ392" s="234"/>
      <c r="AK392" s="234"/>
    </row>
    <row r="393" spans="1:40" s="72" customFormat="1" ht="13.5" thickBot="1">
      <c r="A393" s="91"/>
      <c r="B393" s="91"/>
      <c r="C393" s="92"/>
      <c r="D393" s="93"/>
      <c r="E393" s="93"/>
      <c r="F393" s="93"/>
      <c r="G393" s="94"/>
      <c r="H393" s="94"/>
      <c r="I393" s="94"/>
      <c r="J393" s="94"/>
      <c r="K393" s="94"/>
      <c r="L393" s="94"/>
      <c r="M393" s="95"/>
      <c r="N393" s="95"/>
      <c r="O393" s="93"/>
      <c r="P393" s="96"/>
      <c r="Q393" s="80"/>
      <c r="R393" s="96"/>
      <c r="S393" s="96"/>
      <c r="T393" s="96"/>
      <c r="U393" s="96"/>
      <c r="V393" s="96"/>
      <c r="W393" s="96"/>
      <c r="X393" s="96"/>
      <c r="Y393" s="80"/>
      <c r="Z393" s="80"/>
      <c r="AA393" s="80"/>
      <c r="AB393" s="80"/>
      <c r="AC393" s="80"/>
      <c r="AD393" s="80"/>
      <c r="AE393" s="80"/>
      <c r="AF393" s="80"/>
      <c r="AG393" s="80"/>
      <c r="AH393" s="80"/>
      <c r="AI393" s="80"/>
      <c r="AJ393" s="80"/>
      <c r="AK393" s="71"/>
    </row>
    <row r="394" spans="1:40" s="72" customFormat="1" ht="15.75" customHeight="1">
      <c r="A394" s="633" t="s">
        <v>230</v>
      </c>
      <c r="B394" s="599" t="s">
        <v>22</v>
      </c>
      <c r="C394" s="639" t="s">
        <v>22</v>
      </c>
      <c r="D394" s="347" t="s">
        <v>354</v>
      </c>
      <c r="E394" s="347" t="s">
        <v>231</v>
      </c>
      <c r="F394" s="466"/>
      <c r="G394" s="466"/>
      <c r="H394" s="106">
        <v>6456.35</v>
      </c>
      <c r="I394" s="466"/>
      <c r="J394" s="188" t="s">
        <v>54</v>
      </c>
      <c r="K394" s="466"/>
      <c r="L394" s="466"/>
      <c r="M394" s="636"/>
      <c r="N394" s="636" t="s">
        <v>14</v>
      </c>
      <c r="O394" s="642" t="s">
        <v>230</v>
      </c>
      <c r="P394" s="110">
        <v>349.50354200000004</v>
      </c>
      <c r="Q394" s="73">
        <v>57.04</v>
      </c>
      <c r="R394" s="104"/>
      <c r="S394" s="104"/>
      <c r="T394" s="73">
        <v>292.46354200000002</v>
      </c>
      <c r="U394" s="113">
        <v>8965</v>
      </c>
      <c r="V394" s="104"/>
      <c r="W394" s="110">
        <v>83.932550000000006</v>
      </c>
      <c r="X394" s="110">
        <v>83.932550000000006</v>
      </c>
      <c r="Y394" s="105">
        <v>7966</v>
      </c>
      <c r="Z394" s="73">
        <v>2</v>
      </c>
      <c r="AA394" s="105">
        <v>6.83469321654675</v>
      </c>
      <c r="AB394" s="73">
        <v>39.780192</v>
      </c>
      <c r="AC394" s="105">
        <v>135.94270420766364</v>
      </c>
      <c r="AD394" s="73">
        <v>75.037859999999995</v>
      </c>
      <c r="AE394" s="113">
        <v>256.43037636309236</v>
      </c>
      <c r="AF394" s="654" t="s">
        <v>42</v>
      </c>
      <c r="AG394" s="655"/>
      <c r="AH394" s="73">
        <v>584.92708400000004</v>
      </c>
      <c r="AI394" s="113">
        <v>17931</v>
      </c>
      <c r="AJ394" s="117">
        <f>AI394</f>
        <v>17931</v>
      </c>
      <c r="AK394" s="606">
        <v>45969</v>
      </c>
      <c r="AL394" s="608">
        <f>AJ394+AJ395+AJ396</f>
        <v>35659</v>
      </c>
      <c r="AN394" s="72" t="s">
        <v>233</v>
      </c>
    </row>
    <row r="395" spans="1:40" s="72" customFormat="1" ht="15" customHeight="1">
      <c r="A395" s="634"/>
      <c r="B395" s="600"/>
      <c r="C395" s="640"/>
      <c r="D395" s="17" t="s">
        <v>353</v>
      </c>
      <c r="E395" s="17"/>
      <c r="F395" s="471"/>
      <c r="G395" s="471"/>
      <c r="H395" s="57">
        <v>6456.35</v>
      </c>
      <c r="I395" s="469"/>
      <c r="J395" s="188" t="s">
        <v>54</v>
      </c>
      <c r="K395" s="467"/>
      <c r="L395" s="467"/>
      <c r="M395" s="637"/>
      <c r="N395" s="637"/>
      <c r="O395" s="643"/>
      <c r="P395" s="39">
        <v>204.27954199999999</v>
      </c>
      <c r="Q395" s="188" t="s">
        <v>54</v>
      </c>
      <c r="R395" s="111"/>
      <c r="S395" s="111"/>
      <c r="T395" s="11">
        <v>204.27954199999999</v>
      </c>
      <c r="U395" s="9">
        <v>8664</v>
      </c>
      <c r="V395" s="111"/>
      <c r="W395" s="39">
        <v>83.932550000000006</v>
      </c>
      <c r="X395" s="39">
        <v>83.932550000000006</v>
      </c>
      <c r="Y395" s="54">
        <v>7966</v>
      </c>
      <c r="Z395" s="11">
        <v>0.5</v>
      </c>
      <c r="AA395" s="54">
        <v>1.7086733041366875</v>
      </c>
      <c r="AB395" s="11">
        <v>23.196192</v>
      </c>
      <c r="AC395" s="54">
        <v>79.269428056058018</v>
      </c>
      <c r="AD395" s="11">
        <v>43.49286</v>
      </c>
      <c r="AE395" s="9">
        <v>148.63017760510877</v>
      </c>
      <c r="AF395" s="656"/>
      <c r="AG395" s="657"/>
      <c r="AH395" s="11">
        <v>408.55908399999998</v>
      </c>
      <c r="AI395" s="9">
        <v>17328</v>
      </c>
      <c r="AJ395" s="118">
        <f>AI395</f>
        <v>17328</v>
      </c>
      <c r="AK395" s="632"/>
      <c r="AL395" s="615"/>
      <c r="AN395" s="72" t="s">
        <v>232</v>
      </c>
    </row>
    <row r="396" spans="1:40" s="72" customFormat="1" ht="15.75" customHeight="1" thickBot="1">
      <c r="A396" s="635"/>
      <c r="B396" s="601"/>
      <c r="C396" s="641"/>
      <c r="D396" s="348" t="s">
        <v>352</v>
      </c>
      <c r="E396" s="475"/>
      <c r="F396" s="472"/>
      <c r="G396" s="472"/>
      <c r="H396" s="200">
        <v>222.22</v>
      </c>
      <c r="I396" s="470"/>
      <c r="J396" s="189" t="s">
        <v>54</v>
      </c>
      <c r="K396" s="468"/>
      <c r="L396" s="468"/>
      <c r="M396" s="638"/>
      <c r="N396" s="638"/>
      <c r="O396" s="644"/>
      <c r="P396" s="63">
        <v>58.5</v>
      </c>
      <c r="Q396" s="300" t="s">
        <v>54</v>
      </c>
      <c r="R396" s="112"/>
      <c r="S396" s="112"/>
      <c r="T396" s="45">
        <v>58.5</v>
      </c>
      <c r="U396" s="114">
        <v>200</v>
      </c>
      <c r="V396" s="112"/>
      <c r="W396" s="63"/>
      <c r="X396" s="63"/>
      <c r="Y396" s="115"/>
      <c r="Z396" s="45">
        <v>0.5</v>
      </c>
      <c r="AA396" s="115">
        <v>1.7086733041366875</v>
      </c>
      <c r="AB396" s="45">
        <v>11.2266624</v>
      </c>
      <c r="AC396" s="115">
        <v>38.36539667487024</v>
      </c>
      <c r="AD396" s="45">
        <v>21.049992</v>
      </c>
      <c r="AE396" s="114">
        <v>71.935118765381688</v>
      </c>
      <c r="AF396" s="610"/>
      <c r="AG396" s="611"/>
      <c r="AH396" s="45">
        <v>117.01</v>
      </c>
      <c r="AI396" s="114">
        <v>400</v>
      </c>
      <c r="AJ396" s="119">
        <f>AI396</f>
        <v>400</v>
      </c>
      <c r="AK396" s="607"/>
      <c r="AL396" s="609"/>
    </row>
    <row r="397" spans="1:40" s="72" customFormat="1">
      <c r="A397" s="65"/>
      <c r="B397" s="65"/>
      <c r="C397" s="66"/>
      <c r="D397" s="67"/>
      <c r="E397" s="67"/>
      <c r="F397" s="67"/>
      <c r="G397" s="68"/>
      <c r="H397" s="68"/>
      <c r="I397" s="68"/>
      <c r="J397" s="68"/>
      <c r="K397" s="68"/>
      <c r="L397" s="68"/>
      <c r="M397" s="69"/>
      <c r="N397" s="69"/>
      <c r="O397" s="67"/>
      <c r="P397" s="70"/>
      <c r="Q397" s="71"/>
      <c r="R397" s="70"/>
      <c r="S397" s="70"/>
      <c r="T397" s="70"/>
      <c r="U397" s="70"/>
      <c r="V397" s="70"/>
      <c r="W397" s="70"/>
      <c r="X397" s="70"/>
      <c r="Y397" s="71"/>
      <c r="Z397" s="71"/>
      <c r="AA397" s="71"/>
      <c r="AB397" s="71"/>
      <c r="AC397" s="71"/>
      <c r="AD397" s="71"/>
      <c r="AE397" s="71"/>
      <c r="AF397" s="71"/>
      <c r="AG397" s="71"/>
      <c r="AH397" s="71"/>
      <c r="AI397" s="71"/>
      <c r="AJ397" s="71"/>
      <c r="AK397" s="71"/>
    </row>
    <row r="398" spans="1:40" s="235" customFormat="1">
      <c r="A398" s="228"/>
      <c r="B398" s="228"/>
      <c r="C398" s="229"/>
      <c r="D398" s="230"/>
      <c r="E398" s="230"/>
      <c r="F398" s="230"/>
      <c r="G398" s="231"/>
      <c r="H398" s="231"/>
      <c r="I398" s="231"/>
      <c r="J398" s="231"/>
      <c r="K398" s="231"/>
      <c r="L398" s="231"/>
      <c r="M398" s="232"/>
      <c r="N398" s="232"/>
      <c r="O398" s="230"/>
      <c r="P398" s="233"/>
      <c r="Q398" s="233"/>
      <c r="R398" s="233"/>
      <c r="S398" s="233"/>
      <c r="T398" s="233"/>
      <c r="U398" s="233"/>
      <c r="V398" s="233"/>
      <c r="W398" s="233"/>
      <c r="X398" s="233"/>
      <c r="Y398" s="233"/>
      <c r="Z398" s="233"/>
      <c r="AA398" s="234"/>
      <c r="AB398" s="234"/>
      <c r="AC398" s="234"/>
      <c r="AD398" s="234"/>
      <c r="AE398" s="234"/>
      <c r="AF398" s="234"/>
      <c r="AG398" s="234"/>
      <c r="AH398" s="234"/>
      <c r="AI398" s="234"/>
      <c r="AJ398" s="234"/>
      <c r="AK398" s="234"/>
    </row>
    <row r="399" spans="1:40" s="72" customFormat="1" ht="13.5" thickBot="1">
      <c r="A399" s="91"/>
      <c r="B399" s="91"/>
      <c r="C399" s="92"/>
      <c r="D399" s="93"/>
      <c r="E399" s="93"/>
      <c r="F399" s="93"/>
      <c r="G399" s="94"/>
      <c r="H399" s="94"/>
      <c r="I399" s="94"/>
      <c r="J399" s="94"/>
      <c r="K399" s="94"/>
      <c r="L399" s="94"/>
      <c r="M399" s="95"/>
      <c r="N399" s="95"/>
      <c r="O399" s="93"/>
      <c r="P399" s="96"/>
      <c r="Q399" s="80"/>
      <c r="R399" s="96"/>
      <c r="S399" s="96"/>
      <c r="T399" s="96"/>
      <c r="U399" s="96"/>
      <c r="V399" s="96"/>
      <c r="W399" s="96"/>
      <c r="X399" s="96"/>
      <c r="Y399" s="80"/>
      <c r="Z399" s="80"/>
      <c r="AA399" s="80"/>
      <c r="AB399" s="80"/>
      <c r="AC399" s="80"/>
      <c r="AD399" s="80"/>
      <c r="AE399" s="80"/>
      <c r="AF399" s="80"/>
      <c r="AG399" s="80"/>
      <c r="AH399" s="80"/>
      <c r="AI399" s="80"/>
      <c r="AJ399" s="80"/>
      <c r="AK399" s="71"/>
    </row>
    <row r="400" spans="1:40" s="72" customFormat="1" ht="15.75" customHeight="1">
      <c r="A400" s="633" t="s">
        <v>234</v>
      </c>
      <c r="B400" s="599" t="s">
        <v>22</v>
      </c>
      <c r="C400" s="639" t="s">
        <v>22</v>
      </c>
      <c r="D400" s="347" t="s">
        <v>351</v>
      </c>
      <c r="E400" s="347" t="s">
        <v>231</v>
      </c>
      <c r="F400" s="466"/>
      <c r="G400" s="466"/>
      <c r="H400" s="106">
        <v>6456.35</v>
      </c>
      <c r="I400" s="466"/>
      <c r="J400" s="188" t="s">
        <v>54</v>
      </c>
      <c r="K400" s="466"/>
      <c r="L400" s="466"/>
      <c r="M400" s="636"/>
      <c r="N400" s="636" t="s">
        <v>141</v>
      </c>
      <c r="O400" s="642" t="s">
        <v>234</v>
      </c>
      <c r="P400" s="110">
        <v>354.46354199999996</v>
      </c>
      <c r="Q400" s="73">
        <v>56.54</v>
      </c>
      <c r="R400" s="104"/>
      <c r="S400" s="104"/>
      <c r="T400" s="73">
        <v>297.92354199999994</v>
      </c>
      <c r="U400" s="113">
        <v>21164</v>
      </c>
      <c r="V400" s="104"/>
      <c r="W400" s="110">
        <v>83.932550000000006</v>
      </c>
      <c r="X400" s="110">
        <v>83.932550000000006</v>
      </c>
      <c r="Y400" s="105">
        <v>21152</v>
      </c>
      <c r="Z400" s="73">
        <v>2</v>
      </c>
      <c r="AA400" s="105">
        <v>6.7950103560673165</v>
      </c>
      <c r="AB400" s="73">
        <v>40.740191999999993</v>
      </c>
      <c r="AC400" s="105">
        <v>138.4150132740854</v>
      </c>
      <c r="AD400" s="73">
        <v>77.062860000000001</v>
      </c>
      <c r="AE400" s="113">
        <v>261.82146588408295</v>
      </c>
      <c r="AF400" s="654" t="s">
        <v>42</v>
      </c>
      <c r="AG400" s="655"/>
      <c r="AH400" s="73">
        <v>595.84708399999988</v>
      </c>
      <c r="AI400" s="113">
        <v>44328</v>
      </c>
      <c r="AJ400" s="117">
        <f>AI400</f>
        <v>44328</v>
      </c>
      <c r="AK400" s="606">
        <v>45969</v>
      </c>
      <c r="AL400" s="608">
        <f>AJ400+AJ401+AJ402</f>
        <v>88403</v>
      </c>
      <c r="AN400" s="72" t="s">
        <v>235</v>
      </c>
    </row>
    <row r="401" spans="1:42" s="72" customFormat="1" ht="15" customHeight="1">
      <c r="A401" s="634"/>
      <c r="B401" s="600"/>
      <c r="C401" s="640"/>
      <c r="D401" s="17" t="s">
        <v>350</v>
      </c>
      <c r="E401" s="17"/>
      <c r="F401" s="471"/>
      <c r="G401" s="471"/>
      <c r="H401" s="57">
        <v>6456.35</v>
      </c>
      <c r="I401" s="469"/>
      <c r="J401" s="188" t="s">
        <v>54</v>
      </c>
      <c r="K401" s="467"/>
      <c r="L401" s="467"/>
      <c r="M401" s="637"/>
      <c r="N401" s="637"/>
      <c r="O401" s="643"/>
      <c r="P401" s="39">
        <v>204.27954199999999</v>
      </c>
      <c r="Q401" s="188" t="s">
        <v>54</v>
      </c>
      <c r="R401" s="111"/>
      <c r="S401" s="111"/>
      <c r="T401" s="11">
        <v>204.27954199999999</v>
      </c>
      <c r="U401" s="9">
        <v>21846</v>
      </c>
      <c r="V401" s="111"/>
      <c r="W401" s="39">
        <v>83.932550000000006</v>
      </c>
      <c r="X401" s="39">
        <v>83.932550000000006</v>
      </c>
      <c r="Y401" s="54">
        <v>21152</v>
      </c>
      <c r="Z401" s="11">
        <v>0.5</v>
      </c>
      <c r="AA401" s="54">
        <v>1.6987525890168291</v>
      </c>
      <c r="AB401" s="11">
        <v>23.196192</v>
      </c>
      <c r="AC401" s="54">
        <v>78.809182430662943</v>
      </c>
      <c r="AD401" s="11">
        <v>43.49286</v>
      </c>
      <c r="AE401" s="9">
        <v>147.76721705749301</v>
      </c>
      <c r="AF401" s="656"/>
      <c r="AG401" s="657"/>
      <c r="AH401" s="11">
        <v>408.55908399999998</v>
      </c>
      <c r="AI401" s="9">
        <v>43692</v>
      </c>
      <c r="AJ401" s="118">
        <f>AI401</f>
        <v>43692</v>
      </c>
      <c r="AK401" s="632"/>
      <c r="AL401" s="615"/>
      <c r="AN401" s="72" t="s">
        <v>236</v>
      </c>
    </row>
    <row r="402" spans="1:42" s="72" customFormat="1" ht="15.75" customHeight="1" thickBot="1">
      <c r="A402" s="635"/>
      <c r="B402" s="601"/>
      <c r="C402" s="641"/>
      <c r="D402" s="348" t="s">
        <v>349</v>
      </c>
      <c r="E402" s="477"/>
      <c r="F402" s="472"/>
      <c r="G402" s="472"/>
      <c r="H402" s="98">
        <v>1.1599999999999999</v>
      </c>
      <c r="I402" s="470"/>
      <c r="J402" s="189" t="s">
        <v>54</v>
      </c>
      <c r="K402" s="468"/>
      <c r="L402" s="468"/>
      <c r="M402" s="638"/>
      <c r="N402" s="638"/>
      <c r="O402" s="644"/>
      <c r="P402" s="63">
        <v>56.311507200000001</v>
      </c>
      <c r="Q402" s="300" t="s">
        <v>54</v>
      </c>
      <c r="R402" s="112"/>
      <c r="S402" s="112"/>
      <c r="T402" s="45">
        <v>56.311507200000001</v>
      </c>
      <c r="U402" s="114">
        <v>191</v>
      </c>
      <c r="V402" s="112"/>
      <c r="W402" s="63"/>
      <c r="X402" s="63"/>
      <c r="Y402" s="115"/>
      <c r="Z402" s="45">
        <v>0.5</v>
      </c>
      <c r="AA402" s="115">
        <v>1.6987525890168291</v>
      </c>
      <c r="AB402" s="45">
        <v>10.802227200000001</v>
      </c>
      <c r="AC402" s="115">
        <v>36.700622846296049</v>
      </c>
      <c r="AD402" s="45">
        <v>20.254176000000001</v>
      </c>
      <c r="AE402" s="114">
        <v>68.813667836805095</v>
      </c>
      <c r="AF402" s="610"/>
      <c r="AG402" s="611"/>
      <c r="AH402" s="45">
        <v>112.6230144</v>
      </c>
      <c r="AI402" s="114">
        <v>383</v>
      </c>
      <c r="AJ402" s="119">
        <f>AI402</f>
        <v>383</v>
      </c>
      <c r="AK402" s="607"/>
      <c r="AL402" s="609"/>
    </row>
    <row r="403" spans="1:42" s="72" customFormat="1">
      <c r="A403" s="65"/>
      <c r="B403" s="65"/>
      <c r="C403" s="66"/>
      <c r="D403" s="67"/>
      <c r="E403" s="67"/>
      <c r="F403" s="67"/>
      <c r="G403" s="68"/>
      <c r="H403" s="68"/>
      <c r="I403" s="68"/>
      <c r="J403" s="68"/>
      <c r="K403" s="68"/>
      <c r="L403" s="68"/>
      <c r="M403" s="69"/>
      <c r="N403" s="69"/>
      <c r="O403" s="67"/>
      <c r="P403" s="70"/>
      <c r="Q403" s="71"/>
      <c r="R403" s="70"/>
      <c r="S403" s="70"/>
      <c r="T403" s="70"/>
      <c r="U403" s="70"/>
      <c r="V403" s="70"/>
      <c r="W403" s="70"/>
      <c r="X403" s="70"/>
      <c r="Y403" s="71"/>
      <c r="Z403" s="71"/>
      <c r="AA403" s="71"/>
      <c r="AB403" s="71"/>
      <c r="AC403" s="71"/>
      <c r="AD403" s="71"/>
      <c r="AE403" s="71"/>
      <c r="AF403" s="71"/>
      <c r="AG403" s="71"/>
      <c r="AH403" s="71"/>
      <c r="AI403" s="71"/>
      <c r="AJ403" s="71"/>
      <c r="AK403" s="71"/>
    </row>
    <row r="404" spans="1:42" s="235" customFormat="1">
      <c r="A404" s="228"/>
      <c r="B404" s="228"/>
      <c r="C404" s="229"/>
      <c r="D404" s="230"/>
      <c r="E404" s="230"/>
      <c r="F404" s="230"/>
      <c r="G404" s="231"/>
      <c r="H404" s="231"/>
      <c r="I404" s="231"/>
      <c r="J404" s="231"/>
      <c r="K404" s="231"/>
      <c r="L404" s="231"/>
      <c r="M404" s="232"/>
      <c r="N404" s="232"/>
      <c r="O404" s="230"/>
      <c r="P404" s="233"/>
      <c r="Q404" s="233"/>
      <c r="R404" s="233"/>
      <c r="S404" s="233"/>
      <c r="T404" s="233"/>
      <c r="U404" s="233"/>
      <c r="V404" s="233"/>
      <c r="W404" s="233"/>
      <c r="X404" s="233"/>
      <c r="Y404" s="233"/>
      <c r="Z404" s="233"/>
      <c r="AA404" s="234"/>
      <c r="AB404" s="234"/>
      <c r="AC404" s="234"/>
      <c r="AD404" s="234"/>
      <c r="AE404" s="234"/>
      <c r="AF404" s="234"/>
      <c r="AG404" s="234"/>
      <c r="AH404" s="234"/>
      <c r="AI404" s="234"/>
      <c r="AJ404" s="234"/>
      <c r="AK404" s="234"/>
    </row>
    <row r="405" spans="1:42" s="72" customFormat="1" ht="13.5" thickBot="1">
      <c r="A405" s="65"/>
      <c r="B405" s="65"/>
      <c r="C405" s="66"/>
      <c r="D405" s="93"/>
      <c r="E405" s="93"/>
      <c r="F405" s="93"/>
      <c r="G405" s="94"/>
      <c r="H405" s="94"/>
      <c r="I405" s="94"/>
      <c r="J405" s="94"/>
      <c r="K405" s="94"/>
      <c r="L405" s="94"/>
      <c r="M405" s="95"/>
      <c r="N405" s="95"/>
      <c r="O405" s="93"/>
      <c r="P405" s="96"/>
      <c r="Q405" s="96"/>
      <c r="R405" s="96"/>
      <c r="S405" s="96"/>
      <c r="T405" s="96"/>
      <c r="U405" s="96"/>
      <c r="V405" s="96"/>
      <c r="W405" s="96"/>
      <c r="X405" s="96"/>
      <c r="Y405" s="96"/>
      <c r="Z405" s="96"/>
      <c r="AA405" s="80"/>
      <c r="AB405" s="80"/>
      <c r="AC405" s="80"/>
      <c r="AD405" s="80"/>
      <c r="AE405" s="80"/>
      <c r="AF405" s="80"/>
      <c r="AG405" s="80"/>
      <c r="AH405" s="80"/>
      <c r="AI405" s="80"/>
      <c r="AJ405" s="80"/>
      <c r="AK405" s="80"/>
    </row>
    <row r="406" spans="1:42" s="72" customFormat="1" ht="15.75" customHeight="1">
      <c r="A406" s="661" t="s">
        <v>237</v>
      </c>
      <c r="B406" s="672" t="s">
        <v>22</v>
      </c>
      <c r="C406" s="639">
        <v>37772</v>
      </c>
      <c r="D406" s="122" t="s">
        <v>238</v>
      </c>
      <c r="E406" s="17" t="s">
        <v>73</v>
      </c>
      <c r="F406" s="17" t="s">
        <v>245</v>
      </c>
      <c r="G406" s="358"/>
      <c r="H406" s="302">
        <v>11738.81</v>
      </c>
      <c r="I406" s="358"/>
      <c r="J406" s="10">
        <v>0</v>
      </c>
      <c r="K406" s="358"/>
      <c r="L406" s="489">
        <v>2177.5500000000002</v>
      </c>
      <c r="M406" s="602"/>
      <c r="N406" s="602" t="s">
        <v>12</v>
      </c>
      <c r="O406" s="652" t="s">
        <v>205</v>
      </c>
      <c r="P406" s="420">
        <v>361.99621000000002</v>
      </c>
      <c r="Q406" s="416">
        <v>29.35</v>
      </c>
      <c r="R406" s="421"/>
      <c r="S406" s="485"/>
      <c r="T406" s="416">
        <v>332.64621</v>
      </c>
      <c r="U406" s="481">
        <v>11112</v>
      </c>
      <c r="V406" s="489">
        <v>28.31</v>
      </c>
      <c r="W406" s="420">
        <v>152.60453000000001</v>
      </c>
      <c r="X406" s="420">
        <v>152.60453000000001</v>
      </c>
      <c r="Y406" s="482">
        <v>8792</v>
      </c>
      <c r="Z406" s="416">
        <v>31.794751999999995</v>
      </c>
      <c r="AA406" s="482">
        <v>410</v>
      </c>
      <c r="AB406" s="421"/>
      <c r="AC406" s="421"/>
      <c r="AD406" s="416">
        <v>68.848671999999993</v>
      </c>
      <c r="AE406" s="484">
        <v>887</v>
      </c>
      <c r="AF406" s="626" t="s">
        <v>42</v>
      </c>
      <c r="AG406" s="627"/>
      <c r="AH406" s="483">
        <v>665.29241999999999</v>
      </c>
      <c r="AI406" s="481">
        <v>22224</v>
      </c>
      <c r="AJ406" s="484">
        <f t="shared" ref="AJ406:AJ413" si="93">AI406</f>
        <v>22224</v>
      </c>
      <c r="AK406" s="606">
        <v>45971</v>
      </c>
      <c r="AL406" s="608">
        <f>AJ406+AJ407+AJ408+AJ409</f>
        <v>66942</v>
      </c>
      <c r="AM406" s="645">
        <f>AL406+AL410</f>
        <v>83076</v>
      </c>
      <c r="AN406" s="72" t="s">
        <v>247</v>
      </c>
    </row>
    <row r="407" spans="1:42" s="72" customFormat="1" ht="15" customHeight="1">
      <c r="A407" s="662"/>
      <c r="B407" s="673"/>
      <c r="C407" s="640"/>
      <c r="D407" s="122" t="s">
        <v>239</v>
      </c>
      <c r="E407" s="188" t="s">
        <v>54</v>
      </c>
      <c r="F407" s="50" t="s">
        <v>54</v>
      </c>
      <c r="G407" s="178"/>
      <c r="H407" s="302">
        <v>11738.11</v>
      </c>
      <c r="I407" s="178"/>
      <c r="J407" s="188" t="s">
        <v>54</v>
      </c>
      <c r="K407" s="178"/>
      <c r="L407" s="490" t="s">
        <v>54</v>
      </c>
      <c r="M407" s="622"/>
      <c r="N407" s="622"/>
      <c r="O407" s="652"/>
      <c r="P407" s="39">
        <v>306.48871000000003</v>
      </c>
      <c r="Q407" s="188" t="s">
        <v>54</v>
      </c>
      <c r="R407" s="111"/>
      <c r="S407" s="486"/>
      <c r="T407" s="11">
        <v>306.48871000000003</v>
      </c>
      <c r="U407" s="9">
        <v>10775</v>
      </c>
      <c r="V407" s="490" t="s">
        <v>54</v>
      </c>
      <c r="W407" s="39">
        <v>152.59543000000002</v>
      </c>
      <c r="X407" s="39">
        <v>152.59543000000002</v>
      </c>
      <c r="Y407" s="54">
        <v>8792</v>
      </c>
      <c r="Z407" s="11">
        <v>22.952292000000003</v>
      </c>
      <c r="AA407" s="54">
        <v>296</v>
      </c>
      <c r="AB407" s="111"/>
      <c r="AC407" s="111"/>
      <c r="AD407" s="11">
        <v>61.357312000000015</v>
      </c>
      <c r="AE407" s="118">
        <v>791</v>
      </c>
      <c r="AF407" s="628"/>
      <c r="AG407" s="629"/>
      <c r="AH407" s="291">
        <v>612.97742000000005</v>
      </c>
      <c r="AI407" s="9">
        <v>21550</v>
      </c>
      <c r="AJ407" s="118">
        <f t="shared" si="93"/>
        <v>21550</v>
      </c>
      <c r="AK407" s="664"/>
      <c r="AL407" s="615"/>
      <c r="AM407" s="646"/>
      <c r="AN407" s="72" t="s">
        <v>248</v>
      </c>
    </row>
    <row r="408" spans="1:42" s="72" customFormat="1" ht="15.75" customHeight="1">
      <c r="A408" s="662"/>
      <c r="B408" s="673"/>
      <c r="C408" s="640"/>
      <c r="D408" s="155" t="s">
        <v>240</v>
      </c>
      <c r="E408" s="188" t="s">
        <v>54</v>
      </c>
      <c r="F408" s="50" t="s">
        <v>54</v>
      </c>
      <c r="G408" s="178"/>
      <c r="H408" s="301">
        <v>12222.22</v>
      </c>
      <c r="I408" s="178"/>
      <c r="J408" s="188" t="s">
        <v>54</v>
      </c>
      <c r="K408" s="178"/>
      <c r="L408" s="490" t="s">
        <v>54</v>
      </c>
      <c r="M408" s="622"/>
      <c r="N408" s="622"/>
      <c r="O408" s="652"/>
      <c r="P408" s="39">
        <v>318.59146000000004</v>
      </c>
      <c r="Q408" s="188" t="s">
        <v>54</v>
      </c>
      <c r="R408" s="111"/>
      <c r="S408" s="486"/>
      <c r="T408" s="11">
        <v>318.59146000000004</v>
      </c>
      <c r="U408" s="9">
        <v>11201</v>
      </c>
      <c r="V408" s="490" t="s">
        <v>54</v>
      </c>
      <c r="W408" s="39">
        <v>158.88885999999999</v>
      </c>
      <c r="X408" s="39">
        <v>158.88885999999999</v>
      </c>
      <c r="Y408" s="54">
        <v>9143</v>
      </c>
      <c r="Z408" s="11">
        <v>23.823690000000003</v>
      </c>
      <c r="AA408" s="54">
        <v>307</v>
      </c>
      <c r="AB408" s="111"/>
      <c r="AC408" s="111"/>
      <c r="AD408" s="11">
        <v>63.68104000000001</v>
      </c>
      <c r="AE408" s="118">
        <v>821</v>
      </c>
      <c r="AF408" s="628"/>
      <c r="AG408" s="629"/>
      <c r="AH408" s="291">
        <v>637.18292000000008</v>
      </c>
      <c r="AI408" s="9">
        <v>22402</v>
      </c>
      <c r="AJ408" s="118">
        <f t="shared" si="93"/>
        <v>22402</v>
      </c>
      <c r="AK408" s="664"/>
      <c r="AL408" s="615"/>
      <c r="AM408" s="646"/>
      <c r="AN408" s="72" t="s">
        <v>249</v>
      </c>
    </row>
    <row r="409" spans="1:42" s="72" customFormat="1" ht="15.75" customHeight="1" thickBot="1">
      <c r="A409" s="662"/>
      <c r="B409" s="674"/>
      <c r="C409" s="640"/>
      <c r="D409" s="488" t="s">
        <v>241</v>
      </c>
      <c r="E409" s="300" t="s">
        <v>54</v>
      </c>
      <c r="F409" s="51" t="s">
        <v>54</v>
      </c>
      <c r="G409" s="305"/>
      <c r="H409" s="303">
        <v>666.66</v>
      </c>
      <c r="I409" s="305"/>
      <c r="J409" s="189" t="s">
        <v>54</v>
      </c>
      <c r="K409" s="305"/>
      <c r="L409" s="491" t="s">
        <v>54</v>
      </c>
      <c r="M409" s="622"/>
      <c r="N409" s="622"/>
      <c r="O409" s="652"/>
      <c r="P409" s="79">
        <v>29.702459999999999</v>
      </c>
      <c r="Q409" s="300" t="s">
        <v>54</v>
      </c>
      <c r="R409" s="310"/>
      <c r="S409" s="493"/>
      <c r="T409" s="15">
        <v>29.702459999999999</v>
      </c>
      <c r="U409" s="42">
        <v>383</v>
      </c>
      <c r="V409" s="491" t="s">
        <v>54</v>
      </c>
      <c r="W409" s="79">
        <v>8.6665799999999997</v>
      </c>
      <c r="X409" s="79">
        <v>8.6665799999999997</v>
      </c>
      <c r="Y409" s="311">
        <v>112</v>
      </c>
      <c r="Z409" s="15">
        <v>3.023682</v>
      </c>
      <c r="AA409" s="311">
        <v>39</v>
      </c>
      <c r="AB409" s="310"/>
      <c r="AC409" s="310"/>
      <c r="AD409" s="15">
        <v>8.2143519999999999</v>
      </c>
      <c r="AE409" s="314">
        <v>106</v>
      </c>
      <c r="AF409" s="628"/>
      <c r="AG409" s="629"/>
      <c r="AH409" s="494">
        <v>59.404919999999997</v>
      </c>
      <c r="AI409" s="42">
        <v>766</v>
      </c>
      <c r="AJ409" s="314">
        <f t="shared" si="93"/>
        <v>766</v>
      </c>
      <c r="AK409" s="664"/>
      <c r="AL409" s="615"/>
      <c r="AM409" s="646"/>
    </row>
    <row r="410" spans="1:42" s="72" customFormat="1" ht="15.75" customHeight="1">
      <c r="A410" s="662"/>
      <c r="B410" s="666" t="s">
        <v>22</v>
      </c>
      <c r="C410" s="640"/>
      <c r="D410" s="122" t="s">
        <v>242</v>
      </c>
      <c r="E410" s="17" t="s">
        <v>73</v>
      </c>
      <c r="F410" s="17" t="s">
        <v>246</v>
      </c>
      <c r="G410" s="165"/>
      <c r="H410" s="302">
        <v>4787.97</v>
      </c>
      <c r="I410" s="165"/>
      <c r="J410" s="10">
        <v>0</v>
      </c>
      <c r="K410" s="165"/>
      <c r="L410" s="489">
        <v>4787.97</v>
      </c>
      <c r="M410" s="622"/>
      <c r="N410" s="622"/>
      <c r="O410" s="652"/>
      <c r="P410" s="40">
        <v>188.72520999999998</v>
      </c>
      <c r="Q410" s="480">
        <v>29.35</v>
      </c>
      <c r="R410" s="307"/>
      <c r="S410" s="492"/>
      <c r="T410" s="8">
        <v>159.37520999999998</v>
      </c>
      <c r="U410" s="308">
        <v>3100</v>
      </c>
      <c r="V410" s="489">
        <v>62.24</v>
      </c>
      <c r="W410" s="40">
        <v>62.243610000000011</v>
      </c>
      <c r="X410" s="40">
        <v>62.243610000000011</v>
      </c>
      <c r="Y410" s="309">
        <v>1848</v>
      </c>
      <c r="Z410" s="8">
        <v>19.783239999999999</v>
      </c>
      <c r="AA410" s="309">
        <v>255</v>
      </c>
      <c r="AB410" s="307"/>
      <c r="AC410" s="307"/>
      <c r="AD410" s="8">
        <v>35.484639999999999</v>
      </c>
      <c r="AE410" s="313">
        <v>457</v>
      </c>
      <c r="AF410" s="628"/>
      <c r="AG410" s="629"/>
      <c r="AH410" s="402">
        <v>318.75041999999996</v>
      </c>
      <c r="AI410" s="308">
        <v>6200</v>
      </c>
      <c r="AJ410" s="313">
        <f t="shared" si="93"/>
        <v>6200</v>
      </c>
      <c r="AK410" s="664"/>
      <c r="AL410" s="608">
        <f>AJ410+AJ411+AJ412+AJ413</f>
        <v>16134</v>
      </c>
      <c r="AM410" s="646"/>
      <c r="AN410" s="72" t="s">
        <v>250</v>
      </c>
    </row>
    <row r="411" spans="1:42" s="72" customFormat="1" ht="15.75" customHeight="1">
      <c r="A411" s="662"/>
      <c r="B411" s="667"/>
      <c r="C411" s="640"/>
      <c r="D411" s="122" t="s">
        <v>243</v>
      </c>
      <c r="E411" s="188" t="s">
        <v>54</v>
      </c>
      <c r="F411" s="479" t="s">
        <v>54</v>
      </c>
      <c r="G411" s="358"/>
      <c r="H411" s="302">
        <v>4787.97</v>
      </c>
      <c r="I411" s="358"/>
      <c r="J411" s="188" t="s">
        <v>54</v>
      </c>
      <c r="K411" s="358"/>
      <c r="L411" s="490" t="s">
        <v>54</v>
      </c>
      <c r="M411" s="622"/>
      <c r="N411" s="622"/>
      <c r="O411" s="652"/>
      <c r="P411" s="39">
        <v>132.73521</v>
      </c>
      <c r="Q411" s="188" t="s">
        <v>54</v>
      </c>
      <c r="R411" s="111"/>
      <c r="S411" s="486"/>
      <c r="T411" s="11">
        <v>132.73521</v>
      </c>
      <c r="U411" s="9">
        <v>2757</v>
      </c>
      <c r="V411" s="490" t="s">
        <v>54</v>
      </c>
      <c r="W411" s="39">
        <v>62.243610000000011</v>
      </c>
      <c r="X411" s="39">
        <v>62.243610000000011</v>
      </c>
      <c r="Y411" s="54">
        <v>1848</v>
      </c>
      <c r="Z411" s="11">
        <v>10.44204</v>
      </c>
      <c r="AA411" s="54">
        <v>135</v>
      </c>
      <c r="AB411" s="111"/>
      <c r="AC411" s="111"/>
      <c r="AD411" s="11">
        <v>27.996640000000003</v>
      </c>
      <c r="AE411" s="118">
        <v>361</v>
      </c>
      <c r="AF411" s="628"/>
      <c r="AG411" s="629"/>
      <c r="AH411" s="291">
        <v>265.47041999999999</v>
      </c>
      <c r="AI411" s="9">
        <v>5513</v>
      </c>
      <c r="AJ411" s="118">
        <f t="shared" si="93"/>
        <v>5513</v>
      </c>
      <c r="AK411" s="664"/>
      <c r="AL411" s="615"/>
      <c r="AM411" s="646"/>
      <c r="AN411" s="72" t="s">
        <v>251</v>
      </c>
      <c r="AO411" s="495"/>
      <c r="AP411" s="495"/>
    </row>
    <row r="412" spans="1:42" s="72" customFormat="1" ht="15" customHeight="1">
      <c r="A412" s="662"/>
      <c r="B412" s="667"/>
      <c r="C412" s="640"/>
      <c r="D412" s="122" t="s">
        <v>244</v>
      </c>
      <c r="E412" s="188" t="s">
        <v>54</v>
      </c>
      <c r="F412" s="50" t="s">
        <v>54</v>
      </c>
      <c r="G412" s="178"/>
      <c r="H412" s="301">
        <v>3333.33</v>
      </c>
      <c r="I412" s="178"/>
      <c r="J412" s="188" t="s">
        <v>54</v>
      </c>
      <c r="K412" s="178"/>
      <c r="L412" s="490" t="s">
        <v>54</v>
      </c>
      <c r="M412" s="622"/>
      <c r="N412" s="622"/>
      <c r="O412" s="652"/>
      <c r="P412" s="39">
        <v>96.36921000000001</v>
      </c>
      <c r="Q412" s="188" t="s">
        <v>54</v>
      </c>
      <c r="R412" s="111"/>
      <c r="S412" s="486"/>
      <c r="T412" s="11">
        <v>96.36921000000001</v>
      </c>
      <c r="U412" s="9">
        <v>1971</v>
      </c>
      <c r="V412" s="490" t="s">
        <v>54</v>
      </c>
      <c r="W412" s="39">
        <v>43.333290000000005</v>
      </c>
      <c r="X412" s="39">
        <v>43.333290000000005</v>
      </c>
      <c r="Y412" s="54">
        <v>1287</v>
      </c>
      <c r="Z412" s="11">
        <v>7.8236879999999998</v>
      </c>
      <c r="AA412" s="54">
        <v>101</v>
      </c>
      <c r="AB412" s="111"/>
      <c r="AC412" s="111"/>
      <c r="AD412" s="11">
        <v>21.014368000000001</v>
      </c>
      <c r="AE412" s="118">
        <v>271</v>
      </c>
      <c r="AF412" s="628"/>
      <c r="AG412" s="629"/>
      <c r="AH412" s="291">
        <v>192.73842000000002</v>
      </c>
      <c r="AI412" s="9">
        <v>3942</v>
      </c>
      <c r="AJ412" s="118">
        <f t="shared" si="93"/>
        <v>3942</v>
      </c>
      <c r="AK412" s="664"/>
      <c r="AL412" s="615"/>
      <c r="AM412" s="646"/>
      <c r="AN412" s="72" t="s">
        <v>252</v>
      </c>
      <c r="AO412" s="495"/>
      <c r="AP412" s="495"/>
    </row>
    <row r="413" spans="1:42" s="72" customFormat="1" ht="15.75" customHeight="1" thickBot="1">
      <c r="A413" s="663"/>
      <c r="B413" s="668"/>
      <c r="C413" s="641"/>
      <c r="D413" s="125" t="s">
        <v>241</v>
      </c>
      <c r="E413" s="189" t="s">
        <v>54</v>
      </c>
      <c r="F413" s="419" t="s">
        <v>54</v>
      </c>
      <c r="G413" s="179"/>
      <c r="H413" s="303">
        <v>222.22</v>
      </c>
      <c r="I413" s="179"/>
      <c r="J413" s="189" t="s">
        <v>54</v>
      </c>
      <c r="K413" s="179"/>
      <c r="L413" s="491" t="s">
        <v>54</v>
      </c>
      <c r="M413" s="603"/>
      <c r="N413" s="603"/>
      <c r="O413" s="653"/>
      <c r="P413" s="63">
        <v>18.591460000000001</v>
      </c>
      <c r="Q413" s="300" t="s">
        <v>54</v>
      </c>
      <c r="R413" s="112"/>
      <c r="S413" s="487"/>
      <c r="T413" s="45">
        <v>18.591460000000001</v>
      </c>
      <c r="U413" s="114">
        <v>240</v>
      </c>
      <c r="V413" s="491" t="s">
        <v>54</v>
      </c>
      <c r="W413" s="63">
        <v>2.8888600000000002</v>
      </c>
      <c r="X413" s="63">
        <v>2.8888600000000002</v>
      </c>
      <c r="Y413" s="115">
        <v>37</v>
      </c>
      <c r="Z413" s="45">
        <v>2.2236900000000004</v>
      </c>
      <c r="AA413" s="115">
        <v>29</v>
      </c>
      <c r="AB413" s="112"/>
      <c r="AC413" s="112"/>
      <c r="AD413" s="45">
        <v>6.0810400000000007</v>
      </c>
      <c r="AE413" s="119">
        <v>78</v>
      </c>
      <c r="AF413" s="630"/>
      <c r="AG413" s="631"/>
      <c r="AH413" s="292">
        <v>37.182920000000003</v>
      </c>
      <c r="AI413" s="114">
        <v>479</v>
      </c>
      <c r="AJ413" s="119">
        <f t="shared" si="93"/>
        <v>479</v>
      </c>
      <c r="AK413" s="665"/>
      <c r="AL413" s="609"/>
      <c r="AM413" s="647"/>
      <c r="AO413" s="495"/>
      <c r="AP413" s="495"/>
    </row>
    <row r="414" spans="1:42" s="72" customFormat="1">
      <c r="A414" s="65"/>
      <c r="B414" s="65"/>
      <c r="C414" s="66"/>
      <c r="D414" s="67"/>
      <c r="E414" s="67"/>
      <c r="F414" s="67"/>
      <c r="G414" s="68"/>
      <c r="H414" s="68"/>
      <c r="I414" s="68"/>
      <c r="J414" s="68"/>
      <c r="K414" s="68"/>
      <c r="L414" s="68"/>
      <c r="M414" s="69"/>
      <c r="N414" s="69"/>
      <c r="O414" s="67"/>
      <c r="P414" s="70"/>
      <c r="Q414" s="71"/>
      <c r="R414" s="70"/>
      <c r="S414" s="70"/>
      <c r="T414" s="70"/>
      <c r="U414" s="70"/>
      <c r="V414" s="70"/>
      <c r="W414" s="70"/>
      <c r="X414" s="70"/>
      <c r="Y414" s="71"/>
      <c r="Z414" s="71"/>
      <c r="AA414" s="71"/>
      <c r="AB414" s="71"/>
      <c r="AC414" s="71"/>
      <c r="AD414" s="71"/>
      <c r="AE414" s="71"/>
      <c r="AF414" s="71"/>
      <c r="AG414" s="71"/>
      <c r="AH414" s="71"/>
      <c r="AI414" s="71"/>
      <c r="AJ414" s="71"/>
      <c r="AK414" s="71"/>
    </row>
    <row r="415" spans="1:42" s="235" customFormat="1">
      <c r="A415" s="228"/>
      <c r="B415" s="228"/>
      <c r="C415" s="229"/>
      <c r="D415" s="230"/>
      <c r="E415" s="230"/>
      <c r="F415" s="230"/>
      <c r="G415" s="231"/>
      <c r="H415" s="231"/>
      <c r="I415" s="231"/>
      <c r="J415" s="231"/>
      <c r="K415" s="231"/>
      <c r="L415" s="231"/>
      <c r="M415" s="232"/>
      <c r="N415" s="232"/>
      <c r="O415" s="230"/>
      <c r="P415" s="233"/>
      <c r="Q415" s="233"/>
      <c r="R415" s="233"/>
      <c r="S415" s="233"/>
      <c r="T415" s="233"/>
      <c r="U415" s="233"/>
      <c r="V415" s="233"/>
      <c r="W415" s="233"/>
      <c r="X415" s="233"/>
      <c r="Y415" s="233"/>
      <c r="Z415" s="233"/>
      <c r="AA415" s="234"/>
      <c r="AB415" s="234"/>
      <c r="AC415" s="234"/>
      <c r="AD415" s="234"/>
      <c r="AE415" s="234"/>
      <c r="AF415" s="234"/>
      <c r="AG415" s="234"/>
      <c r="AH415" s="234"/>
      <c r="AI415" s="234"/>
      <c r="AJ415" s="234"/>
      <c r="AK415" s="234"/>
    </row>
    <row r="416" spans="1:42" s="72" customFormat="1" ht="13.5" thickBot="1">
      <c r="A416" s="65"/>
      <c r="B416" s="65"/>
      <c r="C416" s="66"/>
      <c r="D416" s="93"/>
      <c r="E416" s="93"/>
      <c r="F416" s="93"/>
      <c r="G416" s="94"/>
      <c r="H416" s="94"/>
      <c r="I416" s="94"/>
      <c r="J416" s="94"/>
      <c r="K416" s="94"/>
      <c r="L416" s="94"/>
      <c r="M416" s="95"/>
      <c r="N416" s="95"/>
      <c r="O416" s="93"/>
      <c r="P416" s="96"/>
      <c r="Q416" s="96"/>
      <c r="R416" s="96"/>
      <c r="S416" s="96"/>
      <c r="T416" s="96"/>
      <c r="U416" s="96"/>
      <c r="V416" s="96"/>
      <c r="W416" s="96"/>
      <c r="X416" s="96"/>
      <c r="Y416" s="96"/>
      <c r="Z416" s="96"/>
      <c r="AA416" s="80"/>
      <c r="AB416" s="80"/>
      <c r="AC416" s="80"/>
      <c r="AD416" s="80"/>
      <c r="AE416" s="80"/>
      <c r="AF416" s="80"/>
      <c r="AG416" s="80"/>
      <c r="AH416" s="80"/>
      <c r="AI416" s="80"/>
      <c r="AJ416" s="80"/>
      <c r="AK416" s="80"/>
    </row>
    <row r="417" spans="1:42" s="72" customFormat="1" ht="15.75" customHeight="1">
      <c r="A417" s="661" t="s">
        <v>253</v>
      </c>
      <c r="B417" s="672" t="s">
        <v>22</v>
      </c>
      <c r="C417" s="639">
        <v>37772</v>
      </c>
      <c r="D417" s="155" t="s">
        <v>254</v>
      </c>
      <c r="E417" s="17" t="s">
        <v>73</v>
      </c>
      <c r="F417" s="17" t="s">
        <v>259</v>
      </c>
      <c r="G417" s="358"/>
      <c r="H417" s="302">
        <v>8000</v>
      </c>
      <c r="I417" s="358"/>
      <c r="J417" s="302">
        <v>8000</v>
      </c>
      <c r="K417" s="358"/>
      <c r="L417" s="489">
        <v>8000</v>
      </c>
      <c r="M417" s="602"/>
      <c r="N417" s="602" t="s">
        <v>12</v>
      </c>
      <c r="O417" s="652" t="s">
        <v>253</v>
      </c>
      <c r="P417" s="420">
        <v>265.00595999999996</v>
      </c>
      <c r="Q417" s="416">
        <v>270.79000000000002</v>
      </c>
      <c r="R417" s="421"/>
      <c r="S417" s="485"/>
      <c r="T417" s="416"/>
      <c r="U417" s="481"/>
      <c r="V417" s="489">
        <v>104</v>
      </c>
      <c r="W417" s="420">
        <v>104.00000000000001</v>
      </c>
      <c r="X417" s="420"/>
      <c r="Y417" s="482"/>
      <c r="Z417" s="416">
        <v>24.354293999999996</v>
      </c>
      <c r="AA417" s="482">
        <v>306.16577934320873</v>
      </c>
      <c r="AB417" s="421"/>
      <c r="AC417" s="421"/>
      <c r="AD417" s="498">
        <v>-5.4816160000000256</v>
      </c>
      <c r="AE417" s="499">
        <v>-34.742607074655155</v>
      </c>
      <c r="AF417" s="626" t="s">
        <v>42</v>
      </c>
      <c r="AG417" s="627"/>
      <c r="AH417" s="500">
        <v>-5.7840400000000614</v>
      </c>
      <c r="AI417" s="501">
        <v>-72.713054804721992</v>
      </c>
      <c r="AJ417" s="499">
        <f t="shared" ref="AJ417:AJ424" si="94">AI417</f>
        <v>-72.713054804721992</v>
      </c>
      <c r="AK417" s="606">
        <v>45973</v>
      </c>
      <c r="AL417" s="608">
        <f>SUM(AJ417:AJ424)</f>
        <v>4410895.5781360408</v>
      </c>
    </row>
    <row r="418" spans="1:42" s="72" customFormat="1" ht="15" customHeight="1">
      <c r="A418" s="662"/>
      <c r="B418" s="673"/>
      <c r="C418" s="640"/>
      <c r="D418" s="155" t="s">
        <v>255</v>
      </c>
      <c r="E418" s="188" t="s">
        <v>54</v>
      </c>
      <c r="F418" s="50" t="s">
        <v>54</v>
      </c>
      <c r="G418" s="178"/>
      <c r="H418" s="302">
        <v>8000</v>
      </c>
      <c r="I418" s="178"/>
      <c r="J418" s="188" t="s">
        <v>54</v>
      </c>
      <c r="K418" s="178"/>
      <c r="L418" s="490" t="s">
        <v>54</v>
      </c>
      <c r="M418" s="622"/>
      <c r="N418" s="622"/>
      <c r="O418" s="652"/>
      <c r="P418" s="39">
        <v>215.97596000000001</v>
      </c>
      <c r="Q418" s="188" t="s">
        <v>54</v>
      </c>
      <c r="R418" s="111"/>
      <c r="S418" s="486"/>
      <c r="T418" s="11">
        <v>215.97596000000001</v>
      </c>
      <c r="U418" s="9">
        <v>122022.84821094057</v>
      </c>
      <c r="V418" s="490" t="s">
        <v>54</v>
      </c>
      <c r="W418" s="39">
        <v>104.00000000000001</v>
      </c>
      <c r="X418" s="39">
        <v>104.00000000000001</v>
      </c>
      <c r="Y418" s="54">
        <v>120614.84821094057</v>
      </c>
      <c r="Z418" s="11">
        <v>16.223693999999998</v>
      </c>
      <c r="AA418" s="54">
        <v>203.9533528393697</v>
      </c>
      <c r="AB418" s="111"/>
      <c r="AC418" s="111"/>
      <c r="AD418" s="11">
        <v>44.590384</v>
      </c>
      <c r="AE418" s="118">
        <v>560.56027198213724</v>
      </c>
      <c r="AF418" s="628"/>
      <c r="AG418" s="629"/>
      <c r="AH418" s="291">
        <v>431.95192000000003</v>
      </c>
      <c r="AI418" s="9">
        <v>244045.69642188115</v>
      </c>
      <c r="AJ418" s="118">
        <f t="shared" si="94"/>
        <v>244045.69642188115</v>
      </c>
      <c r="AK418" s="664"/>
      <c r="AL418" s="615"/>
      <c r="AM418" s="478"/>
      <c r="AN418" s="72" t="s">
        <v>261</v>
      </c>
    </row>
    <row r="419" spans="1:42" s="72" customFormat="1" ht="15.75" customHeight="1">
      <c r="A419" s="662"/>
      <c r="B419" s="673"/>
      <c r="C419" s="640"/>
      <c r="D419" s="155" t="s">
        <v>256</v>
      </c>
      <c r="E419" s="188" t="s">
        <v>54</v>
      </c>
      <c r="F419" s="50" t="s">
        <v>54</v>
      </c>
      <c r="G419" s="178"/>
      <c r="H419" s="301">
        <v>16666</v>
      </c>
      <c r="I419" s="178"/>
      <c r="J419" s="188" t="s">
        <v>54</v>
      </c>
      <c r="K419" s="178"/>
      <c r="L419" s="490" t="s">
        <v>54</v>
      </c>
      <c r="M419" s="622"/>
      <c r="N419" s="622"/>
      <c r="O419" s="652"/>
      <c r="P419" s="39">
        <v>432.62596000000002</v>
      </c>
      <c r="Q419" s="188" t="s">
        <v>54</v>
      </c>
      <c r="R419" s="111"/>
      <c r="S419" s="486"/>
      <c r="T419" s="11">
        <v>432.62596000000002</v>
      </c>
      <c r="U419" s="9">
        <v>253985.88253544187</v>
      </c>
      <c r="V419" s="490" t="s">
        <v>54</v>
      </c>
      <c r="W419" s="39">
        <v>216.65800000000002</v>
      </c>
      <c r="X419" s="39">
        <v>216.65800000000002</v>
      </c>
      <c r="Y419" s="54">
        <v>251270.88253544187</v>
      </c>
      <c r="Z419" s="11">
        <v>31.822493999999999</v>
      </c>
      <c r="AA419" s="54">
        <v>400.05095923349643</v>
      </c>
      <c r="AB419" s="111"/>
      <c r="AC419" s="111"/>
      <c r="AD419" s="11">
        <v>86.187184000000002</v>
      </c>
      <c r="AE419" s="118">
        <v>1083.4872223664759</v>
      </c>
      <c r="AF419" s="628"/>
      <c r="AG419" s="629"/>
      <c r="AH419" s="291">
        <v>865.25192000000004</v>
      </c>
      <c r="AI419" s="9">
        <v>507970.76507088373</v>
      </c>
      <c r="AJ419" s="118">
        <f t="shared" si="94"/>
        <v>507970.76507088373</v>
      </c>
      <c r="AK419" s="664"/>
      <c r="AL419" s="615"/>
      <c r="AM419" s="478"/>
      <c r="AN419" s="72" t="s">
        <v>262</v>
      </c>
    </row>
    <row r="420" spans="1:42" s="72" customFormat="1" ht="15.75" customHeight="1">
      <c r="A420" s="662"/>
      <c r="B420" s="673"/>
      <c r="C420" s="640"/>
      <c r="D420" s="155" t="s">
        <v>257</v>
      </c>
      <c r="E420" s="188" t="s">
        <v>54</v>
      </c>
      <c r="F420" s="50" t="s">
        <v>54</v>
      </c>
      <c r="G420" s="178"/>
      <c r="H420" s="301">
        <v>1666.66</v>
      </c>
      <c r="I420" s="178"/>
      <c r="J420" s="188" t="s">
        <v>54</v>
      </c>
      <c r="K420" s="178"/>
      <c r="L420" s="490" t="s">
        <v>54</v>
      </c>
      <c r="M420" s="622"/>
      <c r="N420" s="622"/>
      <c r="O420" s="652"/>
      <c r="P420" s="39">
        <v>57.642460000000007</v>
      </c>
      <c r="Q420" s="188" t="s">
        <v>54</v>
      </c>
      <c r="R420" s="111"/>
      <c r="S420" s="486"/>
      <c r="T420" s="11">
        <v>57.642460000000007</v>
      </c>
      <c r="U420" s="9">
        <v>725</v>
      </c>
      <c r="V420" s="399" t="s">
        <v>54</v>
      </c>
      <c r="W420" s="39">
        <v>21.666580000000003</v>
      </c>
      <c r="X420" s="39">
        <v>21.666580000000003</v>
      </c>
      <c r="Y420" s="54">
        <v>272</v>
      </c>
      <c r="Z420" s="11">
        <v>4.8236819999999998</v>
      </c>
      <c r="AA420" s="54">
        <v>60.640080916893211</v>
      </c>
      <c r="AB420" s="111"/>
      <c r="AC420" s="111"/>
      <c r="AD420" s="11">
        <v>14.190352000000003</v>
      </c>
      <c r="AE420" s="118">
        <v>178.3915468555345</v>
      </c>
      <c r="AF420" s="628"/>
      <c r="AG420" s="629"/>
      <c r="AH420" s="291">
        <v>115.28492000000001</v>
      </c>
      <c r="AI420" s="9">
        <v>1449.2843593954922</v>
      </c>
      <c r="AJ420" s="118">
        <f t="shared" si="94"/>
        <v>1449.2843593954922</v>
      </c>
      <c r="AK420" s="664"/>
      <c r="AL420" s="615"/>
      <c r="AM420" s="478"/>
    </row>
    <row r="421" spans="1:42" s="72" customFormat="1" ht="15.75" customHeight="1">
      <c r="A421" s="662"/>
      <c r="B421" s="673"/>
      <c r="C421" s="640"/>
      <c r="D421" s="155" t="s">
        <v>254</v>
      </c>
      <c r="E421" s="188" t="s">
        <v>54</v>
      </c>
      <c r="F421" s="497" t="s">
        <v>260</v>
      </c>
      <c r="G421" s="178"/>
      <c r="H421" s="302">
        <v>32009.73</v>
      </c>
      <c r="I421" s="178"/>
      <c r="J421" s="188" t="s">
        <v>54</v>
      </c>
      <c r="K421" s="178"/>
      <c r="L421" s="496">
        <v>32009.73</v>
      </c>
      <c r="M421" s="622"/>
      <c r="N421" s="622"/>
      <c r="O421" s="652"/>
      <c r="P421" s="39">
        <v>834.12920999999994</v>
      </c>
      <c r="Q421" s="188" t="s">
        <v>54</v>
      </c>
      <c r="R421" s="111"/>
      <c r="S421" s="486"/>
      <c r="T421" s="11">
        <v>834.12920999999994</v>
      </c>
      <c r="U421" s="9">
        <v>487861.09065289755</v>
      </c>
      <c r="V421" s="57">
        <v>416.13</v>
      </c>
      <c r="W421" s="39">
        <v>416.12649000000005</v>
      </c>
      <c r="X421" s="39">
        <v>416.12649000000005</v>
      </c>
      <c r="Y421" s="54">
        <v>482606.09065289755</v>
      </c>
      <c r="Z421" s="11">
        <v>67.361208000000005</v>
      </c>
      <c r="AA421" s="54">
        <v>846.81973309593604</v>
      </c>
      <c r="AB421" s="111"/>
      <c r="AC421" s="111"/>
      <c r="AD421" s="11">
        <v>163.833088</v>
      </c>
      <c r="AE421" s="118">
        <v>2059.5992258993233</v>
      </c>
      <c r="AF421" s="628"/>
      <c r="AG421" s="629"/>
      <c r="AH421" s="291">
        <v>1668.2584199999999</v>
      </c>
      <c r="AI421" s="9">
        <v>975722.18130579509</v>
      </c>
      <c r="AJ421" s="118">
        <f t="shared" si="94"/>
        <v>975722.18130579509</v>
      </c>
      <c r="AK421" s="664"/>
      <c r="AL421" s="615"/>
      <c r="AM421" s="478"/>
      <c r="AN421" s="72" t="s">
        <v>263</v>
      </c>
    </row>
    <row r="422" spans="1:42" s="72" customFormat="1" ht="15.75" customHeight="1">
      <c r="A422" s="662"/>
      <c r="B422" s="673"/>
      <c r="C422" s="640"/>
      <c r="D422" s="155" t="s">
        <v>255</v>
      </c>
      <c r="E422" s="188" t="s">
        <v>54</v>
      </c>
      <c r="F422" s="50" t="s">
        <v>54</v>
      </c>
      <c r="G422" s="358"/>
      <c r="H422" s="302">
        <v>32009.73</v>
      </c>
      <c r="I422" s="358"/>
      <c r="J422" s="188" t="s">
        <v>54</v>
      </c>
      <c r="K422" s="358"/>
      <c r="L422" s="490" t="s">
        <v>54</v>
      </c>
      <c r="M422" s="622"/>
      <c r="N422" s="622"/>
      <c r="O422" s="652"/>
      <c r="P422" s="39">
        <v>816.21920999999998</v>
      </c>
      <c r="Q422" s="188" t="s">
        <v>54</v>
      </c>
      <c r="R422" s="111"/>
      <c r="S422" s="486"/>
      <c r="T422" s="11">
        <v>816.21920999999998</v>
      </c>
      <c r="U422" s="9">
        <v>497897.09065289755</v>
      </c>
      <c r="V422" s="490" t="s">
        <v>54</v>
      </c>
      <c r="W422" s="39">
        <v>416.12649000000005</v>
      </c>
      <c r="X422" s="39">
        <v>416.12649000000005</v>
      </c>
      <c r="Y422" s="54">
        <v>482606.09065289755</v>
      </c>
      <c r="Z422" s="11">
        <v>59.44120800000001</v>
      </c>
      <c r="AA422" s="54">
        <v>747.25482793390677</v>
      </c>
      <c r="AB422" s="111"/>
      <c r="AC422" s="111"/>
      <c r="AD422" s="11">
        <v>159.83708800000002</v>
      </c>
      <c r="AE422" s="118">
        <v>2009.3642055675675</v>
      </c>
      <c r="AF422" s="628"/>
      <c r="AG422" s="629"/>
      <c r="AH422" s="291">
        <v>1632.43842</v>
      </c>
      <c r="AI422" s="9">
        <v>985533.18130579509</v>
      </c>
      <c r="AJ422" s="118">
        <f t="shared" si="94"/>
        <v>985533.18130579509</v>
      </c>
      <c r="AK422" s="664"/>
      <c r="AL422" s="615"/>
      <c r="AM422" s="478"/>
      <c r="AN422" s="72" t="s">
        <v>264</v>
      </c>
      <c r="AO422" s="495"/>
      <c r="AP422" s="495"/>
    </row>
    <row r="423" spans="1:42" s="72" customFormat="1" ht="15" customHeight="1">
      <c r="A423" s="662"/>
      <c r="B423" s="673"/>
      <c r="C423" s="640"/>
      <c r="D423" s="155" t="s">
        <v>258</v>
      </c>
      <c r="E423" s="188" t="s">
        <v>54</v>
      </c>
      <c r="F423" s="50" t="s">
        <v>54</v>
      </c>
      <c r="G423" s="178"/>
      <c r="H423" s="301">
        <v>55555</v>
      </c>
      <c r="I423" s="178"/>
      <c r="J423" s="188" t="s">
        <v>54</v>
      </c>
      <c r="K423" s="178"/>
      <c r="L423" s="490" t="s">
        <v>54</v>
      </c>
      <c r="M423" s="622"/>
      <c r="N423" s="622"/>
      <c r="O423" s="652"/>
      <c r="P423" s="39">
        <v>1404.85096</v>
      </c>
      <c r="Q423" s="188" t="s">
        <v>54</v>
      </c>
      <c r="R423" s="111"/>
      <c r="S423" s="486"/>
      <c r="T423" s="11">
        <v>1404.85096</v>
      </c>
      <c r="U423" s="9">
        <v>846176.73654484877</v>
      </c>
      <c r="V423" s="490" t="s">
        <v>54</v>
      </c>
      <c r="W423" s="39">
        <v>722.21500000000003</v>
      </c>
      <c r="X423" s="39">
        <v>722.21500000000003</v>
      </c>
      <c r="Y423" s="54">
        <v>837594.73654484877</v>
      </c>
      <c r="Z423" s="11">
        <v>101.82269400000001</v>
      </c>
      <c r="AA423" s="54">
        <v>1280.0463221530908</v>
      </c>
      <c r="AB423" s="111"/>
      <c r="AC423" s="111"/>
      <c r="AD423" s="11">
        <v>272.85438400000004</v>
      </c>
      <c r="AE423" s="118">
        <v>3430.1415234853966</v>
      </c>
      <c r="AF423" s="628"/>
      <c r="AG423" s="629"/>
      <c r="AH423" s="291">
        <v>2809.70192</v>
      </c>
      <c r="AI423" s="9">
        <v>1692353.4730896975</v>
      </c>
      <c r="AJ423" s="118">
        <f t="shared" si="94"/>
        <v>1692353.4730896975</v>
      </c>
      <c r="AK423" s="664"/>
      <c r="AL423" s="615"/>
      <c r="AM423" s="478"/>
      <c r="AN423" s="72" t="s">
        <v>265</v>
      </c>
      <c r="AO423" s="495"/>
      <c r="AP423" s="495"/>
    </row>
    <row r="424" spans="1:42" s="72" customFormat="1" ht="15.75" customHeight="1" thickBot="1">
      <c r="A424" s="663"/>
      <c r="B424" s="674"/>
      <c r="C424" s="641"/>
      <c r="D424" s="125" t="s">
        <v>257</v>
      </c>
      <c r="E424" s="189" t="s">
        <v>54</v>
      </c>
      <c r="F424" s="419" t="s">
        <v>54</v>
      </c>
      <c r="G424" s="179"/>
      <c r="H424" s="303">
        <v>5555.55</v>
      </c>
      <c r="I424" s="179"/>
      <c r="J424" s="189" t="s">
        <v>54</v>
      </c>
      <c r="K424" s="179"/>
      <c r="L424" s="491" t="s">
        <v>54</v>
      </c>
      <c r="M424" s="603"/>
      <c r="N424" s="603"/>
      <c r="O424" s="653"/>
      <c r="P424" s="63">
        <v>154.86471</v>
      </c>
      <c r="Q424" s="300" t="s">
        <v>54</v>
      </c>
      <c r="R424" s="112"/>
      <c r="S424" s="487"/>
      <c r="T424" s="45">
        <v>154.86471</v>
      </c>
      <c r="U424" s="114">
        <v>1946.8548186989101</v>
      </c>
      <c r="V424" s="491" t="s">
        <v>54</v>
      </c>
      <c r="W424" s="63">
        <v>72.222150000000013</v>
      </c>
      <c r="X424" s="63">
        <v>72.222150000000013</v>
      </c>
      <c r="Y424" s="115">
        <v>908</v>
      </c>
      <c r="Z424" s="45">
        <v>11.823684</v>
      </c>
      <c r="AA424" s="115">
        <v>148.63939092497731</v>
      </c>
      <c r="AB424" s="112"/>
      <c r="AC424" s="112"/>
      <c r="AD424" s="45">
        <v>32.857024000000003</v>
      </c>
      <c r="AE424" s="119">
        <v>413.05637354375858</v>
      </c>
      <c r="AF424" s="630"/>
      <c r="AG424" s="631"/>
      <c r="AH424" s="292">
        <v>309.72942</v>
      </c>
      <c r="AI424" s="114">
        <v>3893.7096373978202</v>
      </c>
      <c r="AJ424" s="119">
        <f t="shared" si="94"/>
        <v>3893.7096373978202</v>
      </c>
      <c r="AK424" s="665"/>
      <c r="AL424" s="609"/>
      <c r="AO424" s="495"/>
      <c r="AP424" s="495"/>
    </row>
    <row r="425" spans="1:42" s="72" customFormat="1">
      <c r="A425" s="65"/>
      <c r="B425" s="65"/>
      <c r="C425" s="66"/>
      <c r="D425" s="67"/>
      <c r="E425" s="67"/>
      <c r="F425" s="67"/>
      <c r="G425" s="68"/>
      <c r="H425" s="68"/>
      <c r="I425" s="68"/>
      <c r="J425" s="68"/>
      <c r="K425" s="68"/>
      <c r="L425" s="68"/>
      <c r="M425" s="69"/>
      <c r="N425" s="69"/>
      <c r="O425" s="67"/>
      <c r="P425" s="70"/>
      <c r="Q425" s="71"/>
      <c r="R425" s="70"/>
      <c r="S425" s="70"/>
      <c r="T425" s="70"/>
      <c r="U425" s="70"/>
      <c r="V425" s="70"/>
      <c r="W425" s="70"/>
      <c r="X425" s="70"/>
      <c r="Y425" s="71"/>
      <c r="Z425" s="71"/>
      <c r="AA425" s="71"/>
      <c r="AB425" s="71"/>
      <c r="AC425" s="71"/>
      <c r="AD425" s="71"/>
      <c r="AE425" s="71"/>
      <c r="AF425" s="71"/>
      <c r="AG425" s="71"/>
      <c r="AH425" s="71"/>
      <c r="AI425" s="71"/>
      <c r="AJ425" s="71"/>
      <c r="AK425" s="71"/>
    </row>
    <row r="426" spans="1:42" s="235" customFormat="1">
      <c r="A426" s="228"/>
      <c r="B426" s="228"/>
      <c r="C426" s="229"/>
      <c r="D426" s="230"/>
      <c r="E426" s="230"/>
      <c r="F426" s="230"/>
      <c r="G426" s="231"/>
      <c r="H426" s="231"/>
      <c r="I426" s="231"/>
      <c r="J426" s="231"/>
      <c r="K426" s="231"/>
      <c r="L426" s="231"/>
      <c r="M426" s="232"/>
      <c r="N426" s="232"/>
      <c r="O426" s="230"/>
      <c r="P426" s="233"/>
      <c r="Q426" s="233"/>
      <c r="R426" s="233"/>
      <c r="S426" s="233"/>
      <c r="T426" s="233"/>
      <c r="U426" s="233"/>
      <c r="V426" s="233"/>
      <c r="W426" s="233"/>
      <c r="X426" s="233"/>
      <c r="Y426" s="233"/>
      <c r="Z426" s="233"/>
      <c r="AA426" s="234"/>
      <c r="AB426" s="234"/>
      <c r="AC426" s="234"/>
      <c r="AD426" s="234"/>
      <c r="AE426" s="234"/>
      <c r="AF426" s="234"/>
      <c r="AG426" s="234"/>
      <c r="AH426" s="234"/>
      <c r="AI426" s="234"/>
      <c r="AJ426" s="234"/>
      <c r="AK426" s="234"/>
    </row>
    <row r="427" spans="1:42" s="72" customFormat="1" ht="13.5" thickBot="1">
      <c r="A427" s="91"/>
      <c r="B427" s="91"/>
      <c r="C427" s="92"/>
      <c r="D427" s="93"/>
      <c r="E427" s="93"/>
      <c r="F427" s="93"/>
      <c r="G427" s="94"/>
      <c r="H427" s="94"/>
      <c r="I427" s="94"/>
      <c r="J427" s="94"/>
      <c r="K427" s="94"/>
      <c r="L427" s="94"/>
      <c r="M427" s="95"/>
      <c r="N427" s="95"/>
      <c r="O427" s="93"/>
      <c r="P427" s="96"/>
      <c r="Q427" s="80"/>
      <c r="R427" s="96"/>
      <c r="S427" s="96"/>
      <c r="T427" s="96"/>
      <c r="U427" s="96"/>
      <c r="V427" s="96"/>
      <c r="W427" s="96"/>
      <c r="X427" s="96"/>
      <c r="Y427" s="80"/>
      <c r="Z427" s="80"/>
      <c r="AA427" s="80"/>
      <c r="AB427" s="80"/>
      <c r="AC427" s="80"/>
      <c r="AD427" s="80"/>
      <c r="AE427" s="80"/>
      <c r="AF427" s="80"/>
      <c r="AG427" s="80"/>
      <c r="AH427" s="80"/>
      <c r="AI427" s="80"/>
      <c r="AJ427" s="80"/>
      <c r="AK427" s="71"/>
    </row>
    <row r="428" spans="1:42" s="72" customFormat="1" ht="15.75" customHeight="1">
      <c r="A428" s="633" t="s">
        <v>267</v>
      </c>
      <c r="B428" s="741" t="s">
        <v>338</v>
      </c>
      <c r="C428" s="639">
        <v>32604</v>
      </c>
      <c r="D428" s="347" t="s">
        <v>165</v>
      </c>
      <c r="E428" s="347" t="s">
        <v>165</v>
      </c>
      <c r="F428" s="508" t="s">
        <v>22</v>
      </c>
      <c r="G428" s="107">
        <v>77000</v>
      </c>
      <c r="H428" s="106">
        <f t="shared" ref="H428:J433" si="95">G428/340.75</f>
        <v>225.97212032281732</v>
      </c>
      <c r="I428" s="107">
        <v>77000</v>
      </c>
      <c r="J428" s="106">
        <f t="shared" si="95"/>
        <v>225.97212032281732</v>
      </c>
      <c r="K428" s="508" t="s">
        <v>22</v>
      </c>
      <c r="L428" s="508" t="s">
        <v>22</v>
      </c>
      <c r="M428" s="636"/>
      <c r="N428" s="636" t="s">
        <v>188</v>
      </c>
      <c r="O428" s="642" t="s">
        <v>267</v>
      </c>
      <c r="P428" s="110">
        <v>47.033015407190028</v>
      </c>
      <c r="Q428" s="73">
        <v>11.43</v>
      </c>
      <c r="R428" s="104"/>
      <c r="S428" s="104"/>
      <c r="T428" s="73">
        <v>35.599413059427739</v>
      </c>
      <c r="U428" s="113">
        <v>14328.831686082367</v>
      </c>
      <c r="V428" s="10" t="s">
        <v>22</v>
      </c>
      <c r="W428" s="110">
        <v>1001.0000000000001</v>
      </c>
      <c r="X428" s="110"/>
      <c r="Y428" s="105"/>
      <c r="Z428" s="73">
        <v>1.691342626559061</v>
      </c>
      <c r="AA428" s="105">
        <v>680.76863455598993</v>
      </c>
      <c r="AB428" s="104"/>
      <c r="AC428" s="104"/>
      <c r="AD428" s="73">
        <v>12.768158473954513</v>
      </c>
      <c r="AE428" s="117">
        <v>5139.2081495587991</v>
      </c>
      <c r="AF428" s="626" t="s">
        <v>42</v>
      </c>
      <c r="AG428" s="627"/>
      <c r="AH428" s="290">
        <v>71.198826118855479</v>
      </c>
      <c r="AI428" s="113">
        <v>28657.663372164734</v>
      </c>
      <c r="AJ428" s="117">
        <f t="shared" ref="AJ428:AJ439" si="96">AI428</f>
        <v>28657.663372164734</v>
      </c>
      <c r="AK428" s="606">
        <v>45975</v>
      </c>
      <c r="AL428" s="658">
        <f>SUM(AJ428:AJ433)</f>
        <v>1272649.2603631464</v>
      </c>
    </row>
    <row r="429" spans="1:42" s="72" customFormat="1" ht="15" customHeight="1">
      <c r="A429" s="634"/>
      <c r="B429" s="742"/>
      <c r="C429" s="640"/>
      <c r="D429" s="17" t="s">
        <v>164</v>
      </c>
      <c r="E429" s="373" t="s">
        <v>54</v>
      </c>
      <c r="F429" s="10" t="s">
        <v>22</v>
      </c>
      <c r="G429" s="108">
        <v>77000</v>
      </c>
      <c r="H429" s="57">
        <f t="shared" si="95"/>
        <v>225.97212032281732</v>
      </c>
      <c r="I429" s="188" t="s">
        <v>54</v>
      </c>
      <c r="J429" s="188" t="s">
        <v>54</v>
      </c>
      <c r="K429" s="10" t="s">
        <v>22</v>
      </c>
      <c r="L429" s="10" t="s">
        <v>22</v>
      </c>
      <c r="M429" s="637"/>
      <c r="N429" s="637"/>
      <c r="O429" s="643"/>
      <c r="P429" s="39">
        <v>15.543653705062363</v>
      </c>
      <c r="Q429" s="188" t="s">
        <v>54</v>
      </c>
      <c r="R429" s="111"/>
      <c r="S429" s="111"/>
      <c r="T429" s="11">
        <v>15.543653705062363</v>
      </c>
      <c r="U429" s="9">
        <v>6256.3502761910304</v>
      </c>
      <c r="V429" s="10" t="s">
        <v>22</v>
      </c>
      <c r="W429" s="39">
        <v>1001.0000000000001</v>
      </c>
      <c r="X429" s="39">
        <v>1001.0000000000001</v>
      </c>
      <c r="Y429" s="54">
        <v>1182.4047250952949</v>
      </c>
      <c r="Z429" s="11">
        <v>1.3010271460014673</v>
      </c>
      <c r="AA429" s="54">
        <v>523.66590884402694</v>
      </c>
      <c r="AB429" s="111"/>
      <c r="AC429" s="111"/>
      <c r="AD429" s="11">
        <v>3.6937637564196621</v>
      </c>
      <c r="AE429" s="118">
        <v>1486.7469602809128</v>
      </c>
      <c r="AF429" s="628"/>
      <c r="AG429" s="629"/>
      <c r="AH429" s="291">
        <v>31.087307410124726</v>
      </c>
      <c r="AI429" s="9">
        <v>12512.700552382061</v>
      </c>
      <c r="AJ429" s="118">
        <f t="shared" si="96"/>
        <v>12512.700552382061</v>
      </c>
      <c r="AK429" s="632"/>
      <c r="AL429" s="659"/>
    </row>
    <row r="430" spans="1:42" s="72" customFormat="1" ht="15.75" customHeight="1">
      <c r="A430" s="634"/>
      <c r="B430" s="742"/>
      <c r="C430" s="640"/>
      <c r="D430" s="17" t="s">
        <v>114</v>
      </c>
      <c r="E430" s="373" t="s">
        <v>54</v>
      </c>
      <c r="F430" s="10" t="s">
        <v>22</v>
      </c>
      <c r="G430" s="357">
        <v>64646</v>
      </c>
      <c r="H430" s="90">
        <f t="shared" si="95"/>
        <v>189.71680117388115</v>
      </c>
      <c r="I430" s="188" t="s">
        <v>54</v>
      </c>
      <c r="J430" s="188" t="s">
        <v>54</v>
      </c>
      <c r="K430" s="10" t="s">
        <v>22</v>
      </c>
      <c r="L430" s="10" t="s">
        <v>22</v>
      </c>
      <c r="M430" s="637"/>
      <c r="N430" s="637"/>
      <c r="O430" s="643"/>
      <c r="P430" s="39">
        <v>14.655398385913427</v>
      </c>
      <c r="Q430" s="188" t="s">
        <v>54</v>
      </c>
      <c r="R430" s="111"/>
      <c r="S430" s="111"/>
      <c r="T430" s="11">
        <v>14.655398385913427</v>
      </c>
      <c r="U430" s="9">
        <v>5898.825815293163</v>
      </c>
      <c r="V430" s="10" t="s">
        <v>22</v>
      </c>
      <c r="W430" s="39">
        <v>840.39800000000002</v>
      </c>
      <c r="X430" s="39">
        <v>840.39800000000002</v>
      </c>
      <c r="Y430" s="54">
        <v>992.69786829234204</v>
      </c>
      <c r="Z430" s="11">
        <v>1.2384867204695527</v>
      </c>
      <c r="AA430" s="54">
        <v>498.49326822978912</v>
      </c>
      <c r="AB430" s="111"/>
      <c r="AC430" s="111"/>
      <c r="AD430" s="11">
        <v>3.5686829053558329</v>
      </c>
      <c r="AE430" s="118">
        <v>1436.4016790524358</v>
      </c>
      <c r="AF430" s="628"/>
      <c r="AG430" s="629"/>
      <c r="AH430" s="291">
        <v>29.310796771826855</v>
      </c>
      <c r="AI430" s="9">
        <v>11797.651630586326</v>
      </c>
      <c r="AJ430" s="118">
        <f t="shared" si="96"/>
        <v>11797.651630586326</v>
      </c>
      <c r="AK430" s="632"/>
      <c r="AL430" s="659"/>
      <c r="AM430" s="72" t="s">
        <v>117</v>
      </c>
    </row>
    <row r="431" spans="1:42" s="72" customFormat="1" ht="15.75" customHeight="1">
      <c r="A431" s="634"/>
      <c r="B431" s="742"/>
      <c r="C431" s="640"/>
      <c r="D431" s="17" t="s">
        <v>348</v>
      </c>
      <c r="E431" s="373" t="s">
        <v>54</v>
      </c>
      <c r="F431" s="10" t="s">
        <v>22</v>
      </c>
      <c r="G431" s="108">
        <v>7623000</v>
      </c>
      <c r="H431" s="57">
        <f t="shared" si="95"/>
        <v>22371.239911958914</v>
      </c>
      <c r="I431" s="188" t="s">
        <v>54</v>
      </c>
      <c r="J431" s="188" t="s">
        <v>54</v>
      </c>
      <c r="K431" s="10" t="s">
        <v>22</v>
      </c>
      <c r="L431" s="10" t="s">
        <v>22</v>
      </c>
      <c r="M431" s="637"/>
      <c r="N431" s="637"/>
      <c r="O431" s="643"/>
      <c r="P431" s="39">
        <v>569.2545854732208</v>
      </c>
      <c r="Q431" s="188" t="s">
        <v>54</v>
      </c>
      <c r="R431" s="111"/>
      <c r="S431" s="111"/>
      <c r="T431" s="11">
        <v>569.2545854732208</v>
      </c>
      <c r="U431" s="9">
        <v>229126.05688638575</v>
      </c>
      <c r="V431" s="10" t="s">
        <v>22</v>
      </c>
      <c r="W431" s="39">
        <v>99099.000000000015</v>
      </c>
      <c r="X431" s="39">
        <v>99099.000000000015</v>
      </c>
      <c r="Y431" s="54">
        <v>117058.0677844342</v>
      </c>
      <c r="Z431" s="11">
        <v>40.029860601614089</v>
      </c>
      <c r="AA431" s="54">
        <v>16112.095275850856</v>
      </c>
      <c r="AB431" s="111"/>
      <c r="AC431" s="111"/>
      <c r="AD431" s="11">
        <v>83.28202494497431</v>
      </c>
      <c r="AE431" s="118">
        <v>33521.173956451559</v>
      </c>
      <c r="AF431" s="628"/>
      <c r="AG431" s="629"/>
      <c r="AH431" s="291">
        <v>1138.5091709464416</v>
      </c>
      <c r="AI431" s="9">
        <v>458252.1137727715</v>
      </c>
      <c r="AJ431" s="118">
        <f t="shared" si="96"/>
        <v>458252.1137727715</v>
      </c>
      <c r="AK431" s="632"/>
      <c r="AL431" s="659"/>
    </row>
    <row r="432" spans="1:42" s="72" customFormat="1" ht="15" customHeight="1">
      <c r="A432" s="634"/>
      <c r="B432" s="742"/>
      <c r="C432" s="640"/>
      <c r="D432" s="17" t="s">
        <v>347</v>
      </c>
      <c r="E432" s="373" t="s">
        <v>54</v>
      </c>
      <c r="F432" s="10" t="s">
        <v>22</v>
      </c>
      <c r="G432" s="108">
        <v>7000000</v>
      </c>
      <c r="H432" s="57">
        <f t="shared" si="95"/>
        <v>20542.920029347028</v>
      </c>
      <c r="I432" s="188" t="s">
        <v>54</v>
      </c>
      <c r="J432" s="188" t="s">
        <v>54</v>
      </c>
      <c r="K432" s="10" t="s">
        <v>22</v>
      </c>
      <c r="L432" s="10" t="s">
        <v>22</v>
      </c>
      <c r="M432" s="637"/>
      <c r="N432" s="637"/>
      <c r="O432" s="643"/>
      <c r="P432" s="39">
        <v>513.30887747615554</v>
      </c>
      <c r="Q432" s="188" t="s">
        <v>54</v>
      </c>
      <c r="R432" s="111"/>
      <c r="S432" s="111"/>
      <c r="T432" s="11">
        <v>513.30887747615554</v>
      </c>
      <c r="U432" s="9">
        <v>206607.80266375421</v>
      </c>
      <c r="V432" s="10" t="s">
        <v>22</v>
      </c>
      <c r="W432" s="39">
        <v>91000.000000000015</v>
      </c>
      <c r="X432" s="39">
        <v>91000.000000000015</v>
      </c>
      <c r="Y432" s="54">
        <v>107491.33864502671</v>
      </c>
      <c r="Z432" s="11">
        <v>36.347762289068228</v>
      </c>
      <c r="AA432" s="54">
        <v>14630.043678988784</v>
      </c>
      <c r="AB432" s="111"/>
      <c r="AC432" s="111"/>
      <c r="AD432" s="11">
        <v>73.787234042553195</v>
      </c>
      <c r="AE432" s="118">
        <v>29699.50250057039</v>
      </c>
      <c r="AF432" s="628"/>
      <c r="AG432" s="629"/>
      <c r="AH432" s="291">
        <v>1026.6177549523111</v>
      </c>
      <c r="AI432" s="9">
        <v>413215.60532750841</v>
      </c>
      <c r="AJ432" s="118">
        <f t="shared" si="96"/>
        <v>413215.60532750841</v>
      </c>
      <c r="AK432" s="632"/>
      <c r="AL432" s="659"/>
    </row>
    <row r="433" spans="1:40" s="72" customFormat="1" ht="15.75" customHeight="1" thickBot="1">
      <c r="A433" s="635"/>
      <c r="B433" s="743"/>
      <c r="C433" s="641"/>
      <c r="D433" s="348" t="s">
        <v>346</v>
      </c>
      <c r="E433" s="372" t="s">
        <v>54</v>
      </c>
      <c r="F433" s="509" t="s">
        <v>22</v>
      </c>
      <c r="G433" s="109">
        <v>5876950</v>
      </c>
      <c r="H433" s="98">
        <f t="shared" si="95"/>
        <v>17247.101980924432</v>
      </c>
      <c r="I433" s="189" t="s">
        <v>54</v>
      </c>
      <c r="J433" s="189" t="s">
        <v>54</v>
      </c>
      <c r="K433" s="509" t="s">
        <v>22</v>
      </c>
      <c r="L433" s="509" t="s">
        <v>22</v>
      </c>
      <c r="M433" s="638"/>
      <c r="N433" s="637"/>
      <c r="O433" s="644"/>
      <c r="P433" s="63">
        <v>432.56133528980189</v>
      </c>
      <c r="Q433" s="300" t="s">
        <v>54</v>
      </c>
      <c r="R433" s="112"/>
      <c r="S433" s="112"/>
      <c r="T433" s="45">
        <v>432.56133528980189</v>
      </c>
      <c r="U433" s="114">
        <v>174106.76285386665</v>
      </c>
      <c r="V433" s="10" t="s">
        <v>22</v>
      </c>
      <c r="W433" s="63">
        <v>76400.350000000006</v>
      </c>
      <c r="X433" s="63">
        <v>76400.350000000006</v>
      </c>
      <c r="Y433" s="115">
        <v>90245.888949984321</v>
      </c>
      <c r="Z433" s="45">
        <v>30.662476155539249</v>
      </c>
      <c r="AA433" s="115">
        <v>12341.705161761985</v>
      </c>
      <c r="AB433" s="112"/>
      <c r="AC433" s="112"/>
      <c r="AD433" s="45">
        <v>62.416661775495236</v>
      </c>
      <c r="AE433" s="119">
        <v>25122.825466116828</v>
      </c>
      <c r="AF433" s="628"/>
      <c r="AG433" s="629"/>
      <c r="AH433" s="292">
        <v>865.12267057960378</v>
      </c>
      <c r="AI433" s="114">
        <v>348213.52570773329</v>
      </c>
      <c r="AJ433" s="119">
        <f t="shared" si="96"/>
        <v>348213.52570773329</v>
      </c>
      <c r="AK433" s="607"/>
      <c r="AL433" s="660"/>
    </row>
    <row r="434" spans="1:40" s="72" customFormat="1" ht="15.75" customHeight="1">
      <c r="A434" s="633" t="s">
        <v>268</v>
      </c>
      <c r="B434" s="596" t="s">
        <v>22</v>
      </c>
      <c r="C434" s="639">
        <v>36977</v>
      </c>
      <c r="D434" s="347" t="s">
        <v>341</v>
      </c>
      <c r="E434" s="17" t="s">
        <v>73</v>
      </c>
      <c r="F434" s="17" t="s">
        <v>73</v>
      </c>
      <c r="G434" s="107"/>
      <c r="H434" s="106"/>
      <c r="I434" s="10">
        <v>0</v>
      </c>
      <c r="J434" s="10">
        <v>0</v>
      </c>
      <c r="K434" s="50" t="s">
        <v>54</v>
      </c>
      <c r="L434" s="50" t="s">
        <v>54</v>
      </c>
      <c r="M434" s="636"/>
      <c r="N434" s="637"/>
      <c r="O434" s="642" t="s">
        <v>268</v>
      </c>
      <c r="P434" s="110">
        <v>114.96698459280998</v>
      </c>
      <c r="Q434" s="73">
        <v>13.07</v>
      </c>
      <c r="R434" s="104"/>
      <c r="S434" s="104"/>
      <c r="T434" s="73">
        <v>101.90168745414526</v>
      </c>
      <c r="U434" s="113">
        <v>2413.0618495589842</v>
      </c>
      <c r="V434" s="113"/>
      <c r="W434" s="110">
        <v>0</v>
      </c>
      <c r="X434" s="110">
        <v>0</v>
      </c>
      <c r="Y434" s="105"/>
      <c r="Z434" s="73">
        <v>5.6991929567131328</v>
      </c>
      <c r="AA434" s="105">
        <v>134.9585609493289</v>
      </c>
      <c r="AB434" s="104"/>
      <c r="AC434" s="104"/>
      <c r="AD434" s="73">
        <v>29.073807776962582</v>
      </c>
      <c r="AE434" s="117">
        <v>688.47629632796486</v>
      </c>
      <c r="AF434" s="628"/>
      <c r="AG434" s="629"/>
      <c r="AH434" s="290">
        <v>203.80337490829052</v>
      </c>
      <c r="AI434" s="113">
        <v>4826.1236991179685</v>
      </c>
      <c r="AJ434" s="117">
        <f t="shared" si="96"/>
        <v>4826.1236991179685</v>
      </c>
      <c r="AK434" s="606">
        <v>45975</v>
      </c>
      <c r="AL434" s="608">
        <f>SUM(AJ434:AJ439)</f>
        <v>12606.272362274052</v>
      </c>
    </row>
    <row r="435" spans="1:40" s="72" customFormat="1" ht="15" customHeight="1">
      <c r="A435" s="634"/>
      <c r="B435" s="597"/>
      <c r="C435" s="640"/>
      <c r="D435" s="17" t="s">
        <v>340</v>
      </c>
      <c r="E435" s="17" t="s">
        <v>269</v>
      </c>
      <c r="F435" s="17" t="s">
        <v>269</v>
      </c>
      <c r="G435" s="108"/>
      <c r="H435" s="57"/>
      <c r="I435" s="10">
        <v>0</v>
      </c>
      <c r="J435" s="10">
        <v>0</v>
      </c>
      <c r="K435" s="50" t="s">
        <v>54</v>
      </c>
      <c r="L435" s="50" t="s">
        <v>54</v>
      </c>
      <c r="M435" s="637"/>
      <c r="N435" s="637"/>
      <c r="O435" s="643"/>
      <c r="P435" s="39">
        <v>26.705796038151139</v>
      </c>
      <c r="Q435" s="188" t="s">
        <v>54</v>
      </c>
      <c r="R435" s="111"/>
      <c r="S435" s="111"/>
      <c r="T435" s="11">
        <v>26.705796038151139</v>
      </c>
      <c r="U435" s="9">
        <v>632.40108374814326</v>
      </c>
      <c r="V435" s="9"/>
      <c r="W435" s="39">
        <v>0</v>
      </c>
      <c r="X435" s="39">
        <v>0</v>
      </c>
      <c r="Y435" s="54"/>
      <c r="Z435" s="11">
        <v>1.2619222303741746</v>
      </c>
      <c r="AA435" s="54">
        <v>29.882688572714443</v>
      </c>
      <c r="AB435" s="111"/>
      <c r="AC435" s="111"/>
      <c r="AD435" s="11">
        <v>7.9236977256052823</v>
      </c>
      <c r="AE435" s="118">
        <v>187.63548638681166</v>
      </c>
      <c r="AF435" s="628"/>
      <c r="AG435" s="629"/>
      <c r="AH435" s="291">
        <v>53.411592076302277</v>
      </c>
      <c r="AI435" s="9">
        <v>1264.8021674962865</v>
      </c>
      <c r="AJ435" s="118">
        <f t="shared" si="96"/>
        <v>1264.8021674962865</v>
      </c>
      <c r="AK435" s="632"/>
      <c r="AL435" s="615"/>
    </row>
    <row r="436" spans="1:40" s="72" customFormat="1" ht="15.75" customHeight="1">
      <c r="A436" s="634"/>
      <c r="B436" s="597"/>
      <c r="C436" s="640"/>
      <c r="D436" s="17" t="s">
        <v>345</v>
      </c>
      <c r="E436" s="373" t="s">
        <v>54</v>
      </c>
      <c r="F436" s="50" t="s">
        <v>54</v>
      </c>
      <c r="G436" s="357">
        <v>6</v>
      </c>
      <c r="H436" s="90">
        <f t="shared" ref="H436" si="97">G436/340.75</f>
        <v>1.7608217168011739E-2</v>
      </c>
      <c r="I436" s="188" t="s">
        <v>54</v>
      </c>
      <c r="J436" s="188" t="s">
        <v>54</v>
      </c>
      <c r="K436" s="50" t="s">
        <v>54</v>
      </c>
      <c r="L436" s="50" t="s">
        <v>54</v>
      </c>
      <c r="M436" s="637"/>
      <c r="N436" s="637"/>
      <c r="O436" s="643"/>
      <c r="P436" s="39">
        <v>31.401549523110784</v>
      </c>
      <c r="Q436" s="188" t="s">
        <v>54</v>
      </c>
      <c r="R436" s="111"/>
      <c r="S436" s="111"/>
      <c r="T436" s="11">
        <v>31.401549523110784</v>
      </c>
      <c r="U436" s="9">
        <v>743.59790366919492</v>
      </c>
      <c r="V436" s="50" t="s">
        <v>54</v>
      </c>
      <c r="W436" s="39">
        <v>1E-3</v>
      </c>
      <c r="X436" s="39">
        <v>1E-3</v>
      </c>
      <c r="Y436" s="54">
        <v>0.01</v>
      </c>
      <c r="Z436" s="11">
        <v>2.2010271460014672</v>
      </c>
      <c r="AA436" s="54">
        <v>52.120968440781049</v>
      </c>
      <c r="AB436" s="111"/>
      <c r="AC436" s="111"/>
      <c r="AD436" s="11">
        <v>9.3323550990462216</v>
      </c>
      <c r="AE436" s="118">
        <v>220.99290618891166</v>
      </c>
      <c r="AF436" s="628"/>
      <c r="AG436" s="629"/>
      <c r="AH436" s="291">
        <v>62.803099046221568</v>
      </c>
      <c r="AI436" s="9">
        <v>1487.1958073383898</v>
      </c>
      <c r="AJ436" s="118">
        <f t="shared" si="96"/>
        <v>1487.1958073383898</v>
      </c>
      <c r="AK436" s="632"/>
      <c r="AL436" s="615"/>
    </row>
    <row r="437" spans="1:40" s="72" customFormat="1" ht="15.75" customHeight="1">
      <c r="A437" s="634"/>
      <c r="B437" s="597"/>
      <c r="C437" s="640"/>
      <c r="D437" s="17" t="s">
        <v>344</v>
      </c>
      <c r="E437" s="373" t="s">
        <v>54</v>
      </c>
      <c r="F437" s="50" t="s">
        <v>54</v>
      </c>
      <c r="G437" s="108"/>
      <c r="H437" s="57"/>
      <c r="I437" s="188" t="s">
        <v>54</v>
      </c>
      <c r="J437" s="188" t="s">
        <v>54</v>
      </c>
      <c r="K437" s="50" t="s">
        <v>54</v>
      </c>
      <c r="L437" s="50" t="s">
        <v>54</v>
      </c>
      <c r="M437" s="637"/>
      <c r="N437" s="637"/>
      <c r="O437" s="643"/>
      <c r="P437" s="39">
        <v>47.835656639765226</v>
      </c>
      <c r="Q437" s="188" t="s">
        <v>54</v>
      </c>
      <c r="R437" s="111"/>
      <c r="S437" s="111"/>
      <c r="T437" s="11">
        <v>47.835656639765226</v>
      </c>
      <c r="U437" s="9">
        <v>1132.7623807796426</v>
      </c>
      <c r="V437" s="9"/>
      <c r="W437" s="39">
        <v>0</v>
      </c>
      <c r="X437" s="39">
        <v>0</v>
      </c>
      <c r="Y437" s="54"/>
      <c r="Z437" s="11">
        <v>5.957446808510638</v>
      </c>
      <c r="AA437" s="54">
        <v>141.07408791304724</v>
      </c>
      <c r="AB437" s="111"/>
      <c r="AC437" s="111"/>
      <c r="AD437" s="11">
        <v>12.85399853264857</v>
      </c>
      <c r="AE437" s="118">
        <v>304.3864556941607</v>
      </c>
      <c r="AF437" s="628"/>
      <c r="AG437" s="629"/>
      <c r="AH437" s="291">
        <v>95.671313279530452</v>
      </c>
      <c r="AI437" s="9">
        <v>2265.5247615592853</v>
      </c>
      <c r="AJ437" s="118">
        <f t="shared" si="96"/>
        <v>2265.5247615592853</v>
      </c>
      <c r="AK437" s="632"/>
      <c r="AL437" s="615"/>
    </row>
    <row r="438" spans="1:40" s="72" customFormat="1" ht="15" customHeight="1">
      <c r="A438" s="634"/>
      <c r="B438" s="597"/>
      <c r="C438" s="640"/>
      <c r="D438" s="17" t="s">
        <v>343</v>
      </c>
      <c r="E438" s="373" t="s">
        <v>54</v>
      </c>
      <c r="F438" s="50" t="s">
        <v>54</v>
      </c>
      <c r="G438" s="108"/>
      <c r="H438" s="57"/>
      <c r="I438" s="188" t="s">
        <v>54</v>
      </c>
      <c r="J438" s="188" t="s">
        <v>54</v>
      </c>
      <c r="K438" s="50" t="s">
        <v>54</v>
      </c>
      <c r="L438" s="50" t="s">
        <v>54</v>
      </c>
      <c r="M438" s="637"/>
      <c r="N438" s="637"/>
      <c r="O438" s="643"/>
      <c r="P438" s="39">
        <v>26.705796038151139</v>
      </c>
      <c r="Q438" s="188" t="s">
        <v>54</v>
      </c>
      <c r="R438" s="111"/>
      <c r="S438" s="111"/>
      <c r="T438" s="11">
        <v>26.705796038151139</v>
      </c>
      <c r="U438" s="9">
        <v>632.40108374814326</v>
      </c>
      <c r="V438" s="9"/>
      <c r="W438" s="39">
        <v>0</v>
      </c>
      <c r="X438" s="39">
        <v>0</v>
      </c>
      <c r="Y438" s="54"/>
      <c r="Z438" s="11">
        <v>1.2619222303741746</v>
      </c>
      <c r="AA438" s="54">
        <v>29.882688572714443</v>
      </c>
      <c r="AB438" s="111"/>
      <c r="AC438" s="111"/>
      <c r="AD438" s="11">
        <v>7.9236977256052823</v>
      </c>
      <c r="AE438" s="118">
        <v>187.63548638681166</v>
      </c>
      <c r="AF438" s="628"/>
      <c r="AG438" s="629"/>
      <c r="AH438" s="291">
        <v>53.411592076302277</v>
      </c>
      <c r="AI438" s="9">
        <v>1264.8021674962865</v>
      </c>
      <c r="AJ438" s="118">
        <f t="shared" si="96"/>
        <v>1264.8021674962865</v>
      </c>
      <c r="AK438" s="632"/>
      <c r="AL438" s="615"/>
    </row>
    <row r="439" spans="1:40" s="72" customFormat="1" ht="15.75" customHeight="1" thickBot="1">
      <c r="A439" s="635"/>
      <c r="B439" s="598"/>
      <c r="C439" s="641"/>
      <c r="D439" s="348" t="s">
        <v>342</v>
      </c>
      <c r="E439" s="372" t="s">
        <v>54</v>
      </c>
      <c r="F439" s="510" t="s">
        <v>54</v>
      </c>
      <c r="G439" s="513">
        <v>5888</v>
      </c>
      <c r="H439" s="516">
        <f t="shared" ref="H439" si="98">G439/340.75</f>
        <v>17.279530447542186</v>
      </c>
      <c r="I439" s="189" t="s">
        <v>54</v>
      </c>
      <c r="J439" s="189" t="s">
        <v>54</v>
      </c>
      <c r="K439" s="510" t="s">
        <v>54</v>
      </c>
      <c r="L439" s="510" t="s">
        <v>54</v>
      </c>
      <c r="M439" s="638"/>
      <c r="N439" s="638"/>
      <c r="O439" s="644"/>
      <c r="P439" s="63">
        <v>31.62595451210565</v>
      </c>
      <c r="Q439" s="300" t="s">
        <v>54</v>
      </c>
      <c r="R439" s="112"/>
      <c r="S439" s="112"/>
      <c r="T439" s="45">
        <v>31.62595451210565</v>
      </c>
      <c r="U439" s="114">
        <v>748.91187963291839</v>
      </c>
      <c r="V439" s="510" t="s">
        <v>54</v>
      </c>
      <c r="W439" s="63">
        <v>0.22</v>
      </c>
      <c r="X439" s="63">
        <v>0.22</v>
      </c>
      <c r="Y439" s="115">
        <v>5</v>
      </c>
      <c r="Z439" s="45">
        <v>2.2010271460014672</v>
      </c>
      <c r="AA439" s="115">
        <v>52.120968440781049</v>
      </c>
      <c r="AB439" s="112"/>
      <c r="AC439" s="112"/>
      <c r="AD439" s="45">
        <v>9.3323550990462216</v>
      </c>
      <c r="AE439" s="119">
        <v>220.99290618891166</v>
      </c>
      <c r="AF439" s="630"/>
      <c r="AG439" s="631"/>
      <c r="AH439" s="292">
        <v>63.251909024211301</v>
      </c>
      <c r="AI439" s="114">
        <v>1497.8237592658368</v>
      </c>
      <c r="AJ439" s="119">
        <f t="shared" si="96"/>
        <v>1497.8237592658368</v>
      </c>
      <c r="AK439" s="607"/>
      <c r="AL439" s="609"/>
    </row>
    <row r="440" spans="1:40" s="72" customFormat="1">
      <c r="A440" s="65"/>
      <c r="B440" s="65"/>
      <c r="C440" s="66"/>
      <c r="D440" s="67"/>
      <c r="E440" s="67"/>
      <c r="F440" s="67"/>
      <c r="G440" s="68"/>
      <c r="H440" s="68"/>
      <c r="I440" s="68"/>
      <c r="J440" s="68"/>
      <c r="K440" s="68"/>
      <c r="L440" s="68"/>
      <c r="M440" s="69"/>
      <c r="N440" s="69"/>
      <c r="O440" s="67"/>
      <c r="P440" s="70"/>
      <c r="Q440" s="71"/>
      <c r="R440" s="70"/>
      <c r="S440" s="70"/>
      <c r="T440" s="70"/>
      <c r="U440" s="70"/>
      <c r="V440" s="70"/>
      <c r="W440" s="70"/>
      <c r="X440" s="70"/>
      <c r="Y440" s="71"/>
      <c r="Z440" s="71"/>
      <c r="AA440" s="71"/>
      <c r="AB440" s="71"/>
      <c r="AC440" s="71"/>
      <c r="AD440" s="71"/>
      <c r="AE440" s="71"/>
      <c r="AF440" s="71"/>
      <c r="AG440" s="71"/>
      <c r="AH440" s="71"/>
      <c r="AI440" s="71"/>
      <c r="AJ440" s="71"/>
      <c r="AK440" s="71"/>
    </row>
    <row r="441" spans="1:40" s="235" customFormat="1">
      <c r="A441" s="228"/>
      <c r="B441" s="228"/>
      <c r="C441" s="229"/>
      <c r="D441" s="230"/>
      <c r="E441" s="230"/>
      <c r="F441" s="230"/>
      <c r="G441" s="231"/>
      <c r="H441" s="231"/>
      <c r="I441" s="231"/>
      <c r="J441" s="231"/>
      <c r="K441" s="231"/>
      <c r="L441" s="231"/>
      <c r="M441" s="232"/>
      <c r="N441" s="232"/>
      <c r="O441" s="230"/>
      <c r="P441" s="233"/>
      <c r="Q441" s="233"/>
      <c r="R441" s="233"/>
      <c r="S441" s="233"/>
      <c r="T441" s="233"/>
      <c r="U441" s="233"/>
      <c r="V441" s="233"/>
      <c r="W441" s="233"/>
      <c r="X441" s="233"/>
      <c r="Y441" s="233"/>
      <c r="Z441" s="233"/>
      <c r="AA441" s="234"/>
      <c r="AB441" s="234"/>
      <c r="AC441" s="234"/>
      <c r="AD441" s="234"/>
      <c r="AE441" s="234"/>
      <c r="AF441" s="234"/>
      <c r="AG441" s="234"/>
      <c r="AH441" s="234"/>
      <c r="AI441" s="234"/>
      <c r="AJ441" s="234"/>
      <c r="AK441" s="234"/>
    </row>
    <row r="442" spans="1:40" s="72" customFormat="1" ht="13.5" thickBot="1">
      <c r="A442" s="91"/>
      <c r="B442" s="91"/>
      <c r="C442" s="92"/>
      <c r="D442" s="93"/>
      <c r="E442" s="93"/>
      <c r="F442" s="93"/>
      <c r="G442" s="94"/>
      <c r="H442" s="94"/>
      <c r="I442" s="94"/>
      <c r="J442" s="94"/>
      <c r="K442" s="94"/>
      <c r="L442" s="94"/>
      <c r="M442" s="95"/>
      <c r="N442" s="95"/>
      <c r="O442" s="93"/>
      <c r="P442" s="96"/>
      <c r="Q442" s="80"/>
      <c r="R442" s="96"/>
      <c r="S442" s="96"/>
      <c r="T442" s="96"/>
      <c r="U442" s="96"/>
      <c r="V442" s="96"/>
      <c r="W442" s="96"/>
      <c r="X442" s="96"/>
      <c r="Y442" s="80"/>
      <c r="Z442" s="80"/>
      <c r="AA442" s="80"/>
      <c r="AB442" s="80"/>
      <c r="AC442" s="80"/>
      <c r="AD442" s="80"/>
      <c r="AE442" s="80"/>
      <c r="AF442" s="80"/>
      <c r="AG442" s="80"/>
      <c r="AH442" s="80"/>
      <c r="AI442" s="80"/>
      <c r="AJ442" s="80"/>
      <c r="AK442" s="71"/>
    </row>
    <row r="443" spans="1:40" s="72" customFormat="1" ht="15.75" customHeight="1">
      <c r="A443" s="633" t="s">
        <v>270</v>
      </c>
      <c r="B443" s="739" t="s">
        <v>338</v>
      </c>
      <c r="C443" s="639">
        <v>34044</v>
      </c>
      <c r="D443" s="347" t="s">
        <v>271</v>
      </c>
      <c r="E443" s="76" t="s">
        <v>115</v>
      </c>
      <c r="F443" s="511" t="s">
        <v>22</v>
      </c>
      <c r="G443" s="107">
        <v>2200000</v>
      </c>
      <c r="H443" s="106">
        <f t="shared" ref="H443:H447" si="99">G443/340.75</f>
        <v>6456.3462949376371</v>
      </c>
      <c r="I443" s="107">
        <v>2200000</v>
      </c>
      <c r="J443" s="106">
        <f t="shared" ref="J443:J446" si="100">I443/340.75</f>
        <v>6456.3462949376371</v>
      </c>
      <c r="K443" s="511" t="s">
        <v>22</v>
      </c>
      <c r="L443" s="511" t="s">
        <v>22</v>
      </c>
      <c r="M443" s="636"/>
      <c r="N443" s="636" t="s">
        <v>228</v>
      </c>
      <c r="O443" s="642" t="s">
        <v>270</v>
      </c>
      <c r="P443" s="110">
        <v>166.1041819515774</v>
      </c>
      <c r="Q443" s="73">
        <v>48.13</v>
      </c>
      <c r="R443" s="104"/>
      <c r="S443" s="104"/>
      <c r="T443" s="73">
        <v>117.96918561995598</v>
      </c>
      <c r="U443" s="113">
        <v>14815.676679075437</v>
      </c>
      <c r="V443" s="10" t="s">
        <v>22</v>
      </c>
      <c r="W443" s="110">
        <v>83.93</v>
      </c>
      <c r="X443" s="110">
        <v>83.93</v>
      </c>
      <c r="Y443" s="105">
        <v>10540.643754130691</v>
      </c>
      <c r="Z443" s="73">
        <v>2.3668378576669098</v>
      </c>
      <c r="AA443" s="105">
        <v>297.64477180137959</v>
      </c>
      <c r="AB443" s="104"/>
      <c r="AC443" s="104"/>
      <c r="AD443" s="73">
        <v>10.211005135730007</v>
      </c>
      <c r="AE443" s="117">
        <v>1282.2587004607956</v>
      </c>
      <c r="AF443" s="626" t="s">
        <v>42</v>
      </c>
      <c r="AG443" s="627"/>
      <c r="AH443" s="290">
        <v>235.93837123991196</v>
      </c>
      <c r="AI443" s="113">
        <v>29631</v>
      </c>
      <c r="AJ443" s="117">
        <f t="shared" ref="AJ443:AJ447" si="101">AI443</f>
        <v>29631</v>
      </c>
      <c r="AK443" s="606">
        <v>45977</v>
      </c>
      <c r="AL443" s="658">
        <f>AJ443+AJ444</f>
        <v>67785</v>
      </c>
      <c r="AM443" s="658">
        <f>AL443+AL445</f>
        <v>444962.72186313849</v>
      </c>
    </row>
    <row r="444" spans="1:40" s="72" customFormat="1" ht="15" customHeight="1" thickBot="1">
      <c r="A444" s="634"/>
      <c r="B444" s="740"/>
      <c r="C444" s="641"/>
      <c r="D444" s="507" t="s">
        <v>165</v>
      </c>
      <c r="E444" s="348" t="s">
        <v>165</v>
      </c>
      <c r="F444" s="381" t="s">
        <v>22</v>
      </c>
      <c r="G444" s="147">
        <v>2200000</v>
      </c>
      <c r="H444" s="97">
        <f t="shared" si="99"/>
        <v>6456.3462949376371</v>
      </c>
      <c r="I444" s="147">
        <v>2200000</v>
      </c>
      <c r="J444" s="97">
        <f t="shared" si="100"/>
        <v>6456.3462949376371</v>
      </c>
      <c r="K444" s="381" t="s">
        <v>22</v>
      </c>
      <c r="L444" s="381" t="s">
        <v>22</v>
      </c>
      <c r="M444" s="637"/>
      <c r="N444" s="637"/>
      <c r="O444" s="643"/>
      <c r="P444" s="79">
        <v>151.9002201027146</v>
      </c>
      <c r="Q444" s="300" t="s">
        <v>54</v>
      </c>
      <c r="R444" s="310"/>
      <c r="S444" s="310"/>
      <c r="T444" s="15">
        <v>151.9002201027146</v>
      </c>
      <c r="U444" s="42">
        <v>19076.894867776195</v>
      </c>
      <c r="V444" s="381" t="s">
        <v>22</v>
      </c>
      <c r="W444" s="79">
        <v>83.93</v>
      </c>
      <c r="X444" s="79">
        <v>83.93</v>
      </c>
      <c r="Y444" s="311">
        <v>10540.643754130691</v>
      </c>
      <c r="Z444" s="15">
        <v>8.3800440205429183</v>
      </c>
      <c r="AA444" s="311">
        <v>1052.4317247660581</v>
      </c>
      <c r="AB444" s="310"/>
      <c r="AC444" s="310"/>
      <c r="AD444" s="15">
        <v>20.390315480557593</v>
      </c>
      <c r="AE444" s="449">
        <v>2560.7497455823309</v>
      </c>
      <c r="AF444" s="628"/>
      <c r="AG444" s="629"/>
      <c r="AH444" s="401">
        <v>303.8004402054292</v>
      </c>
      <c r="AI444" s="42">
        <v>38154</v>
      </c>
      <c r="AJ444" s="314">
        <f t="shared" si="101"/>
        <v>38154</v>
      </c>
      <c r="AK444" s="607"/>
      <c r="AL444" s="660"/>
      <c r="AM444" s="659"/>
    </row>
    <row r="445" spans="1:40" s="72" customFormat="1" ht="15.75" customHeight="1">
      <c r="A445" s="634"/>
      <c r="B445" s="596" t="s">
        <v>338</v>
      </c>
      <c r="C445" s="639">
        <v>34613</v>
      </c>
      <c r="D445" s="16" t="s">
        <v>165</v>
      </c>
      <c r="E445" s="76" t="s">
        <v>165</v>
      </c>
      <c r="F445" s="480" t="s">
        <v>22</v>
      </c>
      <c r="G445" s="123">
        <v>12000000</v>
      </c>
      <c r="H445" s="56">
        <f t="shared" si="99"/>
        <v>35216.434336023478</v>
      </c>
      <c r="I445" s="123">
        <v>12000000</v>
      </c>
      <c r="J445" s="56">
        <f t="shared" si="100"/>
        <v>35216.434336023478</v>
      </c>
      <c r="K445" s="480" t="s">
        <v>22</v>
      </c>
      <c r="L445" s="480" t="s">
        <v>22</v>
      </c>
      <c r="M445" s="637"/>
      <c r="N445" s="637"/>
      <c r="O445" s="643"/>
      <c r="P445" s="40">
        <v>964.22597212032281</v>
      </c>
      <c r="Q445" s="73">
        <v>62</v>
      </c>
      <c r="R445" s="307"/>
      <c r="S445" s="307"/>
      <c r="T445" s="8">
        <v>24.575201760821717</v>
      </c>
      <c r="U445" s="308">
        <v>1792.5820790966159</v>
      </c>
      <c r="V445" s="480" t="s">
        <v>22</v>
      </c>
      <c r="W445" s="40"/>
      <c r="X445" s="40"/>
      <c r="Y445" s="309"/>
      <c r="Z445" s="8">
        <v>7.7358767424798129</v>
      </c>
      <c r="AA445" s="309">
        <v>564.27589688305136</v>
      </c>
      <c r="AB445" s="307"/>
      <c r="AC445" s="307"/>
      <c r="AD445" s="8">
        <v>26.086573734409384</v>
      </c>
      <c r="AE445" s="313">
        <v>1902.8256628958445</v>
      </c>
      <c r="AF445" s="628"/>
      <c r="AG445" s="629"/>
      <c r="AH445" s="402">
        <v>49.150403521643433</v>
      </c>
      <c r="AI445" s="308">
        <v>3585.1641581932317</v>
      </c>
      <c r="AJ445" s="313">
        <f t="shared" si="101"/>
        <v>3585.1641581932317</v>
      </c>
      <c r="AK445" s="606">
        <v>45979</v>
      </c>
      <c r="AL445" s="658">
        <f>AJ445+AJ446+AJ447</f>
        <v>377177.72186313849</v>
      </c>
      <c r="AM445" s="659"/>
      <c r="AN445" s="72" t="s">
        <v>117</v>
      </c>
    </row>
    <row r="446" spans="1:40" s="72" customFormat="1" ht="15.75" customHeight="1">
      <c r="A446" s="634"/>
      <c r="B446" s="597"/>
      <c r="C446" s="640"/>
      <c r="D446" s="17" t="s">
        <v>164</v>
      </c>
      <c r="E446" s="275" t="s">
        <v>115</v>
      </c>
      <c r="F446" s="10" t="s">
        <v>22</v>
      </c>
      <c r="G446" s="108">
        <v>12000000</v>
      </c>
      <c r="H446" s="57">
        <f t="shared" si="99"/>
        <v>35216.434336023478</v>
      </c>
      <c r="I446" s="108">
        <v>12000000</v>
      </c>
      <c r="J446" s="57">
        <f t="shared" si="100"/>
        <v>35216.434336023478</v>
      </c>
      <c r="K446" s="10" t="s">
        <v>22</v>
      </c>
      <c r="L446" s="10" t="s">
        <v>22</v>
      </c>
      <c r="M446" s="637"/>
      <c r="N446" s="637"/>
      <c r="O446" s="643"/>
      <c r="P446" s="39">
        <v>903.53631694790897</v>
      </c>
      <c r="Q446" s="188" t="s">
        <v>54</v>
      </c>
      <c r="R446" s="111"/>
      <c r="S446" s="111"/>
      <c r="T446" s="11">
        <v>903.53631694790897</v>
      </c>
      <c r="U446" s="9">
        <v>65906.397242926396</v>
      </c>
      <c r="V446" s="10" t="s">
        <v>22</v>
      </c>
      <c r="W446" s="39">
        <v>457.81364636830523</v>
      </c>
      <c r="X446" s="39">
        <v>457.81364636830523</v>
      </c>
      <c r="Y446" s="54">
        <v>33394.172956660128</v>
      </c>
      <c r="Z446" s="11">
        <v>65.209097578870129</v>
      </c>
      <c r="AA446" s="54">
        <v>4756.5289942114623</v>
      </c>
      <c r="AB446" s="111"/>
      <c r="AC446" s="111"/>
      <c r="AD446" s="11">
        <v>133.71680117388115</v>
      </c>
      <c r="AE446" s="118">
        <v>9753.667285879872</v>
      </c>
      <c r="AF446" s="628"/>
      <c r="AG446" s="629"/>
      <c r="AH446" s="291">
        <v>1807.0726338958179</v>
      </c>
      <c r="AI446" s="9">
        <v>131812.79448585279</v>
      </c>
      <c r="AJ446" s="118">
        <f t="shared" si="101"/>
        <v>131812.79448585279</v>
      </c>
      <c r="AK446" s="632"/>
      <c r="AL446" s="659"/>
      <c r="AM446" s="659"/>
    </row>
    <row r="447" spans="1:40" s="72" customFormat="1" ht="15.75" customHeight="1" thickBot="1">
      <c r="A447" s="635"/>
      <c r="B447" s="598"/>
      <c r="C447" s="641"/>
      <c r="D447" s="348" t="s">
        <v>114</v>
      </c>
      <c r="E447" s="372" t="s">
        <v>54</v>
      </c>
      <c r="F447" s="512" t="s">
        <v>22</v>
      </c>
      <c r="G447" s="109">
        <v>22274156</v>
      </c>
      <c r="H447" s="98">
        <f t="shared" si="99"/>
        <v>65368.029347028612</v>
      </c>
      <c r="I447" s="189" t="s">
        <v>54</v>
      </c>
      <c r="J447" s="189" t="s">
        <v>54</v>
      </c>
      <c r="K447" s="512" t="s">
        <v>22</v>
      </c>
      <c r="L447" s="512" t="s">
        <v>22</v>
      </c>
      <c r="M447" s="638"/>
      <c r="N447" s="637"/>
      <c r="O447" s="644"/>
      <c r="P447" s="63">
        <v>1657.3261922230374</v>
      </c>
      <c r="Q447" s="300" t="s">
        <v>54</v>
      </c>
      <c r="R447" s="112"/>
      <c r="S447" s="112"/>
      <c r="T447" s="45">
        <v>1657.3261922230374</v>
      </c>
      <c r="U447" s="114">
        <v>120889.88160954625</v>
      </c>
      <c r="V447" s="381" t="s">
        <v>22</v>
      </c>
      <c r="W447" s="63">
        <v>849.78438151137209</v>
      </c>
      <c r="X447" s="63">
        <v>849.78438151137209</v>
      </c>
      <c r="Y447" s="115">
        <v>61985.58482730238</v>
      </c>
      <c r="Z447" s="45">
        <v>119.4819685986794</v>
      </c>
      <c r="AA447" s="115">
        <v>8715.3398686080891</v>
      </c>
      <c r="AB447" s="112"/>
      <c r="AC447" s="112"/>
      <c r="AD447" s="45">
        <v>242.26254321349967</v>
      </c>
      <c r="AE447" s="119">
        <v>17671.289034673115</v>
      </c>
      <c r="AF447" s="628"/>
      <c r="AG447" s="629"/>
      <c r="AH447" s="292">
        <v>3314.6523844460748</v>
      </c>
      <c r="AI447" s="114">
        <v>241779.76321909251</v>
      </c>
      <c r="AJ447" s="119">
        <f t="shared" si="101"/>
        <v>241779.76321909251</v>
      </c>
      <c r="AK447" s="607"/>
      <c r="AL447" s="660"/>
      <c r="AM447" s="660"/>
    </row>
    <row r="448" spans="1:40" s="72" customFormat="1" ht="15.75" customHeight="1">
      <c r="A448" s="633" t="s">
        <v>272</v>
      </c>
      <c r="B448" s="599" t="s">
        <v>22</v>
      </c>
      <c r="C448" s="639">
        <v>36649</v>
      </c>
      <c r="D448" s="347" t="s">
        <v>341</v>
      </c>
      <c r="E448" s="17" t="s">
        <v>73</v>
      </c>
      <c r="F448" s="17" t="s">
        <v>73</v>
      </c>
      <c r="G448" s="177"/>
      <c r="H448" s="106"/>
      <c r="I448" s="177"/>
      <c r="J448" s="106"/>
      <c r="K448" s="177"/>
      <c r="L448" s="106"/>
      <c r="M448" s="636"/>
      <c r="N448" s="637"/>
      <c r="O448" s="642" t="s">
        <v>272</v>
      </c>
      <c r="P448" s="110">
        <v>100.51357300073367</v>
      </c>
      <c r="Q448" s="73">
        <v>18.93</v>
      </c>
      <c r="R448" s="104"/>
      <c r="S448" s="104"/>
      <c r="T448" s="73">
        <v>81.57887013939839</v>
      </c>
      <c r="U448" s="113">
        <v>1530.071112245922</v>
      </c>
      <c r="V448" s="113"/>
      <c r="W448" s="110"/>
      <c r="X448" s="110"/>
      <c r="Y448" s="105"/>
      <c r="Z448" s="73">
        <v>4.6955245781364638</v>
      </c>
      <c r="AA448" s="105">
        <v>88</v>
      </c>
      <c r="AB448" s="104"/>
      <c r="AC448" s="104"/>
      <c r="AD448" s="73">
        <v>23.215553925165075</v>
      </c>
      <c r="AE448" s="117">
        <v>435.5019762975042</v>
      </c>
      <c r="AF448" s="628"/>
      <c r="AG448" s="629"/>
      <c r="AH448" s="290">
        <v>163.15774027879678</v>
      </c>
      <c r="AI448" s="113">
        <v>3060</v>
      </c>
      <c r="AJ448" s="117">
        <f t="shared" ref="AJ448:AJ449" si="102">AI448</f>
        <v>3060</v>
      </c>
      <c r="AK448" s="606">
        <v>45979</v>
      </c>
      <c r="AL448" s="608">
        <f>SUM(AJ448:AJ449)</f>
        <v>3291</v>
      </c>
    </row>
    <row r="449" spans="1:40" s="72" customFormat="1" ht="15" customHeight="1" thickBot="1">
      <c r="A449" s="635"/>
      <c r="B449" s="601"/>
      <c r="C449" s="641"/>
      <c r="D449" s="507" t="s">
        <v>340</v>
      </c>
      <c r="E449" s="507" t="s">
        <v>269</v>
      </c>
      <c r="F449" s="507" t="s">
        <v>269</v>
      </c>
      <c r="G449" s="305"/>
      <c r="H449" s="97"/>
      <c r="I449" s="305"/>
      <c r="J449" s="97"/>
      <c r="K449" s="305"/>
      <c r="L449" s="97"/>
      <c r="M449" s="638"/>
      <c r="N449" s="638"/>
      <c r="O449" s="644"/>
      <c r="P449" s="79">
        <v>6.1628760088041084</v>
      </c>
      <c r="Q449" s="300"/>
      <c r="R449" s="310"/>
      <c r="S449" s="310"/>
      <c r="T449" s="15">
        <v>6.1628760088041084</v>
      </c>
      <c r="U449" s="42">
        <v>115.53368535713267</v>
      </c>
      <c r="V449" s="42"/>
      <c r="W449" s="79"/>
      <c r="X449" s="79"/>
      <c r="Y449" s="311"/>
      <c r="Z449" s="15">
        <v>0.6162876008804109</v>
      </c>
      <c r="AA449" s="311">
        <v>12</v>
      </c>
      <c r="AB449" s="310"/>
      <c r="AC449" s="310"/>
      <c r="AD449" s="15">
        <v>1.7608217168011739</v>
      </c>
      <c r="AE449" s="449">
        <v>33.009624387752169</v>
      </c>
      <c r="AF449" s="630"/>
      <c r="AG449" s="631"/>
      <c r="AH449" s="291">
        <v>12.325752017608217</v>
      </c>
      <c r="AI449" s="9">
        <v>231</v>
      </c>
      <c r="AJ449" s="118">
        <f t="shared" si="102"/>
        <v>231</v>
      </c>
      <c r="AK449" s="607"/>
      <c r="AL449" s="609"/>
    </row>
    <row r="450" spans="1:40" s="72" customFormat="1">
      <c r="A450" s="65"/>
      <c r="B450" s="65"/>
      <c r="C450" s="66"/>
      <c r="D450" s="67"/>
      <c r="E450" s="67"/>
      <c r="F450" s="67"/>
      <c r="G450" s="68"/>
      <c r="H450" s="68"/>
      <c r="I450" s="68"/>
      <c r="J450" s="68"/>
      <c r="K450" s="68"/>
      <c r="L450" s="68"/>
      <c r="M450" s="69"/>
      <c r="N450" s="69"/>
      <c r="O450" s="67"/>
      <c r="P450" s="70"/>
      <c r="Q450" s="71"/>
      <c r="R450" s="70"/>
      <c r="S450" s="70"/>
      <c r="T450" s="70"/>
      <c r="U450" s="70"/>
      <c r="V450" s="70"/>
      <c r="W450" s="70"/>
      <c r="X450" s="70"/>
      <c r="Y450" s="71"/>
      <c r="Z450" s="71"/>
      <c r="AA450" s="71"/>
      <c r="AB450" s="71"/>
      <c r="AC450" s="71"/>
      <c r="AD450" s="71"/>
      <c r="AE450" s="71"/>
      <c r="AF450" s="71"/>
      <c r="AG450" s="71"/>
      <c r="AH450" s="71"/>
      <c r="AI450" s="71"/>
      <c r="AJ450" s="71"/>
      <c r="AK450" s="71"/>
    </row>
    <row r="451" spans="1:40" s="235" customFormat="1">
      <c r="A451" s="228"/>
      <c r="B451" s="228"/>
      <c r="C451" s="229"/>
      <c r="D451" s="230"/>
      <c r="E451" s="230"/>
      <c r="F451" s="230"/>
      <c r="G451" s="231"/>
      <c r="H451" s="231"/>
      <c r="I451" s="231"/>
      <c r="J451" s="231"/>
      <c r="K451" s="231"/>
      <c r="L451" s="231"/>
      <c r="M451" s="232"/>
      <c r="N451" s="232"/>
      <c r="O451" s="230"/>
      <c r="P451" s="233"/>
      <c r="Q451" s="233"/>
      <c r="R451" s="233"/>
      <c r="S451" s="233"/>
      <c r="T451" s="233"/>
      <c r="U451" s="233"/>
      <c r="V451" s="233"/>
      <c r="W451" s="233"/>
      <c r="X451" s="233"/>
      <c r="Y451" s="233"/>
      <c r="Z451" s="233"/>
      <c r="AA451" s="234"/>
      <c r="AB451" s="234"/>
      <c r="AC451" s="234"/>
      <c r="AD451" s="234"/>
      <c r="AE451" s="234"/>
      <c r="AF451" s="234"/>
      <c r="AG451" s="234"/>
      <c r="AH451" s="234"/>
      <c r="AI451" s="234"/>
      <c r="AJ451" s="234"/>
      <c r="AK451" s="234"/>
    </row>
    <row r="452" spans="1:40" s="72" customFormat="1" ht="13.5" thickBot="1">
      <c r="A452" s="65"/>
      <c r="B452" s="65"/>
      <c r="C452" s="66"/>
      <c r="D452" s="67"/>
      <c r="E452" s="93"/>
      <c r="F452" s="93"/>
      <c r="G452" s="68"/>
      <c r="H452" s="94"/>
      <c r="I452" s="94"/>
      <c r="J452" s="94"/>
      <c r="K452" s="94"/>
      <c r="L452" s="94"/>
      <c r="M452" s="69"/>
      <c r="N452" s="69"/>
      <c r="O452" s="67"/>
      <c r="P452" s="70"/>
      <c r="Q452" s="70"/>
      <c r="R452" s="70"/>
      <c r="S452" s="70"/>
      <c r="T452" s="70"/>
      <c r="U452" s="70"/>
      <c r="V452" s="96"/>
      <c r="W452" s="70"/>
      <c r="X452" s="70"/>
      <c r="Y452" s="70"/>
      <c r="Z452" s="70"/>
      <c r="AA452" s="71"/>
      <c r="AB452" s="71"/>
      <c r="AC452" s="71"/>
      <c r="AD452" s="71"/>
      <c r="AE452" s="71"/>
      <c r="AF452" s="71"/>
      <c r="AG452" s="71"/>
      <c r="AH452" s="71"/>
      <c r="AI452" s="71"/>
      <c r="AJ452" s="71"/>
      <c r="AK452" s="71"/>
    </row>
    <row r="453" spans="1:40" s="72" customFormat="1" ht="15.75" customHeight="1">
      <c r="A453" s="633" t="s">
        <v>273</v>
      </c>
      <c r="B453" s="599" t="s">
        <v>22</v>
      </c>
      <c r="C453" s="639">
        <v>36174</v>
      </c>
      <c r="D453" s="347" t="s">
        <v>274</v>
      </c>
      <c r="E453" s="16" t="s">
        <v>276</v>
      </c>
      <c r="F453" s="16" t="s">
        <v>276</v>
      </c>
      <c r="G453" s="107">
        <v>3500000</v>
      </c>
      <c r="H453" s="191">
        <f>G453/340.75</f>
        <v>10271.460014673514</v>
      </c>
      <c r="I453" s="527" t="s">
        <v>54</v>
      </c>
      <c r="J453" s="527" t="s">
        <v>54</v>
      </c>
      <c r="K453" s="64" t="s">
        <v>54</v>
      </c>
      <c r="L453" s="64" t="s">
        <v>54</v>
      </c>
      <c r="M453" s="648"/>
      <c r="N453" s="602" t="s">
        <v>228</v>
      </c>
      <c r="O453" s="651" t="s">
        <v>273</v>
      </c>
      <c r="P453" s="110">
        <v>246.08950843727072</v>
      </c>
      <c r="Q453" s="73">
        <v>9.4499999999999993</v>
      </c>
      <c r="R453" s="104"/>
      <c r="S453" s="104"/>
      <c r="T453" s="73">
        <v>236.63976522377109</v>
      </c>
      <c r="U453" s="113">
        <v>5702</v>
      </c>
      <c r="V453" s="64" t="s">
        <v>54</v>
      </c>
      <c r="W453" s="110">
        <v>133.5289801907557</v>
      </c>
      <c r="X453" s="110">
        <v>133.5289801907557</v>
      </c>
      <c r="Y453" s="105">
        <v>3217</v>
      </c>
      <c r="Z453" s="73">
        <v>9.6052824651504043</v>
      </c>
      <c r="AA453" s="105">
        <v>232</v>
      </c>
      <c r="AB453" s="104"/>
      <c r="AC453" s="104"/>
      <c r="AD453" s="73">
        <v>30.933235509904623</v>
      </c>
      <c r="AE453" s="117">
        <v>745</v>
      </c>
      <c r="AF453" s="654" t="s">
        <v>42</v>
      </c>
      <c r="AG453" s="655"/>
      <c r="AH453" s="290">
        <v>473.27953044754219</v>
      </c>
      <c r="AI453" s="113">
        <v>11404</v>
      </c>
      <c r="AJ453" s="117">
        <f t="shared" ref="AJ453:AJ455" si="103">AI453</f>
        <v>11404</v>
      </c>
      <c r="AK453" s="606">
        <v>45980</v>
      </c>
      <c r="AL453" s="608">
        <f>AJ453+AJ454</f>
        <v>14539</v>
      </c>
      <c r="AM453" s="645">
        <f>AL453+AL455</f>
        <v>15011</v>
      </c>
    </row>
    <row r="454" spans="1:40" s="72" customFormat="1" ht="15" customHeight="1" thickBot="1">
      <c r="A454" s="634"/>
      <c r="B454" s="601"/>
      <c r="C454" s="641"/>
      <c r="D454" s="507" t="s">
        <v>275</v>
      </c>
      <c r="E454" s="372" t="s">
        <v>54</v>
      </c>
      <c r="F454" s="515" t="s">
        <v>54</v>
      </c>
      <c r="G454" s="147">
        <v>1054754</v>
      </c>
      <c r="H454" s="98">
        <f>G454/340.75</f>
        <v>3095.3895818048422</v>
      </c>
      <c r="I454" s="189" t="s">
        <v>54</v>
      </c>
      <c r="J454" s="189" t="s">
        <v>54</v>
      </c>
      <c r="K454" s="521" t="s">
        <v>54</v>
      </c>
      <c r="L454" s="521" t="s">
        <v>54</v>
      </c>
      <c r="M454" s="649"/>
      <c r="N454" s="622"/>
      <c r="O454" s="652"/>
      <c r="P454" s="79">
        <v>65.058987527512841</v>
      </c>
      <c r="Q454" s="300" t="s">
        <v>54</v>
      </c>
      <c r="R454" s="310"/>
      <c r="S454" s="310"/>
      <c r="T454" s="15">
        <v>65.058987527512841</v>
      </c>
      <c r="U454" s="42">
        <v>1568</v>
      </c>
      <c r="V454" s="515" t="s">
        <v>54</v>
      </c>
      <c r="W454" s="79">
        <v>40.240064563462951</v>
      </c>
      <c r="X454" s="79">
        <v>40.240064563462951</v>
      </c>
      <c r="Y454" s="311">
        <v>970</v>
      </c>
      <c r="Z454" s="15">
        <v>1.7482165810711665</v>
      </c>
      <c r="AA454" s="311">
        <v>42</v>
      </c>
      <c r="AB454" s="310"/>
      <c r="AC454" s="310"/>
      <c r="AD454" s="15">
        <v>7.3576358033749072</v>
      </c>
      <c r="AE454" s="42">
        <v>177</v>
      </c>
      <c r="AF454" s="656"/>
      <c r="AG454" s="657"/>
      <c r="AH454" s="15">
        <v>130.11797505502568</v>
      </c>
      <c r="AI454" s="42">
        <v>3135</v>
      </c>
      <c r="AJ454" s="314">
        <f t="shared" si="103"/>
        <v>3135</v>
      </c>
      <c r="AK454" s="632"/>
      <c r="AL454" s="609"/>
      <c r="AM454" s="646"/>
      <c r="AN454" s="72" t="s">
        <v>283</v>
      </c>
    </row>
    <row r="455" spans="1:40" s="72" customFormat="1" ht="15.75" customHeight="1" thickBot="1">
      <c r="A455" s="635"/>
      <c r="B455" s="589" t="s">
        <v>22</v>
      </c>
      <c r="C455" s="384">
        <v>36208</v>
      </c>
      <c r="D455" s="348" t="s">
        <v>339</v>
      </c>
      <c r="E455" s="192" t="s">
        <v>277</v>
      </c>
      <c r="F455" s="192" t="s">
        <v>277</v>
      </c>
      <c r="G455" s="517"/>
      <c r="H455" s="103"/>
      <c r="I455" s="189"/>
      <c r="J455" s="189"/>
      <c r="K455" s="514"/>
      <c r="L455" s="514"/>
      <c r="M455" s="650"/>
      <c r="N455" s="603"/>
      <c r="O455" s="653"/>
      <c r="P455" s="63">
        <v>23.052090975788701</v>
      </c>
      <c r="Q455" s="194">
        <v>13.08</v>
      </c>
      <c r="R455" s="112"/>
      <c r="S455" s="112"/>
      <c r="T455" s="45">
        <v>9.9750550256786497</v>
      </c>
      <c r="U455" s="114">
        <v>236</v>
      </c>
      <c r="V455" s="514"/>
      <c r="W455" s="63"/>
      <c r="X455" s="63"/>
      <c r="Y455" s="115"/>
      <c r="Z455" s="45">
        <v>0.30520909757887016</v>
      </c>
      <c r="AA455" s="115">
        <v>7</v>
      </c>
      <c r="AB455" s="112"/>
      <c r="AC455" s="112"/>
      <c r="AD455" s="45">
        <v>2.9925165077035949</v>
      </c>
      <c r="AE455" s="119">
        <v>71</v>
      </c>
      <c r="AF455" s="610"/>
      <c r="AG455" s="611"/>
      <c r="AH455" s="292">
        <v>19.950110051357299</v>
      </c>
      <c r="AI455" s="114">
        <v>472</v>
      </c>
      <c r="AJ455" s="119">
        <f t="shared" si="103"/>
        <v>472</v>
      </c>
      <c r="AK455" s="607"/>
      <c r="AL455" s="518">
        <f>AJ455</f>
        <v>472</v>
      </c>
      <c r="AM455" s="647"/>
    </row>
    <row r="456" spans="1:40" s="72" customFormat="1">
      <c r="A456" s="65"/>
      <c r="B456" s="65"/>
      <c r="C456" s="66"/>
      <c r="D456" s="67"/>
      <c r="E456" s="67"/>
      <c r="F456" s="67"/>
      <c r="G456" s="68"/>
      <c r="H456" s="68"/>
      <c r="I456" s="68"/>
      <c r="J456" s="68"/>
      <c r="K456" s="68"/>
      <c r="L456" s="68"/>
      <c r="M456" s="69"/>
      <c r="N456" s="69"/>
      <c r="O456" s="67"/>
      <c r="P456" s="70"/>
      <c r="Q456" s="71"/>
      <c r="R456" s="70"/>
      <c r="S456" s="70"/>
      <c r="T456" s="70"/>
      <c r="U456" s="70"/>
      <c r="V456" s="70"/>
      <c r="W456" s="70"/>
      <c r="X456" s="70"/>
      <c r="Y456" s="71"/>
      <c r="Z456" s="71"/>
      <c r="AA456" s="71"/>
      <c r="AB456" s="71"/>
      <c r="AC456" s="71"/>
      <c r="AD456" s="71"/>
      <c r="AE456" s="71"/>
      <c r="AF456" s="71"/>
      <c r="AG456" s="71"/>
      <c r="AH456" s="71"/>
      <c r="AI456" s="71"/>
      <c r="AJ456" s="71"/>
      <c r="AK456" s="71"/>
    </row>
    <row r="457" spans="1:40" s="235" customFormat="1">
      <c r="A457" s="228"/>
      <c r="B457" s="228"/>
      <c r="C457" s="229"/>
      <c r="D457" s="230"/>
      <c r="E457" s="230"/>
      <c r="F457" s="230"/>
      <c r="G457" s="231"/>
      <c r="H457" s="231"/>
      <c r="I457" s="231"/>
      <c r="J457" s="231"/>
      <c r="K457" s="231"/>
      <c r="L457" s="231"/>
      <c r="M457" s="232"/>
      <c r="N457" s="232"/>
      <c r="O457" s="230"/>
      <c r="P457" s="233"/>
      <c r="Q457" s="233"/>
      <c r="R457" s="233"/>
      <c r="S457" s="233"/>
      <c r="T457" s="233"/>
      <c r="U457" s="233"/>
      <c r="V457" s="233"/>
      <c r="W457" s="233"/>
      <c r="X457" s="233"/>
      <c r="Y457" s="233"/>
      <c r="Z457" s="233"/>
      <c r="AA457" s="234"/>
      <c r="AB457" s="234"/>
      <c r="AC457" s="234"/>
      <c r="AD457" s="234"/>
      <c r="AE457" s="234"/>
      <c r="AF457" s="234"/>
      <c r="AG457" s="234"/>
      <c r="AH457" s="234"/>
      <c r="AI457" s="234"/>
      <c r="AJ457" s="234"/>
      <c r="AK457" s="234"/>
    </row>
    <row r="458" spans="1:40" s="72" customFormat="1" ht="13.5" thickBot="1">
      <c r="A458" s="65"/>
      <c r="B458" s="531"/>
      <c r="C458" s="330"/>
      <c r="D458" s="532"/>
      <c r="E458" s="93"/>
      <c r="F458" s="93"/>
      <c r="G458" s="94"/>
      <c r="H458" s="94"/>
      <c r="I458" s="94"/>
      <c r="J458" s="94"/>
      <c r="K458" s="94"/>
      <c r="L458" s="94"/>
      <c r="M458" s="95"/>
      <c r="N458" s="95"/>
      <c r="O458" s="67"/>
      <c r="P458" s="96"/>
      <c r="Q458" s="96"/>
      <c r="R458" s="96"/>
      <c r="S458" s="96"/>
      <c r="T458" s="96"/>
      <c r="U458" s="96"/>
      <c r="V458" s="96"/>
      <c r="W458" s="96"/>
      <c r="X458" s="96"/>
      <c r="Y458" s="96"/>
      <c r="Z458" s="96"/>
      <c r="AA458" s="80"/>
      <c r="AB458" s="80"/>
      <c r="AC458" s="80"/>
      <c r="AD458" s="80"/>
      <c r="AE458" s="80"/>
      <c r="AF458" s="80"/>
      <c r="AG458" s="80"/>
      <c r="AH458" s="80"/>
      <c r="AI458" s="80"/>
      <c r="AJ458" s="80"/>
      <c r="AK458" s="71"/>
    </row>
    <row r="459" spans="1:40" s="72" customFormat="1" ht="15.75" customHeight="1" thickBot="1">
      <c r="A459" s="530" t="s">
        <v>284</v>
      </c>
      <c r="B459" s="589" t="s">
        <v>22</v>
      </c>
      <c r="C459" s="384">
        <v>40729</v>
      </c>
      <c r="D459" s="348" t="s">
        <v>285</v>
      </c>
      <c r="E459" s="192" t="s">
        <v>286</v>
      </c>
      <c r="F459" s="192" t="s">
        <v>286</v>
      </c>
      <c r="G459" s="533"/>
      <c r="H459" s="98">
        <v>2489</v>
      </c>
      <c r="I459" s="534"/>
      <c r="J459" s="189" t="s">
        <v>54</v>
      </c>
      <c r="K459" s="251"/>
      <c r="L459" s="526" t="s">
        <v>54</v>
      </c>
      <c r="M459" s="523"/>
      <c r="N459" s="524" t="s">
        <v>16</v>
      </c>
      <c r="O459" s="525" t="s">
        <v>284</v>
      </c>
      <c r="P459" s="63">
        <v>204.34836000000001</v>
      </c>
      <c r="Q459" s="45">
        <v>40.799999999999997</v>
      </c>
      <c r="R459" s="112"/>
      <c r="S459" s="112"/>
      <c r="T459" s="45">
        <v>163.54836</v>
      </c>
      <c r="U459" s="114">
        <v>920</v>
      </c>
      <c r="V459" s="526" t="s">
        <v>54</v>
      </c>
      <c r="W459" s="63">
        <v>32.356999999999999</v>
      </c>
      <c r="X459" s="63">
        <v>32.36</v>
      </c>
      <c r="Y459" s="115">
        <v>182</v>
      </c>
      <c r="Z459" s="45">
        <v>9.1300000000000008</v>
      </c>
      <c r="AA459" s="115">
        <v>51</v>
      </c>
      <c r="AB459" s="45">
        <v>14.5</v>
      </c>
      <c r="AC459" s="115">
        <v>82</v>
      </c>
      <c r="AD459" s="45">
        <v>52.06</v>
      </c>
      <c r="AE459" s="119">
        <v>293</v>
      </c>
      <c r="AF459" s="610" t="s">
        <v>42</v>
      </c>
      <c r="AG459" s="611"/>
      <c r="AH459" s="292">
        <v>327.09672</v>
      </c>
      <c r="AI459" s="114">
        <v>1840</v>
      </c>
      <c r="AJ459" s="119">
        <f t="shared" ref="AJ459" si="104">AI459</f>
        <v>1840</v>
      </c>
      <c r="AK459" s="535">
        <v>45982</v>
      </c>
      <c r="AL459" s="536">
        <f>AJ459</f>
        <v>1840</v>
      </c>
    </row>
    <row r="460" spans="1:40" s="72" customFormat="1">
      <c r="A460" s="65"/>
      <c r="B460" s="65"/>
      <c r="C460" s="66"/>
      <c r="D460" s="67"/>
      <c r="E460" s="67"/>
      <c r="F460" s="67"/>
      <c r="G460" s="68"/>
      <c r="H460" s="68"/>
      <c r="I460" s="68"/>
      <c r="J460" s="68"/>
      <c r="K460" s="68"/>
      <c r="L460" s="68"/>
      <c r="M460" s="69"/>
      <c r="N460" s="69"/>
      <c r="O460" s="67"/>
      <c r="P460" s="70"/>
      <c r="Q460" s="71"/>
      <c r="R460" s="70"/>
      <c r="S460" s="70"/>
      <c r="T460" s="70"/>
      <c r="U460" s="70"/>
      <c r="V460" s="70"/>
      <c r="W460" s="70"/>
      <c r="X460" s="70"/>
      <c r="Y460" s="71"/>
      <c r="Z460" s="71"/>
      <c r="AA460" s="71"/>
      <c r="AB460" s="71"/>
      <c r="AC460" s="71"/>
      <c r="AD460" s="71"/>
      <c r="AE460" s="71"/>
      <c r="AF460" s="71"/>
      <c r="AG460" s="71"/>
      <c r="AH460" s="71"/>
      <c r="AI460" s="71"/>
      <c r="AJ460" s="71"/>
      <c r="AK460" s="71"/>
    </row>
    <row r="461" spans="1:40" s="235" customFormat="1">
      <c r="A461" s="228"/>
      <c r="B461" s="228"/>
      <c r="C461" s="229"/>
      <c r="D461" s="230"/>
      <c r="E461" s="230"/>
      <c r="F461" s="230"/>
      <c r="G461" s="231"/>
      <c r="H461" s="231"/>
      <c r="I461" s="231"/>
      <c r="J461" s="231"/>
      <c r="K461" s="231"/>
      <c r="L461" s="231"/>
      <c r="M461" s="232"/>
      <c r="N461" s="232"/>
      <c r="O461" s="230"/>
      <c r="P461" s="233"/>
      <c r="Q461" s="233"/>
      <c r="R461" s="233"/>
      <c r="S461" s="233"/>
      <c r="T461" s="233"/>
      <c r="U461" s="233"/>
      <c r="V461" s="233"/>
      <c r="W461" s="233"/>
      <c r="X461" s="233"/>
      <c r="Y461" s="233"/>
      <c r="Z461" s="233"/>
      <c r="AA461" s="234"/>
      <c r="AB461" s="234"/>
      <c r="AC461" s="234"/>
      <c r="AD461" s="234"/>
      <c r="AE461" s="234"/>
      <c r="AF461" s="234"/>
      <c r="AG461" s="234"/>
      <c r="AH461" s="234"/>
      <c r="AI461" s="234"/>
      <c r="AJ461" s="234"/>
      <c r="AK461" s="234"/>
    </row>
    <row r="462" spans="1:40" s="72" customFormat="1" ht="13.5" thickBot="1">
      <c r="A462" s="91"/>
      <c r="B462" s="91"/>
      <c r="C462" s="92"/>
      <c r="D462" s="93"/>
      <c r="E462" s="93"/>
      <c r="F462" s="93"/>
      <c r="G462" s="94"/>
      <c r="H462" s="94"/>
      <c r="I462" s="94"/>
      <c r="J462" s="94"/>
      <c r="K462" s="94"/>
      <c r="L462" s="94"/>
      <c r="M462" s="95"/>
      <c r="N462" s="95"/>
      <c r="O462" s="93"/>
      <c r="P462" s="96"/>
      <c r="Q462" s="80"/>
      <c r="R462" s="96"/>
      <c r="S462" s="96"/>
      <c r="T462" s="96"/>
      <c r="U462" s="96"/>
      <c r="V462" s="96"/>
      <c r="W462" s="96"/>
      <c r="X462" s="96"/>
      <c r="Y462" s="80"/>
      <c r="Z462" s="80"/>
      <c r="AA462" s="80"/>
      <c r="AB462" s="80"/>
      <c r="AC462" s="80"/>
      <c r="AD462" s="80"/>
      <c r="AE462" s="80"/>
      <c r="AF462" s="80"/>
      <c r="AG462" s="80"/>
      <c r="AH462" s="80"/>
      <c r="AI462" s="80"/>
      <c r="AJ462" s="80"/>
      <c r="AK462" s="71"/>
    </row>
    <row r="463" spans="1:40" s="72" customFormat="1" ht="15.75" customHeight="1">
      <c r="A463" s="661" t="s">
        <v>287</v>
      </c>
      <c r="B463" s="744" t="s">
        <v>338</v>
      </c>
      <c r="C463" s="746">
        <v>32340</v>
      </c>
      <c r="D463" s="347" t="s">
        <v>289</v>
      </c>
      <c r="E463" s="347" t="s">
        <v>289</v>
      </c>
      <c r="F463" s="528" t="s">
        <v>22</v>
      </c>
      <c r="G463" s="107">
        <v>300000</v>
      </c>
      <c r="H463" s="106">
        <f t="shared" ref="H463:H466" si="105">G463/340.75</f>
        <v>880.4108584005869</v>
      </c>
      <c r="I463" s="107">
        <v>300000</v>
      </c>
      <c r="J463" s="106">
        <f t="shared" ref="J463" si="106">I463/340.75</f>
        <v>880.4108584005869</v>
      </c>
      <c r="K463" s="528" t="s">
        <v>22</v>
      </c>
      <c r="L463" s="528" t="s">
        <v>22</v>
      </c>
      <c r="M463" s="636"/>
      <c r="N463" s="636" t="s">
        <v>14</v>
      </c>
      <c r="O463" s="642" t="s">
        <v>287</v>
      </c>
      <c r="P463" s="110">
        <v>103.88554658840792</v>
      </c>
      <c r="Q463" s="73">
        <v>160.52824651504037</v>
      </c>
      <c r="R463" s="104"/>
      <c r="S463" s="104"/>
      <c r="T463" s="73"/>
      <c r="U463" s="113"/>
      <c r="V463" s="10"/>
      <c r="W463" s="110"/>
      <c r="X463" s="110"/>
      <c r="Y463" s="105"/>
      <c r="Z463" s="503">
        <v>-25.602347762289067</v>
      </c>
      <c r="AA463" s="341">
        <v>-6128</v>
      </c>
      <c r="AB463" s="104"/>
      <c r="AC463" s="104"/>
      <c r="AD463" s="73">
        <v>-16.992809977989729</v>
      </c>
      <c r="AE463" s="105">
        <v>-4067</v>
      </c>
      <c r="AF463" s="626" t="s">
        <v>42</v>
      </c>
      <c r="AG463" s="627"/>
      <c r="AH463" s="553">
        <v>-56.642699926632432</v>
      </c>
      <c r="AI463" s="504">
        <v>-13558</v>
      </c>
      <c r="AJ463" s="505">
        <f t="shared" ref="AJ463:AJ467" si="107">AI463</f>
        <v>-13558</v>
      </c>
      <c r="AK463" s="606">
        <v>45982</v>
      </c>
      <c r="AL463" s="658">
        <f>AJ463+AJ464</f>
        <v>3287</v>
      </c>
      <c r="AM463" s="658">
        <f>AL463+AL465+AL466</f>
        <v>149119</v>
      </c>
    </row>
    <row r="464" spans="1:40" s="72" customFormat="1" ht="15" customHeight="1" thickBot="1">
      <c r="A464" s="662"/>
      <c r="B464" s="745"/>
      <c r="C464" s="747"/>
      <c r="D464" s="507" t="s">
        <v>290</v>
      </c>
      <c r="E464" s="507" t="s">
        <v>290</v>
      </c>
      <c r="F464" s="381" t="s">
        <v>22</v>
      </c>
      <c r="G464" s="147"/>
      <c r="H464" s="97">
        <f t="shared" si="105"/>
        <v>0</v>
      </c>
      <c r="I464" s="147"/>
      <c r="J464" s="97"/>
      <c r="K464" s="381" t="s">
        <v>22</v>
      </c>
      <c r="L464" s="381" t="s">
        <v>22</v>
      </c>
      <c r="M464" s="637"/>
      <c r="N464" s="637"/>
      <c r="O464" s="643"/>
      <c r="P464" s="79">
        <v>16.434336023477623</v>
      </c>
      <c r="Q464" s="502" t="s">
        <v>266</v>
      </c>
      <c r="R464" s="310"/>
      <c r="S464" s="310"/>
      <c r="T464" s="15">
        <v>16.434336023477623</v>
      </c>
      <c r="U464" s="42">
        <v>8422</v>
      </c>
      <c r="V464" s="381"/>
      <c r="W464" s="79"/>
      <c r="X464" s="79"/>
      <c r="Y464" s="311"/>
      <c r="Z464" s="15">
        <v>0.32281731474688186</v>
      </c>
      <c r="AA464" s="311">
        <v>151</v>
      </c>
      <c r="AB464" s="310"/>
      <c r="AC464" s="310"/>
      <c r="AD464" s="15">
        <v>4.9303008070432872</v>
      </c>
      <c r="AE464" s="311">
        <v>2527</v>
      </c>
      <c r="AF464" s="628"/>
      <c r="AG464" s="629"/>
      <c r="AH464" s="401">
        <v>32.868672046955247</v>
      </c>
      <c r="AI464" s="42">
        <v>16845</v>
      </c>
      <c r="AJ464" s="314">
        <f t="shared" si="107"/>
        <v>16845</v>
      </c>
      <c r="AK464" s="632"/>
      <c r="AL464" s="660"/>
      <c r="AM464" s="659"/>
    </row>
    <row r="465" spans="1:42" s="72" customFormat="1" ht="15.75" customHeight="1" thickBot="1">
      <c r="A465" s="662"/>
      <c r="B465" s="588" t="s">
        <v>22</v>
      </c>
      <c r="C465" s="544">
        <v>32399</v>
      </c>
      <c r="D465" s="192" t="s">
        <v>291</v>
      </c>
      <c r="E465" s="192" t="s">
        <v>291</v>
      </c>
      <c r="F465" s="100" t="s">
        <v>22</v>
      </c>
      <c r="G465" s="543"/>
      <c r="H465" s="103">
        <f t="shared" si="105"/>
        <v>0</v>
      </c>
      <c r="I465" s="543"/>
      <c r="J465" s="103"/>
      <c r="K465" s="100" t="s">
        <v>22</v>
      </c>
      <c r="L465" s="100" t="s">
        <v>22</v>
      </c>
      <c r="M465" s="637"/>
      <c r="N465" s="637"/>
      <c r="O465" s="643"/>
      <c r="P465" s="547">
        <v>14.38004402054292</v>
      </c>
      <c r="Q465" s="548">
        <v>4.1731474688187822</v>
      </c>
      <c r="R465" s="102"/>
      <c r="S465" s="102"/>
      <c r="T465" s="194">
        <v>10.206896551724139</v>
      </c>
      <c r="U465" s="195">
        <v>5304</v>
      </c>
      <c r="V465" s="100"/>
      <c r="W465" s="547"/>
      <c r="X465" s="547"/>
      <c r="Y465" s="549"/>
      <c r="Z465" s="194">
        <v>0</v>
      </c>
      <c r="AA465" s="549"/>
      <c r="AB465" s="102"/>
      <c r="AC465" s="102"/>
      <c r="AD465" s="194">
        <v>3.0620689655172408</v>
      </c>
      <c r="AE465" s="550">
        <v>1591</v>
      </c>
      <c r="AF465" s="628"/>
      <c r="AG465" s="629"/>
      <c r="AH465" s="551">
        <v>20.413793103448278</v>
      </c>
      <c r="AI465" s="195">
        <v>10612</v>
      </c>
      <c r="AJ465" s="550">
        <f t="shared" si="107"/>
        <v>10612</v>
      </c>
      <c r="AK465" s="632"/>
      <c r="AL465" s="552">
        <f>AJ465</f>
        <v>10612</v>
      </c>
      <c r="AM465" s="659"/>
      <c r="AN465" s="72" t="s">
        <v>117</v>
      </c>
    </row>
    <row r="466" spans="1:42" s="72" customFormat="1" ht="15.75" customHeight="1" thickBot="1">
      <c r="A466" s="663"/>
      <c r="B466" s="545" t="s">
        <v>338</v>
      </c>
      <c r="C466" s="544">
        <v>32415</v>
      </c>
      <c r="D466" s="348" t="s">
        <v>292</v>
      </c>
      <c r="E466" s="348" t="s">
        <v>292</v>
      </c>
      <c r="F466" s="529" t="s">
        <v>22</v>
      </c>
      <c r="G466" s="109">
        <v>1946262</v>
      </c>
      <c r="H466" s="98">
        <f t="shared" si="105"/>
        <v>5711.7006603081436</v>
      </c>
      <c r="I466" s="189" t="s">
        <v>54</v>
      </c>
      <c r="J466" s="189" t="s">
        <v>54</v>
      </c>
      <c r="K466" s="529" t="s">
        <v>22</v>
      </c>
      <c r="L466" s="529" t="s">
        <v>22</v>
      </c>
      <c r="M466" s="638"/>
      <c r="N466" s="637"/>
      <c r="O466" s="644"/>
      <c r="P466" s="63">
        <v>151.55808950843726</v>
      </c>
      <c r="Q466" s="546">
        <v>4.2611885546588404</v>
      </c>
      <c r="R466" s="112"/>
      <c r="S466" s="112"/>
      <c r="T466" s="45">
        <v>147.29690095377845</v>
      </c>
      <c r="U466" s="114">
        <v>66699</v>
      </c>
      <c r="V466" s="540"/>
      <c r="W466" s="63">
        <v>74.252108584005882</v>
      </c>
      <c r="X466" s="63">
        <v>74.25</v>
      </c>
      <c r="Y466" s="115">
        <v>33745</v>
      </c>
      <c r="Z466" s="45">
        <v>10.655324871606748</v>
      </c>
      <c r="AA466" s="115">
        <v>4845</v>
      </c>
      <c r="AB466" s="112"/>
      <c r="AC466" s="112"/>
      <c r="AD466" s="45">
        <v>21.790180190755684</v>
      </c>
      <c r="AE466" s="119">
        <v>10103</v>
      </c>
      <c r="AF466" s="628"/>
      <c r="AG466" s="629"/>
      <c r="AH466" s="292">
        <v>294.59380190755689</v>
      </c>
      <c r="AI466" s="114">
        <v>135220</v>
      </c>
      <c r="AJ466" s="119">
        <f t="shared" si="107"/>
        <v>135220</v>
      </c>
      <c r="AK466" s="607"/>
      <c r="AL466" s="552">
        <f>AJ466</f>
        <v>135220</v>
      </c>
      <c r="AM466" s="660"/>
    </row>
    <row r="467" spans="1:42" s="72" customFormat="1" ht="15" customHeight="1" thickBot="1">
      <c r="A467" s="537" t="s">
        <v>288</v>
      </c>
      <c r="B467" s="588" t="s">
        <v>22</v>
      </c>
      <c r="C467" s="384" t="s">
        <v>22</v>
      </c>
      <c r="D467" s="507" t="s">
        <v>293</v>
      </c>
      <c r="E467" s="507" t="s">
        <v>294</v>
      </c>
      <c r="F467" s="507" t="s">
        <v>295</v>
      </c>
      <c r="G467" s="305"/>
      <c r="H467" s="97"/>
      <c r="I467" s="305"/>
      <c r="J467" s="97"/>
      <c r="K467" s="305"/>
      <c r="L467" s="97"/>
      <c r="M467" s="542"/>
      <c r="N467" s="638"/>
      <c r="O467" s="541" t="s">
        <v>288</v>
      </c>
      <c r="P467" s="79">
        <v>108.15600000000001</v>
      </c>
      <c r="Q467" s="554">
        <v>38.28</v>
      </c>
      <c r="R467" s="310"/>
      <c r="S467" s="310"/>
      <c r="T467" s="15">
        <v>69.88</v>
      </c>
      <c r="U467" s="42">
        <v>303</v>
      </c>
      <c r="V467" s="42"/>
      <c r="W467" s="79"/>
      <c r="X467" s="79"/>
      <c r="Y467" s="311"/>
      <c r="Z467" s="15">
        <v>1.5</v>
      </c>
      <c r="AA467" s="311">
        <v>7</v>
      </c>
      <c r="AB467" s="310"/>
      <c r="AC467" s="310"/>
      <c r="AD467" s="15">
        <v>16.02</v>
      </c>
      <c r="AE467" s="449">
        <v>70</v>
      </c>
      <c r="AF467" s="630"/>
      <c r="AG467" s="631"/>
      <c r="AH467" s="551">
        <v>139.75200000000001</v>
      </c>
      <c r="AI467" s="195">
        <v>606</v>
      </c>
      <c r="AJ467" s="550">
        <f t="shared" si="107"/>
        <v>606</v>
      </c>
      <c r="AK467" s="538">
        <v>45983</v>
      </c>
      <c r="AL467" s="539">
        <f>AJ467</f>
        <v>606</v>
      </c>
    </row>
    <row r="468" spans="1:42" s="72" customFormat="1">
      <c r="A468" s="65"/>
      <c r="B468" s="65"/>
      <c r="C468" s="66"/>
      <c r="D468" s="67"/>
      <c r="E468" s="67"/>
      <c r="F468" s="67"/>
      <c r="G468" s="68"/>
      <c r="H468" s="68"/>
      <c r="I468" s="68"/>
      <c r="J468" s="68"/>
      <c r="K468" s="68"/>
      <c r="L468" s="68"/>
      <c r="M468" s="69"/>
      <c r="N468" s="69"/>
      <c r="O468" s="67"/>
      <c r="P468" s="70"/>
      <c r="Q468" s="71"/>
      <c r="R468" s="70"/>
      <c r="S468" s="70"/>
      <c r="T468" s="70"/>
      <c r="U468" s="70"/>
      <c r="V468" s="70"/>
      <c r="W468" s="70"/>
      <c r="X468" s="70"/>
      <c r="Y468" s="71"/>
      <c r="Z468" s="71"/>
      <c r="AA468" s="71"/>
      <c r="AB468" s="71"/>
      <c r="AC468" s="71"/>
      <c r="AD468" s="71"/>
      <c r="AE468" s="71"/>
      <c r="AF468" s="71"/>
      <c r="AG468" s="71"/>
      <c r="AH468" s="71"/>
      <c r="AI468" s="71"/>
      <c r="AJ468" s="71"/>
      <c r="AK468" s="71"/>
    </row>
    <row r="469" spans="1:42" s="565" customFormat="1">
      <c r="A469" s="558"/>
      <c r="B469" s="558"/>
      <c r="C469" s="559"/>
      <c r="D469" s="560"/>
      <c r="E469" s="560"/>
      <c r="F469" s="560"/>
      <c r="G469" s="561"/>
      <c r="H469" s="561"/>
      <c r="I469" s="561"/>
      <c r="J469" s="561"/>
      <c r="K469" s="561"/>
      <c r="L469" s="561"/>
      <c r="M469" s="562"/>
      <c r="N469" s="562"/>
      <c r="O469" s="560"/>
      <c r="P469" s="563"/>
      <c r="Q469" s="564"/>
      <c r="R469" s="563"/>
      <c r="S469" s="563"/>
      <c r="T469" s="563"/>
      <c r="U469" s="563"/>
      <c r="V469" s="563"/>
      <c r="W469" s="563"/>
      <c r="X469" s="563"/>
      <c r="Y469" s="564"/>
      <c r="Z469" s="564"/>
      <c r="AA469" s="564"/>
      <c r="AB469" s="564"/>
      <c r="AC469" s="564"/>
      <c r="AD469" s="564"/>
      <c r="AE469" s="564"/>
      <c r="AF469" s="564"/>
      <c r="AG469" s="564"/>
      <c r="AH469" s="564"/>
      <c r="AI469" s="564"/>
      <c r="AJ469" s="564"/>
      <c r="AK469" s="564"/>
    </row>
    <row r="470" spans="1:42" s="72" customFormat="1" ht="13.5" thickBot="1">
      <c r="A470" s="65"/>
      <c r="B470" s="65"/>
      <c r="C470" s="66"/>
      <c r="D470" s="93"/>
      <c r="E470" s="93"/>
      <c r="F470" s="93"/>
      <c r="G470" s="94"/>
      <c r="H470" s="94"/>
      <c r="I470" s="94"/>
      <c r="J470" s="94"/>
      <c r="K470" s="94"/>
      <c r="L470" s="94"/>
      <c r="M470" s="69"/>
      <c r="N470" s="69"/>
      <c r="O470" s="67"/>
      <c r="P470" s="96"/>
      <c r="Q470" s="96"/>
      <c r="R470" s="96"/>
      <c r="S470" s="96"/>
      <c r="T470" s="96"/>
      <c r="U470" s="96"/>
      <c r="V470" s="96"/>
      <c r="W470" s="96"/>
      <c r="X470" s="96"/>
      <c r="Y470" s="96"/>
      <c r="Z470" s="96"/>
      <c r="AA470" s="80"/>
      <c r="AB470" s="80"/>
      <c r="AC470" s="80"/>
      <c r="AD470" s="80"/>
      <c r="AE470" s="80"/>
      <c r="AF470" s="71"/>
      <c r="AG470" s="71"/>
      <c r="AH470" s="80"/>
      <c r="AI470" s="80"/>
      <c r="AJ470" s="80"/>
      <c r="AK470" s="71"/>
    </row>
    <row r="471" spans="1:42" s="72" customFormat="1" ht="15.75" customHeight="1">
      <c r="A471" s="616" t="s">
        <v>296</v>
      </c>
      <c r="B471" s="612" t="s">
        <v>22</v>
      </c>
      <c r="C471" s="619">
        <v>39451</v>
      </c>
      <c r="D471" s="556" t="s">
        <v>297</v>
      </c>
      <c r="E471" s="556" t="s">
        <v>297</v>
      </c>
      <c r="F471" s="556" t="s">
        <v>297</v>
      </c>
      <c r="G471" s="165"/>
      <c r="H471" s="396"/>
      <c r="I471" s="165"/>
      <c r="J471" s="480"/>
      <c r="K471" s="165"/>
      <c r="L471" s="489"/>
      <c r="M471" s="602"/>
      <c r="N471" s="602" t="s">
        <v>14</v>
      </c>
      <c r="O471" s="623" t="s">
        <v>296</v>
      </c>
      <c r="P471" s="566">
        <v>95.199999999999989</v>
      </c>
      <c r="Q471" s="480">
        <v>33</v>
      </c>
      <c r="R471" s="307"/>
      <c r="S471" s="492"/>
      <c r="T471" s="8">
        <v>62.199999999999989</v>
      </c>
      <c r="U471" s="308">
        <v>488.93599389215996</v>
      </c>
      <c r="V471" s="489"/>
      <c r="W471" s="40"/>
      <c r="X471" s="40"/>
      <c r="Y471" s="309"/>
      <c r="Z471" s="8">
        <v>3.08</v>
      </c>
      <c r="AA471" s="309">
        <v>24.210978475688943</v>
      </c>
      <c r="AB471" s="307"/>
      <c r="AC471" s="307"/>
      <c r="AD471" s="8">
        <v>24.88</v>
      </c>
      <c r="AE471" s="313">
        <v>195.57439755686406</v>
      </c>
      <c r="AF471" s="626" t="s">
        <v>42</v>
      </c>
      <c r="AG471" s="627"/>
      <c r="AH471" s="402">
        <v>124.39999999999998</v>
      </c>
      <c r="AI471" s="308">
        <v>977.87198778431991</v>
      </c>
      <c r="AJ471" s="313">
        <f t="shared" ref="AJ471:AJ474" si="108">AI471</f>
        <v>977.87198778431991</v>
      </c>
      <c r="AK471" s="606">
        <v>45984</v>
      </c>
      <c r="AL471" s="608">
        <f>AJ471+AJ472+AJ473+AJ474</f>
        <v>50419.53954153644</v>
      </c>
    </row>
    <row r="472" spans="1:42" s="72" customFormat="1" ht="15.75" customHeight="1">
      <c r="A472" s="617"/>
      <c r="B472" s="613"/>
      <c r="C472" s="620"/>
      <c r="D472" s="556" t="s">
        <v>211</v>
      </c>
      <c r="E472" s="188" t="s">
        <v>54</v>
      </c>
      <c r="F472" s="555" t="s">
        <v>54</v>
      </c>
      <c r="G472" s="358"/>
      <c r="H472" s="302">
        <v>50000</v>
      </c>
      <c r="I472" s="358"/>
      <c r="J472" s="188" t="s">
        <v>54</v>
      </c>
      <c r="K472" s="358"/>
      <c r="L472" s="574" t="s">
        <v>54</v>
      </c>
      <c r="M472" s="622"/>
      <c r="N472" s="622"/>
      <c r="O472" s="624"/>
      <c r="P472" s="213">
        <v>1293.9000000000001</v>
      </c>
      <c r="Q472" s="188" t="s">
        <v>54</v>
      </c>
      <c r="R472" s="111"/>
      <c r="S472" s="486"/>
      <c r="T472" s="11">
        <v>1293.9000000000001</v>
      </c>
      <c r="U472" s="9">
        <v>10170.969171978546</v>
      </c>
      <c r="V472" s="574" t="s">
        <v>54</v>
      </c>
      <c r="W472" s="39">
        <v>650.00000000000011</v>
      </c>
      <c r="X472" s="39">
        <v>650.00000000000011</v>
      </c>
      <c r="Y472" s="54">
        <v>5109.4597432460478</v>
      </c>
      <c r="Z472" s="11">
        <v>91.820000000000007</v>
      </c>
      <c r="AA472" s="54">
        <v>721.77014403823398</v>
      </c>
      <c r="AB472" s="111"/>
      <c r="AC472" s="111"/>
      <c r="AD472" s="11">
        <v>257.36</v>
      </c>
      <c r="AE472" s="118">
        <v>2023.0316300335414</v>
      </c>
      <c r="AF472" s="628"/>
      <c r="AG472" s="629"/>
      <c r="AH472" s="291">
        <v>2587.8000000000002</v>
      </c>
      <c r="AI472" s="9">
        <v>20341.938343957092</v>
      </c>
      <c r="AJ472" s="118">
        <f t="shared" si="108"/>
        <v>20341.938343957092</v>
      </c>
      <c r="AK472" s="632"/>
      <c r="AL472" s="615"/>
      <c r="AO472" s="495"/>
      <c r="AP472" s="495"/>
    </row>
    <row r="473" spans="1:42" s="72" customFormat="1" ht="15" customHeight="1">
      <c r="A473" s="617"/>
      <c r="B473" s="613"/>
      <c r="C473" s="620"/>
      <c r="D473" s="556" t="s">
        <v>298</v>
      </c>
      <c r="E473" s="188" t="s">
        <v>54</v>
      </c>
      <c r="F473" s="50" t="s">
        <v>54</v>
      </c>
      <c r="G473" s="178"/>
      <c r="H473" s="302">
        <v>60007.34</v>
      </c>
      <c r="I473" s="178"/>
      <c r="J473" s="188" t="s">
        <v>54</v>
      </c>
      <c r="K473" s="178"/>
      <c r="L473" s="574" t="s">
        <v>54</v>
      </c>
      <c r="M473" s="622"/>
      <c r="N473" s="622"/>
      <c r="O473" s="624"/>
      <c r="P473" s="213">
        <v>1536.6835000000001</v>
      </c>
      <c r="Q473" s="188" t="s">
        <v>54</v>
      </c>
      <c r="R473" s="111"/>
      <c r="S473" s="486"/>
      <c r="T473" s="11">
        <v>1536.6835000000001</v>
      </c>
      <c r="U473" s="9">
        <v>12079.419202092984</v>
      </c>
      <c r="V473" s="574" t="s">
        <v>54</v>
      </c>
      <c r="W473" s="39">
        <v>780.09541999999999</v>
      </c>
      <c r="X473" s="39">
        <v>780.09541999999999</v>
      </c>
      <c r="Y473" s="54">
        <v>6132.1017605855641</v>
      </c>
      <c r="Z473" s="11">
        <v>109.83321199999999</v>
      </c>
      <c r="AA473" s="54">
        <v>863.36673105447483</v>
      </c>
      <c r="AB473" s="111"/>
      <c r="AC473" s="111"/>
      <c r="AD473" s="11">
        <v>302.43523199999998</v>
      </c>
      <c r="AE473" s="118">
        <v>2377.3548351435024</v>
      </c>
      <c r="AF473" s="628"/>
      <c r="AG473" s="629"/>
      <c r="AH473" s="291">
        <v>3073.3670000000002</v>
      </c>
      <c r="AI473" s="9">
        <v>24158.838404185968</v>
      </c>
      <c r="AJ473" s="118">
        <f t="shared" si="108"/>
        <v>24158.838404185968</v>
      </c>
      <c r="AK473" s="632"/>
      <c r="AL473" s="615"/>
      <c r="AO473" s="495"/>
      <c r="AP473" s="495"/>
    </row>
    <row r="474" spans="1:42" s="72" customFormat="1" ht="15.75" customHeight="1" thickBot="1">
      <c r="A474" s="618"/>
      <c r="B474" s="614"/>
      <c r="C474" s="621"/>
      <c r="D474" s="557" t="s">
        <v>299</v>
      </c>
      <c r="E474" s="189" t="s">
        <v>54</v>
      </c>
      <c r="F474" s="419" t="s">
        <v>54</v>
      </c>
      <c r="G474" s="179"/>
      <c r="H474" s="303">
        <v>11111.11</v>
      </c>
      <c r="I474" s="179"/>
      <c r="J474" s="189" t="s">
        <v>54</v>
      </c>
      <c r="K474" s="179"/>
      <c r="L474" s="575" t="s">
        <v>54</v>
      </c>
      <c r="M474" s="603"/>
      <c r="N474" s="603"/>
      <c r="O474" s="625"/>
      <c r="P474" s="212">
        <v>314.27775000000003</v>
      </c>
      <c r="Q474" s="300" t="s">
        <v>54</v>
      </c>
      <c r="R474" s="112"/>
      <c r="S474" s="487"/>
      <c r="T474" s="45">
        <v>314.27775000000003</v>
      </c>
      <c r="U474" s="114">
        <v>2470.4454028045307</v>
      </c>
      <c r="V474" s="575" t="s">
        <v>54</v>
      </c>
      <c r="W474" s="63">
        <v>144.44443000000001</v>
      </c>
      <c r="X474" s="63">
        <v>144.44443000000001</v>
      </c>
      <c r="Y474" s="115">
        <v>1135.4353849555716</v>
      </c>
      <c r="Z474" s="45">
        <v>21.819998000000002</v>
      </c>
      <c r="AA474" s="115">
        <v>171.52061750570647</v>
      </c>
      <c r="AB474" s="112"/>
      <c r="AC474" s="112"/>
      <c r="AD474" s="45">
        <v>67.733328000000014</v>
      </c>
      <c r="AE474" s="119">
        <v>532.43186568012356</v>
      </c>
      <c r="AF474" s="630"/>
      <c r="AG474" s="631"/>
      <c r="AH474" s="292">
        <v>628.55550000000005</v>
      </c>
      <c r="AI474" s="114">
        <v>4940.8908056090613</v>
      </c>
      <c r="AJ474" s="119">
        <f t="shared" si="108"/>
        <v>4940.8908056090613</v>
      </c>
      <c r="AK474" s="607"/>
      <c r="AL474" s="609"/>
      <c r="AO474" s="495"/>
      <c r="AP474" s="495"/>
    </row>
    <row r="475" spans="1:42" s="72" customFormat="1">
      <c r="A475" s="65"/>
      <c r="B475" s="65"/>
      <c r="C475" s="66"/>
      <c r="D475" s="67"/>
      <c r="E475" s="67"/>
      <c r="F475" s="67"/>
      <c r="G475" s="68"/>
      <c r="H475" s="68"/>
      <c r="I475" s="68"/>
      <c r="J475" s="68"/>
      <c r="K475" s="68"/>
      <c r="L475" s="68"/>
      <c r="M475" s="69"/>
      <c r="N475" s="69"/>
      <c r="O475" s="67"/>
      <c r="P475" s="70"/>
      <c r="Q475" s="70"/>
      <c r="R475" s="70"/>
      <c r="S475" s="70"/>
      <c r="T475" s="70"/>
      <c r="U475" s="70"/>
      <c r="V475" s="70"/>
      <c r="W475" s="70"/>
      <c r="X475" s="70"/>
      <c r="Y475" s="70"/>
      <c r="Z475" s="70"/>
      <c r="AA475" s="71"/>
      <c r="AB475" s="71"/>
      <c r="AC475" s="71"/>
      <c r="AD475" s="71"/>
      <c r="AE475" s="71"/>
      <c r="AF475" s="71"/>
      <c r="AG475" s="71"/>
      <c r="AH475" s="71"/>
      <c r="AI475" s="71"/>
      <c r="AJ475" s="71"/>
      <c r="AK475" s="71"/>
    </row>
    <row r="476" spans="1:42" s="235" customFormat="1">
      <c r="A476" s="228"/>
      <c r="B476" s="228"/>
      <c r="C476" s="229"/>
      <c r="D476" s="232"/>
      <c r="E476" s="230"/>
      <c r="F476" s="230"/>
      <c r="G476" s="231"/>
      <c r="H476" s="231"/>
      <c r="I476" s="231"/>
      <c r="J476" s="231"/>
      <c r="K476" s="231"/>
      <c r="L476" s="231"/>
      <c r="M476" s="232"/>
      <c r="N476" s="232"/>
      <c r="O476" s="230"/>
      <c r="P476" s="233"/>
      <c r="Q476" s="234"/>
      <c r="R476" s="233"/>
      <c r="S476" s="233"/>
      <c r="T476" s="233"/>
      <c r="U476" s="233"/>
      <c r="V476" s="233"/>
      <c r="W476" s="233"/>
      <c r="X476" s="233"/>
      <c r="Y476" s="234"/>
      <c r="Z476" s="234"/>
      <c r="AA476" s="234"/>
      <c r="AB476" s="234"/>
      <c r="AC476" s="234"/>
      <c r="AD476" s="234"/>
      <c r="AE476" s="234"/>
      <c r="AF476" s="234"/>
      <c r="AG476" s="234"/>
      <c r="AH476" s="234"/>
      <c r="AI476" s="234"/>
      <c r="AJ476" s="234"/>
      <c r="AK476" s="234"/>
    </row>
    <row r="477" spans="1:42" s="72" customFormat="1" ht="13.5" thickBot="1">
      <c r="A477" s="65"/>
      <c r="B477" s="65"/>
      <c r="C477" s="66"/>
      <c r="D477" s="67"/>
      <c r="E477" s="93"/>
      <c r="F477" s="93"/>
      <c r="G477" s="68"/>
      <c r="H477" s="94"/>
      <c r="I477" s="94"/>
      <c r="J477" s="94"/>
      <c r="K477" s="94"/>
      <c r="L477" s="94"/>
      <c r="M477" s="69"/>
      <c r="N477" s="69"/>
      <c r="O477" s="67"/>
      <c r="P477" s="70"/>
      <c r="Q477" s="70"/>
      <c r="R477" s="70"/>
      <c r="S477" s="70"/>
      <c r="T477" s="70"/>
      <c r="U477" s="70"/>
      <c r="V477" s="96"/>
      <c r="W477" s="70"/>
      <c r="X477" s="70"/>
      <c r="Y477" s="70"/>
      <c r="Z477" s="70"/>
      <c r="AA477" s="71"/>
      <c r="AB477" s="71"/>
      <c r="AC477" s="71"/>
      <c r="AD477" s="71"/>
      <c r="AE477" s="71"/>
      <c r="AF477" s="80"/>
      <c r="AG477" s="71"/>
      <c r="AH477" s="71"/>
      <c r="AI477" s="71"/>
      <c r="AJ477" s="71"/>
      <c r="AK477" s="71"/>
    </row>
    <row r="478" spans="1:42" s="72" customFormat="1" ht="15.75" customHeight="1">
      <c r="A478" s="661" t="s">
        <v>300</v>
      </c>
      <c r="B478" s="702" t="s">
        <v>22</v>
      </c>
      <c r="C478" s="639">
        <v>39282</v>
      </c>
      <c r="D478" s="347" t="s">
        <v>301</v>
      </c>
      <c r="E478" s="347" t="s">
        <v>301</v>
      </c>
      <c r="F478" s="347" t="s">
        <v>301</v>
      </c>
      <c r="G478" s="177"/>
      <c r="H478" s="191">
        <v>35000</v>
      </c>
      <c r="I478" s="177"/>
      <c r="J478" s="191">
        <v>35000</v>
      </c>
      <c r="K478" s="177"/>
      <c r="L478" s="191">
        <v>35000</v>
      </c>
      <c r="M478" s="648"/>
      <c r="N478" s="602" t="s">
        <v>188</v>
      </c>
      <c r="O478" s="604" t="s">
        <v>300</v>
      </c>
      <c r="P478" s="110">
        <v>907.8900000000001</v>
      </c>
      <c r="Q478" s="73">
        <v>540.77</v>
      </c>
      <c r="R478" s="104"/>
      <c r="S478" s="104"/>
      <c r="T478" s="104"/>
      <c r="U478" s="104"/>
      <c r="V478" s="110"/>
      <c r="W478" s="110"/>
      <c r="X478" s="110"/>
      <c r="Y478" s="105"/>
      <c r="Z478" s="73">
        <v>19.110000000000003</v>
      </c>
      <c r="AA478" s="105">
        <v>169</v>
      </c>
      <c r="AB478" s="104"/>
      <c r="AC478" s="104"/>
      <c r="AD478" s="73">
        <v>143.572</v>
      </c>
      <c r="AE478" s="117">
        <v>1271</v>
      </c>
      <c r="AF478" s="8">
        <v>223.54800000000012</v>
      </c>
      <c r="AG478" s="113">
        <v>999</v>
      </c>
      <c r="AH478" s="290">
        <v>162.68200000000002</v>
      </c>
      <c r="AI478" s="113">
        <v>1440</v>
      </c>
      <c r="AJ478" s="117">
        <f>AG478+AI478</f>
        <v>2439</v>
      </c>
      <c r="AK478" s="606">
        <v>45985</v>
      </c>
      <c r="AL478" s="608">
        <f>AJ478+AJ479</f>
        <v>2919</v>
      </c>
    </row>
    <row r="479" spans="1:42" s="72" customFormat="1" ht="15" customHeight="1" thickBot="1">
      <c r="A479" s="663"/>
      <c r="B479" s="704"/>
      <c r="C479" s="641"/>
      <c r="D479" s="507" t="s">
        <v>302</v>
      </c>
      <c r="E479" s="507" t="s">
        <v>302</v>
      </c>
      <c r="F479" s="507" t="s">
        <v>302</v>
      </c>
      <c r="G479" s="305"/>
      <c r="H479" s="98">
        <v>300</v>
      </c>
      <c r="I479" s="305"/>
      <c r="J479" s="98">
        <v>300</v>
      </c>
      <c r="K479" s="305"/>
      <c r="L479" s="98">
        <v>300</v>
      </c>
      <c r="M479" s="650"/>
      <c r="N479" s="603"/>
      <c r="O479" s="605"/>
      <c r="P479" s="79">
        <v>73.75</v>
      </c>
      <c r="Q479" s="554" t="s">
        <v>266</v>
      </c>
      <c r="R479" s="310"/>
      <c r="S479" s="310"/>
      <c r="T479" s="310"/>
      <c r="U479" s="310"/>
      <c r="V479" s="79">
        <v>3.9</v>
      </c>
      <c r="W479" s="79">
        <v>3.9</v>
      </c>
      <c r="X479" s="79"/>
      <c r="Y479" s="311"/>
      <c r="Z479" s="15">
        <v>1.86</v>
      </c>
      <c r="AA479" s="311">
        <v>16</v>
      </c>
      <c r="AB479" s="310"/>
      <c r="AC479" s="310"/>
      <c r="AD479" s="15">
        <v>30.700000000000003</v>
      </c>
      <c r="AE479" s="42">
        <v>272</v>
      </c>
      <c r="AF479" s="15">
        <v>43.05</v>
      </c>
      <c r="AG479" s="42">
        <v>192</v>
      </c>
      <c r="AH479" s="15">
        <v>32.56</v>
      </c>
      <c r="AI479" s="42">
        <v>288</v>
      </c>
      <c r="AJ479" s="449">
        <f>AG479+AI479</f>
        <v>480</v>
      </c>
      <c r="AK479" s="607"/>
      <c r="AL479" s="609"/>
    </row>
    <row r="480" spans="1:42" s="72" customFormat="1">
      <c r="A480" s="65"/>
      <c r="B480" s="65"/>
      <c r="C480" s="66"/>
      <c r="D480" s="67"/>
      <c r="E480" s="67"/>
      <c r="F480" s="67"/>
      <c r="G480" s="68"/>
      <c r="H480" s="68"/>
      <c r="I480" s="68"/>
      <c r="J480" s="68"/>
      <c r="K480" s="68"/>
      <c r="L480" s="68"/>
      <c r="M480" s="69"/>
      <c r="N480" s="69"/>
      <c r="O480" s="67"/>
      <c r="P480" s="70"/>
      <c r="Q480" s="71"/>
      <c r="R480" s="70"/>
      <c r="S480" s="70"/>
      <c r="T480" s="70"/>
      <c r="U480" s="70"/>
      <c r="V480" s="70"/>
      <c r="W480" s="70"/>
      <c r="X480" s="70"/>
      <c r="Y480" s="71"/>
      <c r="Z480" s="71"/>
      <c r="AA480" s="71"/>
      <c r="AB480" s="71"/>
      <c r="AC480" s="71"/>
      <c r="AD480" s="71"/>
      <c r="AE480" s="71"/>
      <c r="AF480" s="71"/>
      <c r="AG480" s="71"/>
      <c r="AH480" s="71"/>
      <c r="AI480" s="71"/>
      <c r="AJ480" s="71"/>
      <c r="AK480" s="71"/>
    </row>
    <row r="481" spans="1:39" s="235" customFormat="1">
      <c r="A481" s="228"/>
      <c r="B481" s="228"/>
      <c r="C481" s="229"/>
      <c r="D481" s="230"/>
      <c r="E481" s="230"/>
      <c r="F481" s="230"/>
      <c r="G481" s="231"/>
      <c r="H481" s="231"/>
      <c r="I481" s="231"/>
      <c r="J481" s="231"/>
      <c r="K481" s="231"/>
      <c r="L481" s="231"/>
      <c r="M481" s="232"/>
      <c r="N481" s="232"/>
      <c r="O481" s="230"/>
      <c r="P481" s="233"/>
      <c r="Q481" s="233"/>
      <c r="R481" s="233"/>
      <c r="S481" s="233"/>
      <c r="T481" s="233"/>
      <c r="U481" s="233"/>
      <c r="V481" s="233"/>
      <c r="W481" s="233"/>
      <c r="X481" s="233"/>
      <c r="Y481" s="233"/>
      <c r="Z481" s="233"/>
      <c r="AA481" s="234"/>
      <c r="AB481" s="234"/>
      <c r="AC481" s="234"/>
      <c r="AD481" s="234"/>
      <c r="AE481" s="234"/>
      <c r="AF481" s="234"/>
      <c r="AG481" s="234"/>
      <c r="AH481" s="234"/>
      <c r="AI481" s="234"/>
      <c r="AJ481" s="234"/>
      <c r="AK481" s="234"/>
    </row>
    <row r="482" spans="1:39" s="72" customFormat="1">
      <c r="A482" s="65"/>
      <c r="B482" s="65"/>
      <c r="C482" s="66"/>
      <c r="D482" s="67"/>
      <c r="E482" s="67"/>
      <c r="F482" s="67"/>
      <c r="G482" s="68"/>
      <c r="H482" s="68"/>
      <c r="I482" s="68"/>
      <c r="J482" s="68"/>
      <c r="K482" s="68"/>
      <c r="L482" s="68"/>
      <c r="M482" s="69"/>
      <c r="N482" s="69"/>
      <c r="O482" s="67"/>
      <c r="P482" s="70"/>
      <c r="Q482" s="70"/>
      <c r="R482" s="70"/>
      <c r="S482" s="70"/>
      <c r="T482" s="70"/>
      <c r="U482" s="70"/>
      <c r="V482" s="70"/>
      <c r="W482" s="70"/>
      <c r="X482" s="70"/>
      <c r="Y482" s="70"/>
      <c r="Z482" s="70"/>
      <c r="AA482" s="71"/>
      <c r="AB482" s="71"/>
      <c r="AC482" s="71"/>
      <c r="AD482" s="71"/>
      <c r="AE482" s="71"/>
      <c r="AF482" s="71"/>
      <c r="AG482" s="71"/>
      <c r="AH482" s="71"/>
      <c r="AI482" s="71"/>
      <c r="AJ482" s="71"/>
      <c r="AK482" s="71"/>
    </row>
    <row r="483" spans="1:39" s="72" customFormat="1">
      <c r="A483" s="65"/>
      <c r="B483" s="65"/>
      <c r="C483" s="66"/>
      <c r="D483" s="67"/>
      <c r="E483" s="67"/>
      <c r="F483" s="67"/>
      <c r="G483" s="68"/>
      <c r="H483" s="68"/>
      <c r="I483" s="68"/>
      <c r="J483" s="68"/>
      <c r="K483" s="68"/>
      <c r="L483" s="68"/>
      <c r="M483" s="69"/>
      <c r="N483" s="69"/>
      <c r="O483" s="67"/>
      <c r="P483" s="70"/>
      <c r="Q483" s="70"/>
      <c r="R483" s="70"/>
      <c r="S483" s="70"/>
      <c r="T483" s="70"/>
      <c r="U483" s="70"/>
      <c r="V483" s="70"/>
      <c r="W483" s="70"/>
      <c r="X483" s="70"/>
      <c r="Y483" s="70"/>
      <c r="Z483" s="70"/>
      <c r="AA483" s="71"/>
      <c r="AB483" s="71"/>
      <c r="AC483" s="71"/>
      <c r="AD483" s="71"/>
      <c r="AE483" s="71"/>
      <c r="AF483" s="71"/>
      <c r="AG483" s="71"/>
      <c r="AH483" s="71"/>
      <c r="AI483" s="71"/>
      <c r="AJ483" s="71"/>
      <c r="AK483" s="71"/>
    </row>
    <row r="484" spans="1:39" s="72" customFormat="1">
      <c r="A484" s="65"/>
      <c r="B484" s="65"/>
      <c r="C484" s="66"/>
      <c r="D484" s="67"/>
      <c r="E484" s="67"/>
      <c r="F484" s="67"/>
      <c r="G484" s="68"/>
      <c r="H484" s="68"/>
      <c r="I484" s="68"/>
      <c r="J484" s="68"/>
      <c r="K484" s="68"/>
      <c r="L484" s="68"/>
      <c r="M484" s="69"/>
      <c r="N484" s="69"/>
      <c r="O484" s="67"/>
      <c r="P484" s="70"/>
      <c r="Q484" s="70"/>
      <c r="R484" s="70"/>
      <c r="S484" s="70"/>
      <c r="T484" s="70"/>
      <c r="U484" s="70"/>
      <c r="V484" s="70"/>
      <c r="W484" s="70"/>
      <c r="X484" s="70"/>
      <c r="Y484" s="70"/>
      <c r="Z484" s="70"/>
      <c r="AA484" s="71"/>
      <c r="AB484" s="71"/>
      <c r="AC484" s="71"/>
      <c r="AD484" s="71"/>
      <c r="AE484" s="71"/>
      <c r="AF484" s="71"/>
      <c r="AG484" s="71"/>
      <c r="AH484" s="71"/>
      <c r="AI484" s="71"/>
      <c r="AJ484" s="71"/>
      <c r="AK484" s="71"/>
    </row>
    <row r="485" spans="1:39" s="72" customFormat="1">
      <c r="A485" s="65"/>
      <c r="B485" s="65"/>
      <c r="C485" s="66"/>
      <c r="D485" s="67"/>
      <c r="E485" s="67"/>
      <c r="F485" s="67"/>
      <c r="G485" s="68"/>
      <c r="H485" s="68"/>
      <c r="I485" s="68"/>
      <c r="J485" s="68"/>
      <c r="K485" s="68"/>
      <c r="L485" s="68"/>
      <c r="M485" s="69"/>
      <c r="N485" s="69"/>
      <c r="O485" s="67"/>
      <c r="P485" s="70"/>
      <c r="Q485" s="70"/>
      <c r="R485" s="70"/>
      <c r="S485" s="70"/>
      <c r="T485" s="70"/>
      <c r="U485" s="70"/>
      <c r="V485" s="70"/>
      <c r="W485" s="70"/>
      <c r="X485" s="70"/>
      <c r="Y485" s="70"/>
      <c r="Z485" s="70"/>
      <c r="AA485" s="71"/>
      <c r="AB485" s="71"/>
      <c r="AC485" s="71"/>
      <c r="AD485" s="71"/>
      <c r="AE485" s="71"/>
      <c r="AF485" s="71"/>
      <c r="AG485" s="71"/>
      <c r="AH485" s="71"/>
      <c r="AI485" s="71"/>
      <c r="AJ485" s="71"/>
      <c r="AK485" s="71"/>
    </row>
    <row r="486" spans="1:39" s="72" customFormat="1" ht="13.5" thickBot="1">
      <c r="A486" s="65"/>
      <c r="B486" s="65"/>
      <c r="C486" s="66"/>
      <c r="D486" s="67"/>
      <c r="E486" s="67"/>
      <c r="F486" s="67"/>
      <c r="G486" s="68"/>
      <c r="H486" s="68"/>
      <c r="I486" s="68"/>
      <c r="J486" s="68"/>
      <c r="K486" s="68"/>
      <c r="L486" s="68"/>
      <c r="M486" s="69"/>
      <c r="N486" s="69"/>
      <c r="O486" s="67"/>
      <c r="P486" s="70"/>
      <c r="Q486" s="70"/>
      <c r="R486" s="70"/>
      <c r="S486" s="70"/>
      <c r="T486" s="70"/>
      <c r="U486" s="70"/>
      <c r="V486" s="70"/>
      <c r="W486" s="70"/>
      <c r="X486" s="70"/>
      <c r="Y486" s="70"/>
      <c r="Z486" s="70"/>
      <c r="AA486" s="71"/>
      <c r="AB486" s="71"/>
      <c r="AC486" s="71"/>
      <c r="AD486" s="71"/>
      <c r="AE486" s="71"/>
      <c r="AF486" s="71"/>
      <c r="AG486" s="71"/>
      <c r="AH486" s="71"/>
      <c r="AI486" s="71"/>
      <c r="AJ486" s="71"/>
      <c r="AK486" s="71"/>
    </row>
    <row r="487" spans="1:39" s="72" customFormat="1" ht="21" thickBot="1">
      <c r="A487" s="712" t="s">
        <v>335</v>
      </c>
      <c r="B487" s="713"/>
      <c r="C487" s="713"/>
      <c r="D487" s="713"/>
      <c r="E487" s="713"/>
      <c r="F487" s="713"/>
      <c r="G487" s="713"/>
      <c r="H487" s="713"/>
      <c r="I487" s="713"/>
      <c r="J487" s="713"/>
      <c r="K487" s="713"/>
      <c r="L487" s="713"/>
      <c r="M487" s="713"/>
      <c r="N487" s="713"/>
      <c r="O487" s="713"/>
      <c r="P487" s="713"/>
      <c r="Q487" s="713"/>
      <c r="R487" s="713"/>
      <c r="S487" s="713"/>
      <c r="T487" s="713"/>
      <c r="U487" s="713"/>
      <c r="V487" s="713"/>
      <c r="W487" s="713"/>
      <c r="X487" s="713"/>
      <c r="Y487" s="713"/>
      <c r="Z487" s="713"/>
      <c r="AA487" s="713"/>
      <c r="AB487" s="713"/>
      <c r="AC487" s="713"/>
      <c r="AD487" s="713"/>
      <c r="AE487" s="713"/>
      <c r="AF487" s="713"/>
      <c r="AG487" s="713"/>
      <c r="AH487" s="713"/>
      <c r="AI487" s="713"/>
      <c r="AJ487" s="714"/>
      <c r="AK487" s="71"/>
    </row>
    <row r="488" spans="1:39" s="72" customFormat="1">
      <c r="A488" s="65"/>
      <c r="B488" s="65"/>
      <c r="C488" s="66"/>
      <c r="D488" s="67"/>
      <c r="E488" s="67"/>
      <c r="F488" s="67"/>
      <c r="G488" s="68"/>
      <c r="H488" s="68"/>
      <c r="I488" s="68"/>
      <c r="J488" s="68"/>
      <c r="K488" s="68"/>
      <c r="L488" s="68"/>
      <c r="M488" s="69"/>
      <c r="N488" s="69"/>
      <c r="O488" s="67"/>
      <c r="P488" s="70"/>
      <c r="Q488" s="70"/>
      <c r="R488" s="70"/>
      <c r="S488" s="70"/>
      <c r="T488" s="70"/>
      <c r="U488" s="70"/>
      <c r="V488" s="70"/>
      <c r="W488" s="70"/>
      <c r="X488" s="70"/>
      <c r="Y488" s="70"/>
      <c r="Z488" s="70"/>
      <c r="AA488" s="71"/>
      <c r="AB488" s="71"/>
      <c r="AC488" s="71"/>
      <c r="AD488" s="71"/>
      <c r="AE488" s="71"/>
      <c r="AF488" s="71"/>
      <c r="AG488" s="71"/>
      <c r="AH488" s="71"/>
      <c r="AI488" s="71"/>
      <c r="AJ488" s="71"/>
      <c r="AK488" s="71"/>
    </row>
    <row r="489" spans="1:39" s="72" customFormat="1">
      <c r="A489" s="133"/>
      <c r="B489" s="133"/>
      <c r="C489" s="132"/>
      <c r="D489" s="10"/>
      <c r="E489" s="10"/>
      <c r="F489" s="10"/>
      <c r="G489" s="38"/>
      <c r="H489" s="38"/>
      <c r="I489" s="38"/>
      <c r="J489" s="38"/>
      <c r="K489" s="38"/>
      <c r="L489" s="38"/>
      <c r="M489" s="17"/>
      <c r="N489" s="17"/>
      <c r="O489" s="10"/>
      <c r="P489" s="39"/>
      <c r="Q489" s="39"/>
      <c r="R489" s="39"/>
      <c r="S489" s="39"/>
      <c r="T489" s="39"/>
      <c r="U489" s="39"/>
      <c r="V489" s="39"/>
      <c r="W489" s="39"/>
      <c r="X489" s="39"/>
      <c r="Y489" s="39"/>
      <c r="Z489" s="39"/>
      <c r="AA489" s="11"/>
      <c r="AB489" s="11"/>
      <c r="AC489" s="11"/>
      <c r="AD489" s="11"/>
      <c r="AE489" s="11"/>
      <c r="AF489" s="11"/>
      <c r="AG489" s="11"/>
      <c r="AH489" s="11"/>
      <c r="AI489" s="11"/>
      <c r="AJ489" s="11"/>
      <c r="AK489" s="11"/>
      <c r="AL489" s="586"/>
      <c r="AM489" s="586"/>
    </row>
    <row r="490" spans="1:39" s="72" customFormat="1">
      <c r="A490" s="133"/>
      <c r="B490" s="133"/>
      <c r="C490" s="132"/>
      <c r="D490" s="10"/>
      <c r="E490" s="10"/>
      <c r="F490" s="10"/>
      <c r="G490" s="38"/>
      <c r="H490" s="38"/>
      <c r="I490" s="38"/>
      <c r="J490" s="38"/>
      <c r="K490" s="38"/>
      <c r="L490" s="38"/>
      <c r="M490" s="17"/>
      <c r="N490" s="17"/>
      <c r="O490" s="10"/>
      <c r="P490" s="39"/>
      <c r="Q490" s="39"/>
      <c r="R490" s="39"/>
      <c r="S490" s="39"/>
      <c r="T490" s="39"/>
      <c r="U490" s="39"/>
      <c r="V490" s="39"/>
      <c r="W490" s="39"/>
      <c r="X490" s="39"/>
      <c r="Y490" s="39"/>
      <c r="Z490" s="39"/>
      <c r="AA490" s="11"/>
      <c r="AB490" s="11"/>
      <c r="AC490" s="11"/>
      <c r="AD490" s="11"/>
      <c r="AE490" s="11"/>
      <c r="AF490" s="11"/>
      <c r="AG490" s="11"/>
      <c r="AH490" s="11"/>
      <c r="AI490" s="11"/>
      <c r="AJ490" s="11"/>
      <c r="AK490" s="11"/>
      <c r="AL490" s="586"/>
      <c r="AM490" s="586"/>
    </row>
    <row r="491" spans="1:39" s="72" customFormat="1">
      <c r="A491" s="133"/>
      <c r="B491" s="133"/>
      <c r="C491" s="132"/>
      <c r="D491" s="10"/>
      <c r="E491" s="10"/>
      <c r="F491" s="10"/>
      <c r="G491" s="38"/>
      <c r="H491" s="38"/>
      <c r="I491" s="38"/>
      <c r="J491" s="38"/>
      <c r="K491" s="38"/>
      <c r="L491" s="38"/>
      <c r="M491" s="17"/>
      <c r="N491" s="17"/>
      <c r="O491" s="10"/>
      <c r="P491" s="39"/>
      <c r="Q491" s="39"/>
      <c r="R491" s="39"/>
      <c r="S491" s="39"/>
      <c r="T491" s="39"/>
      <c r="U491" s="39"/>
      <c r="V491" s="39"/>
      <c r="W491" s="39"/>
      <c r="X491" s="39"/>
      <c r="Y491" s="39"/>
      <c r="Z491" s="39"/>
      <c r="AA491" s="11"/>
      <c r="AB491" s="11"/>
      <c r="AC491" s="11"/>
      <c r="AD491" s="11"/>
      <c r="AE491" s="11"/>
      <c r="AF491" s="11"/>
      <c r="AG491" s="11"/>
      <c r="AH491" s="11"/>
      <c r="AI491" s="11"/>
      <c r="AJ491" s="11"/>
      <c r="AK491" s="11"/>
      <c r="AL491" s="586"/>
      <c r="AM491" s="586"/>
    </row>
    <row r="492" spans="1:39" s="72" customFormat="1">
      <c r="A492" s="133"/>
      <c r="B492" s="133"/>
      <c r="C492" s="132"/>
      <c r="D492" s="10"/>
      <c r="E492" s="10"/>
      <c r="F492" s="10"/>
      <c r="G492" s="38"/>
      <c r="H492" s="38"/>
      <c r="I492" s="38"/>
      <c r="J492" s="38"/>
      <c r="K492" s="38"/>
      <c r="L492" s="38"/>
      <c r="M492" s="17"/>
      <c r="N492" s="17"/>
      <c r="O492" s="10"/>
      <c r="P492" s="39"/>
      <c r="Q492" s="39"/>
      <c r="R492" s="39"/>
      <c r="S492" s="39"/>
      <c r="T492" s="39"/>
      <c r="U492" s="39"/>
      <c r="V492" s="39"/>
      <c r="W492" s="39"/>
      <c r="X492" s="39"/>
      <c r="Y492" s="39"/>
      <c r="Z492" s="39"/>
      <c r="AA492" s="11"/>
      <c r="AB492" s="11"/>
      <c r="AC492" s="11"/>
      <c r="AD492" s="11"/>
      <c r="AE492" s="11"/>
      <c r="AF492" s="11"/>
      <c r="AG492" s="11"/>
      <c r="AH492" s="11"/>
      <c r="AI492" s="11"/>
      <c r="AJ492" s="11"/>
      <c r="AK492" s="11"/>
      <c r="AL492" s="586"/>
      <c r="AM492" s="586"/>
    </row>
    <row r="493" spans="1:39" s="72" customFormat="1">
      <c r="A493" s="133"/>
      <c r="B493" s="133"/>
      <c r="C493" s="132"/>
      <c r="D493" s="10"/>
      <c r="E493" s="10"/>
      <c r="F493" s="10"/>
      <c r="G493" s="38"/>
      <c r="H493" s="38"/>
      <c r="I493" s="38"/>
      <c r="J493" s="38"/>
      <c r="K493" s="38"/>
      <c r="L493" s="38"/>
      <c r="M493" s="17"/>
      <c r="N493" s="17"/>
      <c r="O493" s="10"/>
      <c r="P493" s="39"/>
      <c r="Q493" s="39"/>
      <c r="R493" s="39"/>
      <c r="S493" s="39"/>
      <c r="T493" s="39"/>
      <c r="U493" s="39"/>
      <c r="V493" s="39"/>
      <c r="W493" s="39"/>
      <c r="X493" s="39"/>
      <c r="Y493" s="39"/>
      <c r="Z493" s="39"/>
      <c r="AA493" s="11"/>
      <c r="AB493" s="11"/>
      <c r="AC493" s="11"/>
      <c r="AD493" s="11"/>
      <c r="AE493" s="11"/>
      <c r="AF493" s="11"/>
      <c r="AG493" s="11"/>
      <c r="AH493" s="11"/>
      <c r="AI493" s="11"/>
      <c r="AJ493" s="11"/>
      <c r="AK493" s="11"/>
      <c r="AL493" s="586"/>
      <c r="AM493" s="586"/>
    </row>
    <row r="494" spans="1:39" s="72" customFormat="1">
      <c r="A494" s="65"/>
      <c r="B494" s="65"/>
      <c r="C494" s="66"/>
      <c r="D494" s="67"/>
      <c r="E494" s="67"/>
      <c r="F494" s="67"/>
      <c r="G494" s="68"/>
      <c r="H494" s="68"/>
      <c r="I494" s="68"/>
      <c r="J494" s="68"/>
      <c r="K494" s="68"/>
      <c r="L494" s="68"/>
      <c r="M494" s="69"/>
      <c r="N494" s="69"/>
      <c r="O494" s="67"/>
      <c r="P494" s="70"/>
      <c r="Q494" s="70"/>
      <c r="R494" s="70"/>
      <c r="S494" s="70"/>
      <c r="T494" s="70"/>
      <c r="U494" s="70"/>
      <c r="V494" s="70"/>
      <c r="W494" s="70"/>
      <c r="X494" s="70"/>
      <c r="Y494" s="70"/>
      <c r="Z494" s="70"/>
      <c r="AA494" s="71"/>
      <c r="AB494" s="71"/>
      <c r="AC494" s="71"/>
      <c r="AD494" s="71"/>
      <c r="AE494" s="71"/>
      <c r="AF494" s="71"/>
      <c r="AG494" s="71"/>
      <c r="AH494" s="71"/>
      <c r="AI494" s="71"/>
      <c r="AJ494" s="71"/>
      <c r="AK494" s="71"/>
    </row>
    <row r="495" spans="1:39" s="72" customFormat="1">
      <c r="A495" s="65"/>
      <c r="B495" s="65"/>
      <c r="C495" s="66"/>
      <c r="D495" s="67"/>
      <c r="E495" s="67"/>
      <c r="F495" s="67"/>
      <c r="G495" s="68"/>
      <c r="H495" s="68"/>
      <c r="I495" s="68"/>
      <c r="J495" s="68"/>
      <c r="K495" s="68"/>
      <c r="L495" s="68"/>
      <c r="M495" s="69"/>
      <c r="N495" s="69"/>
      <c r="O495" s="67"/>
      <c r="P495" s="70"/>
      <c r="Q495" s="70"/>
      <c r="R495" s="70"/>
      <c r="S495" s="70"/>
      <c r="T495" s="70"/>
      <c r="U495" s="70"/>
      <c r="V495" s="70"/>
      <c r="W495" s="70"/>
      <c r="X495" s="70"/>
      <c r="Y495" s="70"/>
      <c r="Z495" s="70"/>
      <c r="AA495" s="71"/>
      <c r="AB495" s="71"/>
      <c r="AC495" s="71"/>
      <c r="AD495" s="71"/>
      <c r="AE495" s="71"/>
      <c r="AF495" s="71"/>
      <c r="AG495" s="71"/>
      <c r="AH495" s="71"/>
      <c r="AI495" s="71"/>
      <c r="AJ495" s="71"/>
      <c r="AK495" s="71"/>
    </row>
    <row r="496" spans="1:39" s="72" customFormat="1" ht="13.5" thickBot="1">
      <c r="A496" s="65"/>
      <c r="B496" s="65"/>
      <c r="C496" s="66"/>
      <c r="D496" s="67"/>
      <c r="E496" s="67"/>
      <c r="F496" s="67"/>
      <c r="G496" s="68"/>
      <c r="H496" s="68"/>
      <c r="I496" s="68"/>
      <c r="J496" s="68"/>
      <c r="K496" s="68"/>
      <c r="L496" s="68"/>
      <c r="M496" s="69"/>
      <c r="N496" s="69"/>
      <c r="O496" s="67"/>
      <c r="P496" s="70"/>
      <c r="Q496" s="71"/>
      <c r="R496" s="70"/>
      <c r="S496" s="70"/>
      <c r="T496" s="70"/>
      <c r="U496" s="70"/>
      <c r="V496" s="70"/>
      <c r="W496" s="70"/>
      <c r="X496" s="70"/>
      <c r="Y496" s="71"/>
      <c r="Z496" s="71"/>
      <c r="AA496" s="71"/>
      <c r="AB496" s="71"/>
      <c r="AC496" s="71"/>
      <c r="AD496" s="71"/>
      <c r="AE496" s="71"/>
      <c r="AF496" s="71"/>
      <c r="AG496" s="71"/>
      <c r="AH496" s="71"/>
      <c r="AI496" s="71"/>
      <c r="AJ496" s="71"/>
      <c r="AK496" s="71"/>
    </row>
    <row r="497" spans="1:40" s="32" customFormat="1" ht="21" thickBot="1">
      <c r="A497" s="712" t="s">
        <v>334</v>
      </c>
      <c r="B497" s="713"/>
      <c r="C497" s="713"/>
      <c r="D497" s="713"/>
      <c r="E497" s="713"/>
      <c r="F497" s="713"/>
      <c r="G497" s="713"/>
      <c r="H497" s="713"/>
      <c r="I497" s="713"/>
      <c r="J497" s="713"/>
      <c r="K497" s="713"/>
      <c r="L497" s="713"/>
      <c r="M497" s="713"/>
      <c r="N497" s="713"/>
      <c r="O497" s="713"/>
      <c r="P497" s="713"/>
      <c r="Q497" s="713"/>
      <c r="R497" s="713"/>
      <c r="S497" s="713"/>
      <c r="T497" s="713"/>
      <c r="U497" s="713"/>
      <c r="V497" s="713"/>
      <c r="W497" s="713"/>
      <c r="X497" s="713"/>
      <c r="Y497" s="713"/>
      <c r="Z497" s="713"/>
      <c r="AA497" s="713"/>
      <c r="AB497" s="713"/>
      <c r="AC497" s="713"/>
      <c r="AD497" s="713"/>
      <c r="AE497" s="713"/>
      <c r="AF497" s="713"/>
      <c r="AG497" s="713"/>
      <c r="AH497" s="713"/>
      <c r="AI497" s="713"/>
      <c r="AJ497" s="714"/>
      <c r="AK497" s="87"/>
      <c r="AL497" s="33"/>
      <c r="AM497" s="1"/>
      <c r="AN497" s="1"/>
    </row>
    <row r="498" spans="1:40" s="72" customFormat="1">
      <c r="A498" s="65"/>
      <c r="B498" s="65"/>
      <c r="C498" s="66"/>
      <c r="D498" s="67"/>
      <c r="E498" s="67"/>
      <c r="F498" s="67"/>
      <c r="G498" s="68"/>
      <c r="H498" s="68"/>
      <c r="I498" s="68"/>
      <c r="J498" s="68"/>
      <c r="K498" s="68"/>
      <c r="L498" s="68"/>
      <c r="M498" s="69"/>
      <c r="N498" s="69"/>
      <c r="O498" s="67"/>
      <c r="P498" s="70"/>
      <c r="Q498" s="71"/>
      <c r="R498" s="581"/>
      <c r="S498" s="581"/>
      <c r="T498" s="581"/>
      <c r="U498" s="581"/>
      <c r="V498" s="581"/>
      <c r="W498" s="70"/>
      <c r="X498" s="70"/>
      <c r="Y498" s="71"/>
      <c r="Z498" s="71"/>
      <c r="AA498" s="71"/>
      <c r="AB498" s="71"/>
      <c r="AC498" s="71"/>
      <c r="AD498" s="71"/>
      <c r="AE498" s="71"/>
      <c r="AF498" s="71"/>
      <c r="AG498" s="71"/>
      <c r="AH498" s="71"/>
      <c r="AI498" s="71"/>
      <c r="AJ498" s="71"/>
      <c r="AK498" s="71"/>
    </row>
    <row r="499" spans="1:40" s="32" customFormat="1">
      <c r="A499" s="54"/>
      <c r="B499" s="23" t="s">
        <v>22</v>
      </c>
      <c r="C499" s="24">
        <v>36803</v>
      </c>
      <c r="D499" s="55" t="s">
        <v>318</v>
      </c>
      <c r="E499" s="17" t="s">
        <v>17</v>
      </c>
      <c r="F499" s="50" t="s">
        <v>54</v>
      </c>
      <c r="G499" s="108">
        <v>1077547</v>
      </c>
      <c r="H499" s="57">
        <f t="shared" ref="H499:H505" si="109">G499/340.75</f>
        <v>3162.2802641232574</v>
      </c>
      <c r="I499" s="188" t="s">
        <v>54</v>
      </c>
      <c r="J499" s="188" t="s">
        <v>54</v>
      </c>
      <c r="K499" s="574" t="s">
        <v>54</v>
      </c>
      <c r="L499" s="574" t="s">
        <v>54</v>
      </c>
      <c r="M499" s="10" t="s">
        <v>22</v>
      </c>
      <c r="N499" s="17" t="s">
        <v>307</v>
      </c>
      <c r="O499" s="569"/>
      <c r="P499" s="11"/>
      <c r="Q499" s="11">
        <v>44.32</v>
      </c>
      <c r="R499" s="30"/>
      <c r="S499" s="30"/>
      <c r="T499" s="582"/>
      <c r="U499" s="582"/>
      <c r="V499" s="580" t="s">
        <v>54</v>
      </c>
      <c r="W499" s="39">
        <f>H499*1.3%</f>
        <v>41.109643433602351</v>
      </c>
      <c r="X499" s="39"/>
      <c r="Y499" s="11"/>
      <c r="Z499" s="11"/>
      <c r="AA499" s="11"/>
      <c r="AB499" s="11"/>
      <c r="AC499" s="11"/>
      <c r="AD499" s="11"/>
      <c r="AE499" s="11"/>
      <c r="AF499" s="11"/>
      <c r="AG499" s="11"/>
      <c r="AH499" s="11"/>
      <c r="AI499" s="11"/>
      <c r="AJ499" s="11"/>
      <c r="AM499" s="7"/>
    </row>
    <row r="500" spans="1:40">
      <c r="A500" s="54"/>
      <c r="B500" s="23" t="s">
        <v>22</v>
      </c>
      <c r="C500" s="24">
        <v>37480</v>
      </c>
      <c r="D500" s="55" t="s">
        <v>319</v>
      </c>
      <c r="E500" s="17" t="s">
        <v>17</v>
      </c>
      <c r="F500" s="50" t="s">
        <v>54</v>
      </c>
      <c r="G500" s="123">
        <v>681560</v>
      </c>
      <c r="H500" s="57">
        <f t="shared" si="109"/>
        <v>2000.17608217168</v>
      </c>
      <c r="I500" s="188" t="s">
        <v>54</v>
      </c>
      <c r="J500" s="188" t="s">
        <v>54</v>
      </c>
      <c r="K500" s="574" t="s">
        <v>54</v>
      </c>
      <c r="L500" s="574" t="s">
        <v>54</v>
      </c>
      <c r="M500" s="10" t="s">
        <v>22</v>
      </c>
      <c r="N500" s="16" t="s">
        <v>21</v>
      </c>
      <c r="O500" s="52"/>
      <c r="P500" s="11"/>
      <c r="Q500" s="54" t="s">
        <v>317</v>
      </c>
      <c r="R500" s="30"/>
      <c r="S500" s="27"/>
      <c r="T500" s="582"/>
      <c r="U500" s="583"/>
      <c r="V500" s="574" t="s">
        <v>54</v>
      </c>
      <c r="W500" s="39">
        <f t="shared" ref="W500:W510" si="110">H500*1.3%</f>
        <v>26.002289068231843</v>
      </c>
      <c r="X500" s="40"/>
      <c r="Y500" s="8"/>
      <c r="Z500" s="8"/>
      <c r="AA500" s="8"/>
      <c r="AB500" s="8"/>
      <c r="AC500" s="8"/>
      <c r="AD500" s="8"/>
      <c r="AE500" s="8"/>
      <c r="AF500" s="8"/>
      <c r="AG500" s="8"/>
      <c r="AH500" s="8"/>
      <c r="AI500" s="8"/>
      <c r="AJ500" s="11"/>
    </row>
    <row r="501" spans="1:40" s="32" customFormat="1">
      <c r="A501" s="54"/>
      <c r="B501" s="23" t="s">
        <v>22</v>
      </c>
      <c r="C501" s="132">
        <v>38335</v>
      </c>
      <c r="D501" s="568" t="s">
        <v>320</v>
      </c>
      <c r="E501" s="17" t="s">
        <v>17</v>
      </c>
      <c r="F501" s="50" t="s">
        <v>54</v>
      </c>
      <c r="G501" s="576">
        <v>886000</v>
      </c>
      <c r="H501" s="57">
        <f t="shared" si="109"/>
        <v>2600.146735143067</v>
      </c>
      <c r="I501" s="188" t="s">
        <v>54</v>
      </c>
      <c r="J501" s="188" t="s">
        <v>54</v>
      </c>
      <c r="K501" s="574" t="s">
        <v>54</v>
      </c>
      <c r="L501" s="574" t="s">
        <v>54</v>
      </c>
      <c r="M501" s="10" t="s">
        <v>22</v>
      </c>
      <c r="N501" s="578" t="s">
        <v>21</v>
      </c>
      <c r="O501" s="49"/>
      <c r="P501" s="89"/>
      <c r="Q501" s="11">
        <v>27.28</v>
      </c>
      <c r="R501" s="30"/>
      <c r="S501" s="30"/>
      <c r="T501" s="582"/>
      <c r="U501" s="582"/>
      <c r="V501" s="574" t="s">
        <v>54</v>
      </c>
      <c r="W501" s="39">
        <f t="shared" si="110"/>
        <v>33.801907556859874</v>
      </c>
      <c r="X501" s="89"/>
      <c r="Y501" s="11"/>
      <c r="Z501" s="11"/>
      <c r="AA501" s="11"/>
      <c r="AB501" s="11"/>
      <c r="AC501" s="11"/>
      <c r="AD501" s="11"/>
      <c r="AE501" s="11"/>
      <c r="AF501" s="11"/>
      <c r="AG501" s="11"/>
      <c r="AH501" s="11"/>
      <c r="AI501" s="11"/>
      <c r="AJ501" s="11"/>
      <c r="AM501" s="7"/>
    </row>
    <row r="502" spans="1:40">
      <c r="A502" s="54"/>
      <c r="B502" s="23" t="s">
        <v>22</v>
      </c>
      <c r="C502" s="132">
        <v>38539</v>
      </c>
      <c r="D502" s="55" t="s">
        <v>322</v>
      </c>
      <c r="E502" s="17" t="s">
        <v>17</v>
      </c>
      <c r="F502" s="50" t="s">
        <v>54</v>
      </c>
      <c r="G502" s="108"/>
      <c r="H502" s="57">
        <v>22642.82</v>
      </c>
      <c r="I502" s="188" t="s">
        <v>54</v>
      </c>
      <c r="J502" s="188" t="s">
        <v>54</v>
      </c>
      <c r="K502" s="574" t="s">
        <v>54</v>
      </c>
      <c r="L502" s="574" t="s">
        <v>54</v>
      </c>
      <c r="M502" s="10" t="s">
        <v>22</v>
      </c>
      <c r="N502" s="17" t="s">
        <v>14</v>
      </c>
      <c r="O502" s="52"/>
      <c r="P502" s="89"/>
      <c r="Q502" s="11">
        <v>40</v>
      </c>
      <c r="R502" s="30"/>
      <c r="S502" s="30"/>
      <c r="T502" s="582"/>
      <c r="U502" s="582"/>
      <c r="V502" s="574" t="s">
        <v>54</v>
      </c>
      <c r="W502" s="39">
        <f t="shared" si="110"/>
        <v>294.35666000000003</v>
      </c>
      <c r="X502" s="11"/>
      <c r="Y502" s="11"/>
      <c r="Z502" s="11"/>
      <c r="AA502" s="11"/>
      <c r="AB502" s="11"/>
      <c r="AC502" s="11"/>
      <c r="AD502" s="11"/>
      <c r="AE502" s="11"/>
      <c r="AF502" s="11"/>
      <c r="AG502" s="11"/>
      <c r="AH502" s="11"/>
      <c r="AI502" s="11"/>
      <c r="AJ502" s="12"/>
      <c r="AL502" s="35"/>
    </row>
    <row r="503" spans="1:40">
      <c r="A503" s="54"/>
      <c r="B503" s="23" t="s">
        <v>22</v>
      </c>
      <c r="C503" s="132">
        <v>38609</v>
      </c>
      <c r="D503" s="55" t="s">
        <v>323</v>
      </c>
      <c r="E503" s="17" t="s">
        <v>17</v>
      </c>
      <c r="F503" s="50" t="s">
        <v>54</v>
      </c>
      <c r="G503" s="576">
        <v>4324500</v>
      </c>
      <c r="H503" s="57">
        <f t="shared" si="109"/>
        <v>12691.12252384446</v>
      </c>
      <c r="I503" s="188" t="s">
        <v>54</v>
      </c>
      <c r="J503" s="188" t="s">
        <v>54</v>
      </c>
      <c r="K503" s="574" t="s">
        <v>54</v>
      </c>
      <c r="L503" s="574" t="s">
        <v>54</v>
      </c>
      <c r="M503" s="10" t="s">
        <v>22</v>
      </c>
      <c r="N503" s="17" t="s">
        <v>321</v>
      </c>
      <c r="O503" s="52"/>
      <c r="P503" s="89"/>
      <c r="Q503" s="11">
        <v>24</v>
      </c>
      <c r="R503" s="30"/>
      <c r="S503" s="30"/>
      <c r="T503" s="582"/>
      <c r="U503" s="582"/>
      <c r="V503" s="574" t="s">
        <v>54</v>
      </c>
      <c r="W503" s="39">
        <f t="shared" si="110"/>
        <v>164.98459280997801</v>
      </c>
      <c r="X503" s="11"/>
      <c r="Y503" s="11"/>
      <c r="Z503" s="11"/>
      <c r="AA503" s="11"/>
      <c r="AB503" s="11"/>
      <c r="AC503" s="11"/>
      <c r="AD503" s="11"/>
      <c r="AE503" s="11"/>
      <c r="AF503" s="11"/>
      <c r="AG503" s="11"/>
      <c r="AH503" s="11"/>
      <c r="AI503" s="11"/>
      <c r="AJ503" s="12"/>
    </row>
    <row r="504" spans="1:40">
      <c r="A504" s="54"/>
      <c r="B504" s="23" t="s">
        <v>22</v>
      </c>
      <c r="C504" s="132">
        <v>38818</v>
      </c>
      <c r="D504" s="55" t="s">
        <v>324</v>
      </c>
      <c r="E504" s="17" t="s">
        <v>17</v>
      </c>
      <c r="F504" s="50" t="s">
        <v>54</v>
      </c>
      <c r="G504" s="579">
        <v>7715541</v>
      </c>
      <c r="H504" s="57">
        <f t="shared" si="109"/>
        <v>22642.820249449742</v>
      </c>
      <c r="I504" s="188" t="s">
        <v>54</v>
      </c>
      <c r="J504" s="188" t="s">
        <v>54</v>
      </c>
      <c r="K504" s="574" t="s">
        <v>54</v>
      </c>
      <c r="L504" s="574" t="s">
        <v>54</v>
      </c>
      <c r="M504" s="10" t="s">
        <v>22</v>
      </c>
      <c r="N504" s="17" t="s">
        <v>14</v>
      </c>
      <c r="O504" s="52"/>
      <c r="P504" s="89"/>
      <c r="Q504" s="11">
        <v>40</v>
      </c>
      <c r="R504" s="30"/>
      <c r="S504" s="30"/>
      <c r="T504" s="582"/>
      <c r="U504" s="582"/>
      <c r="V504" s="574" t="s">
        <v>54</v>
      </c>
      <c r="W504" s="39">
        <f t="shared" si="110"/>
        <v>294.35666324284665</v>
      </c>
      <c r="X504" s="11"/>
      <c r="Y504" s="11"/>
      <c r="Z504" s="11"/>
      <c r="AA504" s="11"/>
      <c r="AB504" s="11"/>
      <c r="AC504" s="11"/>
      <c r="AD504" s="11"/>
      <c r="AE504" s="11"/>
      <c r="AF504" s="11"/>
      <c r="AG504" s="11"/>
      <c r="AH504" s="11"/>
      <c r="AI504" s="11"/>
      <c r="AJ504" s="12"/>
    </row>
    <row r="505" spans="1:40">
      <c r="A505" s="54"/>
      <c r="B505" s="23" t="s">
        <v>22</v>
      </c>
      <c r="C505" s="24">
        <v>38986</v>
      </c>
      <c r="D505" s="55" t="s">
        <v>325</v>
      </c>
      <c r="E505" s="17" t="s">
        <v>17</v>
      </c>
      <c r="F505" s="50" t="s">
        <v>54</v>
      </c>
      <c r="G505" s="576">
        <v>3172333</v>
      </c>
      <c r="H505" s="57">
        <f t="shared" si="109"/>
        <v>9309.8547322083632</v>
      </c>
      <c r="I505" s="188" t="s">
        <v>54</v>
      </c>
      <c r="J505" s="188" t="s">
        <v>54</v>
      </c>
      <c r="K505" s="574" t="s">
        <v>54</v>
      </c>
      <c r="L505" s="574" t="s">
        <v>54</v>
      </c>
      <c r="M505" s="10" t="s">
        <v>22</v>
      </c>
      <c r="N505" s="17" t="s">
        <v>19</v>
      </c>
      <c r="O505" s="52"/>
      <c r="P505" s="89"/>
      <c r="Q505" s="11">
        <v>24</v>
      </c>
      <c r="R505" s="30"/>
      <c r="S505" s="30"/>
      <c r="T505" s="582"/>
      <c r="U505" s="582"/>
      <c r="V505" s="574" t="s">
        <v>54</v>
      </c>
      <c r="W505" s="39">
        <f t="shared" si="110"/>
        <v>121.02811151870873</v>
      </c>
      <c r="X505" s="11"/>
      <c r="Y505" s="11"/>
      <c r="Z505" s="11"/>
      <c r="AA505" s="11"/>
      <c r="AB505" s="11"/>
      <c r="AC505" s="11"/>
      <c r="AD505" s="11"/>
      <c r="AE505" s="11"/>
      <c r="AF505" s="11"/>
      <c r="AG505" s="11"/>
      <c r="AH505" s="11"/>
      <c r="AI505" s="11"/>
      <c r="AJ505" s="12"/>
    </row>
    <row r="506" spans="1:40" s="32" customFormat="1">
      <c r="A506" s="54"/>
      <c r="B506" s="23" t="s">
        <v>22</v>
      </c>
      <c r="C506" s="24">
        <v>40226</v>
      </c>
      <c r="D506" s="55" t="s">
        <v>326</v>
      </c>
      <c r="E506" s="17" t="s">
        <v>17</v>
      </c>
      <c r="F506" s="50" t="s">
        <v>54</v>
      </c>
      <c r="G506" s="577"/>
      <c r="H506" s="38">
        <v>18075</v>
      </c>
      <c r="I506" s="577"/>
      <c r="J506" s="188" t="s">
        <v>54</v>
      </c>
      <c r="K506" s="577"/>
      <c r="L506" s="574" t="s">
        <v>54</v>
      </c>
      <c r="M506" s="10" t="s">
        <v>22</v>
      </c>
      <c r="N506" s="17" t="s">
        <v>21</v>
      </c>
      <c r="O506" s="52"/>
      <c r="P506" s="89"/>
      <c r="Q506" s="54" t="s">
        <v>317</v>
      </c>
      <c r="R506" s="30"/>
      <c r="S506" s="30"/>
      <c r="T506" s="582"/>
      <c r="U506" s="582"/>
      <c r="V506" s="574" t="s">
        <v>54</v>
      </c>
      <c r="W506" s="39">
        <f t="shared" si="110"/>
        <v>234.97500000000002</v>
      </c>
      <c r="X506" s="39"/>
      <c r="Y506" s="11"/>
      <c r="Z506" s="11"/>
      <c r="AA506" s="11"/>
      <c r="AB506" s="11"/>
      <c r="AC506" s="11"/>
      <c r="AD506" s="11"/>
      <c r="AE506" s="11"/>
      <c r="AF506" s="11"/>
      <c r="AG506" s="11"/>
      <c r="AH506" s="11"/>
      <c r="AI506" s="11"/>
      <c r="AJ506" s="11"/>
      <c r="AK506" s="7"/>
      <c r="AM506" s="7"/>
    </row>
    <row r="507" spans="1:40" s="32" customFormat="1">
      <c r="A507" s="54"/>
      <c r="B507" s="23" t="s">
        <v>22</v>
      </c>
      <c r="C507" s="24">
        <v>40337</v>
      </c>
      <c r="D507" s="17" t="s">
        <v>330</v>
      </c>
      <c r="E507" s="17" t="s">
        <v>329</v>
      </c>
      <c r="F507" s="50" t="s">
        <v>54</v>
      </c>
      <c r="G507" s="577"/>
      <c r="H507" s="38">
        <v>6805.17</v>
      </c>
      <c r="I507" s="577"/>
      <c r="J507" s="188" t="s">
        <v>54</v>
      </c>
      <c r="K507" s="577"/>
      <c r="L507" s="574" t="s">
        <v>54</v>
      </c>
      <c r="M507" s="10" t="s">
        <v>22</v>
      </c>
      <c r="N507" s="17" t="s">
        <v>21</v>
      </c>
      <c r="O507" s="49"/>
      <c r="P507" s="89"/>
      <c r="Q507" s="39">
        <v>20.5</v>
      </c>
      <c r="R507" s="30"/>
      <c r="S507" s="30"/>
      <c r="T507" s="582"/>
      <c r="U507" s="582"/>
      <c r="V507" s="574" t="s">
        <v>54</v>
      </c>
      <c r="W507" s="39">
        <f t="shared" si="110"/>
        <v>88.467210000000009</v>
      </c>
      <c r="X507" s="39"/>
      <c r="Y507" s="11"/>
      <c r="Z507" s="11"/>
      <c r="AA507" s="11"/>
      <c r="AB507" s="11"/>
      <c r="AC507" s="11"/>
      <c r="AD507" s="11"/>
      <c r="AE507" s="11"/>
      <c r="AF507" s="11"/>
      <c r="AG507" s="11"/>
      <c r="AH507" s="11"/>
      <c r="AI507" s="11"/>
      <c r="AJ507" s="11"/>
    </row>
    <row r="508" spans="1:40" s="32" customFormat="1">
      <c r="A508" s="54"/>
      <c r="B508" s="23" t="s">
        <v>22</v>
      </c>
      <c r="C508" s="24">
        <v>40344</v>
      </c>
      <c r="D508" s="58" t="s">
        <v>328</v>
      </c>
      <c r="E508" s="17" t="s">
        <v>327</v>
      </c>
      <c r="F508" s="50" t="s">
        <v>54</v>
      </c>
      <c r="G508" s="577"/>
      <c r="H508" s="38">
        <v>12327.75</v>
      </c>
      <c r="I508" s="577"/>
      <c r="J508" s="188" t="s">
        <v>54</v>
      </c>
      <c r="K508" s="577"/>
      <c r="L508" s="574" t="s">
        <v>54</v>
      </c>
      <c r="M508" s="10" t="s">
        <v>22</v>
      </c>
      <c r="N508" s="17" t="s">
        <v>14</v>
      </c>
      <c r="O508" s="52"/>
      <c r="P508" s="89"/>
      <c r="Q508" s="54" t="s">
        <v>317</v>
      </c>
      <c r="R508" s="37"/>
      <c r="S508" s="30"/>
      <c r="T508" s="582"/>
      <c r="U508" s="582"/>
      <c r="V508" s="574" t="s">
        <v>54</v>
      </c>
      <c r="W508" s="39">
        <f t="shared" si="110"/>
        <v>160.26075</v>
      </c>
      <c r="X508" s="39"/>
      <c r="Y508" s="11"/>
      <c r="Z508" s="11"/>
      <c r="AA508" s="11"/>
      <c r="AB508" s="11"/>
      <c r="AC508" s="11"/>
      <c r="AD508" s="11"/>
      <c r="AE508" s="11"/>
      <c r="AF508" s="11"/>
      <c r="AG508" s="11"/>
      <c r="AH508" s="11"/>
      <c r="AI508" s="11"/>
      <c r="AJ508" s="11"/>
      <c r="AK508" s="7"/>
      <c r="AM508" s="7"/>
    </row>
    <row r="509" spans="1:40" s="32" customFormat="1">
      <c r="A509" s="54"/>
      <c r="B509" s="23" t="s">
        <v>22</v>
      </c>
      <c r="C509" s="24">
        <v>40351</v>
      </c>
      <c r="D509" s="58" t="s">
        <v>331</v>
      </c>
      <c r="E509" s="17" t="s">
        <v>327</v>
      </c>
      <c r="F509" s="50" t="s">
        <v>54</v>
      </c>
      <c r="G509" s="577"/>
      <c r="H509" s="38">
        <v>1454.42</v>
      </c>
      <c r="I509" s="577"/>
      <c r="J509" s="188" t="s">
        <v>54</v>
      </c>
      <c r="K509" s="577"/>
      <c r="L509" s="574" t="s">
        <v>54</v>
      </c>
      <c r="M509" s="10" t="s">
        <v>22</v>
      </c>
      <c r="N509" s="17" t="s">
        <v>21</v>
      </c>
      <c r="O509" s="52"/>
      <c r="P509" s="89"/>
      <c r="Q509" s="54" t="s">
        <v>317</v>
      </c>
      <c r="R509" s="37"/>
      <c r="S509" s="30"/>
      <c r="T509" s="582"/>
      <c r="U509" s="582"/>
      <c r="V509" s="574" t="s">
        <v>54</v>
      </c>
      <c r="W509" s="39">
        <f t="shared" si="110"/>
        <v>18.907460000000004</v>
      </c>
      <c r="X509" s="39"/>
      <c r="Y509" s="11"/>
      <c r="Z509" s="11"/>
      <c r="AA509" s="11"/>
      <c r="AB509" s="11"/>
      <c r="AC509" s="11"/>
      <c r="AD509" s="11"/>
      <c r="AE509" s="11"/>
      <c r="AF509" s="11"/>
      <c r="AG509" s="11"/>
      <c r="AH509" s="11"/>
      <c r="AI509" s="11"/>
      <c r="AJ509" s="11"/>
      <c r="AK509" s="7"/>
      <c r="AM509" s="7"/>
    </row>
    <row r="510" spans="1:40" s="32" customFormat="1">
      <c r="A510" s="54"/>
      <c r="B510" s="23" t="s">
        <v>22</v>
      </c>
      <c r="C510" s="24">
        <v>40359</v>
      </c>
      <c r="D510" s="55" t="s">
        <v>332</v>
      </c>
      <c r="E510" s="17" t="s">
        <v>17</v>
      </c>
      <c r="F510" s="50" t="s">
        <v>54</v>
      </c>
      <c r="G510" s="577"/>
      <c r="H510" s="38">
        <v>23498.78</v>
      </c>
      <c r="I510" s="577"/>
      <c r="J510" s="188" t="s">
        <v>54</v>
      </c>
      <c r="K510" s="577"/>
      <c r="L510" s="574" t="s">
        <v>54</v>
      </c>
      <c r="M510" s="10" t="s">
        <v>22</v>
      </c>
      <c r="N510" s="17" t="s">
        <v>188</v>
      </c>
      <c r="O510" s="52"/>
      <c r="P510" s="89"/>
      <c r="Q510" s="54" t="s">
        <v>317</v>
      </c>
      <c r="R510" s="37"/>
      <c r="S510" s="30"/>
      <c r="T510" s="582"/>
      <c r="U510" s="582"/>
      <c r="V510" s="574" t="s">
        <v>54</v>
      </c>
      <c r="W510" s="39">
        <f t="shared" si="110"/>
        <v>305.48414000000002</v>
      </c>
      <c r="X510" s="39"/>
      <c r="Y510" s="11"/>
      <c r="Z510" s="11"/>
      <c r="AA510" s="11"/>
      <c r="AB510" s="11"/>
      <c r="AC510" s="11"/>
      <c r="AD510" s="11"/>
      <c r="AE510" s="11"/>
      <c r="AF510" s="11"/>
      <c r="AG510" s="11"/>
      <c r="AH510" s="11"/>
      <c r="AI510" s="11"/>
      <c r="AJ510" s="11"/>
      <c r="AK510" s="7"/>
      <c r="AM510" s="7"/>
    </row>
    <row r="511" spans="1:40" s="72" customFormat="1">
      <c r="A511" s="65"/>
      <c r="B511" s="65"/>
      <c r="C511" s="66"/>
      <c r="D511" s="67"/>
      <c r="E511" s="67"/>
      <c r="F511" s="67"/>
      <c r="G511" s="68"/>
      <c r="H511" s="68"/>
      <c r="I511" s="68"/>
      <c r="J511" s="68"/>
      <c r="K511" s="68"/>
      <c r="L511" s="68"/>
      <c r="M511" s="69"/>
      <c r="N511" s="69"/>
      <c r="O511" s="67"/>
      <c r="P511" s="70"/>
      <c r="Q511" s="71"/>
      <c r="R511" s="70"/>
      <c r="S511" s="70"/>
      <c r="T511" s="70"/>
      <c r="U511" s="70"/>
      <c r="V511" s="70"/>
      <c r="W511" s="70"/>
      <c r="X511" s="70"/>
      <c r="Y511" s="71"/>
      <c r="Z511" s="71"/>
      <c r="AA511" s="71"/>
      <c r="AB511" s="71"/>
      <c r="AC511" s="71"/>
      <c r="AD511" s="71"/>
      <c r="AE511" s="71"/>
      <c r="AF511" s="71"/>
      <c r="AG511" s="71"/>
      <c r="AH511" s="71"/>
      <c r="AI511" s="71"/>
      <c r="AJ511" s="71"/>
      <c r="AK511" s="71"/>
    </row>
    <row r="512" spans="1:40" s="72" customFormat="1">
      <c r="A512" s="65"/>
      <c r="B512" s="65"/>
      <c r="C512" s="66"/>
      <c r="D512" s="67"/>
      <c r="E512" s="571" t="s">
        <v>333</v>
      </c>
      <c r="F512" s="573" t="s">
        <v>315</v>
      </c>
      <c r="G512" s="68"/>
      <c r="H512" s="68"/>
      <c r="I512" s="68"/>
      <c r="J512" s="68"/>
      <c r="K512" s="68"/>
      <c r="L512" s="68"/>
      <c r="M512" s="69"/>
      <c r="N512" s="69"/>
      <c r="O512" s="67"/>
      <c r="P512" s="70"/>
      <c r="Q512" s="71"/>
      <c r="R512" s="70"/>
      <c r="S512" s="70"/>
      <c r="T512" s="70"/>
      <c r="U512" s="70"/>
      <c r="V512" s="70"/>
      <c r="W512" s="70"/>
      <c r="X512" s="70"/>
      <c r="Y512" s="71"/>
      <c r="Z512" s="71"/>
      <c r="AA512" s="71"/>
      <c r="AB512" s="71"/>
      <c r="AC512" s="71"/>
      <c r="AD512" s="71"/>
      <c r="AE512" s="71"/>
      <c r="AF512" s="71"/>
      <c r="AG512" s="71"/>
      <c r="AH512" s="71"/>
      <c r="AI512" s="71"/>
      <c r="AJ512" s="71"/>
      <c r="AK512" s="71"/>
    </row>
    <row r="513" spans="1:41" s="72" customFormat="1">
      <c r="A513" s="65"/>
      <c r="B513" s="65"/>
      <c r="C513" s="66"/>
      <c r="D513" s="67"/>
      <c r="E513" s="572" t="s">
        <v>308</v>
      </c>
      <c r="F513" s="570" t="s">
        <v>312</v>
      </c>
      <c r="G513" s="68"/>
      <c r="H513" s="68"/>
      <c r="I513" s="68"/>
      <c r="J513" s="68"/>
      <c r="K513" s="68"/>
      <c r="L513" s="68"/>
      <c r="M513" s="69"/>
      <c r="N513" s="69"/>
      <c r="O513" s="67"/>
      <c r="P513" s="70"/>
      <c r="Q513" s="71"/>
      <c r="R513" s="70"/>
      <c r="S513" s="70"/>
      <c r="T513" s="70"/>
      <c r="U513" s="70"/>
      <c r="V513" s="70"/>
      <c r="W513" s="70"/>
      <c r="X513" s="70"/>
      <c r="Y513" s="71"/>
      <c r="Z513" s="71"/>
      <c r="AA513" s="71"/>
      <c r="AB513" s="71"/>
      <c r="AC513" s="71"/>
      <c r="AD513" s="71"/>
      <c r="AE513" s="71"/>
      <c r="AF513" s="71"/>
      <c r="AG513" s="71"/>
      <c r="AH513" s="71"/>
      <c r="AI513" s="71"/>
      <c r="AJ513" s="71"/>
      <c r="AK513" s="71"/>
    </row>
    <row r="514" spans="1:41" s="72" customFormat="1">
      <c r="A514" s="65"/>
      <c r="B514" s="65"/>
      <c r="C514" s="66"/>
      <c r="D514" s="67"/>
      <c r="E514" s="572" t="s">
        <v>309</v>
      </c>
      <c r="F514" s="67"/>
      <c r="G514" s="68"/>
      <c r="H514" s="68"/>
      <c r="I514" s="68"/>
      <c r="J514" s="68"/>
      <c r="K514" s="68"/>
      <c r="L514" s="68"/>
      <c r="M514" s="69"/>
      <c r="N514" s="69"/>
      <c r="O514" s="67"/>
      <c r="P514" s="70"/>
      <c r="Q514" s="71"/>
      <c r="R514" s="70"/>
      <c r="S514" s="70"/>
      <c r="T514" s="70"/>
      <c r="U514" s="70"/>
      <c r="V514" s="70"/>
      <c r="W514" s="70"/>
      <c r="X514" s="70"/>
      <c r="Y514" s="71"/>
      <c r="Z514" s="71"/>
      <c r="AA514" s="71"/>
      <c r="AB514" s="71"/>
      <c r="AC514" s="71"/>
      <c r="AD514" s="71"/>
      <c r="AE514" s="71"/>
      <c r="AF514" s="71"/>
      <c r="AG514" s="71"/>
      <c r="AH514" s="71"/>
      <c r="AI514" s="71"/>
      <c r="AJ514" s="71"/>
      <c r="AK514" s="71"/>
    </row>
    <row r="515" spans="1:41" s="72" customFormat="1">
      <c r="A515" s="65"/>
      <c r="B515" s="65"/>
      <c r="C515" s="66"/>
      <c r="D515" s="67"/>
      <c r="E515" s="572" t="s">
        <v>310</v>
      </c>
      <c r="F515" s="67"/>
      <c r="G515" s="68"/>
      <c r="H515" s="68"/>
      <c r="I515" s="68"/>
      <c r="J515" s="68"/>
      <c r="K515" s="68"/>
      <c r="L515" s="68"/>
      <c r="M515" s="69"/>
      <c r="N515" s="69"/>
      <c r="O515" s="67"/>
      <c r="P515" s="70"/>
      <c r="Q515" s="71"/>
      <c r="R515" s="70"/>
      <c r="S515" s="70"/>
      <c r="T515" s="70"/>
      <c r="U515" s="70"/>
      <c r="V515" s="70"/>
      <c r="W515" s="70"/>
      <c r="X515" s="70"/>
      <c r="Y515" s="71"/>
      <c r="Z515" s="71"/>
      <c r="AA515" s="71"/>
      <c r="AB515" s="71"/>
      <c r="AC515" s="71"/>
      <c r="AD515" s="71"/>
      <c r="AE515" s="71"/>
      <c r="AF515" s="71"/>
      <c r="AG515" s="71"/>
      <c r="AH515" s="71"/>
      <c r="AI515" s="71"/>
      <c r="AJ515" s="71"/>
      <c r="AK515" s="71"/>
    </row>
    <row r="516" spans="1:41" s="72" customFormat="1">
      <c r="A516" s="65"/>
      <c r="B516" s="65"/>
      <c r="C516" s="66"/>
      <c r="D516" s="67"/>
      <c r="E516" s="572" t="s">
        <v>311</v>
      </c>
      <c r="F516" s="67"/>
      <c r="G516" s="68"/>
      <c r="H516" s="68"/>
      <c r="I516" s="68"/>
      <c r="J516" s="68"/>
      <c r="K516" s="68"/>
      <c r="L516" s="68"/>
      <c r="M516" s="69"/>
      <c r="N516" s="69"/>
      <c r="O516" s="67"/>
      <c r="P516" s="70"/>
      <c r="Q516" s="71"/>
      <c r="R516" s="70"/>
      <c r="S516" s="70"/>
      <c r="T516" s="70"/>
      <c r="U516" s="70"/>
      <c r="V516" s="70"/>
      <c r="W516" s="70"/>
      <c r="X516" s="70"/>
      <c r="Y516" s="71"/>
      <c r="Z516" s="71"/>
      <c r="AA516" s="71"/>
      <c r="AB516" s="71"/>
      <c r="AC516" s="71"/>
      <c r="AD516" s="71"/>
      <c r="AE516" s="71"/>
      <c r="AF516" s="71"/>
      <c r="AG516" s="71"/>
      <c r="AH516" s="71"/>
      <c r="AI516" s="71"/>
      <c r="AJ516" s="71"/>
      <c r="AK516" s="71"/>
    </row>
    <row r="517" spans="1:41" s="72" customFormat="1">
      <c r="A517" s="65"/>
      <c r="B517" s="65"/>
      <c r="C517" s="66"/>
      <c r="D517" s="67"/>
      <c r="E517" s="67"/>
      <c r="F517" s="573" t="s">
        <v>316</v>
      </c>
      <c r="G517" s="68"/>
      <c r="H517" s="68"/>
      <c r="I517" s="68"/>
      <c r="J517" s="68"/>
      <c r="K517" s="68"/>
      <c r="L517" s="68"/>
      <c r="M517" s="69"/>
      <c r="N517" s="69"/>
      <c r="O517" s="67"/>
      <c r="P517" s="70"/>
      <c r="Q517" s="71"/>
      <c r="R517" s="70"/>
      <c r="S517" s="70"/>
      <c r="T517" s="70"/>
      <c r="U517" s="70"/>
      <c r="V517" s="70"/>
      <c r="W517" s="70"/>
      <c r="X517" s="70"/>
      <c r="Y517" s="71"/>
      <c r="Z517" s="71"/>
      <c r="AA517" s="71"/>
      <c r="AB517" s="71"/>
      <c r="AC517" s="71"/>
      <c r="AD517" s="71"/>
      <c r="AE517" s="71"/>
      <c r="AF517" s="71"/>
      <c r="AG517" s="71"/>
      <c r="AH517" s="71"/>
      <c r="AI517" s="71"/>
      <c r="AJ517" s="71"/>
      <c r="AK517" s="71"/>
    </row>
    <row r="518" spans="1:41" s="72" customFormat="1">
      <c r="A518" s="65"/>
      <c r="B518" s="65"/>
      <c r="C518" s="66"/>
      <c r="D518" s="67"/>
      <c r="E518" s="67"/>
      <c r="F518" s="570" t="s">
        <v>313</v>
      </c>
      <c r="G518" s="68"/>
      <c r="H518" s="68"/>
      <c r="I518" s="68"/>
      <c r="J518" s="68"/>
      <c r="K518" s="68"/>
      <c r="L518" s="68"/>
      <c r="M518" s="69"/>
      <c r="N518" s="69"/>
      <c r="O518" s="67"/>
      <c r="P518" s="70"/>
      <c r="Q518" s="71"/>
      <c r="R518" s="70"/>
      <c r="S518" s="70"/>
      <c r="T518" s="70"/>
      <c r="U518" s="70"/>
      <c r="V518" s="70"/>
      <c r="W518" s="70"/>
      <c r="X518" s="70"/>
      <c r="Y518" s="71"/>
      <c r="Z518" s="71"/>
      <c r="AA518" s="71"/>
      <c r="AB518" s="71"/>
      <c r="AC518" s="71"/>
      <c r="AD518" s="71"/>
      <c r="AE518" s="71"/>
      <c r="AF518" s="71"/>
      <c r="AG518" s="71"/>
      <c r="AH518" s="71"/>
      <c r="AI518" s="71"/>
      <c r="AJ518" s="71"/>
      <c r="AK518" s="71"/>
    </row>
    <row r="519" spans="1:41" s="72" customFormat="1">
      <c r="A519" s="65"/>
      <c r="B519" s="65"/>
      <c r="C519" s="66"/>
      <c r="D519" s="67"/>
      <c r="E519" s="67"/>
      <c r="F519" s="570" t="s">
        <v>314</v>
      </c>
      <c r="G519" s="68"/>
      <c r="H519" s="68"/>
      <c r="I519" s="68"/>
      <c r="J519" s="68"/>
      <c r="K519" s="68"/>
      <c r="L519" s="68"/>
      <c r="M519" s="69"/>
      <c r="N519" s="69"/>
      <c r="O519" s="67"/>
      <c r="P519" s="70"/>
      <c r="Q519" s="71"/>
      <c r="R519" s="70"/>
      <c r="S519" s="70"/>
      <c r="T519" s="70"/>
      <c r="U519" s="70"/>
      <c r="V519" s="70"/>
      <c r="W519" s="70"/>
      <c r="X519" s="70"/>
      <c r="Y519" s="71"/>
      <c r="Z519" s="71"/>
      <c r="AA519" s="71"/>
      <c r="AB519" s="71"/>
      <c r="AC519" s="71"/>
      <c r="AD519" s="71"/>
      <c r="AE519" s="71"/>
      <c r="AF519" s="71"/>
      <c r="AG519" s="71"/>
      <c r="AH519" s="71"/>
      <c r="AI519" s="71"/>
      <c r="AJ519" s="71"/>
      <c r="AK519" s="71"/>
    </row>
    <row r="520" spans="1:41" s="72" customFormat="1">
      <c r="A520" s="65"/>
      <c r="B520" s="65"/>
      <c r="C520" s="66"/>
      <c r="D520" s="67"/>
      <c r="E520" s="67"/>
      <c r="F520" s="67"/>
      <c r="G520" s="68"/>
      <c r="H520" s="68"/>
      <c r="I520" s="68"/>
      <c r="J520" s="68"/>
      <c r="K520" s="68"/>
      <c r="L520" s="68"/>
      <c r="M520" s="69"/>
      <c r="N520" s="69"/>
      <c r="O520" s="67"/>
      <c r="P520" s="70"/>
      <c r="Q520" s="71"/>
      <c r="R520" s="70"/>
      <c r="S520" s="70"/>
      <c r="T520" s="70"/>
      <c r="U520" s="70"/>
      <c r="V520" s="70"/>
      <c r="W520" s="70"/>
      <c r="X520" s="70"/>
      <c r="Y520" s="71"/>
      <c r="Z520" s="71"/>
      <c r="AA520" s="71"/>
      <c r="AB520" s="71"/>
      <c r="AC520" s="71"/>
      <c r="AD520" s="71"/>
      <c r="AE520" s="71"/>
      <c r="AF520" s="71"/>
      <c r="AG520" s="71"/>
      <c r="AH520" s="71"/>
      <c r="AI520" s="71"/>
      <c r="AJ520" s="71"/>
      <c r="AK520" s="71"/>
    </row>
    <row r="521" spans="1:41" s="72" customFormat="1">
      <c r="A521" s="65"/>
      <c r="B521" s="65"/>
      <c r="C521" s="66"/>
      <c r="D521" s="67"/>
      <c r="E521" s="67"/>
      <c r="F521" s="67"/>
      <c r="G521" s="68"/>
      <c r="H521" s="68"/>
      <c r="I521" s="68"/>
      <c r="J521" s="68"/>
      <c r="K521" s="68"/>
      <c r="L521" s="68"/>
      <c r="M521" s="69"/>
      <c r="N521" s="69"/>
      <c r="O521" s="67"/>
      <c r="P521" s="70"/>
      <c r="Q521" s="71"/>
      <c r="R521" s="70"/>
      <c r="S521" s="70"/>
      <c r="T521" s="70"/>
      <c r="U521" s="70"/>
      <c r="V521" s="70"/>
      <c r="W521" s="70"/>
      <c r="X521" s="70"/>
      <c r="Y521" s="71"/>
      <c r="Z521" s="71"/>
      <c r="AA521" s="71"/>
      <c r="AB521" s="71"/>
      <c r="AC521" s="71"/>
      <c r="AD521" s="71"/>
      <c r="AE521" s="71"/>
      <c r="AF521" s="71"/>
      <c r="AG521" s="71"/>
      <c r="AH521" s="71"/>
      <c r="AI521" s="71"/>
      <c r="AJ521" s="71"/>
      <c r="AK521" s="71"/>
    </row>
    <row r="522" spans="1:41" s="72" customFormat="1">
      <c r="A522" s="65"/>
      <c r="B522" s="65"/>
      <c r="C522" s="66"/>
      <c r="D522" s="67"/>
      <c r="E522" s="67"/>
      <c r="F522" s="67"/>
      <c r="G522" s="68"/>
      <c r="H522" s="68"/>
      <c r="I522" s="68"/>
      <c r="J522" s="68"/>
      <c r="K522" s="68"/>
      <c r="L522" s="68"/>
      <c r="M522" s="69"/>
      <c r="N522" s="69"/>
      <c r="O522" s="67"/>
      <c r="P522" s="70"/>
      <c r="Q522" s="71"/>
      <c r="R522" s="70"/>
      <c r="S522" s="70"/>
      <c r="T522" s="70"/>
      <c r="U522" s="70"/>
      <c r="V522" s="70"/>
      <c r="W522" s="70"/>
      <c r="X522" s="70"/>
      <c r="Y522" s="71"/>
      <c r="Z522" s="71"/>
      <c r="AA522" s="71"/>
      <c r="AB522" s="71"/>
      <c r="AC522" s="71"/>
      <c r="AD522" s="71"/>
      <c r="AE522" s="71"/>
      <c r="AF522" s="71"/>
      <c r="AG522" s="71"/>
      <c r="AH522" s="71"/>
      <c r="AI522" s="71"/>
      <c r="AJ522" s="71"/>
      <c r="AK522" s="71"/>
    </row>
    <row r="523" spans="1:41" s="35" customFormat="1">
      <c r="A523" s="65"/>
      <c r="B523" s="65"/>
      <c r="C523" s="66"/>
      <c r="D523" s="67"/>
      <c r="E523" s="67"/>
      <c r="F523" s="67"/>
      <c r="G523" s="68"/>
      <c r="H523" s="68"/>
      <c r="I523" s="68"/>
      <c r="J523" s="68"/>
      <c r="K523" s="68"/>
      <c r="L523" s="68"/>
      <c r="M523" s="69"/>
      <c r="N523" s="69"/>
      <c r="O523" s="67"/>
      <c r="P523" s="71"/>
      <c r="Q523" s="71"/>
      <c r="R523" s="70"/>
      <c r="S523" s="70"/>
      <c r="T523" s="70"/>
      <c r="U523" s="70"/>
      <c r="V523" s="70"/>
      <c r="W523" s="70"/>
      <c r="X523" s="70"/>
      <c r="Y523" s="71"/>
      <c r="Z523" s="71"/>
      <c r="AA523" s="71"/>
      <c r="AB523" s="71"/>
      <c r="AC523" s="71"/>
      <c r="AD523" s="71"/>
      <c r="AE523" s="71"/>
      <c r="AF523" s="71"/>
      <c r="AG523" s="71"/>
      <c r="AH523" s="71"/>
      <c r="AI523" s="71"/>
      <c r="AJ523" s="71"/>
      <c r="AK523" s="71"/>
      <c r="AL523" s="72"/>
      <c r="AM523" s="72"/>
      <c r="AN523" s="72"/>
      <c r="AO523" s="72"/>
    </row>
    <row r="524" spans="1:41">
      <c r="A524" s="719" t="s">
        <v>10</v>
      </c>
      <c r="B524" s="719"/>
      <c r="C524" s="719"/>
      <c r="D524" s="719"/>
      <c r="E524" s="719"/>
      <c r="F524" s="719"/>
      <c r="G524" s="719"/>
      <c r="H524" s="719"/>
      <c r="I524" s="719"/>
      <c r="J524" s="719"/>
      <c r="K524" s="719"/>
      <c r="L524" s="719"/>
      <c r="M524" s="719"/>
      <c r="N524" s="719"/>
      <c r="O524" s="719"/>
      <c r="P524" s="13">
        <f>SUM(P2:P523)</f>
        <v>156101.94853739161</v>
      </c>
      <c r="Q524" s="13">
        <f>SUM(Q2:Q523)</f>
        <v>7677.5087820983108</v>
      </c>
      <c r="R524" s="13">
        <f>SUM(R2:R523)</f>
        <v>325636.78552829707</v>
      </c>
      <c r="S524" s="13">
        <f>SUM(S2:S523)</f>
        <v>1683416.0530625647</v>
      </c>
      <c r="T524" s="13"/>
      <c r="U524" s="13"/>
      <c r="V524" s="13">
        <f>SUM(V2:V523)</f>
        <v>3523.6635900000006</v>
      </c>
      <c r="W524" s="13">
        <f>SUM(W2:W523)</f>
        <v>342934.32826579077</v>
      </c>
      <c r="X524" s="13"/>
      <c r="Y524" s="13">
        <f>SUM(Y2:Y523)</f>
        <v>12127961.829391444</v>
      </c>
      <c r="Z524" s="13">
        <f>SUM(Z2:Z523)</f>
        <v>10646.839844475018</v>
      </c>
      <c r="AA524" s="13">
        <f>SUM(AA2:AA523)</f>
        <v>808821.6068773201</v>
      </c>
      <c r="AB524" s="13"/>
      <c r="AC524" s="13"/>
      <c r="AD524" s="13"/>
      <c r="AE524" s="13"/>
      <c r="AF524" s="13">
        <f>SUM(AF2:AF523)</f>
        <v>6852.279346000003</v>
      </c>
      <c r="AG524" s="13"/>
      <c r="AH524" s="13">
        <f>SUM(AH2:AH523)</f>
        <v>253259.63526458351</v>
      </c>
      <c r="AI524" s="138">
        <f>SUM(AI2:AI523)</f>
        <v>37239663.406443343</v>
      </c>
      <c r="AJ524" s="350">
        <f>SUM(AJ2:AJ523)-AL524</f>
        <v>16486495.668916419</v>
      </c>
      <c r="AK524" s="71"/>
      <c r="AL524" s="264">
        <f>AM3+AL35+AL44+AL53+AM62+AL92+AL108+AL135+AL181+AM190+AM205+AM226+AM247+AL281+AM293+AM323+AM338+AL428+AM443+AM463</f>
        <v>20807952.737526923</v>
      </c>
    </row>
    <row r="525" spans="1:41">
      <c r="AK525" s="71"/>
      <c r="AL525" s="7" t="s">
        <v>135</v>
      </c>
    </row>
    <row r="526" spans="1:41">
      <c r="A526" s="717" t="s">
        <v>25</v>
      </c>
      <c r="B526" s="717"/>
      <c r="C526" s="717"/>
      <c r="D526" s="717"/>
      <c r="E526" s="717"/>
      <c r="F526" s="717"/>
      <c r="G526" s="717"/>
      <c r="H526" s="717"/>
      <c r="I526" s="82"/>
      <c r="J526" s="82"/>
      <c r="K526" s="82"/>
      <c r="L526" s="82"/>
      <c r="M526" s="29"/>
      <c r="N526" s="29"/>
      <c r="O526" s="26"/>
      <c r="P526" s="29"/>
      <c r="Q526" s="26"/>
      <c r="AH526" s="29"/>
      <c r="AI526" s="29"/>
      <c r="AK526" s="71"/>
    </row>
    <row r="527" spans="1:41">
      <c r="A527" s="718" t="s">
        <v>26</v>
      </c>
      <c r="B527" s="718"/>
      <c r="C527" s="718"/>
      <c r="D527" s="718"/>
      <c r="E527" s="718"/>
      <c r="F527" s="718"/>
      <c r="G527" s="718"/>
      <c r="H527" s="718"/>
      <c r="I527" s="83"/>
      <c r="J527" s="83"/>
      <c r="K527" s="83"/>
      <c r="L527" s="83"/>
      <c r="M527" s="26"/>
      <c r="N527" s="26"/>
      <c r="O527" s="29"/>
      <c r="P527" s="26"/>
      <c r="Q527" s="29"/>
      <c r="AH527" s="29"/>
      <c r="AI527" s="29"/>
    </row>
    <row r="528" spans="1:41">
      <c r="AH528" s="29"/>
      <c r="AI528" s="29"/>
    </row>
    <row r="529" spans="1:37">
      <c r="M529" s="41"/>
      <c r="N529" s="41"/>
      <c r="O529" s="26"/>
      <c r="P529" s="41"/>
      <c r="Q529" s="26"/>
      <c r="AH529" s="29"/>
      <c r="AI529" s="29"/>
    </row>
    <row r="530" spans="1:37">
      <c r="AH530" s="29"/>
      <c r="AI530" s="29"/>
    </row>
    <row r="531" spans="1:37">
      <c r="A531" s="707" t="s">
        <v>38</v>
      </c>
      <c r="B531" s="707"/>
      <c r="C531" s="707"/>
      <c r="D531" s="707"/>
      <c r="E531" s="707"/>
      <c r="F531" s="707"/>
      <c r="G531" s="707"/>
      <c r="H531" s="707"/>
      <c r="I531" s="707"/>
      <c r="J531" s="707"/>
      <c r="K531" s="707"/>
      <c r="L531" s="707"/>
      <c r="M531" s="707"/>
      <c r="N531" s="707"/>
      <c r="O531" s="707"/>
      <c r="AH531" s="29"/>
      <c r="AI531" s="29"/>
    </row>
    <row r="532" spans="1:37">
      <c r="A532" s="707"/>
      <c r="B532" s="707"/>
      <c r="C532" s="707"/>
      <c r="D532" s="707"/>
      <c r="E532" s="707"/>
      <c r="F532" s="707"/>
      <c r="G532" s="707"/>
      <c r="H532" s="707"/>
      <c r="I532" s="707"/>
      <c r="J532" s="707"/>
      <c r="K532" s="707"/>
      <c r="L532" s="707"/>
      <c r="M532" s="707"/>
      <c r="N532" s="707"/>
      <c r="O532" s="707"/>
      <c r="AH532" s="29"/>
      <c r="AI532" s="29"/>
    </row>
    <row r="533" spans="1:37">
      <c r="A533" s="707"/>
      <c r="B533" s="707"/>
      <c r="C533" s="707"/>
      <c r="D533" s="707"/>
      <c r="E533" s="707"/>
      <c r="F533" s="707"/>
      <c r="G533" s="707"/>
      <c r="H533" s="707"/>
      <c r="I533" s="707"/>
      <c r="J533" s="707"/>
      <c r="K533" s="707"/>
      <c r="L533" s="707"/>
      <c r="M533" s="707"/>
      <c r="N533" s="707"/>
      <c r="O533" s="707"/>
      <c r="AH533" s="29"/>
      <c r="AI533" s="29"/>
    </row>
    <row r="534" spans="1:37">
      <c r="A534" s="707"/>
      <c r="B534" s="707"/>
      <c r="C534" s="707"/>
      <c r="D534" s="707"/>
      <c r="E534" s="707"/>
      <c r="F534" s="707"/>
      <c r="G534" s="707"/>
      <c r="H534" s="707"/>
      <c r="I534" s="707"/>
      <c r="J534" s="707"/>
      <c r="K534" s="707"/>
      <c r="L534" s="707"/>
      <c r="M534" s="707"/>
      <c r="N534" s="707"/>
      <c r="O534" s="707"/>
      <c r="AH534" s="29"/>
      <c r="AI534" s="29"/>
    </row>
    <row r="535" spans="1:37">
      <c r="A535" s="720" t="s">
        <v>39</v>
      </c>
      <c r="B535" s="720"/>
      <c r="C535" s="720"/>
      <c r="D535" s="720"/>
      <c r="E535" s="720"/>
      <c r="F535" s="720"/>
      <c r="G535" s="720"/>
      <c r="H535" s="720"/>
      <c r="I535" s="720"/>
      <c r="J535" s="720"/>
      <c r="K535" s="720"/>
      <c r="L535" s="720"/>
      <c r="M535" s="720"/>
      <c r="N535" s="720"/>
      <c r="O535" s="53"/>
      <c r="AH535" s="29"/>
      <c r="AI535" s="29"/>
    </row>
    <row r="536" spans="1:37">
      <c r="A536" s="716" t="s">
        <v>27</v>
      </c>
      <c r="B536" s="716"/>
      <c r="C536" s="716"/>
      <c r="D536" s="716"/>
      <c r="E536" s="716"/>
      <c r="F536" s="716"/>
      <c r="G536" s="716"/>
      <c r="H536" s="716"/>
      <c r="I536" s="716"/>
      <c r="J536" s="716"/>
      <c r="K536" s="716"/>
      <c r="L536" s="716"/>
      <c r="M536" s="716"/>
      <c r="N536" s="716"/>
      <c r="O536" s="716"/>
      <c r="AH536" s="29"/>
      <c r="AI536" s="29"/>
    </row>
    <row r="537" spans="1:37">
      <c r="A537" s="716"/>
      <c r="B537" s="716"/>
      <c r="C537" s="716"/>
      <c r="D537" s="716"/>
      <c r="E537" s="716"/>
      <c r="F537" s="716"/>
      <c r="G537" s="716"/>
      <c r="H537" s="716"/>
      <c r="I537" s="716"/>
      <c r="J537" s="716"/>
      <c r="K537" s="716"/>
      <c r="L537" s="716"/>
      <c r="M537" s="716"/>
      <c r="N537" s="716"/>
      <c r="O537" s="716"/>
      <c r="AH537" s="29"/>
      <c r="AI537" s="29"/>
    </row>
    <row r="538" spans="1:37">
      <c r="A538" s="716"/>
      <c r="B538" s="716"/>
      <c r="C538" s="716"/>
      <c r="D538" s="716"/>
      <c r="E538" s="716"/>
      <c r="F538" s="716"/>
      <c r="G538" s="716"/>
      <c r="H538" s="716"/>
      <c r="I538" s="716"/>
      <c r="J538" s="716"/>
      <c r="K538" s="716"/>
      <c r="L538" s="716"/>
      <c r="M538" s="716"/>
      <c r="N538" s="716"/>
      <c r="O538" s="716"/>
      <c r="AH538" s="29"/>
      <c r="AI538" s="29"/>
    </row>
    <row r="539" spans="1:37">
      <c r="A539" s="716"/>
      <c r="B539" s="716"/>
      <c r="C539" s="716"/>
      <c r="D539" s="716"/>
      <c r="E539" s="716"/>
      <c r="F539" s="716"/>
      <c r="G539" s="716"/>
      <c r="H539" s="716"/>
      <c r="I539" s="716"/>
      <c r="J539" s="716"/>
      <c r="K539" s="716"/>
      <c r="L539" s="716"/>
      <c r="M539" s="716"/>
      <c r="N539" s="716"/>
      <c r="O539" s="716"/>
      <c r="AH539" s="29"/>
      <c r="AI539" s="29"/>
      <c r="AJ539" s="59"/>
      <c r="AK539" s="59"/>
    </row>
    <row r="544" spans="1:37">
      <c r="C544" s="715" t="s">
        <v>35</v>
      </c>
      <c r="D544" s="715"/>
      <c r="E544" s="715"/>
      <c r="F544" s="715"/>
      <c r="G544" s="715"/>
      <c r="H544" s="715"/>
      <c r="I544" s="715"/>
      <c r="J544" s="715"/>
      <c r="K544" s="715"/>
      <c r="L544" s="715"/>
      <c r="M544" s="715"/>
    </row>
    <row r="545" spans="3:40">
      <c r="C545" s="715"/>
      <c r="D545" s="715"/>
      <c r="E545" s="715"/>
      <c r="F545" s="715"/>
      <c r="G545" s="715"/>
      <c r="H545" s="715"/>
      <c r="I545" s="715"/>
      <c r="J545" s="715"/>
      <c r="K545" s="715"/>
      <c r="L545" s="715"/>
      <c r="M545" s="715"/>
    </row>
    <row r="546" spans="3:40">
      <c r="C546" s="715"/>
      <c r="D546" s="715"/>
      <c r="E546" s="715"/>
      <c r="F546" s="715"/>
      <c r="G546" s="715"/>
      <c r="H546" s="715"/>
      <c r="I546" s="715"/>
      <c r="J546" s="715"/>
      <c r="K546" s="715"/>
      <c r="L546" s="715"/>
      <c r="M546" s="715"/>
    </row>
    <row r="547" spans="3:40">
      <c r="C547" s="715"/>
      <c r="D547" s="715"/>
      <c r="E547" s="715"/>
      <c r="F547" s="715"/>
      <c r="G547" s="715"/>
      <c r="H547" s="715"/>
      <c r="I547" s="715"/>
      <c r="J547" s="715"/>
      <c r="K547" s="715"/>
      <c r="L547" s="715"/>
      <c r="M547" s="715"/>
    </row>
    <row r="548" spans="3:40">
      <c r="C548" s="715"/>
      <c r="D548" s="715"/>
      <c r="E548" s="715"/>
      <c r="F548" s="715"/>
      <c r="G548" s="715"/>
      <c r="H548" s="715"/>
      <c r="I548" s="715"/>
      <c r="J548" s="715"/>
      <c r="K548" s="715"/>
      <c r="L548" s="715"/>
      <c r="M548" s="715"/>
    </row>
    <row r="551" spans="3:40">
      <c r="C551" s="715" t="s">
        <v>36</v>
      </c>
      <c r="D551" s="715"/>
      <c r="E551" s="715"/>
      <c r="F551" s="715"/>
      <c r="G551" s="715"/>
      <c r="H551" s="715"/>
      <c r="I551" s="715"/>
      <c r="J551" s="715"/>
      <c r="K551" s="715"/>
      <c r="L551" s="715"/>
      <c r="M551" s="715"/>
    </row>
    <row r="552" spans="3:40">
      <c r="C552" s="715"/>
      <c r="D552" s="715"/>
      <c r="E552" s="715"/>
      <c r="F552" s="715"/>
      <c r="G552" s="715"/>
      <c r="H552" s="715"/>
      <c r="I552" s="715"/>
      <c r="J552" s="715"/>
      <c r="K552" s="715"/>
      <c r="L552" s="715"/>
      <c r="M552" s="715"/>
    </row>
    <row r="553" spans="3:40">
      <c r="C553" s="715"/>
      <c r="D553" s="715"/>
      <c r="E553" s="715"/>
      <c r="F553" s="715"/>
      <c r="G553" s="715"/>
      <c r="H553" s="715"/>
      <c r="I553" s="715"/>
      <c r="J553" s="715"/>
      <c r="K553" s="715"/>
      <c r="L553" s="715"/>
      <c r="M553" s="715"/>
    </row>
    <row r="554" spans="3:40">
      <c r="C554" s="715"/>
      <c r="D554" s="715"/>
      <c r="E554" s="715"/>
      <c r="F554" s="715"/>
      <c r="G554" s="715"/>
      <c r="H554" s="715"/>
      <c r="I554" s="715"/>
      <c r="J554" s="715"/>
      <c r="K554" s="715"/>
      <c r="L554" s="715"/>
      <c r="M554" s="715"/>
    </row>
    <row r="555" spans="3:40">
      <c r="C555" s="715"/>
      <c r="D555" s="715"/>
      <c r="E555" s="715"/>
      <c r="F555" s="715"/>
      <c r="G555" s="715"/>
      <c r="H555" s="715"/>
      <c r="I555" s="715"/>
      <c r="J555" s="715"/>
      <c r="K555" s="715"/>
      <c r="L555" s="715"/>
      <c r="M555" s="715"/>
    </row>
    <row r="560" spans="3:40" ht="12.75" customHeight="1">
      <c r="P560" s="31"/>
      <c r="Q560" s="34"/>
      <c r="R560" s="34"/>
      <c r="S560" s="31"/>
      <c r="T560" s="31"/>
      <c r="U560" s="31"/>
      <c r="V560" s="31"/>
      <c r="W560" s="31"/>
      <c r="X560" s="31"/>
      <c r="Y560" s="31"/>
      <c r="Z560" s="31"/>
      <c r="AA560" s="31"/>
      <c r="AB560" s="31"/>
      <c r="AC560" s="31"/>
      <c r="AD560" s="31"/>
      <c r="AE560" s="31"/>
      <c r="AF560" s="31"/>
      <c r="AG560" s="31"/>
      <c r="AH560" s="31"/>
      <c r="AI560" s="31"/>
      <c r="AJ560" s="31"/>
      <c r="AK560" s="32"/>
      <c r="AL560" s="32"/>
      <c r="AM560" s="32"/>
      <c r="AN560" s="32"/>
    </row>
    <row r="561" spans="1:26">
      <c r="A561" s="708" t="s">
        <v>28</v>
      </c>
      <c r="B561" s="708"/>
      <c r="C561" s="708"/>
      <c r="D561" s="708"/>
      <c r="E561" s="708"/>
      <c r="F561" s="708"/>
      <c r="G561" s="708"/>
      <c r="H561" s="708"/>
      <c r="I561" s="708"/>
      <c r="J561" s="708"/>
      <c r="K561" s="708"/>
      <c r="L561" s="708"/>
      <c r="M561" s="708"/>
      <c r="N561" s="708"/>
      <c r="O561" s="708"/>
    </row>
    <row r="562" spans="1:26">
      <c r="A562" s="708"/>
      <c r="B562" s="708"/>
      <c r="C562" s="708"/>
      <c r="D562" s="708"/>
      <c r="E562" s="708"/>
      <c r="F562" s="708"/>
      <c r="G562" s="708"/>
      <c r="H562" s="708"/>
      <c r="I562" s="708"/>
      <c r="J562" s="708"/>
      <c r="K562" s="708"/>
      <c r="L562" s="708"/>
      <c r="M562" s="708"/>
      <c r="N562" s="708"/>
      <c r="O562" s="708"/>
    </row>
    <row r="563" spans="1:26">
      <c r="A563" s="709" t="s">
        <v>29</v>
      </c>
      <c r="B563" s="709"/>
      <c r="C563" s="709"/>
      <c r="D563" s="709"/>
      <c r="E563" s="709"/>
      <c r="F563" s="709"/>
      <c r="G563" s="709"/>
      <c r="H563" s="709"/>
      <c r="I563" s="709"/>
      <c r="J563" s="709"/>
      <c r="K563" s="709"/>
      <c r="L563" s="709"/>
      <c r="M563" s="709"/>
    </row>
    <row r="564" spans="1:26">
      <c r="A564" s="710" t="s">
        <v>30</v>
      </c>
      <c r="B564" s="710"/>
      <c r="C564" s="710"/>
      <c r="D564" s="710"/>
      <c r="E564" s="137"/>
      <c r="F564" s="137"/>
      <c r="G564" s="48"/>
      <c r="H564" s="48"/>
      <c r="I564" s="48"/>
      <c r="J564" s="48"/>
      <c r="K564" s="48"/>
      <c r="L564" s="48"/>
      <c r="M564" s="48"/>
    </row>
    <row r="565" spans="1:26">
      <c r="A565" s="711" t="s">
        <v>31</v>
      </c>
      <c r="B565" s="711"/>
      <c r="C565" s="711"/>
      <c r="D565" s="711"/>
      <c r="E565" s="711"/>
      <c r="F565" s="711"/>
      <c r="G565" s="711"/>
      <c r="H565" s="711"/>
      <c r="I565" s="711"/>
      <c r="J565" s="711"/>
      <c r="K565" s="711"/>
      <c r="L565" s="711"/>
      <c r="M565" s="711"/>
      <c r="N565" s="711"/>
    </row>
    <row r="566" spans="1:26">
      <c r="A566" s="709" t="s">
        <v>32</v>
      </c>
      <c r="B566" s="709"/>
      <c r="C566" s="709"/>
      <c r="D566" s="709"/>
      <c r="E566" s="709"/>
      <c r="F566" s="709"/>
      <c r="G566" s="709"/>
      <c r="H566" s="709"/>
      <c r="I566" s="709"/>
      <c r="J566" s="709"/>
      <c r="K566" s="709"/>
      <c r="L566" s="709"/>
      <c r="M566" s="709"/>
      <c r="N566" s="709"/>
    </row>
    <row r="567" spans="1:26">
      <c r="A567" s="710" t="s">
        <v>33</v>
      </c>
      <c r="B567" s="710"/>
      <c r="C567" s="710"/>
      <c r="D567" s="710"/>
      <c r="E567" s="710"/>
      <c r="F567" s="710"/>
      <c r="G567" s="710"/>
    </row>
    <row r="568" spans="1:26" ht="12.75" customHeight="1">
      <c r="A568" s="707" t="s">
        <v>34</v>
      </c>
      <c r="B568" s="707"/>
      <c r="C568" s="707"/>
      <c r="D568" s="707"/>
      <c r="E568" s="707"/>
      <c r="F568" s="707"/>
      <c r="G568" s="707"/>
      <c r="H568" s="707"/>
      <c r="I568" s="707"/>
      <c r="J568" s="707"/>
      <c r="K568" s="707"/>
      <c r="L568" s="707"/>
      <c r="M568" s="707"/>
      <c r="N568" s="31"/>
      <c r="O568" s="31"/>
      <c r="P568" s="48"/>
      <c r="Q568" s="48"/>
      <c r="R568" s="48"/>
      <c r="S568" s="48"/>
      <c r="T568" s="48"/>
      <c r="U568" s="48"/>
      <c r="V568" s="48"/>
      <c r="W568" s="48"/>
      <c r="X568" s="48"/>
      <c r="Y568" s="48"/>
      <c r="Z568" s="48"/>
    </row>
    <row r="569" spans="1:26">
      <c r="A569" s="707"/>
      <c r="B569" s="707"/>
      <c r="C569" s="707"/>
      <c r="D569" s="707"/>
      <c r="E569" s="707"/>
      <c r="F569" s="707"/>
      <c r="G569" s="707"/>
      <c r="H569" s="707"/>
      <c r="I569" s="707"/>
      <c r="J569" s="707"/>
      <c r="K569" s="707"/>
      <c r="L569" s="707"/>
      <c r="M569" s="707"/>
      <c r="N569" s="31"/>
      <c r="O569" s="31"/>
    </row>
    <row r="570" spans="1:26">
      <c r="A570" s="707"/>
      <c r="B570" s="707"/>
      <c r="C570" s="707"/>
      <c r="D570" s="707"/>
      <c r="E570" s="707"/>
      <c r="F570" s="707"/>
      <c r="G570" s="707"/>
      <c r="H570" s="707"/>
      <c r="I570" s="707"/>
      <c r="J570" s="707"/>
      <c r="K570" s="707"/>
      <c r="L570" s="707"/>
      <c r="M570" s="707"/>
      <c r="N570" s="31"/>
      <c r="O570" s="31"/>
    </row>
  </sheetData>
  <mergeCells count="627">
    <mergeCell ref="B108:B109"/>
    <mergeCell ref="B110:B111"/>
    <mergeCell ref="B116:B120"/>
    <mergeCell ref="B121:B125"/>
    <mergeCell ref="B135:B138"/>
    <mergeCell ref="B139:B142"/>
    <mergeCell ref="B146:B147"/>
    <mergeCell ref="B148:B149"/>
    <mergeCell ref="B150:B155"/>
    <mergeCell ref="A487:AJ487"/>
    <mergeCell ref="A448:A449"/>
    <mergeCell ref="B448:B449"/>
    <mergeCell ref="C448:C449"/>
    <mergeCell ref="M448:M449"/>
    <mergeCell ref="O448:O449"/>
    <mergeCell ref="AK448:AK449"/>
    <mergeCell ref="AM463:AM466"/>
    <mergeCell ref="A463:A466"/>
    <mergeCell ref="B463:B464"/>
    <mergeCell ref="C463:C464"/>
    <mergeCell ref="M463:M466"/>
    <mergeCell ref="N463:N467"/>
    <mergeCell ref="O463:O466"/>
    <mergeCell ref="AF463:AG467"/>
    <mergeCell ref="AL463:AL464"/>
    <mergeCell ref="AK463:AK466"/>
    <mergeCell ref="AL448:AL449"/>
    <mergeCell ref="N443:N449"/>
    <mergeCell ref="AF443:AG449"/>
    <mergeCell ref="A478:A479"/>
    <mergeCell ref="B478:B479"/>
    <mergeCell ref="C478:C479"/>
    <mergeCell ref="M478:M479"/>
    <mergeCell ref="B445:B447"/>
    <mergeCell ref="C445:C447"/>
    <mergeCell ref="A30:A31"/>
    <mergeCell ref="B30:B31"/>
    <mergeCell ref="C30:C31"/>
    <mergeCell ref="M30:M31"/>
    <mergeCell ref="N30:N31"/>
    <mergeCell ref="O30:O31"/>
    <mergeCell ref="AK30:AK31"/>
    <mergeCell ref="B406:B409"/>
    <mergeCell ref="AF314:AG319"/>
    <mergeCell ref="O323:O328"/>
    <mergeCell ref="AK314:AK319"/>
    <mergeCell ref="B359:B379"/>
    <mergeCell ref="A359:A379"/>
    <mergeCell ref="M359:M379"/>
    <mergeCell ref="O359:O379"/>
    <mergeCell ref="A338:A358"/>
    <mergeCell ref="AF359:AG379"/>
    <mergeCell ref="AK359:AK379"/>
    <mergeCell ref="AF338:AG358"/>
    <mergeCell ref="AK323:AK325"/>
    <mergeCell ref="AK326:AK328"/>
    <mergeCell ref="AF383:AG385"/>
    <mergeCell ref="A428:A433"/>
    <mergeCell ref="C428:C433"/>
    <mergeCell ref="M428:M433"/>
    <mergeCell ref="N428:N439"/>
    <mergeCell ref="O428:O433"/>
    <mergeCell ref="AF428:AG439"/>
    <mergeCell ref="A434:A439"/>
    <mergeCell ref="M434:M439"/>
    <mergeCell ref="O434:O439"/>
    <mergeCell ref="B434:B439"/>
    <mergeCell ref="C434:C439"/>
    <mergeCell ref="B428:B433"/>
    <mergeCell ref="AK428:AK433"/>
    <mergeCell ref="AL428:AL433"/>
    <mergeCell ref="AK434:AK439"/>
    <mergeCell ref="AL434:AL439"/>
    <mergeCell ref="B443:B444"/>
    <mergeCell ref="C443:C444"/>
    <mergeCell ref="A394:A396"/>
    <mergeCell ref="AK443:AK444"/>
    <mergeCell ref="AM293:AM301"/>
    <mergeCell ref="AL299:AL301"/>
    <mergeCell ref="AL293:AL295"/>
    <mergeCell ref="AL417:AL424"/>
    <mergeCell ref="AL406:AL409"/>
    <mergeCell ref="AL410:AL413"/>
    <mergeCell ref="AL400:AL402"/>
    <mergeCell ref="AM406:AM413"/>
    <mergeCell ref="AM338:AM358"/>
    <mergeCell ref="AM323:AM328"/>
    <mergeCell ref="AL314:AL316"/>
    <mergeCell ref="AM314:AM319"/>
    <mergeCell ref="AM329:AM334"/>
    <mergeCell ref="AL388:AL390"/>
    <mergeCell ref="AL383:AL385"/>
    <mergeCell ref="AL347:AL349"/>
    <mergeCell ref="A383:A385"/>
    <mergeCell ref="B383:B385"/>
    <mergeCell ref="C383:C385"/>
    <mergeCell ref="M383:M385"/>
    <mergeCell ref="N383:N385"/>
    <mergeCell ref="O383:O385"/>
    <mergeCell ref="A329:A334"/>
    <mergeCell ref="AL323:AL325"/>
    <mergeCell ref="AL394:AL396"/>
    <mergeCell ref="AL341:AL343"/>
    <mergeCell ref="AL344:AL346"/>
    <mergeCell ref="AL326:AL328"/>
    <mergeCell ref="AL350:AL352"/>
    <mergeCell ref="AL353:AL355"/>
    <mergeCell ref="AF323:AG334"/>
    <mergeCell ref="AL332:AL334"/>
    <mergeCell ref="AL302:AL310"/>
    <mergeCell ref="M293:M301"/>
    <mergeCell ref="N293:N310"/>
    <mergeCell ref="O293:O301"/>
    <mergeCell ref="AF293:AG310"/>
    <mergeCell ref="B326:B328"/>
    <mergeCell ref="AL359:AL379"/>
    <mergeCell ref="O329:O334"/>
    <mergeCell ref="AL329:AL331"/>
    <mergeCell ref="AK338:AK358"/>
    <mergeCell ref="AL356:AL358"/>
    <mergeCell ref="AL338:AL340"/>
    <mergeCell ref="B299:B301"/>
    <mergeCell ref="B338:B340"/>
    <mergeCell ref="B344:B346"/>
    <mergeCell ref="B350:B352"/>
    <mergeCell ref="B356:B358"/>
    <mergeCell ref="B296:B298"/>
    <mergeCell ref="B341:B343"/>
    <mergeCell ref="B347:B349"/>
    <mergeCell ref="B353:B355"/>
    <mergeCell ref="B329:B331"/>
    <mergeCell ref="B332:B334"/>
    <mergeCell ref="A314:A319"/>
    <mergeCell ref="B314:B316"/>
    <mergeCell ref="M314:M319"/>
    <mergeCell ref="O314:O319"/>
    <mergeCell ref="B317:B319"/>
    <mergeCell ref="AL317:AL319"/>
    <mergeCell ref="AK329:AK334"/>
    <mergeCell ref="AL296:AL298"/>
    <mergeCell ref="O110:O111"/>
    <mergeCell ref="B205:B213"/>
    <mergeCell ref="C241:C243"/>
    <mergeCell ref="C284:C289"/>
    <mergeCell ref="A284:A289"/>
    <mergeCell ref="B284:B286"/>
    <mergeCell ref="M284:M289"/>
    <mergeCell ref="B214:B222"/>
    <mergeCell ref="AL163:AL164"/>
    <mergeCell ref="AL247:AL249"/>
    <mergeCell ref="N323:N334"/>
    <mergeCell ref="C214:C222"/>
    <mergeCell ref="C199:C201"/>
    <mergeCell ref="C168:C170"/>
    <mergeCell ref="N314:N319"/>
    <mergeCell ref="AL284:AL286"/>
    <mergeCell ref="AF108:AG109"/>
    <mergeCell ref="O338:O358"/>
    <mergeCell ref="A302:A310"/>
    <mergeCell ref="C302:C310"/>
    <mergeCell ref="M302:M310"/>
    <mergeCell ref="O302:O310"/>
    <mergeCell ref="B302:B310"/>
    <mergeCell ref="AK293:AK310"/>
    <mergeCell ref="O146:O155"/>
    <mergeCell ref="A146:A155"/>
    <mergeCell ref="A181:A183"/>
    <mergeCell ref="B181:B183"/>
    <mergeCell ref="C181:C183"/>
    <mergeCell ref="M181:M183"/>
    <mergeCell ref="A174:A177"/>
    <mergeCell ref="B174:B177"/>
    <mergeCell ref="C174:C177"/>
    <mergeCell ref="A281:A283"/>
    <mergeCell ref="B281:B283"/>
    <mergeCell ref="C281:C283"/>
    <mergeCell ref="M281:M283"/>
    <mergeCell ref="N281:N289"/>
    <mergeCell ref="O281:O283"/>
    <mergeCell ref="B263:B265"/>
    <mergeCell ref="AM148:AM155"/>
    <mergeCell ref="AL148:AL149"/>
    <mergeCell ref="AF190:AG201"/>
    <mergeCell ref="AL190:AL192"/>
    <mergeCell ref="AL193:AL195"/>
    <mergeCell ref="AM190:AM195"/>
    <mergeCell ref="AM196:AM201"/>
    <mergeCell ref="AK196:AK198"/>
    <mergeCell ref="AL196:AL198"/>
    <mergeCell ref="AK199:AK201"/>
    <mergeCell ref="AL199:AL201"/>
    <mergeCell ref="AF168:AG170"/>
    <mergeCell ref="AF181:AG186"/>
    <mergeCell ref="AL150:AL155"/>
    <mergeCell ref="AK184:AK186"/>
    <mergeCell ref="AK150:AK155"/>
    <mergeCell ref="AL161:AL162"/>
    <mergeCell ref="AF146:AG155"/>
    <mergeCell ref="AK146:AK147"/>
    <mergeCell ref="AL146:AL147"/>
    <mergeCell ref="AK182:AK183"/>
    <mergeCell ref="AK159:AK162"/>
    <mergeCell ref="AK163:AK164"/>
    <mergeCell ref="AK168:AK170"/>
    <mergeCell ref="AM115:AM125"/>
    <mergeCell ref="AL116:AL120"/>
    <mergeCell ref="AL121:AL125"/>
    <mergeCell ref="AL101:AL102"/>
    <mergeCell ref="AK135:AK142"/>
    <mergeCell ref="AL135:AL138"/>
    <mergeCell ref="AL139:AL142"/>
    <mergeCell ref="B62:B64"/>
    <mergeCell ref="C62:C64"/>
    <mergeCell ref="B65:B67"/>
    <mergeCell ref="AL92:AL94"/>
    <mergeCell ref="AM77:AM88"/>
    <mergeCell ref="AM62:AM67"/>
    <mergeCell ref="C65:C67"/>
    <mergeCell ref="AL77:AL80"/>
    <mergeCell ref="AL81:AL84"/>
    <mergeCell ref="AL85:AL88"/>
    <mergeCell ref="B68:B70"/>
    <mergeCell ref="N77:N88"/>
    <mergeCell ref="M68:M73"/>
    <mergeCell ref="N62:N73"/>
    <mergeCell ref="AK68:AK73"/>
    <mergeCell ref="AL62:AL64"/>
    <mergeCell ref="AL68:AL70"/>
    <mergeCell ref="AF62:AG67"/>
    <mergeCell ref="AL71:AL73"/>
    <mergeCell ref="AL65:AL67"/>
    <mergeCell ref="B95:B97"/>
    <mergeCell ref="C95:C97"/>
    <mergeCell ref="M95:M97"/>
    <mergeCell ref="AF77:AG88"/>
    <mergeCell ref="M85:M88"/>
    <mergeCell ref="M77:M79"/>
    <mergeCell ref="AL95:AL97"/>
    <mergeCell ref="M81:M84"/>
    <mergeCell ref="M62:M67"/>
    <mergeCell ref="B77:B80"/>
    <mergeCell ref="B81:B84"/>
    <mergeCell ref="B85:B88"/>
    <mergeCell ref="O101:O102"/>
    <mergeCell ref="AF101:AG102"/>
    <mergeCell ref="AF103:AG104"/>
    <mergeCell ref="AK103:AK104"/>
    <mergeCell ref="O103:O104"/>
    <mergeCell ref="A3:A8"/>
    <mergeCell ref="A9:A26"/>
    <mergeCell ref="O3:O8"/>
    <mergeCell ref="O9:O26"/>
    <mergeCell ref="A35:A37"/>
    <mergeCell ref="B35:B37"/>
    <mergeCell ref="C35:C37"/>
    <mergeCell ref="M35:M37"/>
    <mergeCell ref="A38:A40"/>
    <mergeCell ref="B38:B40"/>
    <mergeCell ref="C38:C40"/>
    <mergeCell ref="M44:M46"/>
    <mergeCell ref="M38:M40"/>
    <mergeCell ref="A95:A97"/>
    <mergeCell ref="B6:B8"/>
    <mergeCell ref="C6:C8"/>
    <mergeCell ref="O68:O73"/>
    <mergeCell ref="AF68:AG73"/>
    <mergeCell ref="A77:A88"/>
    <mergeCell ref="AM68:AM73"/>
    <mergeCell ref="N47:N49"/>
    <mergeCell ref="O47:O49"/>
    <mergeCell ref="AK47:AK49"/>
    <mergeCell ref="AL47:AL49"/>
    <mergeCell ref="A44:A46"/>
    <mergeCell ref="B44:B46"/>
    <mergeCell ref="C44:C46"/>
    <mergeCell ref="B11:B13"/>
    <mergeCell ref="C11:C13"/>
    <mergeCell ref="A53:A55"/>
    <mergeCell ref="B53:B55"/>
    <mergeCell ref="C53:C55"/>
    <mergeCell ref="M53:M55"/>
    <mergeCell ref="A56:A58"/>
    <mergeCell ref="B56:B58"/>
    <mergeCell ref="C56:C58"/>
    <mergeCell ref="M56:M58"/>
    <mergeCell ref="AK63:AK64"/>
    <mergeCell ref="AK66:AK67"/>
    <mergeCell ref="A47:A49"/>
    <mergeCell ref="B47:B49"/>
    <mergeCell ref="C47:C49"/>
    <mergeCell ref="M47:M49"/>
    <mergeCell ref="A568:M570"/>
    <mergeCell ref="A561:O562"/>
    <mergeCell ref="A563:M563"/>
    <mergeCell ref="A564:D564"/>
    <mergeCell ref="A565:N565"/>
    <mergeCell ref="A566:N566"/>
    <mergeCell ref="A497:AJ497"/>
    <mergeCell ref="C551:M555"/>
    <mergeCell ref="A536:O539"/>
    <mergeCell ref="A526:H526"/>
    <mergeCell ref="A527:H527"/>
    <mergeCell ref="A524:O524"/>
    <mergeCell ref="A531:O534"/>
    <mergeCell ref="A535:N535"/>
    <mergeCell ref="C544:M548"/>
    <mergeCell ref="A567:G567"/>
    <mergeCell ref="A92:A94"/>
    <mergeCell ref="M92:M94"/>
    <mergeCell ref="N92:N94"/>
    <mergeCell ref="AK36:AK37"/>
    <mergeCell ref="AK54:AK55"/>
    <mergeCell ref="N44:N46"/>
    <mergeCell ref="AK116:AK119"/>
    <mergeCell ref="AK121:AK124"/>
    <mergeCell ref="N95:N97"/>
    <mergeCell ref="M101:M102"/>
    <mergeCell ref="O95:O97"/>
    <mergeCell ref="AK95:AK97"/>
    <mergeCell ref="O77:O88"/>
    <mergeCell ref="AK93:AK94"/>
    <mergeCell ref="AK77:AK79"/>
    <mergeCell ref="AK81:AK83"/>
    <mergeCell ref="AK85:AK87"/>
    <mergeCell ref="O92:O94"/>
    <mergeCell ref="AF115:AG125"/>
    <mergeCell ref="A115:A125"/>
    <mergeCell ref="AK101:AK102"/>
    <mergeCell ref="N103:N104"/>
    <mergeCell ref="A62:A67"/>
    <mergeCell ref="O62:O67"/>
    <mergeCell ref="AL6:AL8"/>
    <mergeCell ref="B3:B5"/>
    <mergeCell ref="C3:C5"/>
    <mergeCell ref="C205:C213"/>
    <mergeCell ref="AL11:AL13"/>
    <mergeCell ref="B23:B25"/>
    <mergeCell ref="AL3:AL5"/>
    <mergeCell ref="B20:B22"/>
    <mergeCell ref="C20:C22"/>
    <mergeCell ref="B17:B19"/>
    <mergeCell ref="M3:M8"/>
    <mergeCell ref="M9:M26"/>
    <mergeCell ref="C23:C25"/>
    <mergeCell ref="AL103:AL104"/>
    <mergeCell ref="N101:N102"/>
    <mergeCell ref="O108:O109"/>
    <mergeCell ref="AK148:AK149"/>
    <mergeCell ref="M146:M155"/>
    <mergeCell ref="N146:N155"/>
    <mergeCell ref="M135:M138"/>
    <mergeCell ref="M115:M125"/>
    <mergeCell ref="N115:N125"/>
    <mergeCell ref="B14:B16"/>
    <mergeCell ref="C14:C16"/>
    <mergeCell ref="AM3:AM8"/>
    <mergeCell ref="AM9:AM26"/>
    <mergeCell ref="O53:O55"/>
    <mergeCell ref="AF53:AG58"/>
    <mergeCell ref="O56:O58"/>
    <mergeCell ref="AK56:AK58"/>
    <mergeCell ref="N53:N58"/>
    <mergeCell ref="AL44:AL46"/>
    <mergeCell ref="O44:O46"/>
    <mergeCell ref="AF44:AG49"/>
    <mergeCell ref="AL35:AL37"/>
    <mergeCell ref="N3:N26"/>
    <mergeCell ref="AF3:AG26"/>
    <mergeCell ref="AK3:AK26"/>
    <mergeCell ref="O38:O40"/>
    <mergeCell ref="AK38:AK40"/>
    <mergeCell ref="AL38:AL40"/>
    <mergeCell ref="N35:N40"/>
    <mergeCell ref="O35:O37"/>
    <mergeCell ref="AF35:AG40"/>
    <mergeCell ref="AK45:AK46"/>
    <mergeCell ref="AL30:AL31"/>
    <mergeCell ref="AL14:AL16"/>
    <mergeCell ref="AL53:AL55"/>
    <mergeCell ref="AL56:AL58"/>
    <mergeCell ref="AL23:AL25"/>
    <mergeCell ref="AL20:AL22"/>
    <mergeCell ref="AL17:AL19"/>
    <mergeCell ref="AK174:AK177"/>
    <mergeCell ref="AL174:AL177"/>
    <mergeCell ref="AF174:AG177"/>
    <mergeCell ref="M174:M177"/>
    <mergeCell ref="N174:N177"/>
    <mergeCell ref="O174:O177"/>
    <mergeCell ref="AF92:AG97"/>
    <mergeCell ref="AK108:AK109"/>
    <mergeCell ref="AL108:AL109"/>
    <mergeCell ref="M110:M111"/>
    <mergeCell ref="AF110:AG111"/>
    <mergeCell ref="AK110:AK111"/>
    <mergeCell ref="AL110:AL111"/>
    <mergeCell ref="AL159:AL160"/>
    <mergeCell ref="N159:N164"/>
    <mergeCell ref="O159:O164"/>
    <mergeCell ref="M129:M131"/>
    <mergeCell ref="N129:N131"/>
    <mergeCell ref="O129:O131"/>
    <mergeCell ref="AF129:AG131"/>
    <mergeCell ref="C17:C19"/>
    <mergeCell ref="AF135:AG142"/>
    <mergeCell ref="A241:A243"/>
    <mergeCell ref="B241:B243"/>
    <mergeCell ref="B196:B198"/>
    <mergeCell ref="C196:C198"/>
    <mergeCell ref="A247:A262"/>
    <mergeCell ref="A323:A328"/>
    <mergeCell ref="B323:B325"/>
    <mergeCell ref="A135:A138"/>
    <mergeCell ref="A139:A142"/>
    <mergeCell ref="C135:C138"/>
    <mergeCell ref="C139:C142"/>
    <mergeCell ref="A205:A222"/>
    <mergeCell ref="A159:A164"/>
    <mergeCell ref="A263:A277"/>
    <mergeCell ref="B266:B277"/>
    <mergeCell ref="C263:C277"/>
    <mergeCell ref="A190:A195"/>
    <mergeCell ref="B226:B228"/>
    <mergeCell ref="B229:B231"/>
    <mergeCell ref="A293:A301"/>
    <mergeCell ref="B287:B289"/>
    <mergeCell ref="B199:B201"/>
    <mergeCell ref="A68:A73"/>
    <mergeCell ref="M159:M162"/>
    <mergeCell ref="M103:M104"/>
    <mergeCell ref="O135:O142"/>
    <mergeCell ref="B92:B94"/>
    <mergeCell ref="C92:C94"/>
    <mergeCell ref="N181:N186"/>
    <mergeCell ref="B71:B73"/>
    <mergeCell ref="C68:C73"/>
    <mergeCell ref="C77:C88"/>
    <mergeCell ref="N108:N111"/>
    <mergeCell ref="A101:A104"/>
    <mergeCell ref="A108:A109"/>
    <mergeCell ref="A110:A111"/>
    <mergeCell ref="C115:C125"/>
    <mergeCell ref="M108:M109"/>
    <mergeCell ref="M139:M142"/>
    <mergeCell ref="O115:O125"/>
    <mergeCell ref="A168:A170"/>
    <mergeCell ref="B168:B170"/>
    <mergeCell ref="O181:O183"/>
    <mergeCell ref="C184:C186"/>
    <mergeCell ref="M184:M186"/>
    <mergeCell ref="O184:O186"/>
    <mergeCell ref="AM159:AM164"/>
    <mergeCell ref="O168:O170"/>
    <mergeCell ref="M241:M243"/>
    <mergeCell ref="AK263:AK277"/>
    <mergeCell ref="AL184:AL186"/>
    <mergeCell ref="AL181:AL183"/>
    <mergeCell ref="AL168:AL170"/>
    <mergeCell ref="AL226:AL228"/>
    <mergeCell ref="AL263:AL265"/>
    <mergeCell ref="AM247:AM262"/>
    <mergeCell ref="AL253:AL255"/>
    <mergeCell ref="AL250:AL252"/>
    <mergeCell ref="AK247:AK262"/>
    <mergeCell ref="AL205:AL213"/>
    <mergeCell ref="AK241:AK243"/>
    <mergeCell ref="AM226:AM231"/>
    <mergeCell ref="AM284:AM289"/>
    <mergeCell ref="AL287:AL289"/>
    <mergeCell ref="AL281:AL283"/>
    <mergeCell ref="AL266:AL277"/>
    <mergeCell ref="AM205:AM222"/>
    <mergeCell ref="AL259:AL261"/>
    <mergeCell ref="AF214:AG222"/>
    <mergeCell ref="AK214:AK222"/>
    <mergeCell ref="AL214:AL222"/>
    <mergeCell ref="AF205:AG213"/>
    <mergeCell ref="AK230:AK231"/>
    <mergeCell ref="AK227:AK228"/>
    <mergeCell ref="AL256:AL258"/>
    <mergeCell ref="AM263:AM277"/>
    <mergeCell ref="AF247:AG277"/>
    <mergeCell ref="AL232:AL234"/>
    <mergeCell ref="AM232:AM237"/>
    <mergeCell ref="AL235:AL237"/>
    <mergeCell ref="AL229:AL231"/>
    <mergeCell ref="AL241:AL243"/>
    <mergeCell ref="AF241:AG243"/>
    <mergeCell ref="AF417:AG424"/>
    <mergeCell ref="AK417:AK424"/>
    <mergeCell ref="B417:B424"/>
    <mergeCell ref="AF388:AG390"/>
    <mergeCell ref="AK388:AK390"/>
    <mergeCell ref="M205:M222"/>
    <mergeCell ref="C323:C325"/>
    <mergeCell ref="C326:C328"/>
    <mergeCell ref="AK232:AK237"/>
    <mergeCell ref="C359:C379"/>
    <mergeCell ref="M247:M262"/>
    <mergeCell ref="O284:O289"/>
    <mergeCell ref="O247:O262"/>
    <mergeCell ref="M329:M334"/>
    <mergeCell ref="M323:M328"/>
    <mergeCell ref="M338:M358"/>
    <mergeCell ref="O226:O231"/>
    <mergeCell ref="M226:M231"/>
    <mergeCell ref="N205:N222"/>
    <mergeCell ref="O205:O222"/>
    <mergeCell ref="AF281:AG289"/>
    <mergeCell ref="N338:N379"/>
    <mergeCell ref="AK383:AK385"/>
    <mergeCell ref="B394:B396"/>
    <mergeCell ref="A400:A402"/>
    <mergeCell ref="B400:B402"/>
    <mergeCell ref="C400:C402"/>
    <mergeCell ref="M400:M402"/>
    <mergeCell ref="N400:N402"/>
    <mergeCell ref="O400:O402"/>
    <mergeCell ref="AF400:AG402"/>
    <mergeCell ref="AK400:AK402"/>
    <mergeCell ref="A388:A390"/>
    <mergeCell ref="AF394:AG396"/>
    <mergeCell ref="AK394:AK396"/>
    <mergeCell ref="C394:C396"/>
    <mergeCell ref="M394:M396"/>
    <mergeCell ref="N394:N396"/>
    <mergeCell ref="O394:O396"/>
    <mergeCell ref="O388:O390"/>
    <mergeCell ref="B388:B390"/>
    <mergeCell ref="C388:C390"/>
    <mergeCell ref="M388:M390"/>
    <mergeCell ref="N388:N390"/>
    <mergeCell ref="A406:A413"/>
    <mergeCell ref="C406:C413"/>
    <mergeCell ref="M406:M413"/>
    <mergeCell ref="O406:O413"/>
    <mergeCell ref="AK406:AK413"/>
    <mergeCell ref="AF406:AG413"/>
    <mergeCell ref="N406:N413"/>
    <mergeCell ref="B410:B413"/>
    <mergeCell ref="AL129:AL130"/>
    <mergeCell ref="N241:N243"/>
    <mergeCell ref="C226:C231"/>
    <mergeCell ref="O241:O243"/>
    <mergeCell ref="C193:C195"/>
    <mergeCell ref="C232:C234"/>
    <mergeCell ref="C235:C237"/>
    <mergeCell ref="M263:M277"/>
    <mergeCell ref="N247:N277"/>
    <mergeCell ref="O263:O277"/>
    <mergeCell ref="M232:M237"/>
    <mergeCell ref="O232:O237"/>
    <mergeCell ref="AK205:AK213"/>
    <mergeCell ref="A129:A131"/>
    <mergeCell ref="B129:B130"/>
    <mergeCell ref="C129:C130"/>
    <mergeCell ref="AM129:AM131"/>
    <mergeCell ref="AM453:AM455"/>
    <mergeCell ref="A453:A455"/>
    <mergeCell ref="M453:M455"/>
    <mergeCell ref="O453:O455"/>
    <mergeCell ref="AK453:AK455"/>
    <mergeCell ref="B453:B454"/>
    <mergeCell ref="C453:C454"/>
    <mergeCell ref="N453:N455"/>
    <mergeCell ref="AF453:AG455"/>
    <mergeCell ref="AL453:AL454"/>
    <mergeCell ref="AM443:AM447"/>
    <mergeCell ref="AL443:AL444"/>
    <mergeCell ref="AL445:AL447"/>
    <mergeCell ref="AK445:AK447"/>
    <mergeCell ref="A443:A447"/>
    <mergeCell ref="M443:M447"/>
    <mergeCell ref="O443:O447"/>
    <mergeCell ref="A417:A424"/>
    <mergeCell ref="C417:C424"/>
    <mergeCell ref="M417:M424"/>
    <mergeCell ref="N417:N424"/>
    <mergeCell ref="O417:O424"/>
    <mergeCell ref="AK282:AK289"/>
    <mergeCell ref="AK129:AK131"/>
    <mergeCell ref="A232:A237"/>
    <mergeCell ref="A226:A231"/>
    <mergeCell ref="N226:N237"/>
    <mergeCell ref="AF226:AG237"/>
    <mergeCell ref="B190:B192"/>
    <mergeCell ref="C190:C192"/>
    <mergeCell ref="B193:B195"/>
    <mergeCell ref="B232:B234"/>
    <mergeCell ref="B235:B237"/>
    <mergeCell ref="M163:M164"/>
    <mergeCell ref="N135:N142"/>
    <mergeCell ref="A184:A186"/>
    <mergeCell ref="B184:B186"/>
    <mergeCell ref="A196:A201"/>
    <mergeCell ref="M168:M170"/>
    <mergeCell ref="N168:N170"/>
    <mergeCell ref="M190:M195"/>
    <mergeCell ref="N190:N201"/>
    <mergeCell ref="M196:M201"/>
    <mergeCell ref="O196:O201"/>
    <mergeCell ref="O190:O195"/>
    <mergeCell ref="AK191:AK192"/>
    <mergeCell ref="AK194:AK195"/>
    <mergeCell ref="N478:N479"/>
    <mergeCell ref="O478:O479"/>
    <mergeCell ref="AK478:AK479"/>
    <mergeCell ref="AL478:AL479"/>
    <mergeCell ref="AF459:AG459"/>
    <mergeCell ref="B471:B474"/>
    <mergeCell ref="AL471:AL474"/>
    <mergeCell ref="A471:A474"/>
    <mergeCell ref="C471:C474"/>
    <mergeCell ref="M471:M474"/>
    <mergeCell ref="N471:N474"/>
    <mergeCell ref="O471:O474"/>
    <mergeCell ref="AF471:AG474"/>
    <mergeCell ref="AK471:AK474"/>
    <mergeCell ref="B159:B160"/>
    <mergeCell ref="B161:B162"/>
    <mergeCell ref="B163:B164"/>
    <mergeCell ref="B250:B252"/>
    <mergeCell ref="B256:B258"/>
    <mergeCell ref="B247:B249"/>
    <mergeCell ref="B253:B255"/>
    <mergeCell ref="B259:B261"/>
    <mergeCell ref="B293:B29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219γ3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John</cp:lastModifiedBy>
  <dcterms:created xsi:type="dcterms:W3CDTF">2020-02-08T07:53:26Z</dcterms:created>
  <dcterms:modified xsi:type="dcterms:W3CDTF">2025-11-30T21:00:45Z</dcterms:modified>
</cp:coreProperties>
</file>