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α" sheetId="4" r:id="rId1"/>
  </sheets>
  <definedNames>
    <definedName name="_xlnm._FilterDatabase" localSheetId="0" hidden="1">'219γ2α'!$F$1:$F$158</definedName>
  </definedNames>
  <calcPr calcId="125725"/>
</workbook>
</file>

<file path=xl/calcChain.xml><?xml version="1.0" encoding="utf-8"?>
<calcChain xmlns="http://schemas.openxmlformats.org/spreadsheetml/2006/main">
  <c r="Y132" i="4"/>
  <c r="Y131"/>
  <c r="Y130"/>
  <c r="Y129"/>
  <c r="Y128"/>
  <c r="Y127"/>
  <c r="Y126"/>
  <c r="Y125"/>
  <c r="Y124"/>
  <c r="Y123"/>
  <c r="Y122"/>
  <c r="Y121"/>
  <c r="Y120"/>
  <c r="Y119"/>
  <c r="Y118"/>
  <c r="Y117"/>
  <c r="Y116"/>
  <c r="Y115"/>
  <c r="Y114"/>
  <c r="Y113"/>
  <c r="Y112"/>
  <c r="Y111"/>
  <c r="Y110"/>
  <c r="Y109"/>
  <c r="Y108"/>
  <c r="Y107"/>
  <c r="Y106"/>
  <c r="Y105"/>
  <c r="Y104"/>
  <c r="Y103"/>
  <c r="Y102"/>
  <c r="Y101"/>
  <c r="Y100"/>
  <c r="Y99"/>
  <c r="Y98"/>
  <c r="Y97"/>
  <c r="Y96"/>
  <c r="Y95"/>
  <c r="Y94"/>
  <c r="Y93"/>
  <c r="Y92"/>
  <c r="Y91"/>
  <c r="Y90"/>
  <c r="Y89"/>
  <c r="Y88"/>
  <c r="Y87"/>
  <c r="Y86"/>
  <c r="Y85"/>
  <c r="Y84"/>
  <c r="Y83"/>
  <c r="Y82"/>
  <c r="Y81"/>
  <c r="Y80"/>
  <c r="Y79"/>
  <c r="Y78"/>
  <c r="Y77"/>
  <c r="Y76"/>
  <c r="Y75"/>
  <c r="Y74"/>
  <c r="Y73"/>
  <c r="Y72"/>
  <c r="Y71"/>
  <c r="Y70"/>
  <c r="Y69"/>
  <c r="Y68"/>
  <c r="Y67"/>
  <c r="Y66"/>
  <c r="Y65"/>
  <c r="Y64"/>
  <c r="Y63"/>
  <c r="Y62"/>
  <c r="Y61"/>
  <c r="Y60"/>
  <c r="Y59"/>
  <c r="Y58"/>
  <c r="Y57"/>
  <c r="Y56"/>
  <c r="Y55"/>
  <c r="Y54"/>
  <c r="Y53"/>
  <c r="Y52"/>
  <c r="Y51"/>
  <c r="Y50"/>
  <c r="Y49"/>
  <c r="Y48"/>
  <c r="Y47"/>
  <c r="Y46"/>
  <c r="Y45"/>
  <c r="Y44"/>
  <c r="Y43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Y7"/>
  <c r="Y6"/>
  <c r="Y5"/>
  <c r="Y4"/>
  <c r="Y3"/>
  <c r="AN136"/>
  <c r="AM136"/>
  <c r="AL136"/>
  <c r="AK136"/>
  <c r="AJ136"/>
  <c r="AI136"/>
  <c r="AG135"/>
  <c r="AG136" s="1"/>
  <c r="AF136"/>
  <c r="AD136"/>
  <c r="R136"/>
  <c r="R137" s="1"/>
  <c r="Q136"/>
  <c r="Q137" s="1"/>
  <c r="L136"/>
  <c r="L137" s="1"/>
  <c r="K136"/>
  <c r="K137" s="1"/>
  <c r="AA135" l="1"/>
  <c r="Y136"/>
  <c r="Z128"/>
  <c r="Z129"/>
  <c r="Z130"/>
  <c r="Z131"/>
  <c r="Z132"/>
  <c r="AA127"/>
  <c r="AA128"/>
  <c r="AA129"/>
  <c r="AA130"/>
  <c r="AA131"/>
  <c r="AA132"/>
  <c r="AA105" l="1"/>
  <c r="AA106"/>
  <c r="AA107"/>
  <c r="AA108"/>
  <c r="AA109"/>
  <c r="AA110"/>
  <c r="AA111"/>
  <c r="AA112"/>
  <c r="AA113"/>
  <c r="AA114"/>
  <c r="AA115"/>
  <c r="AA116"/>
  <c r="AA117"/>
  <c r="AA118"/>
  <c r="AA119"/>
  <c r="AA120"/>
  <c r="AA121"/>
  <c r="AA122"/>
  <c r="AA123"/>
  <c r="AA124"/>
  <c r="AA125"/>
  <c r="AA126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AA86"/>
  <c r="AA87"/>
  <c r="AA88"/>
  <c r="AA89"/>
  <c r="AA90"/>
  <c r="AA91"/>
  <c r="AA92"/>
  <c r="AA93"/>
  <c r="AA94"/>
  <c r="AA95"/>
  <c r="AA96"/>
  <c r="AA97"/>
  <c r="AA98"/>
  <c r="AA99"/>
  <c r="AA100"/>
  <c r="AA101"/>
  <c r="AA102"/>
  <c r="AA103"/>
  <c r="AA104"/>
  <c r="AA70"/>
  <c r="AA71"/>
  <c r="AA72"/>
  <c r="AA73"/>
  <c r="AA74"/>
  <c r="AA75"/>
  <c r="AA76"/>
  <c r="AA77"/>
  <c r="AA78"/>
  <c r="AA79"/>
  <c r="AA80"/>
  <c r="AA81"/>
  <c r="AA82"/>
  <c r="AA83"/>
  <c r="AA84"/>
  <c r="AA85"/>
  <c r="Z70"/>
  <c r="Z71"/>
  <c r="Z72"/>
  <c r="Z73"/>
  <c r="Z74"/>
  <c r="Z75"/>
  <c r="Z76"/>
  <c r="Z77"/>
  <c r="Z78"/>
  <c r="Z79"/>
  <c r="Z80"/>
  <c r="Z81"/>
  <c r="Z82"/>
  <c r="Z83"/>
  <c r="Z84"/>
  <c r="AA52" l="1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85"/>
  <c r="AA40" l="1"/>
  <c r="AA41"/>
  <c r="AA42"/>
  <c r="AA43"/>
  <c r="AA44"/>
  <c r="AA45"/>
  <c r="AA46"/>
  <c r="AA47"/>
  <c r="AA48"/>
  <c r="AA49"/>
  <c r="AA50"/>
  <c r="AA51"/>
  <c r="Z39"/>
  <c r="Z40"/>
  <c r="Z41"/>
  <c r="Z42"/>
  <c r="Z43"/>
  <c r="Z44"/>
  <c r="Z45"/>
  <c r="Z46"/>
  <c r="Z47"/>
  <c r="Z48"/>
  <c r="Z49"/>
  <c r="Z50"/>
  <c r="Z51"/>
  <c r="Z21"/>
  <c r="Z22"/>
  <c r="Z23"/>
  <c r="Z24"/>
  <c r="Z25"/>
  <c r="Z26"/>
  <c r="AA21"/>
  <c r="AA22"/>
  <c r="AA23"/>
  <c r="AA24"/>
  <c r="AA25"/>
  <c r="AA26"/>
  <c r="Z36" l="1"/>
  <c r="Z37"/>
  <c r="Z38"/>
  <c r="AA36"/>
  <c r="AA37"/>
  <c r="AA38"/>
  <c r="AA39"/>
  <c r="AA34"/>
  <c r="Z34"/>
  <c r="AA33"/>
  <c r="Z33"/>
  <c r="AA29"/>
  <c r="AA30"/>
  <c r="AA31"/>
  <c r="AA32"/>
  <c r="Z28"/>
  <c r="Z29"/>
  <c r="Z30"/>
  <c r="Z31"/>
  <c r="Z32"/>
  <c r="AA13"/>
  <c r="AA14"/>
  <c r="AA15"/>
  <c r="AA16"/>
  <c r="AA17"/>
  <c r="AA18"/>
  <c r="AA19"/>
  <c r="AA20"/>
  <c r="AA27"/>
  <c r="AA28"/>
  <c r="AA35"/>
  <c r="Z13"/>
  <c r="Z14"/>
  <c r="Z15"/>
  <c r="Z16"/>
  <c r="Z17"/>
  <c r="Z18"/>
  <c r="Z19"/>
  <c r="Z20"/>
  <c r="Z27"/>
  <c r="Z35"/>
  <c r="H143"/>
  <c r="I143" s="1"/>
  <c r="AA7"/>
  <c r="AA6"/>
  <c r="AA8"/>
  <c r="AA9"/>
  <c r="AA10"/>
  <c r="AA11"/>
  <c r="AA12"/>
  <c r="Z6"/>
  <c r="Z7"/>
  <c r="Z8"/>
  <c r="Z9"/>
  <c r="Z10"/>
  <c r="Z11"/>
  <c r="Z12"/>
  <c r="Z5"/>
  <c r="AA5"/>
  <c r="AA3"/>
  <c r="AA4"/>
  <c r="Z3"/>
  <c r="Z4"/>
  <c r="O136"/>
  <c r="P136"/>
  <c r="AA136" s="1"/>
  <c r="I136"/>
  <c r="J136"/>
  <c r="Z140" l="1"/>
  <c r="K143"/>
  <c r="J144"/>
  <c r="J143"/>
  <c r="Z136" l="1"/>
  <c r="M136" l="1"/>
  <c r="N136"/>
  <c r="H136"/>
  <c r="S136"/>
  <c r="T136"/>
  <c r="U136"/>
  <c r="V136"/>
  <c r="G136" l="1"/>
  <c r="Y140" s="1"/>
</calcChain>
</file>

<file path=xl/sharedStrings.xml><?xml version="1.0" encoding="utf-8"?>
<sst xmlns="http://schemas.openxmlformats.org/spreadsheetml/2006/main" count="584" uniqueCount="263">
  <si>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</si>
  <si>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</si>
  <si>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</si>
  <si>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</si>
  <si>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</si>
  <si>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</si>
  <si>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</si>
  <si>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</si>
  <si>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</si>
  <si>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</si>
  <si>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</si>
  <si>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</si>
  <si>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</si>
  <si>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</si>
  <si>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</si>
  <si>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</si>
  <si>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</si>
  <si>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</si>
  <si>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</si>
  <si>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</si>
  <si>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ΜΗ χρεωθέντες πόροι κ-15-17 &amp; κ-18 &amp; ΤΑΣ στο συμβόλαιο</t>
  </si>
  <si>
    <t>ποσό-2</t>
  </si>
  <si>
    <t>ποσό-3</t>
  </si>
  <si>
    <t>πληρώθηκαν</t>
  </si>
  <si>
    <t>έρχονται</t>
  </si>
  <si>
    <t>κ-15 ελέγχου ΤΑΝ ΠΛΗΡΩΜΕΝΑ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</si>
  <si>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</si>
  <si>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</si>
  <si>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</si>
  <si>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</si>
  <si>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συν (+) διαφυγόντα ΤΑΝ-κ-18 &amp; ΤΑΣ &amp; χαρτ ΒΑΣΕΙ zηλ</t>
  </si>
  <si>
    <t>ίσως ΔΕΝ έρθουν</t>
  </si>
  <si>
    <t>ταμεία</t>
  </si>
  <si>
    <t>ΦΠΑ</t>
  </si>
  <si>
    <t>φορος</t>
  </si>
  <si>
    <t>219-16</t>
  </si>
  <si>
    <t>μίσθωσης μαρμαροΛατομείου 11.882/1974αγγελίδη , Παναγία -''σαλιάρα -βαθύ''  28.646μ2 , κατά 1/2 έκταση ….ΛΥΣΗ {&amp; ΌΧΙ διόρθωση} [ + 16 πολλαπλές</t>
  </si>
  <si>
    <t>μίσθωση μαρμαροΛατομείου 14,324στρ … 3 έτη [ + 8 πολλαπλές</t>
  </si>
  <si>
    <t>…. ή ……..219-16 = ''λατομικηΘασουΜαρμαραΘασου ''φιλιππιδηΑΕ'' &amp; σιαΕΕ'' [= ''λατομικηΘασουΕΕ'' ….ή …...219-60 = μαρμαραΚαβαλας ΑΕ</t>
  </si>
  <si>
    <t>ΙΔΕ 219-16 = ''λατομικηΘασουΜαρμαραΘασου ''φιλιππιδηΑΕ'' &amp; σιαΕΕ'' [= ''λατομικηΘασουΕΕ''  &amp; 219-60 = μαρμαραΚαβαλας ΑΕ</t>
  </si>
  <si>
    <t>μίσθωσις νταμάρι  Παναγία -''σαλιάρα'' 29στρ 3έτη [ + 7 πολλαπλές</t>
  </si>
  <si>
    <t>μαρμαρα Θάσου φιλιππιδη ΑΕ</t>
  </si>
  <si>
    <t>Παναγία - ''σαλιάρα''</t>
  </si>
  <si>
    <t>ΒΑΘΥ Παναγίας</t>
  </si>
  <si>
    <t>μίσθωσης νταμάρι 8.687 ΠΑΡΑΤΑΣΗ 3έτη [ + 8 πολλαπλές</t>
  </si>
  <si>
    <t>μίσθωσις νταμάρι  Λιμένας -''τσιπόσι-σκοτεινόλακος 24,526''στρ 3έτη [ + 7 πολλαπλές</t>
  </si>
  <si>
    <t>ΛΙΜΕΝΑΣ -''τσιποτσι σκοτεινόλακας''</t>
  </si>
  <si>
    <t>μίσθωσης νταμάρι 8.687 ΠΑΡΑΤΑΣΗ 3έτη [ + 6 πολλαπλές</t>
  </si>
  <si>
    <t>μίσθωσης νταμάρι 12.428κ ΠΑΡΑΤΑΣΗ 3έτη [ + 9 πολλαπλές</t>
  </si>
  <si>
    <t>μίσθωσης νταμάρι 12.428κ ΠΑΡΑΤΑΣΗ 15έτη [ + 8 πολλαπλές</t>
  </si>
  <si>
    <t>ΕΕ τροποποίηση [ + 1 πολλαπλή</t>
  </si>
  <si>
    <t>μίσθωσης μαρμαρο-λατομείου 9.307/2014τιμοθεου ΕΙΣΦΟΡΑ ΜΙΣΘΩΤΙΚΩΝ ΔΙΚΑΙΩΜΑΤΩΝ [ + 11 πολλαπλές</t>
  </si>
  <si>
    <t>μαρμαραΘάσου ''φΑΕ'' &amp; σια ΕΕ</t>
  </si>
  <si>
    <t xml:space="preserve">φουντουκόρεμα Οχυρό Δράμας </t>
  </si>
  <si>
    <t>ΙΔΕ 219γ1β θέση 219-16 = μαρμαραΘάσου ''φΑΕ'' &amp; σια ΕΕ</t>
  </si>
  <si>
    <t>μίσθωσης νταμαριού 5.125μωυσιαδου ΠΑΡΑΤΑΣΗ 3 έτη [+ 12 πολλαπλές</t>
  </si>
  <si>
    <t>Λιμενάρια -''λαγκάδα''</t>
  </si>
  <si>
    <t>μίσθωσης μαρμαρο-λατομείου 9.307/2014τιμοθεου ΠΑΡΑΤΑΣΗ 3έτη [ + 8 πολλαπλές</t>
  </si>
  <si>
    <t>ΕΕ τροποποίηση {με ΠΩΛΗΣΗ μεριδίου} [ + 20 πολλαπλές</t>
  </si>
  <si>
    <t>μαρμαραΘάσου ''φιλιππίδη Α.Ε.'' και ΣΙΑ ΕΕ</t>
  </si>
  <si>
    <t xml:space="preserve">μίσθωσης μαρμαρο-λατομείου 12.428κ αγοραπωλησίας δικαιωματων ΠΡΟΣΥΜΦΩΝΟ </t>
  </si>
  <si>
    <t>ξεοδΤουρΕπιχΦιλ..ΑΕ = ηρακλειονΑΕ</t>
  </si>
  <si>
    <t>Λιμένας - ''τσιποτσι-σκοτεινόλακος''</t>
  </si>
  <si>
    <t>μίσθωσης 2 μελλοντικών μαρμαρο-λατομείων , αγοραπωλησία προσδοκίας δικαιωματων  [ + 1 πολλαπλή</t>
  </si>
  <si>
    <t>Λιμένας - ''λιοντάρι μύλος'' 58.623,45μ2</t>
  </si>
  <si>
    <t>ΙΔΕ 219γ1ε θέση 219-16 = ξεοδΤουρΕπιχΦιλ..ΑΕ = ηρακλειονΑΕ</t>
  </si>
  <si>
    <t>ΕΕ τροποποίηση [όνομα &amp; κωδικοπ καταστ &amp; ''πωλήσεις ΜΙΣΘΩΤΙΚΩΝ ΔΙΚΑΙΩΜΑΤΩΝ'' [+ 29 πολλαπλές</t>
  </si>
  <si>
    <t xml:space="preserve"> ''μαρμαραΚαβαλαςΑΕ'' = αποροφάται από την ''λατομικη Θασου ΗΡΑΚΛΕΙΟΝ-ΑΕ &amp; σια ΕΕ'' [=λατομική Θάσου ;;;;;;;;;;!!!!!!!!!!] ,[+ 9 πολλαπλές</t>
  </si>
  <si>
    <t>219-60 = ''μαρμαραΚαβαλαςΑΕ'' = ΕΝΣΩΜΑΤΩΝΕΙ την ''λατομικη Θασου ΗΡΑΚΛΕΙΟΝ-ΑΕ &amp; σια ΕΕ'' [=λατομική Θάσου ;;;;;;;;;;;;!!!!!!!!!!!] ,[+ 4 πολλαπλές</t>
  </si>
  <si>
    <t>ΕΕσύσταση 2009 ΕΙΣΦΟΡΑ ΜΙΣΘΩΤΙΚΩΝ ΔΙΚΑΙΩΜΑΤΩΝ {'' μαρμαραΚαβαλας ΑΕ'' στην ''λατομικη Θασου ΗΡΑΚΛΕΙΟΝ-ΑΕ &amp; σια ΕΕ'' [=λατομική Θάσου ΕΕ]</t>
  </si>
  <si>
    <t>ΕΕτροποπ [2009 έως 2017-12ο] ΕΙΣΦΟΡΑ ΜΙΣΘΩΤΙΚΩΝ ΔΙΚΑΙΩΜΑΤΩΝ {'' μαρμαραΚαβαλας ΑΕ'' στην ''λατομικη Θασου ΗΡΑΚΛΕΙΟΝ-ΑΕ &amp; σια ΕΕ'' [=λατομική Θάσου ΕΕ]</t>
  </si>
  <si>
    <t>ΕΕτροποπ [2018-1ο έως 2019-4ο] ΕΙΣΦΟΡΑ ΜΙΣΘΩΤΙΚΩΝ ΔΙΚΑΙΩΜΑΤΩΝ {'' μαρμαραΚαβαλας ΑΕ'' στην ''λατομικη Θασου ΗΡΑΚΛΕΙΟΝ-ΑΕ &amp; σια ΕΕ'' [=λατομική Θάσου ΕΕ]</t>
  </si>
  <si>
    <t>ΌΤΙ &amp; να έγινε συν (+) 22 πολλαπλές πράξεις [περί μισθωτικών δικαιωμάτων</t>
  </si>
  <si>
    <t>….. ή ……..219-16 = ''λατομικηΘασουΜαρμαραΘασου ''φιλιππιδηΑΕ'' &amp; σιαΕΕ'' [= ''λατομικηΘασουΕΕ'' …….ή ……...219-60 = μαρμαραΚαβαλας ΑΕ</t>
  </si>
  <si>
    <t>Παναγια ''ΒΑΘΥ -σαλιάρα'' 28.646μ14</t>
  </si>
  <si>
    <t>ΙΔΕ 2191β θέση 219-16 = ''λατομικηΘασουΕΕ'' ….ή ….. 219γ1δ θέση 219-60 = μαρμαραΚαβαλας ΑΕ</t>
  </si>
  <si>
    <t>ΕΕ τροποποίηση [όνομα &amp; κωδικοπ καταστ &amp; ''πωλήσεις ΜΙΣΘΩΤΙΚΩΝ ΔΙΚΑΙΩΜΑΤΩΝ'' [+ 24 πολλαπλές</t>
  </si>
  <si>
    <t>λατομείο ΟχυρούΔράμας -''ηρακλειονΑΕ'' &amp; σια ΕΕ</t>
  </si>
  <si>
    <t>φουντουκόρεμα Οχυρό Δράμας</t>
  </si>
  <si>
    <t>ΙΔΕ 219γ1β θέση 219-16 =   ''λατομείοΟχυρούΔράμας -ηράκλειονΑΕ &amp; σια ΕΕ''</t>
  </si>
  <si>
    <t>ΕΕ τροποποίηση (από ''λατομείοΟχυρουΔραμας -''ηρακλειονΑΕ &amp; σια ΕΕ'' σε ''''μαρμαραΚεντρΜακεδονιαςΑΕ'' &amp; σια ΕΕ'') [με ΠΩΛΗΣΕΙΣ μεριδίων &amp; ΕΙΣΦΟΡΑ μισθωτικών δικαιωμάτων] ,[ + 25 πολλαπλές</t>
  </si>
  <si>
    <t>ΙΔΕ 219γ1β = 219-168 = μαρμαραΚεντρΜακεδονιαςΑΕ &amp; σια ΕΕ''</t>
  </si>
  <si>
    <t>μίσθωσης 12.428κ αγοραπωλησίας δικαιωματων προσυμφώνου 14.943 ΛΥΣΗ</t>
  </si>
  <si>
    <t>φιλιππιδης   … μαρμαραΑΕ  ή ''χΦ-μον.ΙΚΕ''</t>
  </si>
  <si>
    <t>ΙΔΕ 219-γ1ε θέση 219-16 = φιλιππιδης   … μαρμαραΑΕ ή ''χΦ-μον.ΙΚΕ''</t>
  </si>
  <si>
    <t>ΑΕ τροποποίηση [+ 20 πολλαπλές</t>
  </si>
  <si>
    <t>219-21</t>
  </si>
  <si>
    <t>πασχαληςΒασιλειος</t>
  </si>
  <si>
    <t>μίσθωσις νταμάρι  Παναγία -''σαλιάρα'' 28.370μ2 3έτη [ + 9 πολλαπλές</t>
  </si>
  <si>
    <t>μίσθωσις νταμάρι  8.755κ ΠΑΡΑΤΑΣΗ 3έτη [ + 9 πολλαπλές</t>
  </si>
  <si>
    <t>μίσθωσις νταμάρι  8.755κ ΠΑΡΑΤΑΣΗ 3έτη [ + 8 πολλαπλές</t>
  </si>
  <si>
    <t>μίσθωσις νταμάρι  8.755κ ΠΑΡΑΤΑΣΗ 15έτη [ + 11 πολλαπλές</t>
  </si>
  <si>
    <t>μίσθωσις νταμάρι  8.755κ ΠΑΡΑΤΑΣΗ 10έτη [ + 11 πολλαπλές</t>
  </si>
  <si>
    <t>μίσθωσις νταμάρι  8.755κ ΠΑΡΑΤΑΣΗ 10έτη [ + 30 πολλαπλές</t>
  </si>
  <si>
    <t>ΠΟΤΑΜΙΑ σαλιάρα</t>
  </si>
  <si>
    <t>219-22</t>
  </si>
  <si>
    <t>μάρμαρα Θάσου ΑΕ { λαζή</t>
  </si>
  <si>
    <t>Λιμένας -''3 γκρεμοί''</t>
  </si>
  <si>
    <t>μίσθωση  41.039μ2 Λιμένας -''3 γκρεμοί'' 3έτη [ + 12 πολλαπλές</t>
  </si>
  <si>
    <t>μίσθωσης 12.227 ΠΑΡΑΤΑΣΗ 14έτη [ + 12 πολλαπλές</t>
  </si>
  <si>
    <t>μίσθωσης 12.227 ΠΑΡΑΤΑΣΗ 3έτη [ + 8 πολλαπλές</t>
  </si>
  <si>
    <t>219-23</t>
  </si>
  <si>
    <t>λασκαριναΛασκαριδου &amp; υοι ΟΕ</t>
  </si>
  <si>
    <t>ΛΙΜΈΝΑς τσιπότσι -σκοτεινόλακος 47,92στρ</t>
  </si>
  <si>
    <t>μίσθωσις 9561κ ΠΑΡΑΤΑΣΗ 3έτη [ + 12 πολλαπλές</t>
  </si>
  <si>
    <t>μίσθωσις νταμάρι  Λιμένας -''τσιπόσι-σκοτεινόλακος'' 47,92στρ 3έτη [+ 12 πολλαπλές</t>
  </si>
  <si>
    <t>μάρμαραΛασκαριδηΑΒΕΕ &amp; λασκαριναΛασκαριδου &amp; υοι ΟΕ</t>
  </si>
  <si>
    <t>ΛΙΜΕΝΑΡΙΑ</t>
  </si>
  <si>
    <t>συν (+) 22 πολλαπλές για το 2ο νταμάρι {&amp; εισφορά μισθΔικαιωμ</t>
  </si>
  <si>
    <t>ΑΕ τροποποίηση {αύξηση κεφαλαίου ΛΟΓΩ εισφοράς μισθΔικαιωμ [ = 24 πολλαπλές</t>
  </si>
  <si>
    <t>μίσθωσις 9561κ ΣΥΝΕΧΙΣΗ [ + 5 πολλαπλές</t>
  </si>
  <si>
    <t>ΙΔΕ 219γ1ε θέση 219-23 = μάρμαραΛασκαριδηΑΒΕΕ &amp; ΙΔΕ 219γ1α θέση 219-23 = λασκαριναΛασκαριδου &amp; υοι ΟΕ</t>
  </si>
  <si>
    <t>μίσθωσις 9561κ ΠΑΡΑΤΑΣΗ 3έτη [ + 5 πολλαπλές</t>
  </si>
  <si>
    <t>μάρμαραΛασκαριδηΑΒΕΕ</t>
  </si>
  <si>
    <t>μίσθωσις 9561κ ΠΑΡΑΤΑΣΗ 3έτη [ + 8 πολλαπλές</t>
  </si>
  <si>
    <t>μίσθωσις νταμάρι  Λιμένας -''τσιπόσι-σκοτεινόλακος''[''3 γκρεμοί'' {δίπλα στο άλλο}]  49,5985στρ 3έτη</t>
  </si>
  <si>
    <t xml:space="preserve"> Λιμένας -''τσιπόσι-σκοτεινόλακος''[''3 γκρεμοί'' {δίπλα στο άλλο}] </t>
  </si>
  <si>
    <t>219-24</t>
  </si>
  <si>
    <t xml:space="preserve">μίσθωσης 363χατζη Λιμένας -''μούργενα'' 28,903στρ ΠΑΡΑΤΑΣΗ 10έτη [+ 10 πολλαπλές] </t>
  </si>
  <si>
    <t>μίσθωσης 363 ΣΥΜΠΛΗΡΩΣΗ { + 24 πολλαπλές}</t>
  </si>
  <si>
    <t>ΑΕ σύστασης 17.777 ΣΥΜΠΛΗΡΩΣΗ {εισφορά ΩΣ πάγιο στοιχείο = ΠΩΛΗΣΗ} ,{= 13πολλαπλές</t>
  </si>
  <si>
    <t>'δημ. ν. χαριτοπουλο -μαρμαρα σκυρα -ΑΕ''[= ΔΗΜ. Ν. ΧΑΡΙΤΟΠΟΥΛΟΣ ΑΕ</t>
  </si>
  <si>
    <t>Λιμένας -''μούργενα'' 28,903στρ</t>
  </si>
  <si>
    <t>ΙΔΕ 219γ1ε θέση 219-24</t>
  </si>
  <si>
    <t>σε ΟΡΟΥΣ 1971</t>
  </si>
  <si>
    <t>μίσθωσης  363χατζη  ΠΑΡΑΤΑΣΗ 5έτη [ + 12 πολλαπλές</t>
  </si>
  <si>
    <t>μίσθωσης 27.556καπολα Λιμένας -''3γκρεμοί'' 34,31στρ ΠΑΡΑΤΑΣΗ 3έτη [ + 11 πολλαπλές</t>
  </si>
  <si>
    <t>27.556καπ μίσθωση ΣΥΜΠΛΗΡΩΣΗ [= 8 πολλαπλές</t>
  </si>
  <si>
    <t>δημ. ν. χαριτοπουλο -μαρμαρα σκυρα -ΑΕ''[= ΔΗΜ. Ν. ΧΑΡΙΤΟΠΟΥΛΟΣ ΑΕ]     ……….. ΑΧΤΑΡΜΑΣ</t>
  </si>
  <si>
    <t>Λιμένας -''3γκρεμοί'' 34,31στρ</t>
  </si>
  <si>
    <t>27.556καπ ΠΑΡΑΤΑΣΗ 3έτη [ + 8 πολλαπλές</t>
  </si>
  <si>
    <t>27.556καπ ΠΑΡΑΤΑΣΗ 3έτη [ + 10 πολλαπλές</t>
  </si>
  <si>
    <t>μίσθωσης …. Λιμένας -''μούργενα'' 21,753στρ ΠΑΡΑΤΑΣΗ 3έτη [+ 10 πολλαπλές</t>
  </si>
  <si>
    <t>ΕΕσύστασης  ….παπαρη ΣΥΜΠΛΗΡΩΣΗ [ + 10 πολλαπλές</t>
  </si>
  <si>
    <t>ΕΕτροποποίηση ΒΑΣΕΙ ιδΣυμφων …/…/... ΕΠΙΚΑΙΡΟΠΟΙΗΣΗ [ + 2 πολλαπλές</t>
  </si>
  <si>
    <t>μαρμαραΜουργεναΘασουΕΕ</t>
  </si>
  <si>
    <t>Λιμένας -''μούργενα'' 21,753στρ</t>
  </si>
  <si>
    <t>ΙΔΕ 219γ1β θέση 219-24</t>
  </si>
  <si>
    <t>27.556καπ ΠΑΡΑΤΑΣΗ 3έτη [ + 9 πολλαπλές</t>
  </si>
  <si>
    <t>219-25</t>
  </si>
  <si>
    <t>δηλωση [ήμουν αφανης εταίρος ΜΕ 41% [18/10/1978 έως 31/01/1979] … [ + περί ΟΕ συμπλήρωση (= 3 πολλαπλές</t>
  </si>
  <si>
    <t>ΕΠΕ σύσταση [ + 2 πολλαπλές</t>
  </si>
  <si>
    <t xml:space="preserve">μίσθωσις νταμάρι  Παναγία -''σαλιάρα'' 20,28στρ 3έτη </t>
  </si>
  <si>
    <t>μίσθωσης 8.754 ΠΑΡΑΤΑΣΗ 3έτη</t>
  </si>
  <si>
    <t>219-170 = μαδεμληςΑντωνιος</t>
  </si>
  <si>
    <t>Παναγία -''σαλιάρα'' 20,28στρ</t>
  </si>
  <si>
    <t>ΙΔΕ θέση 219-170 = μαδεμληςΑντωνιος</t>
  </si>
  <si>
    <t>ΜΑΡΜΑΡΑ ΠΑΝΑΓΙΑΣ ΘΑΣΟΥ -Ι. ΤΑΤΣΙΡΑΜΟΣ ΚΑΙ ΣΙΑ ΟΕ</t>
  </si>
  <si>
    <t>μίσθωσης 8.754 ΠΑΡΑΤΑΣΗ 3έτη [ + 10 πολλαπλές</t>
  </si>
  <si>
    <t>μίσθωσης 8.754 ΠΑΡΑΤΑΣΗ 3έτη [ + 8 πολλαπλές</t>
  </si>
  <si>
    <t>μίσθωσις νταμάρι 18.312στογιου  Εβρου -Αλεξανδρούπολης -Παλαγίας -''φανός'' 37,94στρ ΠΑΡΑΤΑΣΗ 3έτη</t>
  </si>
  <si>
    <t>μίσθωσις νταμάρι 18.312στογιου ΣΥΜΠΛΗΡΩΣΗ</t>
  </si>
  <si>
    <t xml:space="preserve"> τατσιραμοςΙαωννης &amp; ιωαννιδηςΓεωργιος</t>
  </si>
  <si>
    <t xml:space="preserve">Εβρου -Αλεξανδρούπολης -Παλαγίας -''φανός'' 37,94στρ </t>
  </si>
  <si>
    <t>μίσθωση νταμάρι Ραχώνι -''βαράδια'' 48,629στρ 3έτη [ + 10 πολλαπλές</t>
  </si>
  <si>
    <t xml:space="preserve"> Ραχώνι -''βαράδια'' 48,629στρ</t>
  </si>
  <si>
    <t>ΙΔΕ 219γ1β θέση 219-25 = ΜΑΡΜΑΡΑ ΘΑΣΟΥ ΙΩΑΝΝΗΣ ΤΑΤΣΙΡΑΜΟΣ &amp; ΣΙΑ ΕΕ</t>
  </si>
  <si>
    <t>ΕΕ -σύσταση [= τατσιραμος ΕΚΧΩΡΕΙ στην ΕΕ τα μισθωτικά δικαιώματα [;;;;???]   οία είχε πάρει από ''ελληνικαΜαρμαραΘασουΑΕ'']   ΜΗ χρεωθέντα [ = 11 πολλαπλές</t>
  </si>
  <si>
    <t>μίσθωσις νταμάρι  3.457 ΔΙΟΡΘΩΣΗ [ + 2 πολλαπλές</t>
  </si>
  <si>
    <t>μίσθωσης 8.754 ΠΑΡΑΤΑΣΗ 10έτη [ + 14 πολλαπλές</t>
  </si>
  <si>
    <t>219-26</t>
  </si>
  <si>
    <t>μίσθωσις νταμάρι  Λιμένας -''βλαχούδι'' 28,036στρ 3έτη [ +10 πολλαπλές</t>
  </si>
  <si>
    <t>Λιμένας -''βλαχούδι'' 28,036στρ</t>
  </si>
  <si>
    <t>'FHL Η. ΚΥΡΙΑΚΙΔΗΣ ΜΑΡΜΑΡΑ ΓΡΑΝΙΤΕΣ ΑΒΕΕ''    και    σια   ΕΕ [ ΔΗΘΕΝ ως φουφας {παν/ευθ</t>
  </si>
  <si>
    <t>μίσθωσης 7.952 ΠΑΡΑΤΑΣΗ 3έτη [ + 13 πολλαπλές</t>
  </si>
  <si>
    <t>ΕΕ τροποποίηση [με ΠΩΛΗΣΕΙΣ μεριδίων &amp; ΕΙΣΦΟΡΑ μισθωτικών δικαιωμάτων] ,[ + 24 πολλαπλές</t>
  </si>
  <si>
    <t>'FHL Η. ΚΥΡΙΑΚΙΔΗΣ ΜΑΡΜΑΡΑ ΓΡΑΝΙΤΕΣ ΑΒΕΕ''    και    σια   ΕΕ</t>
  </si>
  <si>
    <t>συν (+) ΙΔΕ 219γ1β &amp; 219γ1ε    θέση 219-26</t>
  </si>
  <si>
    <t>219-27</t>
  </si>
  <si>
    <t>'σκαρης ΑΒΕΕ'' [ως μετατραπείσα ΑΠΌ ''νικηφροςΣκαρης &amp; υοι ΟΕ''</t>
  </si>
  <si>
    <t>μίσθωση μαρμαροΛατομείου Παναγία -''σαλιάρα -βαθύ'' 39.915μ2 … 2 έτη [ + 8 πολλαπλές</t>
  </si>
  <si>
    <t xml:space="preserve">μίσθωση μαρμαρο-λατομείου Παναγία - ''σαλιάρα'' 66.612μ2 3έτη </t>
  </si>
  <si>
    <t xml:space="preserve">Παναγία - ''σαλιάρα'' 66.612μ2 </t>
  </si>
  <si>
    <t>σκαρηΑΒΕΕ</t>
  </si>
  <si>
    <t>ΑΕ τροποποίηση { συν αύξηση κεφαλαίου ΛΟΓΩ εισφοράς μισθωτΔικαιωμ}  [+ 19 πολλαπλές</t>
  </si>
  <si>
    <t>λατομική σκαρη Θάσου ΑΕ</t>
  </si>
  <si>
    <t>συν (+) ΙΔΕ 219γ1ε    θέση 219-27</t>
  </si>
  <si>
    <t>ΒΑΘΥ Σαλιάρας Παναγίας 39.915μ2</t>
  </si>
  <si>
    <t>{μίσθωσης διόρθωση κατά Κύρο} zηλ = μίσθωσης 11.111αγγελίδη (του 1972) , Παναγία -''σαλιάρα -βαθύ''  ,39.915μ2 , κατά 1/2 έκταση ….ΛΥΣΗ [ + 16 πολλαπλές</t>
  </si>
  <si>
    <t>μίσθωσης 8.546 ΠΑΡΑΤΑΣΗ 12έτη [ + 14 πολλαπλές</t>
  </si>
  <si>
    <t>μίσθωσης 8.546 ΠΑΡΑΤΑΣΗ 5έτη [ + 10 πολλαπλές</t>
  </si>
  <si>
    <t>μίσθωσις νταμάρι  Λιμένας -''βλαχούδι'' 24,567στρ 3έτη [ + 12 πολλαπλές</t>
  </si>
  <si>
    <t>κουναδαςΠαντελης</t>
  </si>
  <si>
    <t>219-28κ</t>
  </si>
  <si>
    <t>λατομείο μαρμάρων λασκαριδης -λορεντζος -παπας -χρυσαφης &amp; σια ΕΕ</t>
  </si>
  <si>
    <t>ΕΕ σύστση [ + 11 πολλαπλές] , {συν (+) εισφορά μισθωτΔικαιωμ = 8 πολλαπλές}</t>
  </si>
  <si>
    <t>επέκτασης μίσθωσης ΕΙΣΦΟΡΑ ΜΙΣΘ. ΔΙΚΑΙΑΩΜ. νταμάρι  Λιμένας -''βλαχούδι'' κατά 17,4645στρ</t>
  </si>
  <si>
    <t>Λιμένας βλαχούδι Λιμενάρια 24.567μ2</t>
  </si>
  <si>
    <t>Λιμένας -''βλαχούδι'' 17,4645στρ</t>
  </si>
  <si>
    <t>ΙΔΕ 219γ1β θέση 219-29 = λατΜαρμΛασκΛορΠαπΧρυσ &amp; σια ΕΕ</t>
  </si>
  <si>
    <t>συν (+) ΙΔΕ 219γ1β &amp; 219γ2α θέση 219-29 = λατΜαρμΛασκΛορΠαπΧρυσ &amp; σια ΕΕ</t>
  </si>
  <si>
    <t>219-29</t>
  </si>
  <si>
    <t>ΙΔΕ 219-28 = κουναδαςΠαντελης</t>
  </si>
  <si>
    <t>συν (+) ΙΔΕ 219γ1β θέση 219-29 = λατΜαρμΛασκΛορΠαπΧρυσ &amp; σια ΕΕ</t>
  </si>
  <si>
    <t xml:space="preserve">σύμβαση αναγνωρίσεως 9.256 &amp; 9.459 μισθωτικου δικαιωματος εκμεταλεύσεως μαρμαροΛατομείου </t>
  </si>
  <si>
    <t>λατομείο μαρμάρων λασκαριδης -λορεντζος -χρυσαφης &amp; σια ΕΕ</t>
  </si>
  <si>
    <t>μίσθωσις 9256 ΠΑΡΑΤΑΣΗ 3έτη [ + 9 πολλαπλές</t>
  </si>
  <si>
    <t>μίσθωσις 9256 ΠΑΡΑΤΑΣΗ 3έτη [ + 10 πολλαπλές</t>
  </si>
  <si>
    <t>μίσθωσις 9256 ΠΑΡΑΤΑΣΗ 15έτη [ + 10 πολλαπλές</t>
  </si>
  <si>
    <t>λατομείο μαρμάρων λασκαριδης -λορεντζος &amp; σια ΕΕ</t>
  </si>
  <si>
    <t>μίσθωσις 9256 ΠΑΡΑΤΑΣΗ 10έτη [ + 10 πολλαπλές</t>
  </si>
  <si>
    <t>219-30</t>
  </si>
  <si>
    <t>μίσθωση μαρμαροΛατομείου Λιμένας -''τσιπότσι-σκοτεινόλακος'' 27,098μ2 3έτη [ + 12 πολλαπλές</t>
  </si>
  <si>
    <t>καζαναςΑποστολος</t>
  </si>
  <si>
    <t>Λιμένας -''τσιπότσι-σκοτεινόλακος'' 27,098μ2</t>
  </si>
  <si>
    <t>μίσθωση μαρμαρο-λατομείο Λιμενάρια -''αηΛιάς'' 20,4305στρ 3έτη [ 12 πολλαπλές</t>
  </si>
  <si>
    <r>
      <t xml:space="preserve">καζαναςΑποστολος &amp; σια ΟΕ </t>
    </r>
    <r>
      <rPr>
        <sz val="10"/>
        <color rgb="FFFF0000"/>
        <rFont val="Arial"/>
        <family val="2"/>
        <charset val="161"/>
      </rPr>
      <t>[= ΚΑΚΩΣ ,καθώς από 2002 = συνεταιριστικήΜαρμαρωνΘασουΑΕ</t>
    </r>
  </si>
  <si>
    <t xml:space="preserve">Λιμενάρια -''αηΛιάς'' 20,4305στρ </t>
  </si>
  <si>
    <t>μίσθωση μαρμαρο-λατομείο Λιμένας -''μούργενα'' 21,753στρ 3έτη [ + 11 πολλαπλές</t>
  </si>
  <si>
    <t>ΟΕ σύστασης ΣΥΜΠΛΗΡΩΣΗ [+ 1 πολλαπλή</t>
  </si>
  <si>
    <t>ΟΕ σύστασης ΣΥΜΠΛΗΡΩΣΗ [+ 3 πολλαπλές</t>
  </si>
  <si>
    <t>ΑΕ σύστασης ΣΥΜΠΛΗΡΩΣΗ [ +  16 πολλαπλές</t>
  </si>
  <si>
    <t>συνεταιριστικήΜαρμαρωνΘασουΑΕ</t>
  </si>
  <si>
    <t>καζαναςΑποστολος &amp; σια ΟΕ</t>
  </si>
  <si>
    <t xml:space="preserve">συνεταιριστικήΜαρμαρωνΘασουΟΕ </t>
  </si>
  <si>
    <t>συν (+) ΙΔΕ 219γ1ε θέση219-30 = ''συνεταιριστικήΜαρμαρωνΘασουΑΕ''</t>
  </si>
  <si>
    <t>συν (+) ΙΔΕ 219γ1α θέση219-30 = ''καζαναςΑποστολος &amp; σια ΟΕ''</t>
  </si>
  <si>
    <t>συν (+) ΙΔΕ 219γ1α θέση219-30 = ''συνεταιριστικήΜαρμαρωνΘασουΟΕ''</t>
  </si>
  <si>
    <t>μίσθωσις 4.070 ΠΑΡΑΤΑΣΗ 3έτη [ + 11 πολλαπλές</t>
  </si>
  <si>
    <t>μίσθωσις 4.059 ΠΑΡΑΤΑΣΗ 3έτη [ + 10 πολλαπλές</t>
  </si>
  <si>
    <t>μίσθωσις 4.059 ΛΥΣΗ [ + 19 πολλαπλές</t>
  </si>
  <si>
    <t>μίσθωση μαρμαρο-λατομείο Λιμενάρια -''αηΛιάς'' 20,43στρ ΞΑΝΑΜΙΣΘΩΣΗ {αντικατάσταση 4.059 &amp; 7.284} 3έτη [ + 14 πολλαπλές</t>
  </si>
  <si>
    <t>μίσθωσις 4.070 ΠΑΡΑΤΑΣΗ 3έτη [ + 10 πολλαπλές</t>
  </si>
  <si>
    <r>
      <t xml:space="preserve">καζαναςΑποστολος &amp; σια ΟΕ [= </t>
    </r>
    <r>
      <rPr>
        <sz val="10"/>
        <color rgb="FFFF0000"/>
        <rFont val="Arial"/>
        <family val="2"/>
        <charset val="161"/>
      </rPr>
      <t>ΚΑΚΩΣ ,καθώς από 2002 = συνεταιριστικήΜαρμαρωνΘασουΑΕ] ,[οία από 30/05/2012 =μαρμαραΜουργεναΘασουΕΕ</t>
    </r>
  </si>
  <si>
    <t>μίσθωσις 8.922 ΠΑΡΑΤΑΣΗ 3έτη [ + 11 πολλαπλές</t>
  </si>
  <si>
    <t>219-60</t>
  </si>
  <si>
    <t>Παναγια ''ΒΑΘΥ -σαλιάρα'' 28.646μ2</t>
  </si>
  <si>
    <t>μαρμαρα καβαλας ΑΕ</t>
  </si>
  <si>
    <t>ΙΔΕ 219γ1β &amp; 219γ2α &amp; 219γ1δ θέση 219-16 = ''λατομικηΘασουΜαρμαραΘασου ''φιλιππιδηΑΕ'' &amp; σιαΕΕ'' [= ''λατομικηΘασουΕΕ'' ……ή…… 219γ1δ θέση 219-60 = μαρμαραΚαβαλας ΑΕ</t>
  </si>
  <si>
    <t>219-168</t>
  </si>
  <si>
    <t>7συμβόλαια</t>
  </si>
  <si>
    <t>;;;???</t>
  </si>
  <si>
    <t>μετοχών αγοράς ΠΡΟΣΥΜΦΩΝΑ &amp; ΛΥΣΕΙΣ</t>
  </si>
  <si>
    <t>σύμβαση εκχώρησης απαιήσεων [ + 1 πολλαπλή</t>
  </si>
  <si>
    <t>'μαρμαραΚεντρΜακεδονιαςΑΕ'' &amp; σια ΕΕ</t>
  </si>
  <si>
    <t>Δράμα Οχυρό -΄΄φουντουκόρεμα''</t>
  </si>
  <si>
    <t>συν (+) ΙΔΕ 219γ1β θέση 219-168 = μαρμαραΚεντρΜακεδονιαςΑΕ &amp; σια ΕΕ''</t>
  </si>
  <si>
    <t>170κ</t>
  </si>
  <si>
    <t>δήλωση [αναγνώριση ΑΠΟΚΛΕΙΣΤΙΚΟΥ νταμαρτζη τον μΑντωνιο στα ''μπαλαμπανηΤρυπα'' , ''αγιοςΔημητριος'' , ''λειβαδακια'' , ''χαμοκούτσινα ή πουρναράκια''</t>
  </si>
  <si>
    <t xml:space="preserve"> Μ.ΜΑΔΕΜΛΗ -Μ.ΛΑΤΑ -Β.ΤΖΕΝΑΛΗ -Γ.ΚΑΡΑΓΕΩΡΓΙΟΥ … ΟΕ</t>
  </si>
  <si>
    <t>δηλωση [ήμουν αφανης εταίρος ΜΕ 41% [18/10/1978 έως 31/01/1979</t>
  </si>
  <si>
    <t>ΟΕ τροποποίηση { &amp; μεταβίβαση μετοχών [ή &amp; μισθωτικών δικαιωμάτων} [ + 2 πολλαπλές</t>
  </si>
  <si>
    <t>μαδεμλήςΚωνσταντινος</t>
  </si>
  <si>
    <t>Παναγία -''σαλιάρα'' 37,747στρ</t>
  </si>
  <si>
    <t>Μ. ΜΑΔΕΜΛΗ &amp; ΣΙΑ ΟΕ</t>
  </si>
  <si>
    <t>μίσθωσις νταμάρι  Παναγία -''σαλιάρα'' 37,747στρ 3έτη [ + 12 πολλαπλές</t>
  </si>
  <si>
    <t>μίσθωσις νταμάρι  Παναγία -''σαλιάρα'' 20,28στρ 3έτη [ + 12 πολλαπλές</t>
  </si>
  <si>
    <t>μίσθωσης 8.754 ΠΑΡΑΤΑΣΗ 3έτη [ + 11 πολλαπλές</t>
  </si>
  <si>
    <t xml:space="preserve"> ''ΜΑΡΜΑΡΑ ΠΑΝΑΓΙΑΣ ΘΑΣΟΥ -Ι. ΤΑΤΣΙΡΑΜΟΣ ΚΑΙ ΣΙΑ ΟΕ''     ….   στην οποία μετατρέπεται η …. η ''Μ. ΜΑΔΕΜΛΗ &amp; ΣΙΑ ΟΕ''</t>
  </si>
  <si>
    <t>173κ</t>
  </si>
  <si>
    <t>γεωργαληςΣιμος ΟΕ</t>
  </si>
  <si>
    <t>μίσθωση νταμάρι [+ ΟΕ σύστασης ΣΥΜΠΛΗΡΩΣΗ [+ 12 { +2 για ΟΕ} πολλαπλές</t>
  </si>
  <si>
    <t>μίσθωσης 9.095 ΠΑΡΑΤΑΣΗ [  [+ των 2 ΟΕ ΣΥΜΠΛΗΡΩΣΗ] [+ 12 + 4 &amp; 5 (για τις 2 ΟΕ) πολλαπλές</t>
  </si>
  <si>
    <t>Λιμένας -''βλαχούδι'' 36,335στρ</t>
  </si>
  <si>
    <t>συν (+) ΙΔΕ 219-γ1α θέση 219-173</t>
  </si>
  <si>
    <t>καθεστώς πληρωμής από ΑΓΑΠΕ</t>
  </si>
  <si>
    <t>ΤΟΓΚΑ</t>
  </si>
  <si>
    <t>κ-15-17</t>
  </si>
  <si>
    <t>ζημία</t>
  </si>
  <si>
    <t>μεΖΗΛπ.χ.-1</t>
  </si>
  <si>
    <t>μεταγραφή</t>
  </si>
  <si>
    <t>παππούς</t>
  </si>
  <si>
    <t>εξόφληση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</si>
</sst>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7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8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66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302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43" fontId="5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164" fontId="5" fillId="0" borderId="1" xfId="1" applyNumberFormat="1" applyFont="1" applyBorder="1"/>
    <xf numFmtId="14" fontId="11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0" fontId="3" fillId="0" borderId="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14" fillId="0" borderId="0" xfId="0" applyFont="1"/>
    <xf numFmtId="164" fontId="9" fillId="0" borderId="7" xfId="1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left" wrapText="1"/>
    </xf>
    <xf numFmtId="164" fontId="9" fillId="0" borderId="1" xfId="0" applyNumberFormat="1" applyFont="1" applyFill="1" applyBorder="1"/>
    <xf numFmtId="14" fontId="11" fillId="0" borderId="7" xfId="1" applyNumberFormat="1" applyFont="1" applyFill="1" applyBorder="1" applyAlignment="1"/>
    <xf numFmtId="0" fontId="8" fillId="6" borderId="4" xfId="0" applyFont="1" applyFill="1" applyBorder="1" applyAlignment="1">
      <alignment horizontal="center"/>
    </xf>
    <xf numFmtId="164" fontId="5" fillId="7" borderId="1" xfId="1" applyNumberFormat="1" applyFont="1" applyFill="1" applyBorder="1"/>
    <xf numFmtId="0" fontId="9" fillId="0" borderId="0" xfId="0" applyFont="1" applyAlignment="1">
      <alignment horizontal="right"/>
    </xf>
    <xf numFmtId="0" fontId="8" fillId="0" borderId="6" xfId="0" applyFont="1" applyBorder="1" applyAlignment="1">
      <alignment horizontal="center"/>
    </xf>
    <xf numFmtId="14" fontId="9" fillId="0" borderId="0" xfId="0" applyNumberFormat="1" applyFont="1"/>
    <xf numFmtId="0" fontId="8" fillId="7" borderId="6" xfId="0" applyFont="1" applyFill="1" applyBorder="1" applyAlignment="1">
      <alignment horizontal="center"/>
    </xf>
    <xf numFmtId="43" fontId="9" fillId="8" borderId="0" xfId="0" applyNumberFormat="1" applyFont="1" applyFill="1"/>
    <xf numFmtId="0" fontId="14" fillId="0" borderId="0" xfId="0" applyFont="1" applyAlignment="1">
      <alignment horizontal="right"/>
    </xf>
    <xf numFmtId="43" fontId="9" fillId="0" borderId="0" xfId="1" applyFont="1" applyAlignment="1">
      <alignment horizontal="right"/>
    </xf>
    <xf numFmtId="164" fontId="9" fillId="0" borderId="7" xfId="0" applyNumberFormat="1" applyFont="1" applyFill="1" applyBorder="1"/>
    <xf numFmtId="0" fontId="9" fillId="8" borderId="0" xfId="0" applyFont="1" applyFill="1" applyAlignment="1">
      <alignment horizontal="right"/>
    </xf>
    <xf numFmtId="43" fontId="9" fillId="0" borderId="1" xfId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9" fillId="0" borderId="1" xfId="1" applyNumberFormat="1" applyFont="1" applyFill="1" applyBorder="1"/>
    <xf numFmtId="0" fontId="3" fillId="0" borderId="1" xfId="0" applyFont="1" applyFill="1" applyBorder="1" applyAlignment="1">
      <alignment horizontal="left" wrapText="1"/>
    </xf>
    <xf numFmtId="43" fontId="9" fillId="0" borderId="1" xfId="1" applyFont="1" applyFill="1" applyBorder="1"/>
    <xf numFmtId="43" fontId="5" fillId="7" borderId="1" xfId="1" applyFont="1" applyFill="1" applyBorder="1"/>
    <xf numFmtId="43" fontId="5" fillId="6" borderId="1" xfId="1" applyFont="1" applyFill="1" applyBorder="1"/>
    <xf numFmtId="164" fontId="9" fillId="6" borderId="7" xfId="0" applyNumberFormat="1" applyFont="1" applyFill="1" applyBorder="1"/>
    <xf numFmtId="164" fontId="9" fillId="7" borderId="7" xfId="0" applyNumberFormat="1" applyFont="1" applyFill="1" applyBorder="1"/>
    <xf numFmtId="14" fontId="10" fillId="0" borderId="7" xfId="1" applyNumberFormat="1" applyFont="1" applyFill="1" applyBorder="1" applyAlignment="1">
      <alignment horizontal="center" vertical="center"/>
    </xf>
    <xf numFmtId="164" fontId="9" fillId="9" borderId="0" xfId="0" applyNumberFormat="1" applyFont="1" applyFill="1" applyBorder="1"/>
    <xf numFmtId="164" fontId="5" fillId="6" borderId="1" xfId="1" applyNumberFormat="1" applyFont="1" applyFill="1" applyBorder="1"/>
    <xf numFmtId="14" fontId="10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43" fontId="9" fillId="0" borderId="10" xfId="1" applyFont="1" applyFill="1" applyBorder="1" applyAlignment="1">
      <alignment horizontal="center"/>
    </xf>
    <xf numFmtId="164" fontId="9" fillId="0" borderId="10" xfId="1" applyNumberFormat="1" applyFont="1" applyFill="1" applyBorder="1" applyAlignment="1">
      <alignment horizontal="center"/>
    </xf>
    <xf numFmtId="164" fontId="9" fillId="0" borderId="11" xfId="1" applyNumberFormat="1" applyFont="1" applyFill="1" applyBorder="1"/>
    <xf numFmtId="43" fontId="9" fillId="0" borderId="11" xfId="1" applyFont="1" applyFill="1" applyBorder="1"/>
    <xf numFmtId="43" fontId="9" fillId="0" borderId="11" xfId="1" applyFont="1" applyFill="1" applyBorder="1" applyAlignment="1">
      <alignment horizontal="center"/>
    </xf>
    <xf numFmtId="43" fontId="10" fillId="0" borderId="1" xfId="1" applyFont="1" applyFill="1" applyBorder="1" applyAlignment="1">
      <alignment horizontal="center"/>
    </xf>
    <xf numFmtId="164" fontId="9" fillId="0" borderId="13" xfId="1" applyNumberFormat="1" applyFont="1" applyFill="1" applyBorder="1"/>
    <xf numFmtId="164" fontId="9" fillId="0" borderId="6" xfId="0" applyNumberFormat="1" applyFont="1" applyFill="1" applyBorder="1"/>
    <xf numFmtId="0" fontId="3" fillId="0" borderId="11" xfId="0" applyFont="1" applyFill="1" applyBorder="1"/>
    <xf numFmtId="0" fontId="3" fillId="0" borderId="1" xfId="0" applyFont="1" applyFill="1" applyBorder="1"/>
    <xf numFmtId="164" fontId="9" fillId="6" borderId="1" xfId="0" applyNumberFormat="1" applyFont="1" applyFill="1" applyBorder="1"/>
    <xf numFmtId="164" fontId="9" fillId="7" borderId="1" xfId="0" applyNumberFormat="1" applyFont="1" applyFill="1" applyBorder="1"/>
    <xf numFmtId="0" fontId="3" fillId="0" borderId="1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/>
    <xf numFmtId="43" fontId="9" fillId="9" borderId="1" xfId="1" applyFont="1" applyFill="1" applyBorder="1" applyAlignment="1">
      <alignment horizontal="center"/>
    </xf>
    <xf numFmtId="164" fontId="9" fillId="9" borderId="1" xfId="0" applyNumberFormat="1" applyFont="1" applyFill="1" applyBorder="1"/>
    <xf numFmtId="43" fontId="9" fillId="9" borderId="1" xfId="1" applyFont="1" applyFill="1" applyBorder="1"/>
    <xf numFmtId="43" fontId="9" fillId="7" borderId="1" xfId="1" applyFont="1" applyFill="1" applyBorder="1" applyAlignment="1">
      <alignment horizontal="center"/>
    </xf>
    <xf numFmtId="43" fontId="9" fillId="7" borderId="1" xfId="1" applyFont="1" applyFill="1" applyBorder="1"/>
    <xf numFmtId="43" fontId="9" fillId="6" borderId="1" xfId="1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wrapText="1"/>
    </xf>
    <xf numFmtId="0" fontId="3" fillId="10" borderId="7" xfId="0" applyFont="1" applyFill="1" applyBorder="1" applyAlignment="1">
      <alignment horizontal="left" wrapText="1"/>
    </xf>
    <xf numFmtId="43" fontId="3" fillId="2" borderId="1" xfId="3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wrapText="1"/>
    </xf>
    <xf numFmtId="0" fontId="3" fillId="0" borderId="2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164" fontId="9" fillId="0" borderId="4" xfId="1" applyNumberFormat="1" applyFont="1" applyFill="1" applyBorder="1"/>
    <xf numFmtId="43" fontId="9" fillId="0" borderId="4" xfId="1" applyFont="1" applyFill="1" applyBorder="1"/>
    <xf numFmtId="43" fontId="9" fillId="6" borderId="4" xfId="1" applyFont="1" applyFill="1" applyBorder="1"/>
    <xf numFmtId="164" fontId="9" fillId="0" borderId="4" xfId="0" applyNumberFormat="1" applyFont="1" applyFill="1" applyBorder="1"/>
    <xf numFmtId="164" fontId="9" fillId="7" borderId="4" xfId="0" applyNumberFormat="1" applyFont="1" applyFill="1" applyBorder="1"/>
    <xf numFmtId="164" fontId="9" fillId="6" borderId="4" xfId="0" applyNumberFormat="1" applyFont="1" applyFill="1" applyBorder="1"/>
    <xf numFmtId="0" fontId="3" fillId="0" borderId="1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43" fontId="9" fillId="9" borderId="7" xfId="1" applyFont="1" applyFill="1" applyBorder="1" applyAlignment="1">
      <alignment horizontal="center"/>
    </xf>
    <xf numFmtId="43" fontId="9" fillId="9" borderId="7" xfId="1" applyFont="1" applyFill="1" applyBorder="1"/>
    <xf numFmtId="164" fontId="9" fillId="9" borderId="7" xfId="0" applyNumberFormat="1" applyFont="1" applyFill="1" applyBorder="1"/>
    <xf numFmtId="164" fontId="9" fillId="0" borderId="18" xfId="1" applyNumberFormat="1" applyFont="1" applyFill="1" applyBorder="1"/>
    <xf numFmtId="0" fontId="3" fillId="0" borderId="4" xfId="0" applyFont="1" applyFill="1" applyBorder="1"/>
    <xf numFmtId="0" fontId="9" fillId="0" borderId="7" xfId="0" applyFont="1" applyFill="1" applyBorder="1" applyAlignment="1">
      <alignment wrapText="1"/>
    </xf>
    <xf numFmtId="0" fontId="9" fillId="2" borderId="7" xfId="0" applyFont="1" applyFill="1" applyBorder="1" applyAlignment="1">
      <alignment horizontal="left" wrapText="1"/>
    </xf>
    <xf numFmtId="0" fontId="3" fillId="0" borderId="19" xfId="0" applyFont="1" applyFill="1" applyBorder="1"/>
    <xf numFmtId="43" fontId="9" fillId="7" borderId="4" xfId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 wrapText="1"/>
    </xf>
    <xf numFmtId="164" fontId="9" fillId="0" borderId="11" xfId="0" applyNumberFormat="1" applyFont="1" applyFill="1" applyBorder="1"/>
    <xf numFmtId="43" fontId="9" fillId="6" borderId="1" xfId="1" applyFont="1" applyFill="1" applyBorder="1" applyAlignment="1">
      <alignment horizontal="center"/>
    </xf>
    <xf numFmtId="43" fontId="9" fillId="7" borderId="4" xfId="1" applyFont="1" applyFill="1" applyBorder="1"/>
    <xf numFmtId="0" fontId="3" fillId="0" borderId="4" xfId="0" quotePrefix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0" fontId="3" fillId="0" borderId="20" xfId="0" quotePrefix="1" applyFont="1" applyFill="1" applyBorder="1" applyAlignment="1">
      <alignment wrapText="1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wrapText="1"/>
    </xf>
    <xf numFmtId="0" fontId="9" fillId="13" borderId="1" xfId="0" applyFont="1" applyFill="1" applyBorder="1" applyAlignment="1">
      <alignment horizontal="left" wrapText="1"/>
    </xf>
    <xf numFmtId="164" fontId="9" fillId="0" borderId="9" xfId="1" applyNumberFormat="1" applyFont="1" applyFill="1" applyBorder="1"/>
    <xf numFmtId="43" fontId="9" fillId="0" borderId="9" xfId="1" applyFont="1" applyFill="1" applyBorder="1"/>
    <xf numFmtId="0" fontId="9" fillId="0" borderId="18" xfId="0" applyFont="1" applyFill="1" applyBorder="1" applyAlignment="1">
      <alignment horizontal="left" wrapText="1"/>
    </xf>
    <xf numFmtId="164" fontId="9" fillId="12" borderId="7" xfId="0" applyNumberFormat="1" applyFont="1" applyFill="1" applyBorder="1"/>
    <xf numFmtId="0" fontId="9" fillId="13" borderId="9" xfId="0" applyFont="1" applyFill="1" applyBorder="1" applyAlignment="1">
      <alignment horizontal="left" wrapText="1"/>
    </xf>
    <xf numFmtId="43" fontId="15" fillId="9" borderId="7" xfId="1" applyFont="1" applyFill="1" applyBorder="1" applyAlignment="1">
      <alignment horizontal="center"/>
    </xf>
    <xf numFmtId="164" fontId="10" fillId="0" borderId="21" xfId="1" applyNumberFormat="1" applyFont="1" applyFill="1" applyBorder="1" applyAlignment="1">
      <alignment horizontal="center" vertical="center"/>
    </xf>
    <xf numFmtId="164" fontId="10" fillId="0" borderId="21" xfId="1" applyNumberFormat="1" applyFont="1" applyFill="1" applyBorder="1" applyAlignment="1">
      <alignment horizontal="center" vertical="center"/>
    </xf>
    <xf numFmtId="164" fontId="9" fillId="9" borderId="1" xfId="1" applyNumberFormat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 vertical="center"/>
    </xf>
    <xf numFmtId="14" fontId="10" fillId="0" borderId="4" xfId="1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wrapText="1"/>
    </xf>
    <xf numFmtId="164" fontId="10" fillId="0" borderId="24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164" fontId="16" fillId="0" borderId="7" xfId="1" applyNumberFormat="1" applyFont="1" applyFill="1" applyBorder="1" applyAlignment="1">
      <alignment horizontal="center" vertical="center"/>
    </xf>
    <xf numFmtId="164" fontId="16" fillId="0" borderId="4" xfId="1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/>
    <xf numFmtId="43" fontId="9" fillId="9" borderId="4" xfId="1" applyFont="1" applyFill="1" applyBorder="1" applyAlignment="1">
      <alignment horizontal="center"/>
    </xf>
    <xf numFmtId="43" fontId="9" fillId="9" borderId="4" xfId="1" applyFont="1" applyFill="1" applyBorder="1"/>
    <xf numFmtId="164" fontId="9" fillId="0" borderId="17" xfId="1" applyNumberFormat="1" applyFont="1" applyFill="1" applyBorder="1"/>
    <xf numFmtId="43" fontId="9" fillId="9" borderId="0" xfId="0" applyNumberFormat="1" applyFont="1" applyFill="1"/>
    <xf numFmtId="164" fontId="9" fillId="0" borderId="0" xfId="0" applyNumberFormat="1" applyFont="1" applyFill="1"/>
    <xf numFmtId="164" fontId="5" fillId="0" borderId="1" xfId="1" applyNumberFormat="1" applyFont="1" applyFill="1" applyBorder="1"/>
    <xf numFmtId="164" fontId="9" fillId="0" borderId="0" xfId="0" applyNumberFormat="1" applyFont="1"/>
    <xf numFmtId="164" fontId="10" fillId="0" borderId="7" xfId="1" applyNumberFormat="1" applyFont="1" applyFill="1" applyBorder="1" applyAlignment="1">
      <alignment horizontal="center" vertical="center"/>
    </xf>
    <xf numFmtId="164" fontId="10" fillId="0" borderId="23" xfId="1" applyNumberFormat="1" applyFont="1" applyFill="1" applyBorder="1" applyAlignment="1">
      <alignment horizontal="center" vertical="center"/>
    </xf>
    <xf numFmtId="164" fontId="9" fillId="9" borderId="4" xfId="0" applyNumberFormat="1" applyFont="1" applyFill="1" applyBorder="1"/>
    <xf numFmtId="164" fontId="15" fillId="0" borderId="1" xfId="1" applyNumberFormat="1" applyFont="1" applyFill="1" applyBorder="1"/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left" wrapText="1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43" fontId="9" fillId="0" borderId="0" xfId="1" applyFont="1" applyFill="1"/>
    <xf numFmtId="43" fontId="9" fillId="0" borderId="0" xfId="0" applyNumberFormat="1" applyFont="1" applyFill="1"/>
    <xf numFmtId="43" fontId="2" fillId="0" borderId="9" xfId="1" applyFont="1" applyBorder="1" applyAlignment="1">
      <alignment horizontal="center" wrapText="1"/>
    </xf>
    <xf numFmtId="164" fontId="2" fillId="5" borderId="9" xfId="1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3" fontId="2" fillId="0" borderId="9" xfId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9" fillId="9" borderId="1" xfId="1" applyNumberFormat="1" applyFont="1" applyFill="1" applyBorder="1" applyAlignment="1">
      <alignment horizontal="center" wrapText="1"/>
    </xf>
    <xf numFmtId="164" fontId="9" fillId="9" borderId="0" xfId="0" applyNumberFormat="1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164" fontId="10" fillId="0" borderId="7" xfId="0" applyNumberFormat="1" applyFont="1" applyFill="1" applyBorder="1"/>
    <xf numFmtId="0" fontId="16" fillId="0" borderId="7" xfId="0" applyFont="1" applyFill="1" applyBorder="1"/>
    <xf numFmtId="164" fontId="9" fillId="0" borderId="1" xfId="1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 wrapText="1"/>
    </xf>
    <xf numFmtId="14" fontId="11" fillId="4" borderId="14" xfId="1" applyNumberFormat="1" applyFont="1" applyFill="1" applyBorder="1" applyAlignment="1">
      <alignment horizontal="center"/>
    </xf>
    <xf numFmtId="14" fontId="11" fillId="4" borderId="16" xfId="1" applyNumberFormat="1" applyFont="1" applyFill="1" applyBorder="1" applyAlignment="1">
      <alignment horizontal="center"/>
    </xf>
    <xf numFmtId="164" fontId="10" fillId="4" borderId="10" xfId="1" applyNumberFormat="1" applyFont="1" applyFill="1" applyBorder="1" applyAlignment="1">
      <alignment horizontal="center" vertical="center"/>
    </xf>
    <xf numFmtId="164" fontId="10" fillId="4" borderId="9" xfId="1" applyNumberFormat="1" applyFont="1" applyFill="1" applyBorder="1" applyAlignment="1">
      <alignment horizontal="center" vertical="center"/>
    </xf>
    <xf numFmtId="164" fontId="10" fillId="11" borderId="6" xfId="1" applyNumberFormat="1" applyFont="1" applyFill="1" applyBorder="1" applyAlignment="1">
      <alignment horizontal="center" vertical="center"/>
    </xf>
    <xf numFmtId="164" fontId="10" fillId="11" borderId="7" xfId="1" applyNumberFormat="1" applyFont="1" applyFill="1" applyBorder="1" applyAlignment="1">
      <alignment horizontal="center" vertical="center"/>
    </xf>
    <xf numFmtId="14" fontId="10" fillId="11" borderId="6" xfId="1" applyNumberFormat="1" applyFont="1" applyFill="1" applyBorder="1" applyAlignment="1">
      <alignment horizontal="center" vertical="center"/>
    </xf>
    <xf numFmtId="14" fontId="10" fillId="11" borderId="7" xfId="1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164" fontId="10" fillId="11" borderId="10" xfId="1" applyNumberFormat="1" applyFont="1" applyFill="1" applyBorder="1" applyAlignment="1">
      <alignment horizontal="center" vertical="center"/>
    </xf>
    <xf numFmtId="164" fontId="10" fillId="11" borderId="11" xfId="1" applyNumberFormat="1" applyFont="1" applyFill="1" applyBorder="1" applyAlignment="1">
      <alignment horizontal="center" vertical="center"/>
    </xf>
    <xf numFmtId="164" fontId="10" fillId="11" borderId="9" xfId="1" applyNumberFormat="1" applyFont="1" applyFill="1" applyBorder="1" applyAlignment="1">
      <alignment horizontal="center" vertical="center"/>
    </xf>
    <xf numFmtId="14" fontId="11" fillId="11" borderId="10" xfId="1" applyNumberFormat="1" applyFont="1" applyFill="1" applyBorder="1" applyAlignment="1">
      <alignment horizontal="center"/>
    </xf>
    <xf numFmtId="14" fontId="11" fillId="11" borderId="11" xfId="1" applyNumberFormat="1" applyFont="1" applyFill="1" applyBorder="1" applyAlignment="1">
      <alignment horizontal="center"/>
    </xf>
    <xf numFmtId="14" fontId="11" fillId="11" borderId="9" xfId="1" applyNumberFormat="1" applyFont="1" applyFill="1" applyBorder="1" applyAlignment="1">
      <alignment horizontal="center"/>
    </xf>
    <xf numFmtId="14" fontId="10" fillId="0" borderId="10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164" fontId="10" fillId="11" borderId="8" xfId="1" applyNumberFormat="1" applyFont="1" applyFill="1" applyBorder="1" applyAlignment="1">
      <alignment horizontal="center" vertical="center"/>
    </xf>
    <xf numFmtId="164" fontId="10" fillId="11" borderId="21" xfId="1" applyNumberFormat="1" applyFont="1" applyFill="1" applyBorder="1" applyAlignment="1">
      <alignment horizontal="center" vertical="center"/>
    </xf>
    <xf numFmtId="0" fontId="9" fillId="13" borderId="10" xfId="0" applyFont="1" applyFill="1" applyBorder="1" applyAlignment="1">
      <alignment horizontal="center" wrapText="1"/>
    </xf>
    <xf numFmtId="0" fontId="9" fillId="13" borderId="7" xfId="0" applyFont="1" applyFill="1" applyBorder="1" applyAlignment="1">
      <alignment horizontal="center" wrapText="1"/>
    </xf>
    <xf numFmtId="164" fontId="10" fillId="4" borderId="11" xfId="1" applyNumberFormat="1" applyFont="1" applyFill="1" applyBorder="1" applyAlignment="1">
      <alignment horizontal="center" vertical="center"/>
    </xf>
    <xf numFmtId="14" fontId="11" fillId="4" borderId="10" xfId="1" applyNumberFormat="1" applyFont="1" applyFill="1" applyBorder="1" applyAlignment="1">
      <alignment horizontal="center"/>
    </xf>
    <xf numFmtId="14" fontId="11" fillId="4" borderId="11" xfId="1" applyNumberFormat="1" applyFont="1" applyFill="1" applyBorder="1" applyAlignment="1">
      <alignment horizontal="center"/>
    </xf>
    <xf numFmtId="14" fontId="11" fillId="4" borderId="7" xfId="1" applyNumberFormat="1" applyFont="1" applyFill="1" applyBorder="1" applyAlignment="1">
      <alignment horizontal="center"/>
    </xf>
    <xf numFmtId="164" fontId="10" fillId="4" borderId="6" xfId="1" applyNumberFormat="1" applyFont="1" applyFill="1" applyBorder="1" applyAlignment="1">
      <alignment horizontal="center" vertical="center"/>
    </xf>
    <xf numFmtId="164" fontId="10" fillId="4" borderId="7" xfId="1" applyNumberFormat="1" applyFont="1" applyFill="1" applyBorder="1" applyAlignment="1">
      <alignment horizontal="center" vertical="center"/>
    </xf>
    <xf numFmtId="164" fontId="10" fillId="0" borderId="6" xfId="1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 vertical="center"/>
    </xf>
    <xf numFmtId="14" fontId="10" fillId="0" borderId="6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0" fontId="9" fillId="13" borderId="6" xfId="0" applyFont="1" applyFill="1" applyBorder="1" applyAlignment="1">
      <alignment horizontal="center" wrapText="1"/>
    </xf>
    <xf numFmtId="0" fontId="9" fillId="13" borderId="11" xfId="0" applyFont="1" applyFill="1" applyBorder="1" applyAlignment="1">
      <alignment horizontal="center" wrapText="1"/>
    </xf>
    <xf numFmtId="0" fontId="9" fillId="13" borderId="9" xfId="0" applyFont="1" applyFill="1" applyBorder="1" applyAlignment="1">
      <alignment horizontal="center" wrapText="1"/>
    </xf>
    <xf numFmtId="164" fontId="10" fillId="11" borderId="14" xfId="1" applyNumberFormat="1" applyFont="1" applyFill="1" applyBorder="1" applyAlignment="1">
      <alignment horizontal="center" vertical="center"/>
    </xf>
    <xf numFmtId="164" fontId="10" fillId="11" borderId="15" xfId="1" applyNumberFormat="1" applyFont="1" applyFill="1" applyBorder="1" applyAlignment="1">
      <alignment horizontal="center" vertical="center"/>
    </xf>
    <xf numFmtId="164" fontId="10" fillId="11" borderId="16" xfId="1" applyNumberFormat="1" applyFont="1" applyFill="1" applyBorder="1" applyAlignment="1">
      <alignment horizontal="center" vertical="center"/>
    </xf>
    <xf numFmtId="14" fontId="10" fillId="11" borderId="10" xfId="1" applyNumberFormat="1" applyFont="1" applyFill="1" applyBorder="1" applyAlignment="1">
      <alignment horizontal="center" vertical="center"/>
    </xf>
    <xf numFmtId="14" fontId="11" fillId="4" borderId="9" xfId="1" applyNumberFormat="1" applyFont="1" applyFill="1" applyBorder="1" applyAlignment="1">
      <alignment horizontal="center"/>
    </xf>
    <xf numFmtId="0" fontId="3" fillId="0" borderId="10" xfId="0" quotePrefix="1" applyFont="1" applyFill="1" applyBorder="1" applyAlignment="1">
      <alignment horizontal="center" wrapText="1"/>
    </xf>
    <xf numFmtId="0" fontId="3" fillId="0" borderId="7" xfId="0" quotePrefix="1" applyFont="1" applyFill="1" applyBorder="1" applyAlignment="1">
      <alignment horizontal="center" wrapText="1"/>
    </xf>
    <xf numFmtId="164" fontId="10" fillId="4" borderId="8" xfId="1" applyNumberFormat="1" applyFont="1" applyFill="1" applyBorder="1" applyAlignment="1">
      <alignment horizontal="center" vertical="center"/>
    </xf>
    <xf numFmtId="164" fontId="10" fillId="4" borderId="22" xfId="1" applyNumberFormat="1" applyFont="1" applyFill="1" applyBorder="1" applyAlignment="1">
      <alignment horizontal="center" vertical="center"/>
    </xf>
    <xf numFmtId="14" fontId="10" fillId="4" borderId="6" xfId="1" applyNumberFormat="1" applyFont="1" applyFill="1" applyBorder="1" applyAlignment="1">
      <alignment horizontal="center" vertical="center"/>
    </xf>
    <xf numFmtId="14" fontId="10" fillId="4" borderId="9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 wrapText="1"/>
    </xf>
    <xf numFmtId="164" fontId="10" fillId="4" borderId="14" xfId="1" applyNumberFormat="1" applyFont="1" applyFill="1" applyBorder="1" applyAlignment="1">
      <alignment horizontal="center" vertical="center"/>
    </xf>
    <xf numFmtId="164" fontId="10" fillId="4" borderId="15" xfId="1" applyNumberFormat="1" applyFont="1" applyFill="1" applyBorder="1" applyAlignment="1">
      <alignment horizontal="center" vertical="center"/>
    </xf>
    <xf numFmtId="164" fontId="10" fillId="4" borderId="16" xfId="1" applyNumberFormat="1" applyFont="1" applyFill="1" applyBorder="1" applyAlignment="1">
      <alignment horizontal="center" vertical="center"/>
    </xf>
    <xf numFmtId="0" fontId="9" fillId="11" borderId="10" xfId="0" applyFont="1" applyFill="1" applyBorder="1" applyAlignment="1">
      <alignment horizontal="center" wrapText="1"/>
    </xf>
    <xf numFmtId="0" fontId="9" fillId="11" borderId="11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14" fontId="10" fillId="4" borderId="10" xfId="1" applyNumberFormat="1" applyFont="1" applyFill="1" applyBorder="1" applyAlignment="1">
      <alignment horizontal="center" vertical="center"/>
    </xf>
    <xf numFmtId="14" fontId="10" fillId="4" borderId="7" xfId="1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5" fillId="5" borderId="6" xfId="1" applyNumberFormat="1" applyFont="1" applyFill="1" applyBorder="1" applyAlignment="1">
      <alignment horizontal="center" wrapText="1"/>
    </xf>
    <xf numFmtId="164" fontId="5" fillId="5" borderId="9" xfId="1" applyNumberFormat="1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4" fontId="6" fillId="0" borderId="6" xfId="0" applyNumberFormat="1" applyFont="1" applyBorder="1" applyAlignment="1">
      <alignment horizontal="center" wrapText="1"/>
    </xf>
    <xf numFmtId="14" fontId="6" fillId="0" borderId="9" xfId="0" applyNumberFormat="1" applyFont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5" fillId="5" borderId="6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14" fontId="10" fillId="4" borderId="11" xfId="1" applyNumberFormat="1" applyFont="1" applyFill="1" applyBorder="1" applyAlignment="1">
      <alignment horizontal="center" vertical="center"/>
    </xf>
    <xf numFmtId="0" fontId="9" fillId="0" borderId="10" xfId="0" quotePrefix="1" applyFont="1" applyFill="1" applyBorder="1" applyAlignment="1">
      <alignment horizontal="center" wrapText="1"/>
    </xf>
    <xf numFmtId="0" fontId="9" fillId="0" borderId="11" xfId="0" quotePrefix="1" applyFont="1" applyFill="1" applyBorder="1" applyAlignment="1">
      <alignment horizontal="center" wrapText="1"/>
    </xf>
    <xf numFmtId="0" fontId="9" fillId="0" borderId="7" xfId="0" quotePrefix="1" applyFont="1" applyFill="1" applyBorder="1" applyAlignment="1">
      <alignment horizontal="center" wrapText="1"/>
    </xf>
    <xf numFmtId="14" fontId="11" fillId="11" borderId="6" xfId="1" applyNumberFormat="1" applyFont="1" applyFill="1" applyBorder="1" applyAlignment="1">
      <alignment horizontal="center"/>
    </xf>
    <xf numFmtId="14" fontId="11" fillId="11" borderId="7" xfId="1" applyNumberFormat="1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 wrapText="1"/>
    </xf>
    <xf numFmtId="14" fontId="11" fillId="4" borderId="6" xfId="1" applyNumberFormat="1" applyFont="1" applyFill="1" applyBorder="1" applyAlignment="1">
      <alignment horizontal="center"/>
    </xf>
    <xf numFmtId="14" fontId="10" fillId="11" borderId="1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9" fillId="0" borderId="9" xfId="0" quotePrefix="1" applyFont="1" applyFill="1" applyBorder="1" applyAlignment="1">
      <alignment horizontal="center" wrapText="1"/>
    </xf>
    <xf numFmtId="164" fontId="10" fillId="0" borderId="25" xfId="1" applyNumberFormat="1" applyFont="1" applyFill="1" applyBorder="1" applyAlignment="1">
      <alignment horizontal="center" vertical="center"/>
    </xf>
    <xf numFmtId="164" fontId="10" fillId="0" borderId="21" xfId="1" applyNumberFormat="1" applyFont="1" applyFill="1" applyBorder="1" applyAlignment="1">
      <alignment horizontal="center" vertical="center"/>
    </xf>
    <xf numFmtId="14" fontId="10" fillId="0" borderId="10" xfId="1" applyNumberFormat="1" applyFont="1" applyFill="1" applyBorder="1" applyAlignment="1">
      <alignment horizontal="center" vertical="center"/>
    </xf>
    <xf numFmtId="164" fontId="10" fillId="11" borderId="12" xfId="1" applyNumberFormat="1" applyFont="1" applyFill="1" applyBorder="1" applyAlignment="1">
      <alignment horizontal="center" vertical="center"/>
    </xf>
    <xf numFmtId="164" fontId="10" fillId="11" borderId="22" xfId="1" applyNumberFormat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wrapText="1"/>
    </xf>
    <xf numFmtId="0" fontId="3" fillId="0" borderId="11" xfId="0" quotePrefix="1" applyFont="1" applyFill="1" applyBorder="1" applyAlignment="1">
      <alignment horizontal="center" wrapText="1"/>
    </xf>
  </cellXfs>
  <cellStyles count="4">
    <cellStyle name="Κανονικό" xfId="0" builtinId="0"/>
    <cellStyle name="Κόμμα" xfId="1" builtinId="3"/>
    <cellStyle name="Κόμμα 11" xfId="2"/>
    <cellStyle name="Κόμμα 3" xfId="3"/>
  </cellStyles>
  <dxfs count="0"/>
  <tableStyles count="0" defaultTableStyle="TableStyleMedium9" defaultPivotStyle="PivotStyleLight16"/>
  <colors>
    <mruColors>
      <color rgb="FF00FF00"/>
      <color rgb="FFFF00FF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58"/>
  <sheetViews>
    <sheetView tabSelected="1" zoomScaleNormal="100" workbookViewId="0">
      <pane ySplit="2" topLeftCell="A3" activePane="bottomLeft" state="frozen"/>
      <selection pane="bottomLeft" activeCell="A138" sqref="A138"/>
    </sheetView>
  </sheetViews>
  <sheetFormatPr defaultRowHeight="12.75"/>
  <cols>
    <col min="1" max="1" width="6.77734375" style="2" bestFit="1" customWidth="1"/>
    <col min="2" max="2" width="9.33203125" style="2" bestFit="1" customWidth="1"/>
    <col min="3" max="3" width="7.88671875" style="33" bestFit="1" customWidth="1"/>
    <col min="4" max="4" width="134.109375" style="69" customWidth="1"/>
    <col min="5" max="5" width="99.88671875" style="2" customWidth="1"/>
    <col min="6" max="6" width="36.44140625" style="2" customWidth="1"/>
    <col min="7" max="7" width="10.6640625" style="2" customWidth="1"/>
    <col min="8" max="8" width="7.88671875" style="2" customWidth="1"/>
    <col min="9" max="9" width="9.5546875" style="7" customWidth="1"/>
    <col min="10" max="10" width="7.88671875" style="2" customWidth="1"/>
    <col min="11" max="11" width="11" style="2" customWidth="1"/>
    <col min="12" max="12" width="9.44140625" style="6" customWidth="1"/>
    <col min="13" max="13" width="11" style="7" customWidth="1"/>
    <col min="14" max="14" width="8.44140625" style="6" customWidth="1"/>
    <col min="15" max="15" width="14.33203125" style="7" customWidth="1"/>
    <col min="16" max="16" width="8.44140625" style="6" customWidth="1"/>
    <col min="17" max="17" width="13.109375" style="2" customWidth="1"/>
    <col min="18" max="18" width="9.44140625" style="6" customWidth="1"/>
    <col min="19" max="19" width="8.21875" style="6" customWidth="1"/>
    <col min="20" max="20" width="8.44140625" style="6" customWidth="1"/>
    <col min="21" max="21" width="9.109375" style="2" customWidth="1"/>
    <col min="22" max="22" width="9" style="2" customWidth="1"/>
    <col min="23" max="23" width="9.21875" style="2" customWidth="1"/>
    <col min="24" max="24" width="4.77734375" style="2" customWidth="1"/>
    <col min="25" max="25" width="8.109375" style="2" customWidth="1"/>
    <col min="26" max="26" width="9.21875" style="2" bestFit="1" customWidth="1"/>
    <col min="27" max="27" width="9.33203125" style="2" customWidth="1"/>
    <col min="28" max="28" width="36.109375" style="2" customWidth="1"/>
    <col min="29" max="29" width="88.77734375" style="183" customWidth="1"/>
    <col min="30" max="30" width="7.21875" style="159" bestFit="1" customWidth="1"/>
    <col min="31" max="31" width="7.21875" style="159" customWidth="1"/>
    <col min="32" max="32" width="8.44140625" style="159" bestFit="1" customWidth="1"/>
    <col min="33" max="33" width="8.21875" style="159" bestFit="1" customWidth="1"/>
    <col min="34" max="34" width="8.88671875" style="2"/>
    <col min="35" max="35" width="5.33203125" style="159" bestFit="1" customWidth="1"/>
    <col min="36" max="36" width="4.88671875" style="159" bestFit="1" customWidth="1"/>
    <col min="37" max="37" width="8.21875" style="159" bestFit="1" customWidth="1"/>
    <col min="38" max="38" width="7.5546875" style="159" bestFit="1" customWidth="1"/>
    <col min="39" max="39" width="4.88671875" style="159" bestFit="1" customWidth="1"/>
    <col min="40" max="40" width="7.88671875" style="159" bestFit="1" customWidth="1"/>
    <col min="41" max="16384" width="8.88671875" style="2"/>
  </cols>
  <sheetData>
    <row r="1" spans="1:40" s="1" customFormat="1" ht="18" customHeight="1">
      <c r="A1" s="267" t="s">
        <v>0</v>
      </c>
      <c r="B1" s="267" t="s">
        <v>1</v>
      </c>
      <c r="C1" s="269" t="s">
        <v>19</v>
      </c>
      <c r="D1" s="267" t="s">
        <v>2</v>
      </c>
      <c r="E1" s="263" t="s">
        <v>3</v>
      </c>
      <c r="F1" s="263" t="s">
        <v>4</v>
      </c>
      <c r="G1" s="259" t="s">
        <v>25</v>
      </c>
      <c r="H1" s="261" t="s">
        <v>5</v>
      </c>
      <c r="I1" s="265" t="s">
        <v>26</v>
      </c>
      <c r="J1" s="261" t="s">
        <v>5</v>
      </c>
      <c r="K1" s="259" t="s">
        <v>27</v>
      </c>
      <c r="L1" s="261" t="s">
        <v>5</v>
      </c>
      <c r="M1" s="265" t="s">
        <v>28</v>
      </c>
      <c r="N1" s="261" t="s">
        <v>5</v>
      </c>
      <c r="O1" s="265" t="s">
        <v>29</v>
      </c>
      <c r="P1" s="261" t="s">
        <v>5</v>
      </c>
      <c r="Q1" s="259" t="s">
        <v>30</v>
      </c>
      <c r="R1" s="261" t="s">
        <v>5</v>
      </c>
      <c r="S1" s="259" t="s">
        <v>11</v>
      </c>
      <c r="T1" s="278" t="s">
        <v>5</v>
      </c>
      <c r="U1" s="259" t="s">
        <v>12</v>
      </c>
      <c r="V1" s="278" t="s">
        <v>5</v>
      </c>
      <c r="W1" s="280" t="s">
        <v>10</v>
      </c>
      <c r="Y1" s="277" t="s">
        <v>14</v>
      </c>
      <c r="Z1" s="277"/>
      <c r="AA1" s="277"/>
      <c r="AB1" s="277"/>
      <c r="AC1" s="181"/>
      <c r="AD1" s="187" t="s">
        <v>256</v>
      </c>
      <c r="AE1" s="188"/>
      <c r="AF1" s="188"/>
      <c r="AG1" s="189"/>
      <c r="AI1" s="291" t="s">
        <v>255</v>
      </c>
      <c r="AJ1" s="292"/>
      <c r="AK1" s="292"/>
      <c r="AL1" s="292"/>
      <c r="AM1" s="292"/>
      <c r="AN1" s="293"/>
    </row>
    <row r="2" spans="1:40" s="1" customFormat="1" ht="18.75" thickBot="1">
      <c r="A2" s="268"/>
      <c r="B2" s="268"/>
      <c r="C2" s="270"/>
      <c r="D2" s="268"/>
      <c r="E2" s="264"/>
      <c r="F2" s="264"/>
      <c r="G2" s="260"/>
      <c r="H2" s="262"/>
      <c r="I2" s="266"/>
      <c r="J2" s="262"/>
      <c r="K2" s="260"/>
      <c r="L2" s="262"/>
      <c r="M2" s="266"/>
      <c r="N2" s="262"/>
      <c r="O2" s="266"/>
      <c r="P2" s="262"/>
      <c r="Q2" s="260"/>
      <c r="R2" s="262"/>
      <c r="S2" s="260"/>
      <c r="T2" s="279"/>
      <c r="U2" s="260"/>
      <c r="V2" s="279"/>
      <c r="W2" s="281"/>
      <c r="Y2" s="32" t="s">
        <v>15</v>
      </c>
      <c r="Z2" s="34" t="s">
        <v>21</v>
      </c>
      <c r="AA2" s="29" t="s">
        <v>22</v>
      </c>
      <c r="AB2" s="18" t="s">
        <v>16</v>
      </c>
      <c r="AC2" s="181"/>
      <c r="AD2" s="166" t="s">
        <v>15</v>
      </c>
      <c r="AE2" s="166" t="s">
        <v>262</v>
      </c>
      <c r="AF2" s="163" t="s">
        <v>258</v>
      </c>
      <c r="AG2" s="164" t="s">
        <v>259</v>
      </c>
      <c r="AI2" s="163" t="s">
        <v>257</v>
      </c>
      <c r="AJ2" s="163" t="s">
        <v>258</v>
      </c>
      <c r="AK2" s="164" t="s">
        <v>259</v>
      </c>
      <c r="AL2" s="165" t="s">
        <v>260</v>
      </c>
      <c r="AM2" s="165" t="s">
        <v>258</v>
      </c>
      <c r="AN2" s="178" t="s">
        <v>259</v>
      </c>
    </row>
    <row r="3" spans="1:40" s="14" customFormat="1">
      <c r="A3" s="194" t="s">
        <v>35</v>
      </c>
      <c r="B3" s="194">
        <v>5637</v>
      </c>
      <c r="C3" s="256">
        <v>30028</v>
      </c>
      <c r="D3" s="66" t="s">
        <v>36</v>
      </c>
      <c r="E3" s="213" t="s">
        <v>38</v>
      </c>
      <c r="F3" s="200" t="s">
        <v>43</v>
      </c>
      <c r="G3" s="54"/>
      <c r="H3" s="55"/>
      <c r="I3" s="54"/>
      <c r="J3" s="55"/>
      <c r="K3" s="54"/>
      <c r="L3" s="56"/>
      <c r="M3" s="57"/>
      <c r="N3" s="56"/>
      <c r="O3" s="58"/>
      <c r="P3" s="56"/>
      <c r="Q3" s="58"/>
      <c r="R3" s="56"/>
      <c r="S3" s="57"/>
      <c r="T3" s="56"/>
      <c r="U3" s="57"/>
      <c r="V3" s="60"/>
      <c r="W3" s="289">
        <v>46170</v>
      </c>
      <c r="Y3" s="61">
        <f>H3+N3</f>
        <v>0</v>
      </c>
      <c r="Z3" s="61">
        <f t="shared" ref="Z3:Z132" si="0">J3+P3</f>
        <v>0</v>
      </c>
      <c r="AA3" s="107">
        <f t="shared" ref="AA3:AA132" si="1">L3+R3</f>
        <v>0</v>
      </c>
      <c r="AB3" s="62" t="s">
        <v>20</v>
      </c>
      <c r="AC3" s="182" t="s">
        <v>39</v>
      </c>
      <c r="AD3" s="152"/>
      <c r="AE3" s="152"/>
      <c r="AF3" s="152"/>
      <c r="AG3" s="152"/>
      <c r="AI3" s="172"/>
      <c r="AJ3" s="172"/>
      <c r="AK3" s="172"/>
      <c r="AL3" s="172"/>
      <c r="AM3" s="172"/>
      <c r="AN3" s="172"/>
    </row>
    <row r="4" spans="1:40" s="14" customFormat="1">
      <c r="A4" s="219"/>
      <c r="B4" s="224"/>
      <c r="C4" s="257"/>
      <c r="D4" s="43" t="s">
        <v>37</v>
      </c>
      <c r="E4" s="258"/>
      <c r="F4" s="202"/>
      <c r="G4" s="40"/>
      <c r="H4" s="41"/>
      <c r="I4" s="40"/>
      <c r="J4" s="41"/>
      <c r="K4" s="40"/>
      <c r="L4" s="42"/>
      <c r="M4" s="44"/>
      <c r="N4" s="42"/>
      <c r="O4" s="40"/>
      <c r="P4" s="42"/>
      <c r="Q4" s="40"/>
      <c r="R4" s="42"/>
      <c r="S4" s="44"/>
      <c r="T4" s="42"/>
      <c r="U4" s="44"/>
      <c r="V4" s="42"/>
      <c r="W4" s="221"/>
      <c r="Y4" s="27">
        <f t="shared" ref="Y4:Y41" si="2">H4+N4</f>
        <v>0</v>
      </c>
      <c r="Z4" s="27">
        <f t="shared" si="0"/>
        <v>0</v>
      </c>
      <c r="AA4" s="27">
        <f t="shared" si="1"/>
        <v>0</v>
      </c>
      <c r="AB4" s="63" t="s">
        <v>20</v>
      </c>
      <c r="AC4" s="182"/>
      <c r="AD4" s="167"/>
      <c r="AE4" s="167"/>
      <c r="AF4" s="167"/>
      <c r="AG4" s="167"/>
      <c r="AI4" s="167"/>
      <c r="AJ4" s="167"/>
      <c r="AK4" s="167"/>
      <c r="AL4" s="167"/>
      <c r="AM4" s="167"/>
      <c r="AN4" s="167"/>
    </row>
    <row r="5" spans="1:40" s="14" customFormat="1">
      <c r="A5" s="219"/>
      <c r="B5" s="4">
        <v>8687</v>
      </c>
      <c r="C5" s="52">
        <v>32394</v>
      </c>
      <c r="D5" s="43" t="s">
        <v>40</v>
      </c>
      <c r="E5" s="203" t="s">
        <v>41</v>
      </c>
      <c r="F5" s="203" t="s">
        <v>42</v>
      </c>
      <c r="G5" s="40"/>
      <c r="H5" s="41"/>
      <c r="I5" s="40"/>
      <c r="J5" s="41"/>
      <c r="K5" s="70">
        <v>451.47</v>
      </c>
      <c r="L5" s="42">
        <v>237038</v>
      </c>
      <c r="M5" s="44"/>
      <c r="N5" s="42"/>
      <c r="O5" s="40"/>
      <c r="P5" s="42"/>
      <c r="Q5" s="70">
        <v>81.010000000000005</v>
      </c>
      <c r="R5" s="42">
        <v>42534</v>
      </c>
      <c r="S5" s="44"/>
      <c r="T5" s="42"/>
      <c r="U5" s="44">
        <v>209.4</v>
      </c>
      <c r="V5" s="42">
        <v>109943</v>
      </c>
      <c r="W5" s="221"/>
      <c r="Y5" s="27">
        <f t="shared" si="2"/>
        <v>0</v>
      </c>
      <c r="Z5" s="27">
        <f t="shared" si="0"/>
        <v>0</v>
      </c>
      <c r="AA5" s="71">
        <f t="shared" si="1"/>
        <v>279572</v>
      </c>
      <c r="AB5" s="63" t="s">
        <v>20</v>
      </c>
      <c r="AC5" s="182"/>
      <c r="AD5" s="167"/>
      <c r="AE5" s="167"/>
      <c r="AF5" s="167"/>
      <c r="AG5" s="167"/>
      <c r="AI5" s="167"/>
      <c r="AJ5" s="167"/>
      <c r="AK5" s="167"/>
      <c r="AL5" s="167"/>
      <c r="AM5" s="167"/>
      <c r="AN5" s="167"/>
    </row>
    <row r="6" spans="1:40" s="14" customFormat="1">
      <c r="A6" s="219"/>
      <c r="B6" s="4">
        <v>10128</v>
      </c>
      <c r="C6" s="52">
        <v>33515</v>
      </c>
      <c r="D6" s="43" t="s">
        <v>44</v>
      </c>
      <c r="E6" s="201"/>
      <c r="F6" s="202"/>
      <c r="G6" s="40"/>
      <c r="H6" s="41"/>
      <c r="I6" s="40"/>
      <c r="J6" s="41"/>
      <c r="K6" s="70">
        <v>62.36</v>
      </c>
      <c r="L6" s="42">
        <v>15021</v>
      </c>
      <c r="M6" s="44"/>
      <c r="N6" s="42"/>
      <c r="O6" s="44"/>
      <c r="P6" s="42"/>
      <c r="Q6" s="70">
        <v>28.39</v>
      </c>
      <c r="R6" s="42">
        <v>6838</v>
      </c>
      <c r="S6" s="44"/>
      <c r="T6" s="42"/>
      <c r="U6" s="44">
        <v>47.9</v>
      </c>
      <c r="V6" s="42">
        <v>11537</v>
      </c>
      <c r="W6" s="221"/>
      <c r="Y6" s="27">
        <f t="shared" si="2"/>
        <v>0</v>
      </c>
      <c r="Z6" s="27">
        <f t="shared" si="0"/>
        <v>0</v>
      </c>
      <c r="AA6" s="71">
        <f t="shared" si="1"/>
        <v>21859</v>
      </c>
      <c r="AB6" s="63" t="s">
        <v>20</v>
      </c>
      <c r="AC6" s="182"/>
      <c r="AD6" s="167"/>
      <c r="AE6" s="167"/>
      <c r="AF6" s="167"/>
      <c r="AG6" s="167"/>
      <c r="AI6" s="167"/>
      <c r="AJ6" s="167"/>
      <c r="AK6" s="167"/>
      <c r="AL6" s="167"/>
      <c r="AM6" s="167"/>
      <c r="AN6" s="167"/>
    </row>
    <row r="7" spans="1:40" s="14" customFormat="1">
      <c r="A7" s="219"/>
      <c r="B7" s="4">
        <v>12428</v>
      </c>
      <c r="C7" s="52">
        <v>34962</v>
      </c>
      <c r="D7" s="43" t="s">
        <v>45</v>
      </c>
      <c r="E7" s="201"/>
      <c r="F7" s="53" t="s">
        <v>46</v>
      </c>
      <c r="G7" s="40"/>
      <c r="H7" s="41"/>
      <c r="I7" s="40"/>
      <c r="J7" s="41"/>
      <c r="K7" s="70">
        <v>2242.86</v>
      </c>
      <c r="L7" s="42">
        <v>142310</v>
      </c>
      <c r="M7" s="44"/>
      <c r="N7" s="42"/>
      <c r="O7" s="44"/>
      <c r="P7" s="42"/>
      <c r="Q7" s="72">
        <v>354.26</v>
      </c>
      <c r="R7" s="42">
        <v>22477</v>
      </c>
      <c r="S7" s="44"/>
      <c r="T7" s="42"/>
      <c r="U7" s="44">
        <v>779</v>
      </c>
      <c r="V7" s="42">
        <v>49427</v>
      </c>
      <c r="W7" s="221"/>
      <c r="Y7" s="27">
        <f t="shared" si="2"/>
        <v>0</v>
      </c>
      <c r="Z7" s="27">
        <f t="shared" si="0"/>
        <v>0</v>
      </c>
      <c r="AA7" s="71">
        <f t="shared" si="1"/>
        <v>164787</v>
      </c>
      <c r="AB7" s="63" t="s">
        <v>20</v>
      </c>
      <c r="AC7" s="182"/>
      <c r="AD7" s="53"/>
      <c r="AE7" s="53"/>
      <c r="AF7" s="53"/>
      <c r="AG7" s="53"/>
      <c r="AI7" s="53"/>
      <c r="AJ7" s="53"/>
      <c r="AK7" s="53"/>
      <c r="AL7" s="53"/>
      <c r="AM7" s="53"/>
      <c r="AN7" s="53"/>
    </row>
    <row r="8" spans="1:40" s="14" customFormat="1">
      <c r="A8" s="219"/>
      <c r="B8" s="4">
        <v>12770</v>
      </c>
      <c r="C8" s="52">
        <v>35185</v>
      </c>
      <c r="D8" s="43" t="s">
        <v>47</v>
      </c>
      <c r="E8" s="201"/>
      <c r="F8" s="3" t="s">
        <v>42</v>
      </c>
      <c r="G8" s="40"/>
      <c r="H8" s="41"/>
      <c r="I8" s="40"/>
      <c r="J8" s="41"/>
      <c r="K8" s="70">
        <v>30.74</v>
      </c>
      <c r="L8" s="42">
        <v>1651</v>
      </c>
      <c r="M8" s="44"/>
      <c r="N8" s="42"/>
      <c r="O8" s="44"/>
      <c r="P8" s="42"/>
      <c r="Q8" s="72">
        <v>39.159999999999997</v>
      </c>
      <c r="R8" s="42">
        <v>2104</v>
      </c>
      <c r="S8" s="44"/>
      <c r="T8" s="42"/>
      <c r="U8" s="44">
        <v>50.26</v>
      </c>
      <c r="V8" s="42">
        <v>2699</v>
      </c>
      <c r="W8" s="221"/>
      <c r="Y8" s="27">
        <f t="shared" si="2"/>
        <v>0</v>
      </c>
      <c r="Z8" s="27">
        <f t="shared" si="0"/>
        <v>0</v>
      </c>
      <c r="AA8" s="71">
        <f t="shared" si="1"/>
        <v>3755</v>
      </c>
      <c r="AB8" s="63" t="s">
        <v>20</v>
      </c>
      <c r="AC8" s="182"/>
      <c r="AD8" s="3"/>
      <c r="AE8" s="3"/>
      <c r="AF8" s="3"/>
      <c r="AG8" s="3"/>
      <c r="AI8" s="3"/>
      <c r="AJ8" s="3"/>
      <c r="AK8" s="3"/>
      <c r="AL8" s="3"/>
      <c r="AM8" s="3"/>
      <c r="AN8" s="3"/>
    </row>
    <row r="9" spans="1:40" s="14" customFormat="1">
      <c r="A9" s="219"/>
      <c r="B9" s="4" t="s">
        <v>231</v>
      </c>
      <c r="C9" s="4" t="s">
        <v>231</v>
      </c>
      <c r="D9" s="43" t="s">
        <v>48</v>
      </c>
      <c r="E9" s="201"/>
      <c r="F9" s="203" t="s">
        <v>46</v>
      </c>
      <c r="G9" s="40"/>
      <c r="H9" s="41"/>
      <c r="I9" s="73">
        <v>297.88</v>
      </c>
      <c r="J9" s="41">
        <v>2915</v>
      </c>
      <c r="K9" s="40"/>
      <c r="L9" s="42"/>
      <c r="M9" s="44"/>
      <c r="N9" s="42"/>
      <c r="O9" s="74">
        <v>85.39</v>
      </c>
      <c r="P9" s="42">
        <v>836</v>
      </c>
      <c r="Q9" s="44"/>
      <c r="R9" s="42"/>
      <c r="S9" s="44"/>
      <c r="T9" s="42"/>
      <c r="U9" s="44">
        <v>221.35</v>
      </c>
      <c r="V9" s="42">
        <v>1930</v>
      </c>
      <c r="W9" s="221"/>
      <c r="Y9" s="27">
        <f t="shared" si="2"/>
        <v>0</v>
      </c>
      <c r="Z9" s="65">
        <f t="shared" si="0"/>
        <v>3751</v>
      </c>
      <c r="AA9" s="27">
        <f t="shared" si="1"/>
        <v>0</v>
      </c>
      <c r="AB9" s="63" t="s">
        <v>20</v>
      </c>
      <c r="AC9" s="182"/>
      <c r="AD9" s="167"/>
      <c r="AE9" s="167"/>
      <c r="AF9" s="167"/>
      <c r="AG9" s="167"/>
      <c r="AI9" s="167"/>
      <c r="AJ9" s="167"/>
      <c r="AK9" s="167"/>
      <c r="AL9" s="167"/>
      <c r="AM9" s="167"/>
      <c r="AN9" s="167"/>
    </row>
    <row r="10" spans="1:40" s="14" customFormat="1">
      <c r="A10" s="219"/>
      <c r="B10" s="4" t="s">
        <v>231</v>
      </c>
      <c r="C10" s="4" t="s">
        <v>231</v>
      </c>
      <c r="D10" s="43" t="s">
        <v>49</v>
      </c>
      <c r="E10" s="202"/>
      <c r="F10" s="202"/>
      <c r="G10" s="40"/>
      <c r="H10" s="41"/>
      <c r="I10" s="73">
        <v>382.27</v>
      </c>
      <c r="J10" s="41">
        <v>2769</v>
      </c>
      <c r="K10" s="40"/>
      <c r="L10" s="42"/>
      <c r="M10" s="44"/>
      <c r="N10" s="42"/>
      <c r="O10" s="74">
        <v>90.91</v>
      </c>
      <c r="P10" s="42">
        <v>658</v>
      </c>
      <c r="Q10" s="44"/>
      <c r="R10" s="42"/>
      <c r="S10" s="44">
        <v>121.18</v>
      </c>
      <c r="T10" s="42">
        <v>782</v>
      </c>
      <c r="U10" s="44">
        <v>329.07</v>
      </c>
      <c r="V10" s="42">
        <v>2124</v>
      </c>
      <c r="W10" s="221"/>
      <c r="Y10" s="27">
        <f t="shared" si="2"/>
        <v>0</v>
      </c>
      <c r="Z10" s="65">
        <f t="shared" si="0"/>
        <v>3427</v>
      </c>
      <c r="AA10" s="27">
        <f t="shared" si="1"/>
        <v>0</v>
      </c>
      <c r="AB10" s="63" t="s">
        <v>20</v>
      </c>
      <c r="AC10" s="182"/>
      <c r="AD10" s="167"/>
      <c r="AE10" s="167"/>
      <c r="AF10" s="167"/>
      <c r="AG10" s="167"/>
      <c r="AI10" s="167"/>
      <c r="AJ10" s="167"/>
      <c r="AK10" s="167"/>
      <c r="AL10" s="167"/>
      <c r="AM10" s="167"/>
      <c r="AN10" s="167"/>
    </row>
    <row r="11" spans="1:40" s="14" customFormat="1">
      <c r="A11" s="219"/>
      <c r="B11" s="223" t="s">
        <v>231</v>
      </c>
      <c r="C11" s="241" t="s">
        <v>231</v>
      </c>
      <c r="D11" s="43" t="s">
        <v>51</v>
      </c>
      <c r="E11" s="203" t="s">
        <v>52</v>
      </c>
      <c r="F11" s="203" t="s">
        <v>53</v>
      </c>
      <c r="G11" s="40"/>
      <c r="H11" s="41"/>
      <c r="I11" s="73">
        <v>78.040000000000006</v>
      </c>
      <c r="J11" s="41">
        <v>384</v>
      </c>
      <c r="K11" s="40"/>
      <c r="L11" s="42"/>
      <c r="M11" s="44"/>
      <c r="N11" s="42"/>
      <c r="O11" s="74">
        <v>45.4</v>
      </c>
      <c r="P11" s="42">
        <v>223</v>
      </c>
      <c r="Q11" s="44"/>
      <c r="R11" s="42"/>
      <c r="S11" s="44">
        <v>126.08</v>
      </c>
      <c r="T11" s="42">
        <v>552</v>
      </c>
      <c r="U11" s="44">
        <v>260.05</v>
      </c>
      <c r="V11" s="42">
        <v>1139</v>
      </c>
      <c r="W11" s="221"/>
      <c r="Y11" s="27">
        <f t="shared" si="2"/>
        <v>0</v>
      </c>
      <c r="Z11" s="27">
        <f t="shared" si="0"/>
        <v>607</v>
      </c>
      <c r="AA11" s="27">
        <f t="shared" si="1"/>
        <v>0</v>
      </c>
      <c r="AB11" s="63" t="s">
        <v>20</v>
      </c>
      <c r="AC11" s="182" t="s">
        <v>54</v>
      </c>
      <c r="AD11" s="167"/>
      <c r="AE11" s="167"/>
      <c r="AF11" s="167"/>
      <c r="AG11" s="167"/>
      <c r="AI11" s="167"/>
      <c r="AJ11" s="167"/>
      <c r="AK11" s="167"/>
      <c r="AL11" s="167"/>
      <c r="AM11" s="167"/>
      <c r="AN11" s="167"/>
    </row>
    <row r="12" spans="1:40" s="14" customFormat="1">
      <c r="A12" s="219"/>
      <c r="B12" s="224" t="s">
        <v>231</v>
      </c>
      <c r="C12" s="257" t="s">
        <v>231</v>
      </c>
      <c r="D12" s="43" t="s">
        <v>50</v>
      </c>
      <c r="E12" s="202"/>
      <c r="F12" s="202"/>
      <c r="G12" s="40"/>
      <c r="H12" s="41"/>
      <c r="I12" s="40"/>
      <c r="J12" s="41"/>
      <c r="K12" s="40"/>
      <c r="L12" s="42"/>
      <c r="M12" s="44"/>
      <c r="N12" s="42"/>
      <c r="O12" s="44"/>
      <c r="P12" s="42"/>
      <c r="Q12" s="40"/>
      <c r="R12" s="42"/>
      <c r="S12" s="44"/>
      <c r="T12" s="42"/>
      <c r="U12" s="44"/>
      <c r="V12" s="42"/>
      <c r="W12" s="221"/>
      <c r="Y12" s="27">
        <f t="shared" si="2"/>
        <v>0</v>
      </c>
      <c r="Z12" s="27">
        <f t="shared" si="0"/>
        <v>0</v>
      </c>
      <c r="AA12" s="27">
        <f t="shared" si="1"/>
        <v>0</v>
      </c>
      <c r="AB12" s="63" t="s">
        <v>20</v>
      </c>
      <c r="AC12" s="182" t="s">
        <v>54</v>
      </c>
      <c r="AD12" s="167"/>
      <c r="AE12" s="167"/>
      <c r="AF12" s="167"/>
      <c r="AG12" s="167"/>
      <c r="AI12" s="167"/>
      <c r="AJ12" s="167"/>
      <c r="AK12" s="167"/>
      <c r="AL12" s="167"/>
      <c r="AM12" s="167"/>
      <c r="AN12" s="167"/>
    </row>
    <row r="13" spans="1:40" s="14" customFormat="1">
      <c r="A13" s="219"/>
      <c r="B13" s="4" t="s">
        <v>231</v>
      </c>
      <c r="C13" s="4" t="s">
        <v>231</v>
      </c>
      <c r="D13" s="43" t="s">
        <v>55</v>
      </c>
      <c r="E13" s="78" t="s">
        <v>41</v>
      </c>
      <c r="F13" s="3" t="s">
        <v>56</v>
      </c>
      <c r="G13" s="59"/>
      <c r="H13" s="41"/>
      <c r="I13" s="73">
        <v>539.98</v>
      </c>
      <c r="J13" s="41">
        <v>2560</v>
      </c>
      <c r="K13" s="40"/>
      <c r="L13" s="42"/>
      <c r="M13" s="44"/>
      <c r="N13" s="42"/>
      <c r="O13" s="74">
        <v>103.91</v>
      </c>
      <c r="P13" s="42">
        <v>493</v>
      </c>
      <c r="Q13" s="44"/>
      <c r="R13" s="42"/>
      <c r="S13" s="44">
        <v>126.11</v>
      </c>
      <c r="T13" s="42">
        <v>532</v>
      </c>
      <c r="U13" s="44">
        <v>260.58999999999997</v>
      </c>
      <c r="V13" s="42">
        <v>1100</v>
      </c>
      <c r="W13" s="221"/>
      <c r="Y13" s="27">
        <f t="shared" si="2"/>
        <v>0</v>
      </c>
      <c r="Z13" s="65">
        <f t="shared" si="0"/>
        <v>3053</v>
      </c>
      <c r="AA13" s="27">
        <f t="shared" si="1"/>
        <v>0</v>
      </c>
      <c r="AB13" s="63" t="s">
        <v>20</v>
      </c>
      <c r="AC13" s="182"/>
      <c r="AD13" s="3"/>
      <c r="AE13" s="3"/>
      <c r="AF13" s="3"/>
      <c r="AG13" s="3"/>
      <c r="AI13" s="3"/>
      <c r="AJ13" s="3"/>
      <c r="AK13" s="3"/>
      <c r="AL13" s="3"/>
      <c r="AM13" s="3"/>
      <c r="AN13" s="3"/>
    </row>
    <row r="14" spans="1:40" s="14" customFormat="1">
      <c r="A14" s="219"/>
      <c r="B14" s="4" t="s">
        <v>231</v>
      </c>
      <c r="C14" s="4" t="s">
        <v>231</v>
      </c>
      <c r="D14" s="43" t="s">
        <v>57</v>
      </c>
      <c r="E14" s="203" t="s">
        <v>59</v>
      </c>
      <c r="F14" s="203" t="s">
        <v>53</v>
      </c>
      <c r="G14" s="40"/>
      <c r="H14" s="41"/>
      <c r="I14" s="40"/>
      <c r="J14" s="41"/>
      <c r="K14" s="40"/>
      <c r="L14" s="42"/>
      <c r="M14" s="44"/>
      <c r="N14" s="42"/>
      <c r="O14" s="44"/>
      <c r="P14" s="42"/>
      <c r="Q14" s="75">
        <v>27</v>
      </c>
      <c r="R14" s="42">
        <v>110</v>
      </c>
      <c r="S14" s="44">
        <v>137.9</v>
      </c>
      <c r="T14" s="42">
        <v>952</v>
      </c>
      <c r="U14" s="44">
        <v>439.49</v>
      </c>
      <c r="V14" s="42">
        <v>1805</v>
      </c>
      <c r="W14" s="221"/>
      <c r="Y14" s="27">
        <f t="shared" si="2"/>
        <v>0</v>
      </c>
      <c r="Z14" s="27">
        <f t="shared" si="0"/>
        <v>0</v>
      </c>
      <c r="AA14" s="64">
        <f t="shared" si="1"/>
        <v>110</v>
      </c>
      <c r="AB14" s="63" t="s">
        <v>20</v>
      </c>
      <c r="AC14" s="182"/>
      <c r="AD14" s="167"/>
      <c r="AE14" s="167"/>
      <c r="AF14" s="167"/>
      <c r="AG14" s="167"/>
      <c r="AI14" s="167"/>
      <c r="AJ14" s="167"/>
      <c r="AK14" s="167"/>
      <c r="AL14" s="167"/>
      <c r="AM14" s="167"/>
      <c r="AN14" s="167"/>
    </row>
    <row r="15" spans="1:40" s="14" customFormat="1">
      <c r="A15" s="219"/>
      <c r="B15" s="4" t="s">
        <v>231</v>
      </c>
      <c r="C15" s="4" t="s">
        <v>231</v>
      </c>
      <c r="D15" s="43" t="s">
        <v>58</v>
      </c>
      <c r="E15" s="202"/>
      <c r="F15" s="202"/>
      <c r="G15" s="40"/>
      <c r="H15" s="41"/>
      <c r="I15" s="40"/>
      <c r="J15" s="41"/>
      <c r="K15" s="40"/>
      <c r="L15" s="42"/>
      <c r="M15" s="44"/>
      <c r="N15" s="42"/>
      <c r="O15" s="44"/>
      <c r="P15" s="42"/>
      <c r="Q15" s="75">
        <v>27</v>
      </c>
      <c r="R15" s="42">
        <v>106</v>
      </c>
      <c r="S15" s="44">
        <v>133.32</v>
      </c>
      <c r="T15" s="42">
        <v>575</v>
      </c>
      <c r="U15" s="44">
        <v>273.83999999999997</v>
      </c>
      <c r="V15" s="42">
        <v>1078</v>
      </c>
      <c r="W15" s="221"/>
      <c r="Y15" s="27">
        <f t="shared" si="2"/>
        <v>0</v>
      </c>
      <c r="Z15" s="27">
        <f t="shared" si="0"/>
        <v>0</v>
      </c>
      <c r="AA15" s="64">
        <f t="shared" si="1"/>
        <v>106</v>
      </c>
      <c r="AB15" s="63" t="s">
        <v>20</v>
      </c>
      <c r="AC15" s="182" t="s">
        <v>54</v>
      </c>
      <c r="AD15" s="167"/>
      <c r="AE15" s="167"/>
      <c r="AF15" s="167"/>
      <c r="AG15" s="167"/>
      <c r="AI15" s="167"/>
      <c r="AJ15" s="167"/>
      <c r="AK15" s="167"/>
      <c r="AL15" s="167"/>
      <c r="AM15" s="167"/>
      <c r="AN15" s="167"/>
    </row>
    <row r="16" spans="1:40" s="14" customFormat="1">
      <c r="A16" s="219"/>
      <c r="B16" s="4" t="s">
        <v>231</v>
      </c>
      <c r="C16" s="4" t="s">
        <v>231</v>
      </c>
      <c r="D16" s="43" t="s">
        <v>60</v>
      </c>
      <c r="E16" s="203" t="s">
        <v>61</v>
      </c>
      <c r="F16" s="53" t="s">
        <v>62</v>
      </c>
      <c r="G16" s="40"/>
      <c r="H16" s="41"/>
      <c r="I16" s="40"/>
      <c r="J16" s="41"/>
      <c r="K16" s="40"/>
      <c r="L16" s="42"/>
      <c r="M16" s="44"/>
      <c r="N16" s="42"/>
      <c r="O16" s="44"/>
      <c r="P16" s="42"/>
      <c r="Q16" s="44"/>
      <c r="R16" s="42"/>
      <c r="S16" s="44"/>
      <c r="T16" s="42"/>
      <c r="U16" s="44"/>
      <c r="V16" s="42"/>
      <c r="W16" s="221"/>
      <c r="Y16" s="27">
        <f t="shared" si="2"/>
        <v>0</v>
      </c>
      <c r="Z16" s="27">
        <f t="shared" si="0"/>
        <v>0</v>
      </c>
      <c r="AA16" s="27">
        <f t="shared" si="1"/>
        <v>0</v>
      </c>
      <c r="AB16" s="63" t="s">
        <v>20</v>
      </c>
      <c r="AC16" s="182" t="s">
        <v>65</v>
      </c>
      <c r="AD16" s="53"/>
      <c r="AE16" s="53"/>
      <c r="AF16" s="53"/>
      <c r="AG16" s="53"/>
      <c r="AI16" s="53"/>
      <c r="AJ16" s="53"/>
      <c r="AK16" s="53"/>
      <c r="AL16" s="53"/>
      <c r="AM16" s="53"/>
      <c r="AN16" s="53"/>
    </row>
    <row r="17" spans="1:40" s="14" customFormat="1" ht="13.5" thickBot="1">
      <c r="A17" s="219"/>
      <c r="B17" s="4" t="s">
        <v>231</v>
      </c>
      <c r="C17" s="4" t="s">
        <v>231</v>
      </c>
      <c r="D17" s="43" t="s">
        <v>63</v>
      </c>
      <c r="E17" s="202"/>
      <c r="F17" s="53" t="s">
        <v>64</v>
      </c>
      <c r="G17" s="40"/>
      <c r="H17" s="41"/>
      <c r="I17" s="40"/>
      <c r="J17" s="41"/>
      <c r="K17" s="40"/>
      <c r="L17" s="42"/>
      <c r="M17" s="44"/>
      <c r="N17" s="42"/>
      <c r="O17" s="44"/>
      <c r="P17" s="42"/>
      <c r="Q17" s="44"/>
      <c r="R17" s="42"/>
      <c r="S17" s="44"/>
      <c r="T17" s="42"/>
      <c r="U17" s="44"/>
      <c r="V17" s="42"/>
      <c r="W17" s="221"/>
      <c r="Y17" s="27">
        <f t="shared" si="2"/>
        <v>0</v>
      </c>
      <c r="Z17" s="27">
        <f t="shared" si="0"/>
        <v>0</v>
      </c>
      <c r="AA17" s="27">
        <f t="shared" si="1"/>
        <v>0</v>
      </c>
      <c r="AB17" s="63" t="s">
        <v>20</v>
      </c>
      <c r="AC17" s="182" t="s">
        <v>65</v>
      </c>
      <c r="AD17" s="53"/>
      <c r="AE17" s="53"/>
      <c r="AF17" s="53"/>
      <c r="AG17" s="53"/>
      <c r="AI17" s="53"/>
      <c r="AJ17" s="53"/>
      <c r="AK17" s="53"/>
      <c r="AL17" s="53"/>
      <c r="AM17" s="53"/>
      <c r="AN17" s="53"/>
    </row>
    <row r="18" spans="1:40" s="14" customFormat="1">
      <c r="A18" s="219"/>
      <c r="B18" s="223" t="s">
        <v>231</v>
      </c>
      <c r="C18" s="223" t="s">
        <v>231</v>
      </c>
      <c r="D18" s="67" t="s">
        <v>66</v>
      </c>
      <c r="E18" s="243" t="s">
        <v>73</v>
      </c>
      <c r="F18" s="243" t="s">
        <v>74</v>
      </c>
      <c r="G18" s="40"/>
      <c r="H18" s="41"/>
      <c r="I18" s="40"/>
      <c r="J18" s="41"/>
      <c r="K18" s="40"/>
      <c r="L18" s="42"/>
      <c r="M18" s="44"/>
      <c r="N18" s="42"/>
      <c r="O18" s="44"/>
      <c r="P18" s="42"/>
      <c r="Q18" s="75">
        <v>9.5</v>
      </c>
      <c r="R18" s="42">
        <v>35</v>
      </c>
      <c r="S18" s="44">
        <v>563</v>
      </c>
      <c r="T18" s="42">
        <v>2074</v>
      </c>
      <c r="U18" s="40">
        <v>1066.52</v>
      </c>
      <c r="V18" s="42">
        <v>3930</v>
      </c>
      <c r="W18" s="221"/>
      <c r="Y18" s="27">
        <f t="shared" si="2"/>
        <v>0</v>
      </c>
      <c r="Z18" s="27">
        <f t="shared" si="0"/>
        <v>0</v>
      </c>
      <c r="AA18" s="64">
        <f t="shared" si="1"/>
        <v>35</v>
      </c>
      <c r="AB18" s="82" t="s">
        <v>20</v>
      </c>
      <c r="AC18" s="190" t="s">
        <v>75</v>
      </c>
      <c r="AD18" s="168"/>
      <c r="AE18" s="168"/>
      <c r="AF18" s="168"/>
      <c r="AG18" s="168"/>
      <c r="AI18" s="168"/>
      <c r="AJ18" s="168"/>
      <c r="AK18" s="168"/>
      <c r="AL18" s="168"/>
      <c r="AM18" s="168"/>
      <c r="AN18" s="168"/>
    </row>
    <row r="19" spans="1:40" s="14" customFormat="1">
      <c r="A19" s="219"/>
      <c r="B19" s="219"/>
      <c r="C19" s="219"/>
      <c r="D19" s="79" t="s">
        <v>67</v>
      </c>
      <c r="E19" s="246"/>
      <c r="F19" s="246"/>
      <c r="G19" s="40"/>
      <c r="H19" s="41"/>
      <c r="I19" s="40"/>
      <c r="J19" s="41"/>
      <c r="K19" s="40"/>
      <c r="L19" s="42"/>
      <c r="M19" s="44"/>
      <c r="N19" s="42"/>
      <c r="O19" s="44"/>
      <c r="P19" s="42"/>
      <c r="Q19" s="44"/>
      <c r="R19" s="42"/>
      <c r="S19" s="44"/>
      <c r="T19" s="42"/>
      <c r="U19" s="44"/>
      <c r="V19" s="42"/>
      <c r="W19" s="221"/>
      <c r="Y19" s="27">
        <f t="shared" si="2"/>
        <v>0</v>
      </c>
      <c r="Z19" s="27">
        <f t="shared" si="0"/>
        <v>0</v>
      </c>
      <c r="AA19" s="27">
        <f t="shared" si="1"/>
        <v>0</v>
      </c>
      <c r="AB19" s="82" t="s">
        <v>20</v>
      </c>
      <c r="AC19" s="288"/>
      <c r="AD19" s="168"/>
      <c r="AE19" s="168"/>
      <c r="AF19" s="168"/>
      <c r="AG19" s="168"/>
      <c r="AI19" s="168"/>
      <c r="AJ19" s="168"/>
      <c r="AK19" s="168"/>
      <c r="AL19" s="168"/>
      <c r="AM19" s="168"/>
      <c r="AN19" s="168"/>
    </row>
    <row r="20" spans="1:40" s="14" customFormat="1">
      <c r="A20" s="219"/>
      <c r="B20" s="219"/>
      <c r="C20" s="219"/>
      <c r="D20" s="79" t="s">
        <v>68</v>
      </c>
      <c r="E20" s="246"/>
      <c r="F20" s="246"/>
      <c r="G20" s="40"/>
      <c r="H20" s="41"/>
      <c r="I20" s="40"/>
      <c r="J20" s="41"/>
      <c r="K20" s="40"/>
      <c r="L20" s="42"/>
      <c r="M20" s="44"/>
      <c r="N20" s="42"/>
      <c r="O20" s="44"/>
      <c r="P20" s="42"/>
      <c r="Q20" s="44"/>
      <c r="R20" s="42"/>
      <c r="S20" s="44"/>
      <c r="T20" s="42"/>
      <c r="U20" s="44"/>
      <c r="V20" s="42"/>
      <c r="W20" s="221"/>
      <c r="Y20" s="27">
        <f t="shared" si="2"/>
        <v>0</v>
      </c>
      <c r="Z20" s="27">
        <f t="shared" si="0"/>
        <v>0</v>
      </c>
      <c r="AA20" s="27">
        <f t="shared" si="1"/>
        <v>0</v>
      </c>
      <c r="AB20" s="82" t="s">
        <v>20</v>
      </c>
      <c r="AC20" s="288"/>
      <c r="AD20" s="168"/>
      <c r="AE20" s="168"/>
      <c r="AF20" s="168"/>
      <c r="AG20" s="168"/>
      <c r="AI20" s="168"/>
      <c r="AJ20" s="168"/>
      <c r="AK20" s="168"/>
      <c r="AL20" s="168"/>
      <c r="AM20" s="168"/>
      <c r="AN20" s="168"/>
    </row>
    <row r="21" spans="1:40" s="14" customFormat="1">
      <c r="A21" s="219"/>
      <c r="B21" s="219"/>
      <c r="C21" s="219"/>
      <c r="D21" s="80" t="s">
        <v>69</v>
      </c>
      <c r="E21" s="246"/>
      <c r="F21" s="246"/>
      <c r="G21" s="40"/>
      <c r="H21" s="41"/>
      <c r="I21" s="40"/>
      <c r="J21" s="41"/>
      <c r="K21" s="40"/>
      <c r="L21" s="42"/>
      <c r="M21" s="44"/>
      <c r="N21" s="42"/>
      <c r="O21" s="44"/>
      <c r="P21" s="42"/>
      <c r="Q21" s="44"/>
      <c r="R21" s="42"/>
      <c r="S21" s="44"/>
      <c r="T21" s="42"/>
      <c r="U21" s="44"/>
      <c r="V21" s="42"/>
      <c r="W21" s="221"/>
      <c r="Y21" s="27">
        <f t="shared" si="2"/>
        <v>0</v>
      </c>
      <c r="Z21" s="27">
        <f t="shared" si="0"/>
        <v>0</v>
      </c>
      <c r="AA21" s="27">
        <f t="shared" si="1"/>
        <v>0</v>
      </c>
      <c r="AB21" s="82" t="s">
        <v>20</v>
      </c>
      <c r="AC21" s="288"/>
      <c r="AD21" s="168"/>
      <c r="AE21" s="168"/>
      <c r="AF21" s="168"/>
      <c r="AG21" s="168"/>
      <c r="AI21" s="168"/>
      <c r="AJ21" s="168"/>
      <c r="AK21" s="168"/>
      <c r="AL21" s="168"/>
      <c r="AM21" s="168"/>
      <c r="AN21" s="168"/>
    </row>
    <row r="22" spans="1:40" s="14" customFormat="1">
      <c r="A22" s="219"/>
      <c r="B22" s="219"/>
      <c r="C22" s="219"/>
      <c r="D22" s="80" t="s">
        <v>70</v>
      </c>
      <c r="E22" s="246"/>
      <c r="F22" s="246"/>
      <c r="G22" s="40"/>
      <c r="H22" s="41"/>
      <c r="I22" s="40"/>
      <c r="J22" s="41"/>
      <c r="K22" s="40"/>
      <c r="L22" s="42"/>
      <c r="M22" s="44"/>
      <c r="N22" s="42"/>
      <c r="O22" s="44"/>
      <c r="P22" s="42"/>
      <c r="Q22" s="44"/>
      <c r="R22" s="42"/>
      <c r="S22" s="44"/>
      <c r="T22" s="42"/>
      <c r="U22" s="44"/>
      <c r="V22" s="42"/>
      <c r="W22" s="221"/>
      <c r="Y22" s="27">
        <f t="shared" si="2"/>
        <v>0</v>
      </c>
      <c r="Z22" s="27">
        <f t="shared" si="0"/>
        <v>0</v>
      </c>
      <c r="AA22" s="27">
        <f t="shared" si="1"/>
        <v>0</v>
      </c>
      <c r="AB22" s="82" t="s">
        <v>20</v>
      </c>
      <c r="AC22" s="288"/>
      <c r="AD22" s="168"/>
      <c r="AE22" s="168"/>
      <c r="AF22" s="168"/>
      <c r="AG22" s="168"/>
      <c r="AI22" s="168"/>
      <c r="AJ22" s="168"/>
      <c r="AK22" s="168"/>
      <c r="AL22" s="168"/>
      <c r="AM22" s="168"/>
      <c r="AN22" s="168"/>
    </row>
    <row r="23" spans="1:40" s="14" customFormat="1">
      <c r="A23" s="219"/>
      <c r="B23" s="219"/>
      <c r="C23" s="219"/>
      <c r="D23" s="80" t="s">
        <v>71</v>
      </c>
      <c r="E23" s="246"/>
      <c r="F23" s="246"/>
      <c r="G23" s="40"/>
      <c r="H23" s="41"/>
      <c r="I23" s="40"/>
      <c r="J23" s="41"/>
      <c r="K23" s="40"/>
      <c r="L23" s="42"/>
      <c r="M23" s="44"/>
      <c r="N23" s="42"/>
      <c r="O23" s="44"/>
      <c r="P23" s="42"/>
      <c r="Q23" s="44"/>
      <c r="R23" s="42"/>
      <c r="S23" s="44"/>
      <c r="T23" s="42"/>
      <c r="U23" s="44"/>
      <c r="V23" s="42"/>
      <c r="W23" s="221"/>
      <c r="Y23" s="27">
        <f t="shared" si="2"/>
        <v>0</v>
      </c>
      <c r="Z23" s="27">
        <f t="shared" si="0"/>
        <v>0</v>
      </c>
      <c r="AA23" s="27">
        <f t="shared" si="1"/>
        <v>0</v>
      </c>
      <c r="AB23" s="82" t="s">
        <v>20</v>
      </c>
      <c r="AC23" s="288"/>
      <c r="AD23" s="168"/>
      <c r="AE23" s="168"/>
      <c r="AF23" s="168"/>
      <c r="AG23" s="168"/>
      <c r="AI23" s="168"/>
      <c r="AJ23" s="168"/>
      <c r="AK23" s="168"/>
      <c r="AL23" s="168"/>
      <c r="AM23" s="168"/>
      <c r="AN23" s="168"/>
    </row>
    <row r="24" spans="1:40" s="14" customFormat="1" ht="13.5" thickBot="1">
      <c r="A24" s="219"/>
      <c r="B24" s="224"/>
      <c r="C24" s="224"/>
      <c r="D24" s="81" t="s">
        <v>72</v>
      </c>
      <c r="E24" s="258"/>
      <c r="F24" s="258"/>
      <c r="G24" s="40"/>
      <c r="H24" s="41"/>
      <c r="I24" s="40"/>
      <c r="J24" s="41"/>
      <c r="K24" s="40"/>
      <c r="L24" s="42"/>
      <c r="M24" s="44"/>
      <c r="N24" s="42"/>
      <c r="O24" s="44"/>
      <c r="P24" s="42"/>
      <c r="Q24" s="44"/>
      <c r="R24" s="42"/>
      <c r="S24" s="44"/>
      <c r="T24" s="42"/>
      <c r="U24" s="44"/>
      <c r="V24" s="42"/>
      <c r="W24" s="221"/>
      <c r="Y24" s="27">
        <f t="shared" si="2"/>
        <v>0</v>
      </c>
      <c r="Z24" s="27">
        <f t="shared" si="0"/>
        <v>0</v>
      </c>
      <c r="AA24" s="27">
        <f t="shared" si="1"/>
        <v>0</v>
      </c>
      <c r="AB24" s="82" t="s">
        <v>20</v>
      </c>
      <c r="AC24" s="191"/>
      <c r="AD24" s="168"/>
      <c r="AE24" s="168"/>
      <c r="AF24" s="168"/>
      <c r="AG24" s="168"/>
      <c r="AI24" s="168"/>
      <c r="AJ24" s="168"/>
      <c r="AK24" s="168"/>
      <c r="AL24" s="168"/>
      <c r="AM24" s="168"/>
      <c r="AN24" s="168"/>
    </row>
    <row r="25" spans="1:40" s="14" customFormat="1">
      <c r="A25" s="219"/>
      <c r="B25" s="4" t="s">
        <v>231</v>
      </c>
      <c r="C25" s="4" t="s">
        <v>231</v>
      </c>
      <c r="D25" s="43" t="s">
        <v>76</v>
      </c>
      <c r="E25" s="203" t="s">
        <v>77</v>
      </c>
      <c r="F25" s="203" t="s">
        <v>78</v>
      </c>
      <c r="G25" s="40"/>
      <c r="H25" s="41"/>
      <c r="I25" s="40"/>
      <c r="J25" s="41"/>
      <c r="K25" s="40"/>
      <c r="L25" s="42"/>
      <c r="M25" s="44"/>
      <c r="N25" s="42"/>
      <c r="O25" s="44"/>
      <c r="P25" s="42"/>
      <c r="Q25" s="75">
        <v>27</v>
      </c>
      <c r="R25" s="42">
        <v>99</v>
      </c>
      <c r="S25" s="44">
        <v>126.51</v>
      </c>
      <c r="T25" s="42">
        <v>657</v>
      </c>
      <c r="U25" s="44">
        <v>334.56</v>
      </c>
      <c r="V25" s="42">
        <v>1232</v>
      </c>
      <c r="W25" s="221"/>
      <c r="Y25" s="27">
        <f t="shared" si="2"/>
        <v>0</v>
      </c>
      <c r="Z25" s="27">
        <f t="shared" si="0"/>
        <v>0</v>
      </c>
      <c r="AA25" s="64">
        <f t="shared" si="1"/>
        <v>99</v>
      </c>
      <c r="AB25" s="63" t="s">
        <v>20</v>
      </c>
      <c r="AC25" s="182" t="s">
        <v>79</v>
      </c>
      <c r="AD25" s="167"/>
      <c r="AE25" s="167"/>
      <c r="AF25" s="167"/>
      <c r="AG25" s="167"/>
      <c r="AI25" s="167"/>
      <c r="AJ25" s="167"/>
      <c r="AK25" s="167"/>
      <c r="AL25" s="167"/>
      <c r="AM25" s="167"/>
      <c r="AN25" s="167"/>
    </row>
    <row r="26" spans="1:40" s="14" customFormat="1" ht="13.5" thickBot="1">
      <c r="A26" s="219"/>
      <c r="B26" s="4" t="s">
        <v>231</v>
      </c>
      <c r="C26" s="4" t="s">
        <v>231</v>
      </c>
      <c r="D26" s="43" t="s">
        <v>80</v>
      </c>
      <c r="E26" s="202"/>
      <c r="F26" s="202"/>
      <c r="G26" s="40"/>
      <c r="H26" s="41"/>
      <c r="I26" s="40"/>
      <c r="J26" s="41"/>
      <c r="K26" s="40"/>
      <c r="L26" s="42"/>
      <c r="M26" s="44"/>
      <c r="N26" s="42"/>
      <c r="O26" s="44"/>
      <c r="P26" s="42"/>
      <c r="Q26" s="75">
        <v>12</v>
      </c>
      <c r="R26" s="42">
        <v>44</v>
      </c>
      <c r="S26" s="44">
        <v>56.22</v>
      </c>
      <c r="T26" s="42">
        <v>373</v>
      </c>
      <c r="U26" s="44">
        <v>189.93</v>
      </c>
      <c r="V26" s="42">
        <v>699</v>
      </c>
      <c r="W26" s="221"/>
      <c r="Y26" s="27">
        <f t="shared" si="2"/>
        <v>0</v>
      </c>
      <c r="Z26" s="27">
        <f t="shared" si="0"/>
        <v>0</v>
      </c>
      <c r="AA26" s="64">
        <f t="shared" si="1"/>
        <v>44</v>
      </c>
      <c r="AB26" s="63" t="s">
        <v>20</v>
      </c>
      <c r="AC26" s="182" t="s">
        <v>81</v>
      </c>
      <c r="AD26" s="167"/>
      <c r="AE26" s="167"/>
      <c r="AF26" s="167"/>
      <c r="AG26" s="167"/>
      <c r="AI26" s="167"/>
      <c r="AJ26" s="167"/>
      <c r="AK26" s="167"/>
      <c r="AL26" s="167"/>
      <c r="AM26" s="167"/>
      <c r="AN26" s="167"/>
    </row>
    <row r="27" spans="1:40" s="14" customFormat="1">
      <c r="A27" s="219"/>
      <c r="B27" s="4" t="s">
        <v>231</v>
      </c>
      <c r="C27" s="4" t="s">
        <v>231</v>
      </c>
      <c r="D27" s="43" t="s">
        <v>82</v>
      </c>
      <c r="E27" s="203" t="s">
        <v>83</v>
      </c>
      <c r="F27" s="203" t="s">
        <v>62</v>
      </c>
      <c r="G27" s="40"/>
      <c r="H27" s="41"/>
      <c r="I27" s="40"/>
      <c r="J27" s="41"/>
      <c r="K27" s="40"/>
      <c r="L27" s="42"/>
      <c r="M27" s="44"/>
      <c r="N27" s="42"/>
      <c r="O27" s="44"/>
      <c r="P27" s="42"/>
      <c r="Q27" s="44"/>
      <c r="R27" s="42"/>
      <c r="S27" s="44"/>
      <c r="T27" s="42"/>
      <c r="U27" s="44"/>
      <c r="V27" s="42"/>
      <c r="W27" s="221"/>
      <c r="Y27" s="27">
        <f t="shared" si="2"/>
        <v>0</v>
      </c>
      <c r="Z27" s="27">
        <f t="shared" si="0"/>
        <v>0</v>
      </c>
      <c r="AA27" s="27">
        <f t="shared" si="1"/>
        <v>0</v>
      </c>
      <c r="AB27" s="82" t="s">
        <v>20</v>
      </c>
      <c r="AC27" s="190" t="s">
        <v>84</v>
      </c>
      <c r="AD27" s="167"/>
      <c r="AE27" s="167"/>
      <c r="AF27" s="167"/>
      <c r="AG27" s="167"/>
      <c r="AI27" s="167"/>
      <c r="AJ27" s="167"/>
      <c r="AK27" s="167"/>
      <c r="AL27" s="167"/>
      <c r="AM27" s="167"/>
      <c r="AN27" s="167"/>
    </row>
    <row r="28" spans="1:40" s="14" customFormat="1" ht="13.5" thickBot="1">
      <c r="A28" s="195"/>
      <c r="B28" s="130" t="s">
        <v>231</v>
      </c>
      <c r="C28" s="130" t="s">
        <v>231</v>
      </c>
      <c r="D28" s="85" t="s">
        <v>85</v>
      </c>
      <c r="E28" s="204"/>
      <c r="F28" s="204"/>
      <c r="G28" s="86"/>
      <c r="H28" s="87"/>
      <c r="I28" s="86"/>
      <c r="J28" s="87"/>
      <c r="K28" s="86"/>
      <c r="L28" s="88"/>
      <c r="M28" s="89"/>
      <c r="N28" s="88"/>
      <c r="O28" s="89"/>
      <c r="P28" s="88"/>
      <c r="Q28" s="90">
        <v>33</v>
      </c>
      <c r="R28" s="88">
        <v>109</v>
      </c>
      <c r="S28" s="89">
        <v>142.12</v>
      </c>
      <c r="T28" s="88">
        <v>589</v>
      </c>
      <c r="U28" s="89">
        <v>267.45999999999998</v>
      </c>
      <c r="V28" s="88">
        <v>884</v>
      </c>
      <c r="W28" s="236"/>
      <c r="Y28" s="91">
        <f t="shared" si="2"/>
        <v>0</v>
      </c>
      <c r="Z28" s="91">
        <f t="shared" si="0"/>
        <v>0</v>
      </c>
      <c r="AA28" s="93">
        <f t="shared" si="1"/>
        <v>109</v>
      </c>
      <c r="AB28" s="94" t="s">
        <v>20</v>
      </c>
      <c r="AC28" s="191"/>
      <c r="AD28" s="156"/>
      <c r="AE28" s="156"/>
      <c r="AF28" s="156"/>
      <c r="AG28" s="156"/>
      <c r="AI28" s="174"/>
      <c r="AJ28" s="174"/>
      <c r="AK28" s="174"/>
      <c r="AL28" s="174"/>
      <c r="AM28" s="174"/>
      <c r="AN28" s="174"/>
    </row>
    <row r="29" spans="1:40" s="14" customFormat="1">
      <c r="A29" s="205" t="s">
        <v>86</v>
      </c>
      <c r="B29" s="76">
        <v>8755</v>
      </c>
      <c r="C29" s="77">
        <v>32480</v>
      </c>
      <c r="D29" s="67" t="s">
        <v>88</v>
      </c>
      <c r="E29" s="250" t="s">
        <v>87</v>
      </c>
      <c r="F29" s="250" t="s">
        <v>94</v>
      </c>
      <c r="G29" s="21"/>
      <c r="H29" s="25"/>
      <c r="I29" s="21"/>
      <c r="J29" s="25"/>
      <c r="K29" s="97">
        <v>891.93</v>
      </c>
      <c r="L29" s="22">
        <v>449754</v>
      </c>
      <c r="M29" s="23"/>
      <c r="N29" s="22"/>
      <c r="O29" s="23"/>
      <c r="P29" s="22"/>
      <c r="Q29" s="98">
        <v>136.1</v>
      </c>
      <c r="R29" s="22">
        <v>68626</v>
      </c>
      <c r="S29" s="23"/>
      <c r="T29" s="22"/>
      <c r="U29" s="23">
        <v>307.87</v>
      </c>
      <c r="V29" s="100">
        <v>155242</v>
      </c>
      <c r="W29" s="208">
        <v>46157</v>
      </c>
      <c r="Y29" s="38">
        <f t="shared" si="2"/>
        <v>0</v>
      </c>
      <c r="Z29" s="38">
        <f t="shared" si="0"/>
        <v>0</v>
      </c>
      <c r="AA29" s="99">
        <f t="shared" si="1"/>
        <v>518380</v>
      </c>
      <c r="AB29" s="19" t="s">
        <v>20</v>
      </c>
      <c r="AC29" s="182"/>
      <c r="AD29" s="153"/>
      <c r="AE29" s="153"/>
      <c r="AF29" s="153"/>
      <c r="AG29" s="153"/>
      <c r="AI29" s="173"/>
      <c r="AJ29" s="173"/>
      <c r="AK29" s="173"/>
      <c r="AL29" s="173"/>
      <c r="AM29" s="173"/>
      <c r="AN29" s="173"/>
    </row>
    <row r="30" spans="1:40" s="14" customFormat="1">
      <c r="A30" s="206"/>
      <c r="B30" s="20">
        <v>10111</v>
      </c>
      <c r="C30" s="49">
        <v>33506</v>
      </c>
      <c r="D30" s="67" t="s">
        <v>89</v>
      </c>
      <c r="E30" s="251"/>
      <c r="F30" s="251"/>
      <c r="G30" s="40"/>
      <c r="H30" s="41"/>
      <c r="I30" s="40"/>
      <c r="J30" s="41"/>
      <c r="K30" s="70">
        <v>109.98</v>
      </c>
      <c r="L30" s="42">
        <v>27561</v>
      </c>
      <c r="M30" s="44"/>
      <c r="N30" s="42"/>
      <c r="O30" s="44"/>
      <c r="P30" s="42"/>
      <c r="Q30" s="72">
        <v>35.97</v>
      </c>
      <c r="R30" s="42">
        <v>9014</v>
      </c>
      <c r="S30" s="44"/>
      <c r="T30" s="42"/>
      <c r="U30" s="44">
        <v>63.18</v>
      </c>
      <c r="V30" s="42">
        <v>15832</v>
      </c>
      <c r="W30" s="209"/>
      <c r="Y30" s="27">
        <f t="shared" si="2"/>
        <v>0</v>
      </c>
      <c r="Z30" s="27">
        <f t="shared" si="0"/>
        <v>0</v>
      </c>
      <c r="AA30" s="71">
        <f t="shared" si="1"/>
        <v>36575</v>
      </c>
      <c r="AB30" s="63" t="s">
        <v>20</v>
      </c>
      <c r="AC30" s="182"/>
      <c r="AD30" s="167"/>
      <c r="AE30" s="167"/>
      <c r="AF30" s="167"/>
      <c r="AG30" s="167"/>
      <c r="AI30" s="167"/>
      <c r="AJ30" s="167"/>
      <c r="AK30" s="167"/>
      <c r="AL30" s="167"/>
      <c r="AM30" s="167"/>
      <c r="AN30" s="167"/>
    </row>
    <row r="31" spans="1:40" s="14" customFormat="1">
      <c r="A31" s="206"/>
      <c r="B31" s="20">
        <v>11665</v>
      </c>
      <c r="C31" s="49">
        <v>34486</v>
      </c>
      <c r="D31" s="67" t="s">
        <v>90</v>
      </c>
      <c r="E31" s="251"/>
      <c r="F31" s="251"/>
      <c r="G31" s="40"/>
      <c r="H31" s="41"/>
      <c r="I31" s="40"/>
      <c r="J31" s="41"/>
      <c r="K31" s="70">
        <v>33.68</v>
      </c>
      <c r="L31" s="42">
        <v>3226</v>
      </c>
      <c r="M31" s="44"/>
      <c r="N31" s="42"/>
      <c r="O31" s="44"/>
      <c r="P31" s="42"/>
      <c r="Q31" s="72">
        <v>23.76</v>
      </c>
      <c r="R31" s="42">
        <v>2276</v>
      </c>
      <c r="S31" s="44"/>
      <c r="T31" s="42"/>
      <c r="U31" s="44">
        <v>41.36</v>
      </c>
      <c r="V31" s="42">
        <v>3359</v>
      </c>
      <c r="W31" s="209"/>
      <c r="Y31" s="27">
        <f t="shared" si="2"/>
        <v>0</v>
      </c>
      <c r="Z31" s="27">
        <f t="shared" si="0"/>
        <v>0</v>
      </c>
      <c r="AA31" s="71">
        <f t="shared" si="1"/>
        <v>5502</v>
      </c>
      <c r="AB31" s="63" t="s">
        <v>20</v>
      </c>
      <c r="AC31" s="182"/>
      <c r="AD31" s="167"/>
      <c r="AE31" s="167"/>
      <c r="AF31" s="167"/>
      <c r="AG31" s="167"/>
      <c r="AI31" s="167"/>
      <c r="AJ31" s="167"/>
      <c r="AK31" s="167"/>
      <c r="AL31" s="167"/>
      <c r="AM31" s="167"/>
      <c r="AN31" s="167"/>
    </row>
    <row r="32" spans="1:40" s="14" customFormat="1">
      <c r="A32" s="206"/>
      <c r="B32" s="20">
        <v>13459</v>
      </c>
      <c r="C32" s="49">
        <v>35612</v>
      </c>
      <c r="D32" s="67" t="s">
        <v>90</v>
      </c>
      <c r="E32" s="251"/>
      <c r="F32" s="251"/>
      <c r="G32" s="40"/>
      <c r="H32" s="41"/>
      <c r="I32" s="40"/>
      <c r="J32" s="41"/>
      <c r="K32" s="70">
        <v>33.68</v>
      </c>
      <c r="L32" s="42">
        <v>1343</v>
      </c>
      <c r="M32" s="44"/>
      <c r="N32" s="42"/>
      <c r="O32" s="44"/>
      <c r="P32" s="42"/>
      <c r="Q32" s="72">
        <v>44.14</v>
      </c>
      <c r="R32" s="42">
        <v>1761</v>
      </c>
      <c r="S32" s="44"/>
      <c r="T32" s="42"/>
      <c r="U32" s="44">
        <v>63.72</v>
      </c>
      <c r="V32" s="42">
        <v>242</v>
      </c>
      <c r="W32" s="209"/>
      <c r="Y32" s="27">
        <f t="shared" si="2"/>
        <v>0</v>
      </c>
      <c r="Z32" s="27">
        <f t="shared" si="0"/>
        <v>0</v>
      </c>
      <c r="AA32" s="71">
        <f t="shared" si="1"/>
        <v>3104</v>
      </c>
      <c r="AB32" s="63" t="s">
        <v>20</v>
      </c>
      <c r="AC32" s="182"/>
      <c r="AD32" s="167"/>
      <c r="AE32" s="167"/>
      <c r="AF32" s="167"/>
      <c r="AG32" s="167"/>
      <c r="AI32" s="167"/>
      <c r="AJ32" s="167"/>
      <c r="AK32" s="167"/>
      <c r="AL32" s="167"/>
      <c r="AM32" s="167"/>
      <c r="AN32" s="167"/>
    </row>
    <row r="33" spans="1:40" s="14" customFormat="1">
      <c r="A33" s="206"/>
      <c r="B33" s="4" t="s">
        <v>231</v>
      </c>
      <c r="C33" s="4" t="s">
        <v>231</v>
      </c>
      <c r="D33" s="67" t="s">
        <v>90</v>
      </c>
      <c r="E33" s="251"/>
      <c r="F33" s="251"/>
      <c r="G33" s="40">
        <v>2.3199999999999998</v>
      </c>
      <c r="H33" s="41">
        <v>51</v>
      </c>
      <c r="I33" s="73">
        <v>33.68</v>
      </c>
      <c r="J33" s="41">
        <v>737</v>
      </c>
      <c r="K33" s="40"/>
      <c r="L33" s="42"/>
      <c r="M33" s="44">
        <v>0.32</v>
      </c>
      <c r="N33" s="42">
        <v>7</v>
      </c>
      <c r="O33" s="73">
        <v>45.84</v>
      </c>
      <c r="P33" s="42">
        <v>1003</v>
      </c>
      <c r="Q33" s="44"/>
      <c r="R33" s="42"/>
      <c r="S33" s="44"/>
      <c r="T33" s="42"/>
      <c r="U33" s="40">
        <v>72.22</v>
      </c>
      <c r="V33" s="42">
        <v>1544</v>
      </c>
      <c r="W33" s="209"/>
      <c r="Y33" s="38">
        <f t="shared" si="2"/>
        <v>58</v>
      </c>
      <c r="Z33" s="48">
        <f t="shared" ref="Z33:Z34" si="3">J33+P33</f>
        <v>1740</v>
      </c>
      <c r="AA33" s="38">
        <f t="shared" ref="AA33:AA34" si="4">L33+R33</f>
        <v>0</v>
      </c>
      <c r="AB33" s="19" t="s">
        <v>20</v>
      </c>
      <c r="AC33" s="182"/>
      <c r="AD33" s="167"/>
      <c r="AE33" s="167"/>
      <c r="AF33" s="167"/>
      <c r="AG33" s="167"/>
      <c r="AI33" s="167"/>
      <c r="AJ33" s="167"/>
      <c r="AK33" s="167"/>
      <c r="AL33" s="167"/>
      <c r="AM33" s="167"/>
      <c r="AN33" s="167"/>
    </row>
    <row r="34" spans="1:40" s="14" customFormat="1">
      <c r="A34" s="206"/>
      <c r="B34" s="4" t="s">
        <v>231</v>
      </c>
      <c r="C34" s="4" t="s">
        <v>231</v>
      </c>
      <c r="D34" s="67" t="s">
        <v>91</v>
      </c>
      <c r="E34" s="251"/>
      <c r="F34" s="251"/>
      <c r="G34" s="40">
        <v>2.3199999999999998</v>
      </c>
      <c r="H34" s="41">
        <v>35</v>
      </c>
      <c r="I34" s="73">
        <v>878.4</v>
      </c>
      <c r="J34" s="41">
        <v>13432</v>
      </c>
      <c r="K34" s="40"/>
      <c r="L34" s="42"/>
      <c r="M34" s="44">
        <v>0.32</v>
      </c>
      <c r="N34" s="42">
        <v>5</v>
      </c>
      <c r="O34" s="74">
        <v>185.23</v>
      </c>
      <c r="P34" s="42">
        <v>2832</v>
      </c>
      <c r="Q34" s="44"/>
      <c r="R34" s="42"/>
      <c r="S34" s="40"/>
      <c r="T34" s="42"/>
      <c r="U34" s="40"/>
      <c r="V34" s="42"/>
      <c r="W34" s="209"/>
      <c r="Y34" s="38">
        <f t="shared" si="2"/>
        <v>40</v>
      </c>
      <c r="Z34" s="48">
        <f t="shared" si="3"/>
        <v>16264</v>
      </c>
      <c r="AA34" s="38">
        <f t="shared" si="4"/>
        <v>0</v>
      </c>
      <c r="AB34" s="19" t="s">
        <v>20</v>
      </c>
      <c r="AC34" s="182"/>
      <c r="AD34" s="167"/>
      <c r="AE34" s="167"/>
      <c r="AF34" s="167"/>
      <c r="AG34" s="167"/>
      <c r="AI34" s="167"/>
      <c r="AJ34" s="167"/>
      <c r="AK34" s="167"/>
      <c r="AL34" s="167"/>
      <c r="AM34" s="167"/>
      <c r="AN34" s="167"/>
    </row>
    <row r="35" spans="1:40" s="14" customFormat="1">
      <c r="A35" s="206"/>
      <c r="B35" s="4" t="s">
        <v>231</v>
      </c>
      <c r="C35" s="4" t="s">
        <v>231</v>
      </c>
      <c r="D35" s="67" t="s">
        <v>92</v>
      </c>
      <c r="E35" s="251"/>
      <c r="F35" s="251"/>
      <c r="G35" s="40"/>
      <c r="H35" s="41"/>
      <c r="I35" s="40"/>
      <c r="J35" s="41"/>
      <c r="K35" s="40"/>
      <c r="L35" s="42"/>
      <c r="M35" s="44"/>
      <c r="N35" s="42"/>
      <c r="O35" s="44"/>
      <c r="P35" s="42"/>
      <c r="Q35" s="75">
        <v>35</v>
      </c>
      <c r="R35" s="42">
        <v>136</v>
      </c>
      <c r="S35" s="40">
        <v>299.13</v>
      </c>
      <c r="T35" s="42">
        <v>1163</v>
      </c>
      <c r="U35" s="44">
        <v>594.89</v>
      </c>
      <c r="V35" s="42">
        <v>2314</v>
      </c>
      <c r="W35" s="209"/>
      <c r="Y35" s="38">
        <f t="shared" si="2"/>
        <v>0</v>
      </c>
      <c r="Z35" s="38">
        <f t="shared" si="0"/>
        <v>0</v>
      </c>
      <c r="AA35" s="47">
        <f t="shared" si="1"/>
        <v>136</v>
      </c>
      <c r="AB35" s="19" t="s">
        <v>20</v>
      </c>
      <c r="AC35" s="182"/>
      <c r="AD35" s="167"/>
      <c r="AE35" s="167"/>
      <c r="AF35" s="167"/>
      <c r="AG35" s="167"/>
      <c r="AI35" s="167"/>
      <c r="AJ35" s="167"/>
      <c r="AK35" s="167"/>
      <c r="AL35" s="167"/>
      <c r="AM35" s="167"/>
      <c r="AN35" s="167"/>
    </row>
    <row r="36" spans="1:40" s="14" customFormat="1" ht="13.5" thickBot="1">
      <c r="A36" s="207"/>
      <c r="B36" s="130" t="s">
        <v>231</v>
      </c>
      <c r="C36" s="130" t="s">
        <v>231</v>
      </c>
      <c r="D36" s="85" t="s">
        <v>93</v>
      </c>
      <c r="E36" s="252"/>
      <c r="F36" s="252"/>
      <c r="G36" s="86"/>
      <c r="H36" s="87"/>
      <c r="I36" s="86"/>
      <c r="J36" s="87"/>
      <c r="K36" s="86"/>
      <c r="L36" s="88"/>
      <c r="M36" s="89"/>
      <c r="N36" s="88"/>
      <c r="O36" s="89"/>
      <c r="P36" s="88"/>
      <c r="Q36" s="90">
        <v>6</v>
      </c>
      <c r="R36" s="88">
        <v>23</v>
      </c>
      <c r="S36" s="86">
        <v>239.14</v>
      </c>
      <c r="T36" s="88">
        <v>924</v>
      </c>
      <c r="U36" s="86">
        <v>476.93</v>
      </c>
      <c r="V36" s="88">
        <v>1844</v>
      </c>
      <c r="W36" s="210"/>
      <c r="Y36" s="91">
        <f t="shared" si="2"/>
        <v>0</v>
      </c>
      <c r="Z36" s="91">
        <f t="shared" si="0"/>
        <v>0</v>
      </c>
      <c r="AA36" s="93">
        <f t="shared" si="1"/>
        <v>23</v>
      </c>
      <c r="AB36" s="101" t="s">
        <v>20</v>
      </c>
      <c r="AC36" s="182"/>
      <c r="AD36" s="156"/>
      <c r="AE36" s="156"/>
      <c r="AF36" s="156"/>
      <c r="AG36" s="156"/>
      <c r="AI36" s="174"/>
      <c r="AJ36" s="174"/>
      <c r="AK36" s="174"/>
      <c r="AL36" s="174"/>
      <c r="AM36" s="174"/>
      <c r="AN36" s="174"/>
    </row>
    <row r="37" spans="1:40" s="14" customFormat="1">
      <c r="A37" s="194" t="s">
        <v>95</v>
      </c>
      <c r="B37" s="148" t="s">
        <v>231</v>
      </c>
      <c r="C37" s="148" t="s">
        <v>231</v>
      </c>
      <c r="D37" s="67" t="s">
        <v>98</v>
      </c>
      <c r="E37" s="253" t="s">
        <v>96</v>
      </c>
      <c r="F37" s="253" t="s">
        <v>97</v>
      </c>
      <c r="G37" s="21"/>
      <c r="H37" s="25"/>
      <c r="I37" s="73">
        <v>1718.74</v>
      </c>
      <c r="J37" s="25">
        <v>8657</v>
      </c>
      <c r="K37" s="21"/>
      <c r="L37" s="22"/>
      <c r="M37" s="23"/>
      <c r="N37" s="22"/>
      <c r="O37" s="73">
        <v>269.72000000000003</v>
      </c>
      <c r="P37" s="22">
        <v>1359</v>
      </c>
      <c r="Q37" s="23"/>
      <c r="R37" s="22"/>
      <c r="S37" s="23">
        <v>372.38</v>
      </c>
      <c r="T37" s="22">
        <v>1810</v>
      </c>
      <c r="U37" s="23">
        <v>736.63</v>
      </c>
      <c r="V37" s="22">
        <v>3582</v>
      </c>
      <c r="W37" s="220">
        <v>46126</v>
      </c>
      <c r="Y37" s="38">
        <f t="shared" si="2"/>
        <v>0</v>
      </c>
      <c r="Z37" s="48">
        <f t="shared" si="0"/>
        <v>10016</v>
      </c>
      <c r="AA37" s="38">
        <f t="shared" si="1"/>
        <v>0</v>
      </c>
      <c r="AB37" s="19" t="s">
        <v>20</v>
      </c>
      <c r="AC37" s="182"/>
      <c r="AD37" s="153"/>
      <c r="AE37" s="153"/>
      <c r="AF37" s="153"/>
      <c r="AG37" s="153"/>
      <c r="AI37" s="173"/>
      <c r="AJ37" s="173"/>
      <c r="AK37" s="173"/>
      <c r="AL37" s="173"/>
      <c r="AM37" s="173"/>
      <c r="AN37" s="173"/>
    </row>
    <row r="38" spans="1:40" s="14" customFormat="1">
      <c r="A38" s="219"/>
      <c r="B38" s="4" t="s">
        <v>231</v>
      </c>
      <c r="C38" s="4" t="s">
        <v>231</v>
      </c>
      <c r="D38" s="67" t="s">
        <v>100</v>
      </c>
      <c r="E38" s="254"/>
      <c r="F38" s="254"/>
      <c r="G38" s="40"/>
      <c r="H38" s="41"/>
      <c r="I38" s="40"/>
      <c r="J38" s="41"/>
      <c r="K38" s="40"/>
      <c r="L38" s="42"/>
      <c r="M38" s="44"/>
      <c r="N38" s="42"/>
      <c r="O38" s="44"/>
      <c r="P38" s="42"/>
      <c r="Q38" s="75">
        <v>34</v>
      </c>
      <c r="R38" s="42">
        <v>135</v>
      </c>
      <c r="S38" s="44">
        <v>139.96</v>
      </c>
      <c r="T38" s="22">
        <v>557</v>
      </c>
      <c r="U38" s="23">
        <v>262.44</v>
      </c>
      <c r="V38" s="22">
        <v>1046</v>
      </c>
      <c r="W38" s="221"/>
      <c r="Y38" s="38">
        <f t="shared" si="2"/>
        <v>0</v>
      </c>
      <c r="Z38" s="38">
        <f t="shared" si="0"/>
        <v>0</v>
      </c>
      <c r="AA38" s="47">
        <f t="shared" si="1"/>
        <v>135</v>
      </c>
      <c r="AB38" s="19" t="s">
        <v>20</v>
      </c>
      <c r="AC38" s="182"/>
      <c r="AD38" s="167"/>
      <c r="AE38" s="167"/>
      <c r="AF38" s="167"/>
      <c r="AG38" s="167"/>
      <c r="AI38" s="167"/>
      <c r="AJ38" s="167"/>
      <c r="AK38" s="167"/>
      <c r="AL38" s="167"/>
      <c r="AM38" s="167"/>
      <c r="AN38" s="167"/>
    </row>
    <row r="39" spans="1:40" s="14" customFormat="1" ht="13.5" thickBot="1">
      <c r="A39" s="195"/>
      <c r="B39" s="130" t="s">
        <v>231</v>
      </c>
      <c r="C39" s="130" t="s">
        <v>231</v>
      </c>
      <c r="D39" s="85" t="s">
        <v>99</v>
      </c>
      <c r="E39" s="255"/>
      <c r="F39" s="255"/>
      <c r="G39" s="86"/>
      <c r="H39" s="87"/>
      <c r="I39" s="86"/>
      <c r="J39" s="87"/>
      <c r="K39" s="86"/>
      <c r="L39" s="88"/>
      <c r="M39" s="89"/>
      <c r="N39" s="88"/>
      <c r="O39" s="89"/>
      <c r="P39" s="88"/>
      <c r="Q39" s="90">
        <v>44</v>
      </c>
      <c r="R39" s="88">
        <v>139</v>
      </c>
      <c r="S39" s="89">
        <v>526.97</v>
      </c>
      <c r="T39" s="88">
        <v>1671</v>
      </c>
      <c r="U39" s="89">
        <v>993.15</v>
      </c>
      <c r="V39" s="88">
        <v>3149</v>
      </c>
      <c r="W39" s="222"/>
      <c r="Y39" s="91">
        <f t="shared" si="2"/>
        <v>0</v>
      </c>
      <c r="Z39" s="91">
        <f t="shared" si="0"/>
        <v>0</v>
      </c>
      <c r="AA39" s="93">
        <f t="shared" si="1"/>
        <v>139</v>
      </c>
      <c r="AB39" s="101" t="s">
        <v>20</v>
      </c>
      <c r="AC39" s="182"/>
      <c r="AD39" s="156"/>
      <c r="AE39" s="156"/>
      <c r="AF39" s="156"/>
      <c r="AG39" s="156"/>
      <c r="AI39" s="174"/>
      <c r="AJ39" s="174"/>
      <c r="AK39" s="174"/>
      <c r="AL39" s="174"/>
      <c r="AM39" s="174"/>
      <c r="AN39" s="174"/>
    </row>
    <row r="40" spans="1:40" s="14" customFormat="1">
      <c r="A40" s="205" t="s">
        <v>101</v>
      </c>
      <c r="B40" s="83">
        <v>9561</v>
      </c>
      <c r="C40" s="84">
        <v>36329</v>
      </c>
      <c r="D40" s="67" t="s">
        <v>105</v>
      </c>
      <c r="E40" s="200" t="s">
        <v>102</v>
      </c>
      <c r="F40" s="200" t="s">
        <v>103</v>
      </c>
      <c r="G40" s="21"/>
      <c r="H40" s="25"/>
      <c r="I40" s="21"/>
      <c r="J40" s="25"/>
      <c r="K40" s="97">
        <v>919.42</v>
      </c>
      <c r="L40" s="22">
        <v>341245</v>
      </c>
      <c r="M40" s="23"/>
      <c r="N40" s="22"/>
      <c r="O40" s="23"/>
      <c r="P40" s="22"/>
      <c r="Q40" s="98">
        <v>164.03</v>
      </c>
      <c r="R40" s="22">
        <v>60880</v>
      </c>
      <c r="S40" s="23"/>
      <c r="T40" s="22"/>
      <c r="U40" s="23">
        <v>398.4</v>
      </c>
      <c r="V40" s="22">
        <v>147867</v>
      </c>
      <c r="W40" s="286">
        <v>46192</v>
      </c>
      <c r="Y40" s="38">
        <f t="shared" si="2"/>
        <v>0</v>
      </c>
      <c r="Z40" s="38">
        <f t="shared" si="0"/>
        <v>0</v>
      </c>
      <c r="AA40" s="99">
        <f t="shared" si="1"/>
        <v>402125</v>
      </c>
      <c r="AB40" s="19" t="s">
        <v>20</v>
      </c>
      <c r="AC40" s="182"/>
      <c r="AD40" s="153"/>
      <c r="AE40" s="153"/>
      <c r="AF40" s="153"/>
      <c r="AG40" s="153"/>
      <c r="AI40" s="173"/>
      <c r="AJ40" s="173"/>
      <c r="AK40" s="173"/>
      <c r="AL40" s="173"/>
      <c r="AM40" s="173"/>
      <c r="AN40" s="173"/>
    </row>
    <row r="41" spans="1:40" s="14" customFormat="1" ht="13.5" thickBot="1">
      <c r="A41" s="206"/>
      <c r="B41" s="83">
        <v>10888</v>
      </c>
      <c r="C41" s="84">
        <v>34045</v>
      </c>
      <c r="D41" s="67" t="s">
        <v>104</v>
      </c>
      <c r="E41" s="202"/>
      <c r="F41" s="201"/>
      <c r="G41" s="40"/>
      <c r="H41" s="41"/>
      <c r="I41" s="40"/>
      <c r="J41" s="41"/>
      <c r="K41" s="70">
        <v>228.15</v>
      </c>
      <c r="L41" s="42">
        <v>34780</v>
      </c>
      <c r="M41" s="44"/>
      <c r="N41" s="42"/>
      <c r="O41" s="44"/>
      <c r="P41" s="42"/>
      <c r="Q41" s="72">
        <v>132.28</v>
      </c>
      <c r="R41" s="42">
        <v>18855</v>
      </c>
      <c r="S41" s="44"/>
      <c r="T41" s="22"/>
      <c r="U41" s="23">
        <v>124.34</v>
      </c>
      <c r="V41" s="22">
        <v>18954</v>
      </c>
      <c r="W41" s="209"/>
      <c r="Y41" s="38">
        <f t="shared" si="2"/>
        <v>0</v>
      </c>
      <c r="Z41" s="38">
        <f t="shared" si="0"/>
        <v>0</v>
      </c>
      <c r="AA41" s="99">
        <f t="shared" si="1"/>
        <v>53635</v>
      </c>
      <c r="AB41" s="19" t="s">
        <v>20</v>
      </c>
      <c r="AC41" s="182"/>
      <c r="AD41" s="167"/>
      <c r="AE41" s="167"/>
      <c r="AF41" s="167"/>
      <c r="AG41" s="167"/>
      <c r="AI41" s="167"/>
      <c r="AJ41" s="167"/>
      <c r="AK41" s="167"/>
      <c r="AL41" s="167"/>
      <c r="AM41" s="167"/>
      <c r="AN41" s="167"/>
    </row>
    <row r="42" spans="1:40" s="14" customFormat="1">
      <c r="A42" s="206"/>
      <c r="B42" s="196">
        <v>12582</v>
      </c>
      <c r="C42" s="198">
        <v>35060</v>
      </c>
      <c r="D42" s="67" t="s">
        <v>110</v>
      </c>
      <c r="E42" s="203" t="s">
        <v>106</v>
      </c>
      <c r="F42" s="201"/>
      <c r="G42" s="40"/>
      <c r="H42" s="41"/>
      <c r="I42" s="40"/>
      <c r="J42" s="41"/>
      <c r="K42" s="70">
        <v>25.43</v>
      </c>
      <c r="L42" s="42">
        <v>1529</v>
      </c>
      <c r="M42" s="44"/>
      <c r="N42" s="42"/>
      <c r="O42" s="44"/>
      <c r="P42" s="42"/>
      <c r="Q42" s="72">
        <v>32.450000000000003</v>
      </c>
      <c r="R42" s="42">
        <v>1950</v>
      </c>
      <c r="S42" s="44"/>
      <c r="T42" s="22"/>
      <c r="U42" s="23">
        <v>87.42</v>
      </c>
      <c r="V42" s="22">
        <v>5254</v>
      </c>
      <c r="W42" s="209"/>
      <c r="Y42" s="99">
        <f>H42+N42</f>
        <v>0</v>
      </c>
      <c r="Z42" s="38">
        <f t="shared" si="0"/>
        <v>0</v>
      </c>
      <c r="AA42" s="99">
        <f t="shared" si="1"/>
        <v>3479</v>
      </c>
      <c r="AB42" s="104" t="s">
        <v>20</v>
      </c>
      <c r="AC42" s="190" t="s">
        <v>111</v>
      </c>
      <c r="AD42" s="167"/>
      <c r="AE42" s="167"/>
      <c r="AF42" s="167"/>
      <c r="AG42" s="186"/>
      <c r="AI42" s="167"/>
      <c r="AJ42" s="167"/>
      <c r="AK42" s="167"/>
      <c r="AL42" s="167"/>
      <c r="AM42" s="167"/>
      <c r="AN42" s="167"/>
    </row>
    <row r="43" spans="1:40" s="14" customFormat="1" ht="13.5" thickBot="1">
      <c r="A43" s="206"/>
      <c r="B43" s="206"/>
      <c r="C43" s="290"/>
      <c r="D43" s="67" t="s">
        <v>109</v>
      </c>
      <c r="E43" s="201"/>
      <c r="F43" s="202"/>
      <c r="G43" s="40"/>
      <c r="H43" s="41"/>
      <c r="I43" s="40"/>
      <c r="J43" s="41"/>
      <c r="K43" s="40"/>
      <c r="L43" s="42"/>
      <c r="M43" s="44"/>
      <c r="N43" s="42"/>
      <c r="O43" s="44"/>
      <c r="P43" s="42"/>
      <c r="Q43" s="44"/>
      <c r="R43" s="42"/>
      <c r="S43" s="44"/>
      <c r="T43" s="22"/>
      <c r="U43" s="23"/>
      <c r="V43" s="22"/>
      <c r="W43" s="209"/>
      <c r="Y43" s="38">
        <f t="shared" ref="Y43:Y106" si="5">H43+N43</f>
        <v>0</v>
      </c>
      <c r="Z43" s="38">
        <f t="shared" si="0"/>
        <v>0</v>
      </c>
      <c r="AA43" s="38">
        <f t="shared" si="1"/>
        <v>0</v>
      </c>
      <c r="AB43" s="104" t="s">
        <v>20</v>
      </c>
      <c r="AC43" s="191"/>
      <c r="AD43" s="167"/>
      <c r="AE43" s="167"/>
      <c r="AF43" s="167"/>
      <c r="AG43" s="167"/>
      <c r="AI43" s="167"/>
      <c r="AJ43" s="167"/>
      <c r="AK43" s="167"/>
      <c r="AL43" s="167"/>
      <c r="AM43" s="167"/>
      <c r="AN43" s="167"/>
    </row>
    <row r="44" spans="1:40" s="14" customFormat="1">
      <c r="A44" s="206"/>
      <c r="B44" s="197"/>
      <c r="C44" s="199"/>
      <c r="D44" s="67" t="s">
        <v>108</v>
      </c>
      <c r="E44" s="202"/>
      <c r="F44" s="103" t="s">
        <v>107</v>
      </c>
      <c r="G44" s="40"/>
      <c r="H44" s="41"/>
      <c r="I44" s="40"/>
      <c r="J44" s="41"/>
      <c r="K44" s="40"/>
      <c r="L44" s="42"/>
      <c r="M44" s="44"/>
      <c r="N44" s="42"/>
      <c r="O44" s="44"/>
      <c r="P44" s="42"/>
      <c r="Q44" s="44"/>
      <c r="R44" s="42"/>
      <c r="S44" s="44"/>
      <c r="T44" s="22"/>
      <c r="U44" s="23"/>
      <c r="V44" s="22"/>
      <c r="W44" s="209"/>
      <c r="Y44" s="38">
        <f t="shared" si="5"/>
        <v>0</v>
      </c>
      <c r="Z44" s="38">
        <f t="shared" si="0"/>
        <v>0</v>
      </c>
      <c r="AA44" s="38">
        <f t="shared" si="1"/>
        <v>0</v>
      </c>
      <c r="AB44" s="19" t="s">
        <v>20</v>
      </c>
      <c r="AC44" s="182"/>
      <c r="AD44" s="3"/>
      <c r="AE44" s="3"/>
      <c r="AF44" s="3"/>
      <c r="AG44" s="3"/>
      <c r="AI44" s="3"/>
      <c r="AJ44" s="3"/>
      <c r="AK44" s="3"/>
      <c r="AL44" s="3"/>
      <c r="AM44" s="3"/>
      <c r="AN44" s="3"/>
    </row>
    <row r="45" spans="1:40" s="14" customFormat="1">
      <c r="A45" s="206"/>
      <c r="B45" s="83">
        <v>12657</v>
      </c>
      <c r="C45" s="84">
        <v>35110</v>
      </c>
      <c r="D45" s="67" t="s">
        <v>112</v>
      </c>
      <c r="E45" s="203" t="s">
        <v>113</v>
      </c>
      <c r="F45" s="78" t="s">
        <v>103</v>
      </c>
      <c r="G45" s="40"/>
      <c r="H45" s="41"/>
      <c r="I45" s="40"/>
      <c r="J45" s="41"/>
      <c r="K45" s="70">
        <v>58.34</v>
      </c>
      <c r="L45" s="42">
        <v>3342</v>
      </c>
      <c r="M45" s="44"/>
      <c r="N45" s="42"/>
      <c r="O45" s="44"/>
      <c r="P45" s="42"/>
      <c r="Q45" s="72">
        <v>36.43</v>
      </c>
      <c r="R45" s="42">
        <v>2087</v>
      </c>
      <c r="S45" s="44"/>
      <c r="T45" s="22"/>
      <c r="U45" s="23">
        <v>60.23</v>
      </c>
      <c r="V45" s="22">
        <v>3450</v>
      </c>
      <c r="W45" s="209"/>
      <c r="Y45" s="38">
        <f t="shared" si="5"/>
        <v>0</v>
      </c>
      <c r="Z45" s="38">
        <f t="shared" si="0"/>
        <v>0</v>
      </c>
      <c r="AA45" s="99">
        <f t="shared" si="1"/>
        <v>5429</v>
      </c>
      <c r="AB45" s="19" t="s">
        <v>20</v>
      </c>
      <c r="AC45" s="182"/>
      <c r="AD45" s="53"/>
      <c r="AE45" s="53"/>
      <c r="AF45" s="53"/>
      <c r="AG45" s="53"/>
      <c r="AI45" s="53"/>
      <c r="AJ45" s="53"/>
      <c r="AK45" s="53"/>
      <c r="AL45" s="53"/>
      <c r="AM45" s="53"/>
      <c r="AN45" s="53"/>
    </row>
    <row r="46" spans="1:40" s="14" customFormat="1">
      <c r="A46" s="206"/>
      <c r="B46" s="4" t="s">
        <v>231</v>
      </c>
      <c r="C46" s="4" t="s">
        <v>231</v>
      </c>
      <c r="D46" s="67" t="s">
        <v>114</v>
      </c>
      <c r="E46" s="201"/>
      <c r="F46" s="102"/>
      <c r="G46" s="40"/>
      <c r="H46" s="41"/>
      <c r="I46" s="73">
        <v>175.03</v>
      </c>
      <c r="J46" s="41">
        <v>4707</v>
      </c>
      <c r="K46" s="40"/>
      <c r="L46" s="42"/>
      <c r="M46" s="44"/>
      <c r="N46" s="42"/>
      <c r="O46" s="74">
        <v>88.93</v>
      </c>
      <c r="P46" s="42">
        <v>2392</v>
      </c>
      <c r="Q46" s="44"/>
      <c r="R46" s="42"/>
      <c r="S46" s="44"/>
      <c r="T46" s="22"/>
      <c r="U46" s="23">
        <v>242.58</v>
      </c>
      <c r="V46" s="22">
        <v>6410</v>
      </c>
      <c r="W46" s="209"/>
      <c r="Y46" s="38">
        <f t="shared" si="5"/>
        <v>0</v>
      </c>
      <c r="Z46" s="48">
        <f t="shared" si="0"/>
        <v>7099</v>
      </c>
      <c r="AA46" s="38">
        <f t="shared" si="1"/>
        <v>0</v>
      </c>
      <c r="AB46" s="19" t="s">
        <v>20</v>
      </c>
      <c r="AC46" s="182"/>
      <c r="AD46" s="102"/>
      <c r="AE46" s="102"/>
      <c r="AF46" s="102"/>
      <c r="AG46" s="102"/>
      <c r="AI46" s="102"/>
      <c r="AJ46" s="102"/>
      <c r="AK46" s="102"/>
      <c r="AL46" s="102"/>
      <c r="AM46" s="102"/>
      <c r="AN46" s="102"/>
    </row>
    <row r="47" spans="1:40" s="14" customFormat="1" ht="13.5" thickBot="1">
      <c r="A47" s="207"/>
      <c r="B47" s="4" t="s">
        <v>231</v>
      </c>
      <c r="C47" s="4" t="s">
        <v>231</v>
      </c>
      <c r="D47" s="85" t="s">
        <v>115</v>
      </c>
      <c r="E47" s="204"/>
      <c r="F47" s="106" t="s">
        <v>116</v>
      </c>
      <c r="G47" s="86"/>
      <c r="H47" s="87"/>
      <c r="I47" s="105">
        <v>1360.77</v>
      </c>
      <c r="J47" s="87">
        <v>6451</v>
      </c>
      <c r="K47" s="86"/>
      <c r="L47" s="88"/>
      <c r="M47" s="89"/>
      <c r="N47" s="88"/>
      <c r="O47" s="109">
        <v>220.84</v>
      </c>
      <c r="P47" s="88">
        <v>1047</v>
      </c>
      <c r="Q47" s="89"/>
      <c r="R47" s="88"/>
      <c r="S47" s="89">
        <v>269.43</v>
      </c>
      <c r="T47" s="88">
        <v>1262</v>
      </c>
      <c r="U47" s="89">
        <v>555.70000000000005</v>
      </c>
      <c r="V47" s="88">
        <v>2603</v>
      </c>
      <c r="W47" s="287"/>
      <c r="Y47" s="91">
        <f t="shared" si="5"/>
        <v>0</v>
      </c>
      <c r="Z47" s="92">
        <f t="shared" si="0"/>
        <v>7498</v>
      </c>
      <c r="AA47" s="91">
        <f t="shared" si="1"/>
        <v>0</v>
      </c>
      <c r="AB47" s="101" t="s">
        <v>20</v>
      </c>
      <c r="AC47" s="182"/>
      <c r="AD47" s="106"/>
      <c r="AE47" s="106"/>
      <c r="AF47" s="106"/>
      <c r="AG47" s="106"/>
      <c r="AI47" s="106"/>
      <c r="AJ47" s="106"/>
      <c r="AK47" s="106"/>
      <c r="AL47" s="106"/>
      <c r="AM47" s="106"/>
      <c r="AN47" s="106"/>
    </row>
    <row r="48" spans="1:40" s="14" customFormat="1">
      <c r="A48" s="194" t="s">
        <v>117</v>
      </c>
      <c r="B48" s="194">
        <v>7611</v>
      </c>
      <c r="C48" s="256">
        <v>31629</v>
      </c>
      <c r="D48" s="26" t="s">
        <v>118</v>
      </c>
      <c r="E48" s="283" t="s">
        <v>121</v>
      </c>
      <c r="F48" s="200" t="s">
        <v>122</v>
      </c>
      <c r="G48" s="21"/>
      <c r="H48" s="25"/>
      <c r="I48" s="21"/>
      <c r="J48" s="25"/>
      <c r="K48" s="97">
        <v>90.18</v>
      </c>
      <c r="L48" s="22">
        <v>76216</v>
      </c>
      <c r="M48" s="23"/>
      <c r="N48" s="22"/>
      <c r="O48" s="23"/>
      <c r="P48" s="22"/>
      <c r="Q48" s="98">
        <v>27.32</v>
      </c>
      <c r="R48" s="22">
        <v>22783</v>
      </c>
      <c r="S48" s="23"/>
      <c r="T48" s="22"/>
      <c r="U48" s="23">
        <v>50.1</v>
      </c>
      <c r="V48" s="22">
        <v>41784</v>
      </c>
      <c r="W48" s="289">
        <v>46245</v>
      </c>
      <c r="Y48" s="38">
        <f t="shared" si="5"/>
        <v>0</v>
      </c>
      <c r="Z48" s="38">
        <f t="shared" si="0"/>
        <v>0</v>
      </c>
      <c r="AA48" s="99">
        <f t="shared" si="1"/>
        <v>98999</v>
      </c>
      <c r="AB48" s="19" t="s">
        <v>20</v>
      </c>
      <c r="AC48" s="182"/>
      <c r="AD48" s="153"/>
      <c r="AE48" s="153"/>
      <c r="AF48" s="153"/>
      <c r="AG48" s="153"/>
      <c r="AI48" s="173"/>
      <c r="AJ48" s="173"/>
      <c r="AK48" s="173"/>
      <c r="AL48" s="173"/>
      <c r="AM48" s="173"/>
      <c r="AN48" s="173"/>
    </row>
    <row r="49" spans="1:40" s="14" customFormat="1">
      <c r="A49" s="219"/>
      <c r="B49" s="219"/>
      <c r="C49" s="282"/>
      <c r="D49" s="3" t="s">
        <v>119</v>
      </c>
      <c r="E49" s="284"/>
      <c r="F49" s="201"/>
      <c r="G49" s="40"/>
      <c r="H49" s="41"/>
      <c r="I49" s="40"/>
      <c r="J49" s="41"/>
      <c r="K49" s="40"/>
      <c r="L49" s="42"/>
      <c r="M49" s="44"/>
      <c r="N49" s="42"/>
      <c r="O49" s="44"/>
      <c r="P49" s="42"/>
      <c r="Q49" s="44"/>
      <c r="R49" s="42"/>
      <c r="S49" s="44"/>
      <c r="T49" s="22"/>
      <c r="U49" s="23"/>
      <c r="V49" s="22"/>
      <c r="W49" s="221"/>
      <c r="Y49" s="38">
        <f t="shared" si="5"/>
        <v>0</v>
      </c>
      <c r="Z49" s="38">
        <f t="shared" si="0"/>
        <v>0</v>
      </c>
      <c r="AA49" s="38">
        <f t="shared" si="1"/>
        <v>0</v>
      </c>
      <c r="AB49" s="19" t="s">
        <v>20</v>
      </c>
      <c r="AC49" s="182" t="s">
        <v>123</v>
      </c>
      <c r="AD49" s="167"/>
      <c r="AE49" s="167"/>
      <c r="AF49" s="167"/>
      <c r="AG49" s="167"/>
      <c r="AI49" s="167"/>
      <c r="AJ49" s="167"/>
      <c r="AK49" s="167"/>
      <c r="AL49" s="167"/>
      <c r="AM49" s="167"/>
      <c r="AN49" s="167"/>
    </row>
    <row r="50" spans="1:40" s="14" customFormat="1">
      <c r="A50" s="219"/>
      <c r="B50" s="224"/>
      <c r="C50" s="257"/>
      <c r="D50" s="43" t="s">
        <v>120</v>
      </c>
      <c r="E50" s="284"/>
      <c r="F50" s="201"/>
      <c r="G50" s="40"/>
      <c r="H50" s="41"/>
      <c r="I50" s="40"/>
      <c r="J50" s="41"/>
      <c r="K50" s="70">
        <v>92.24</v>
      </c>
      <c r="L50" s="42">
        <v>1425733</v>
      </c>
      <c r="M50" s="44"/>
      <c r="N50" s="42"/>
      <c r="O50" s="44"/>
      <c r="P50" s="42"/>
      <c r="Q50" s="72">
        <v>12.67</v>
      </c>
      <c r="R50" s="42">
        <v>10570</v>
      </c>
      <c r="S50" s="44"/>
      <c r="T50" s="22"/>
      <c r="U50" s="23">
        <v>26.57</v>
      </c>
      <c r="V50" s="22">
        <v>22160</v>
      </c>
      <c r="W50" s="221"/>
      <c r="Y50" s="38">
        <f t="shared" si="5"/>
        <v>0</v>
      </c>
      <c r="Z50" s="38">
        <f t="shared" si="0"/>
        <v>0</v>
      </c>
      <c r="AA50" s="99">
        <f t="shared" si="1"/>
        <v>1436303</v>
      </c>
      <c r="AB50" s="19" t="s">
        <v>20</v>
      </c>
      <c r="AC50" s="182" t="s">
        <v>124</v>
      </c>
      <c r="AD50" s="167"/>
      <c r="AE50" s="167"/>
      <c r="AF50" s="167"/>
      <c r="AG50" s="167"/>
      <c r="AI50" s="167"/>
      <c r="AJ50" s="167"/>
      <c r="AK50" s="167"/>
      <c r="AL50" s="167"/>
      <c r="AM50" s="167"/>
      <c r="AN50" s="167"/>
    </row>
    <row r="51" spans="1:40" s="14" customFormat="1">
      <c r="A51" s="219"/>
      <c r="B51" s="83">
        <v>12461</v>
      </c>
      <c r="C51" s="84">
        <v>34978</v>
      </c>
      <c r="D51" s="67" t="s">
        <v>125</v>
      </c>
      <c r="E51" s="285"/>
      <c r="F51" s="202"/>
      <c r="G51" s="40"/>
      <c r="H51" s="41"/>
      <c r="I51" s="40"/>
      <c r="J51" s="41"/>
      <c r="K51" s="70">
        <v>44.04</v>
      </c>
      <c r="L51" s="42">
        <v>2808</v>
      </c>
      <c r="M51" s="44"/>
      <c r="N51" s="42"/>
      <c r="O51" s="44"/>
      <c r="P51" s="42"/>
      <c r="Q51" s="72">
        <v>78.45</v>
      </c>
      <c r="R51" s="42">
        <v>5003</v>
      </c>
      <c r="S51" s="44"/>
      <c r="T51" s="22"/>
      <c r="U51" s="23">
        <v>142.65</v>
      </c>
      <c r="V51" s="22">
        <v>9098</v>
      </c>
      <c r="W51" s="221"/>
      <c r="Y51" s="99">
        <f t="shared" si="5"/>
        <v>0</v>
      </c>
      <c r="Z51" s="38">
        <f t="shared" si="0"/>
        <v>0</v>
      </c>
      <c r="AA51" s="99">
        <f t="shared" si="1"/>
        <v>7811</v>
      </c>
      <c r="AB51" s="19" t="s">
        <v>20</v>
      </c>
      <c r="AC51" s="182"/>
      <c r="AD51" s="167">
        <v>20.51</v>
      </c>
      <c r="AE51" s="167"/>
      <c r="AF51" s="167">
        <v>1308</v>
      </c>
      <c r="AG51" s="179">
        <v>1308</v>
      </c>
      <c r="AI51" s="167"/>
      <c r="AJ51" s="167"/>
      <c r="AK51" s="167"/>
      <c r="AL51" s="167"/>
      <c r="AM51" s="167"/>
      <c r="AN51" s="167"/>
    </row>
    <row r="52" spans="1:40" s="14" customFormat="1">
      <c r="A52" s="219"/>
      <c r="B52" s="223" t="s">
        <v>231</v>
      </c>
      <c r="C52" s="241" t="s">
        <v>231</v>
      </c>
      <c r="D52" s="67" t="s">
        <v>126</v>
      </c>
      <c r="E52" s="300" t="s">
        <v>128</v>
      </c>
      <c r="F52" s="203" t="s">
        <v>129</v>
      </c>
      <c r="G52" s="40">
        <v>6.1</v>
      </c>
      <c r="H52" s="41">
        <v>93</v>
      </c>
      <c r="I52" s="73">
        <v>254.03</v>
      </c>
      <c r="J52" s="41">
        <v>3852</v>
      </c>
      <c r="K52" s="40"/>
      <c r="L52" s="42"/>
      <c r="M52" s="44">
        <v>0.84</v>
      </c>
      <c r="N52" s="42">
        <v>13</v>
      </c>
      <c r="O52" s="74">
        <v>108.79</v>
      </c>
      <c r="P52" s="42">
        <v>1650</v>
      </c>
      <c r="Q52" s="44"/>
      <c r="R52" s="42"/>
      <c r="S52" s="44"/>
      <c r="T52" s="22"/>
      <c r="U52" s="23">
        <v>232.83</v>
      </c>
      <c r="V52" s="22">
        <v>3510</v>
      </c>
      <c r="W52" s="221"/>
      <c r="Y52" s="38">
        <f t="shared" si="5"/>
        <v>106</v>
      </c>
      <c r="Z52" s="48">
        <f t="shared" si="0"/>
        <v>5502</v>
      </c>
      <c r="AA52" s="38">
        <f t="shared" si="1"/>
        <v>0</v>
      </c>
      <c r="AB52" s="19" t="s">
        <v>20</v>
      </c>
      <c r="AC52" s="182"/>
      <c r="AD52" s="167"/>
      <c r="AE52" s="167"/>
      <c r="AF52" s="167"/>
      <c r="AG52" s="167"/>
      <c r="AI52" s="167"/>
      <c r="AJ52" s="167"/>
      <c r="AK52" s="167"/>
      <c r="AL52" s="167"/>
      <c r="AM52" s="167"/>
      <c r="AN52" s="167"/>
    </row>
    <row r="53" spans="1:40" s="14" customFormat="1">
      <c r="A53" s="219"/>
      <c r="B53" s="224" t="s">
        <v>231</v>
      </c>
      <c r="C53" s="257" t="s">
        <v>231</v>
      </c>
      <c r="D53" s="67" t="s">
        <v>127</v>
      </c>
      <c r="E53" s="301"/>
      <c r="F53" s="201"/>
      <c r="G53" s="40"/>
      <c r="H53" s="41"/>
      <c r="I53" s="40"/>
      <c r="J53" s="41"/>
      <c r="K53" s="108">
        <v>1677.46</v>
      </c>
      <c r="L53" s="42">
        <v>25290</v>
      </c>
      <c r="M53" s="44"/>
      <c r="N53" s="42"/>
      <c r="O53" s="44"/>
      <c r="P53" s="42"/>
      <c r="Q53" s="75">
        <v>281.68</v>
      </c>
      <c r="R53" s="42">
        <v>4246</v>
      </c>
      <c r="S53" s="44"/>
      <c r="T53" s="22"/>
      <c r="U53" s="23">
        <v>750.99</v>
      </c>
      <c r="V53" s="22">
        <v>11322</v>
      </c>
      <c r="W53" s="221"/>
      <c r="Y53" s="38">
        <f t="shared" si="5"/>
        <v>0</v>
      </c>
      <c r="Z53" s="38">
        <f t="shared" si="0"/>
        <v>0</v>
      </c>
      <c r="AA53" s="47">
        <f t="shared" si="1"/>
        <v>29536</v>
      </c>
      <c r="AB53" s="19" t="s">
        <v>20</v>
      </c>
      <c r="AC53" s="182"/>
      <c r="AD53" s="167"/>
      <c r="AE53" s="167"/>
      <c r="AF53" s="167"/>
      <c r="AG53" s="167"/>
      <c r="AI53" s="167"/>
      <c r="AJ53" s="167"/>
      <c r="AK53" s="167"/>
      <c r="AL53" s="167"/>
      <c r="AM53" s="167"/>
      <c r="AN53" s="167"/>
    </row>
    <row r="54" spans="1:40" s="14" customFormat="1">
      <c r="A54" s="219"/>
      <c r="B54" s="4" t="s">
        <v>231</v>
      </c>
      <c r="C54" s="4" t="s">
        <v>231</v>
      </c>
      <c r="D54" s="67" t="s">
        <v>130</v>
      </c>
      <c r="E54" s="301"/>
      <c r="F54" s="201"/>
      <c r="G54" s="40"/>
      <c r="H54" s="41"/>
      <c r="I54" s="73">
        <v>187.91</v>
      </c>
      <c r="J54" s="41">
        <v>2067</v>
      </c>
      <c r="K54" s="40"/>
      <c r="L54" s="42"/>
      <c r="M54" s="44"/>
      <c r="N54" s="42"/>
      <c r="O54" s="74">
        <v>97.88</v>
      </c>
      <c r="P54" s="42">
        <v>1077</v>
      </c>
      <c r="Q54" s="44"/>
      <c r="R54" s="42"/>
      <c r="S54" s="44"/>
      <c r="T54" s="22"/>
      <c r="U54" s="23">
        <v>248.39</v>
      </c>
      <c r="V54" s="22">
        <v>2716</v>
      </c>
      <c r="W54" s="221"/>
      <c r="Y54" s="38">
        <f t="shared" si="5"/>
        <v>0</v>
      </c>
      <c r="Z54" s="48">
        <f t="shared" si="0"/>
        <v>3144</v>
      </c>
      <c r="AA54" s="38">
        <f t="shared" si="1"/>
        <v>0</v>
      </c>
      <c r="AB54" s="19" t="s">
        <v>20</v>
      </c>
      <c r="AC54" s="182"/>
      <c r="AD54" s="167"/>
      <c r="AE54" s="167"/>
      <c r="AF54" s="167"/>
      <c r="AG54" s="167"/>
      <c r="AI54" s="167"/>
      <c r="AJ54" s="167"/>
      <c r="AK54" s="167"/>
      <c r="AL54" s="167"/>
      <c r="AM54" s="167"/>
      <c r="AN54" s="167"/>
    </row>
    <row r="55" spans="1:40" s="14" customFormat="1">
      <c r="A55" s="219"/>
      <c r="B55" s="4" t="s">
        <v>231</v>
      </c>
      <c r="C55" s="4" t="s">
        <v>231</v>
      </c>
      <c r="D55" s="67" t="s">
        <v>131</v>
      </c>
      <c r="E55" s="301"/>
      <c r="F55" s="201"/>
      <c r="G55" s="40">
        <v>5.48</v>
      </c>
      <c r="H55" s="41">
        <v>44</v>
      </c>
      <c r="I55" s="73">
        <v>182.42</v>
      </c>
      <c r="J55" s="41">
        <v>1473</v>
      </c>
      <c r="K55" s="40"/>
      <c r="L55" s="42"/>
      <c r="M55" s="44">
        <v>0.76</v>
      </c>
      <c r="N55" s="42">
        <v>6</v>
      </c>
      <c r="O55" s="74">
        <v>161.83000000000001</v>
      </c>
      <c r="P55" s="42">
        <v>1307</v>
      </c>
      <c r="Q55" s="44"/>
      <c r="R55" s="42"/>
      <c r="S55" s="44"/>
      <c r="T55" s="22"/>
      <c r="U55" s="23">
        <v>386.97</v>
      </c>
      <c r="V55" s="22">
        <v>3107</v>
      </c>
      <c r="W55" s="221"/>
      <c r="Y55" s="38">
        <f t="shared" si="5"/>
        <v>50</v>
      </c>
      <c r="Z55" s="48">
        <f t="shared" si="0"/>
        <v>2780</v>
      </c>
      <c r="AA55" s="38">
        <f t="shared" si="1"/>
        <v>0</v>
      </c>
      <c r="AB55" s="19" t="s">
        <v>20</v>
      </c>
      <c r="AC55" s="182"/>
      <c r="AD55" s="167"/>
      <c r="AE55" s="167"/>
      <c r="AF55" s="167"/>
      <c r="AG55" s="167"/>
      <c r="AI55" s="167"/>
      <c r="AJ55" s="167"/>
      <c r="AK55" s="167"/>
      <c r="AL55" s="167"/>
      <c r="AM55" s="167"/>
      <c r="AN55" s="167"/>
    </row>
    <row r="56" spans="1:40" s="14" customFormat="1">
      <c r="A56" s="219"/>
      <c r="B56" s="4" t="s">
        <v>231</v>
      </c>
      <c r="C56" s="4" t="s">
        <v>231</v>
      </c>
      <c r="D56" s="67" t="s">
        <v>131</v>
      </c>
      <c r="E56" s="238"/>
      <c r="F56" s="202"/>
      <c r="G56" s="40"/>
      <c r="H56" s="41"/>
      <c r="I56" s="73">
        <v>288.23</v>
      </c>
      <c r="J56" s="41">
        <v>1777</v>
      </c>
      <c r="K56" s="40"/>
      <c r="L56" s="42"/>
      <c r="M56" s="44"/>
      <c r="N56" s="42"/>
      <c r="O56" s="74">
        <v>124.94</v>
      </c>
      <c r="P56" s="42">
        <v>770</v>
      </c>
      <c r="Q56" s="44"/>
      <c r="R56" s="42"/>
      <c r="S56" s="44">
        <v>197.2</v>
      </c>
      <c r="T56" s="22">
        <v>1208</v>
      </c>
      <c r="U56" s="23">
        <v>218.96</v>
      </c>
      <c r="V56" s="22">
        <v>1342</v>
      </c>
      <c r="W56" s="221"/>
      <c r="Y56" s="38">
        <f t="shared" si="5"/>
        <v>0</v>
      </c>
      <c r="Z56" s="48">
        <f t="shared" si="0"/>
        <v>2547</v>
      </c>
      <c r="AA56" s="38">
        <f t="shared" si="1"/>
        <v>0</v>
      </c>
      <c r="AB56" s="19" t="s">
        <v>20</v>
      </c>
      <c r="AC56" s="182"/>
      <c r="AD56" s="167"/>
      <c r="AE56" s="167"/>
      <c r="AF56" s="167"/>
      <c r="AG56" s="167"/>
      <c r="AI56" s="167"/>
      <c r="AJ56" s="167"/>
      <c r="AK56" s="167"/>
      <c r="AL56" s="167"/>
      <c r="AM56" s="167"/>
      <c r="AN56" s="167"/>
    </row>
    <row r="57" spans="1:40" s="14" customFormat="1" ht="13.5" thickBot="1">
      <c r="A57" s="219"/>
      <c r="B57" s="223" t="s">
        <v>231</v>
      </c>
      <c r="C57" s="223" t="s">
        <v>231</v>
      </c>
      <c r="D57" s="67" t="s">
        <v>132</v>
      </c>
      <c r="E57" s="203" t="s">
        <v>135</v>
      </c>
      <c r="F57" s="203" t="s">
        <v>136</v>
      </c>
      <c r="G57" s="40">
        <v>64.66</v>
      </c>
      <c r="H57" s="41">
        <v>385</v>
      </c>
      <c r="I57" s="73">
        <v>69.33</v>
      </c>
      <c r="J57" s="41">
        <v>401</v>
      </c>
      <c r="K57" s="40"/>
      <c r="L57" s="42"/>
      <c r="M57" s="44">
        <v>8.9499999999999993</v>
      </c>
      <c r="N57" s="42">
        <v>52</v>
      </c>
      <c r="O57" s="74">
        <v>87.94</v>
      </c>
      <c r="P57" s="42">
        <v>509</v>
      </c>
      <c r="Q57" s="44"/>
      <c r="R57" s="42"/>
      <c r="S57" s="44">
        <v>153.31</v>
      </c>
      <c r="T57" s="22">
        <v>882</v>
      </c>
      <c r="U57" s="23">
        <v>248.86</v>
      </c>
      <c r="V57" s="22">
        <v>1432</v>
      </c>
      <c r="W57" s="221"/>
      <c r="Y57" s="38">
        <f t="shared" si="5"/>
        <v>437</v>
      </c>
      <c r="Z57" s="48">
        <f t="shared" si="0"/>
        <v>910</v>
      </c>
      <c r="AA57" s="38">
        <f t="shared" si="1"/>
        <v>0</v>
      </c>
      <c r="AB57" s="19" t="s">
        <v>20</v>
      </c>
      <c r="AC57" s="182"/>
      <c r="AD57" s="167"/>
      <c r="AE57" s="167"/>
      <c r="AF57" s="167"/>
      <c r="AG57" s="167"/>
      <c r="AI57" s="167"/>
      <c r="AJ57" s="167"/>
      <c r="AK57" s="167"/>
      <c r="AL57" s="167"/>
      <c r="AM57" s="167"/>
      <c r="AN57" s="167"/>
    </row>
    <row r="58" spans="1:40" s="14" customFormat="1">
      <c r="A58" s="219"/>
      <c r="B58" s="219"/>
      <c r="C58" s="219"/>
      <c r="D58" s="43" t="s">
        <v>133</v>
      </c>
      <c r="E58" s="201"/>
      <c r="F58" s="201"/>
      <c r="G58" s="40"/>
      <c r="H58" s="41"/>
      <c r="I58" s="40"/>
      <c r="J58" s="41"/>
      <c r="K58" s="40"/>
      <c r="L58" s="42"/>
      <c r="M58" s="44"/>
      <c r="N58" s="42"/>
      <c r="O58" s="44"/>
      <c r="P58" s="42"/>
      <c r="Q58" s="75">
        <v>36.43</v>
      </c>
      <c r="R58" s="42">
        <v>211</v>
      </c>
      <c r="S58" s="44">
        <v>45.36</v>
      </c>
      <c r="T58" s="22">
        <v>261</v>
      </c>
      <c r="U58" s="23">
        <v>73.72</v>
      </c>
      <c r="V58" s="22">
        <v>424</v>
      </c>
      <c r="W58" s="221"/>
      <c r="Y58" s="38">
        <f t="shared" si="5"/>
        <v>0</v>
      </c>
      <c r="Z58" s="48">
        <f t="shared" si="0"/>
        <v>0</v>
      </c>
      <c r="AA58" s="47">
        <f t="shared" si="1"/>
        <v>211</v>
      </c>
      <c r="AB58" s="104" t="s">
        <v>20</v>
      </c>
      <c r="AC58" s="190" t="s">
        <v>137</v>
      </c>
      <c r="AD58" s="167"/>
      <c r="AE58" s="167"/>
      <c r="AF58" s="167"/>
      <c r="AG58" s="167"/>
      <c r="AI58" s="167"/>
      <c r="AJ58" s="167"/>
      <c r="AK58" s="167"/>
      <c r="AL58" s="167"/>
      <c r="AM58" s="167"/>
      <c r="AN58" s="167"/>
    </row>
    <row r="59" spans="1:40" s="14" customFormat="1">
      <c r="A59" s="219"/>
      <c r="B59" s="219"/>
      <c r="C59" s="219"/>
      <c r="D59" s="43" t="s">
        <v>134</v>
      </c>
      <c r="E59" s="201"/>
      <c r="F59" s="201"/>
      <c r="G59" s="40"/>
      <c r="H59" s="41"/>
      <c r="I59" s="40"/>
      <c r="J59" s="41"/>
      <c r="K59" s="40"/>
      <c r="L59" s="42"/>
      <c r="M59" s="44"/>
      <c r="N59" s="42"/>
      <c r="O59" s="44"/>
      <c r="P59" s="42"/>
      <c r="Q59" s="44"/>
      <c r="R59" s="42"/>
      <c r="S59" s="44"/>
      <c r="T59" s="22"/>
      <c r="U59" s="23"/>
      <c r="V59" s="22"/>
      <c r="W59" s="221"/>
      <c r="Y59" s="38">
        <f t="shared" si="5"/>
        <v>0</v>
      </c>
      <c r="Z59" s="38">
        <f t="shared" si="0"/>
        <v>0</v>
      </c>
      <c r="AA59" s="38">
        <f t="shared" si="1"/>
        <v>0</v>
      </c>
      <c r="AB59" s="104" t="s">
        <v>20</v>
      </c>
      <c r="AC59" s="288"/>
      <c r="AD59" s="167"/>
      <c r="AE59" s="167"/>
      <c r="AF59" s="167"/>
      <c r="AG59" s="167"/>
      <c r="AI59" s="167"/>
      <c r="AJ59" s="167"/>
      <c r="AK59" s="167"/>
      <c r="AL59" s="167"/>
      <c r="AM59" s="167"/>
      <c r="AN59" s="167"/>
    </row>
    <row r="60" spans="1:40" s="14" customFormat="1" ht="13.5" thickBot="1">
      <c r="A60" s="219"/>
      <c r="B60" s="224"/>
      <c r="C60" s="224"/>
      <c r="D60" s="43" t="s">
        <v>134</v>
      </c>
      <c r="E60" s="202"/>
      <c r="F60" s="202"/>
      <c r="G60" s="40"/>
      <c r="H60" s="41"/>
      <c r="I60" s="40"/>
      <c r="J60" s="41"/>
      <c r="K60" s="40"/>
      <c r="L60" s="42"/>
      <c r="M60" s="44"/>
      <c r="N60" s="42"/>
      <c r="O60" s="44"/>
      <c r="P60" s="42"/>
      <c r="Q60" s="44"/>
      <c r="R60" s="42"/>
      <c r="S60" s="44"/>
      <c r="T60" s="22"/>
      <c r="U60" s="23"/>
      <c r="V60" s="22"/>
      <c r="W60" s="221"/>
      <c r="Y60" s="38">
        <f t="shared" si="5"/>
        <v>0</v>
      </c>
      <c r="Z60" s="38">
        <f t="shared" si="0"/>
        <v>0</v>
      </c>
      <c r="AA60" s="38">
        <f t="shared" si="1"/>
        <v>0</v>
      </c>
      <c r="AB60" s="104" t="s">
        <v>20</v>
      </c>
      <c r="AC60" s="191"/>
      <c r="AD60" s="154"/>
      <c r="AE60" s="154"/>
      <c r="AF60" s="154"/>
      <c r="AG60" s="154"/>
      <c r="AI60" s="177"/>
      <c r="AJ60" s="177"/>
      <c r="AK60" s="177"/>
      <c r="AL60" s="177"/>
      <c r="AM60" s="177"/>
      <c r="AN60" s="177"/>
    </row>
    <row r="61" spans="1:40" s="14" customFormat="1" ht="13.5" thickBot="1">
      <c r="A61" s="195"/>
      <c r="B61" s="130" t="s">
        <v>231</v>
      </c>
      <c r="C61" s="130" t="s">
        <v>231</v>
      </c>
      <c r="D61" s="85" t="s">
        <v>138</v>
      </c>
      <c r="E61" s="110" t="s">
        <v>128</v>
      </c>
      <c r="F61" s="111" t="s">
        <v>129</v>
      </c>
      <c r="G61" s="86"/>
      <c r="H61" s="87"/>
      <c r="I61" s="105">
        <v>292.27999999999997</v>
      </c>
      <c r="J61" s="87">
        <v>1437</v>
      </c>
      <c r="K61" s="86"/>
      <c r="L61" s="88"/>
      <c r="M61" s="89"/>
      <c r="N61" s="88"/>
      <c r="O61" s="109">
        <v>117.5</v>
      </c>
      <c r="P61" s="88">
        <v>578</v>
      </c>
      <c r="Q61" s="89"/>
      <c r="R61" s="88"/>
      <c r="S61" s="89">
        <v>178.01</v>
      </c>
      <c r="T61" s="88">
        <v>870</v>
      </c>
      <c r="U61" s="89">
        <v>361.27</v>
      </c>
      <c r="V61" s="88">
        <v>1765</v>
      </c>
      <c r="W61" s="236"/>
      <c r="Y61" s="91">
        <f t="shared" si="5"/>
        <v>0</v>
      </c>
      <c r="Z61" s="92">
        <f t="shared" si="0"/>
        <v>2015</v>
      </c>
      <c r="AA61" s="91">
        <f t="shared" si="1"/>
        <v>0</v>
      </c>
      <c r="AB61" s="101" t="s">
        <v>20</v>
      </c>
      <c r="AC61" s="182"/>
      <c r="AD61" s="111"/>
      <c r="AE61" s="111"/>
      <c r="AF61" s="111"/>
      <c r="AG61" s="111"/>
      <c r="AI61" s="111"/>
      <c r="AJ61" s="111"/>
      <c r="AK61" s="111"/>
      <c r="AL61" s="111"/>
      <c r="AM61" s="111"/>
      <c r="AN61" s="111"/>
    </row>
    <row r="62" spans="1:40" s="14" customFormat="1">
      <c r="A62" s="205" t="s">
        <v>139</v>
      </c>
      <c r="B62" s="95">
        <v>4596</v>
      </c>
      <c r="C62" s="96">
        <v>29262</v>
      </c>
      <c r="D62" s="67" t="s">
        <v>140</v>
      </c>
      <c r="E62" s="200" t="s">
        <v>144</v>
      </c>
      <c r="F62" s="200" t="s">
        <v>145</v>
      </c>
      <c r="G62" s="21"/>
      <c r="H62" s="25"/>
      <c r="I62" s="21"/>
      <c r="J62" s="25"/>
      <c r="K62" s="21"/>
      <c r="L62" s="22"/>
      <c r="M62" s="23"/>
      <c r="N62" s="22"/>
      <c r="O62" s="23"/>
      <c r="P62" s="22"/>
      <c r="Q62" s="23"/>
      <c r="R62" s="22"/>
      <c r="S62" s="23"/>
      <c r="T62" s="22"/>
      <c r="U62" s="23"/>
      <c r="V62" s="22"/>
      <c r="W62" s="208">
        <v>46219</v>
      </c>
      <c r="Y62" s="38">
        <f t="shared" si="5"/>
        <v>0</v>
      </c>
      <c r="Z62" s="38">
        <f t="shared" si="0"/>
        <v>0</v>
      </c>
      <c r="AA62" s="38">
        <f t="shared" si="1"/>
        <v>0</v>
      </c>
      <c r="AB62" s="104" t="s">
        <v>20</v>
      </c>
      <c r="AC62" s="190" t="s">
        <v>146</v>
      </c>
      <c r="AD62" s="153"/>
      <c r="AE62" s="153"/>
      <c r="AF62" s="153"/>
      <c r="AG62" s="153"/>
      <c r="AI62" s="173"/>
      <c r="AJ62" s="173"/>
      <c r="AK62" s="173"/>
      <c r="AL62" s="173"/>
      <c r="AM62" s="173"/>
      <c r="AN62" s="173"/>
    </row>
    <row r="63" spans="1:40" s="14" customFormat="1">
      <c r="A63" s="206"/>
      <c r="B63" s="95">
        <v>6716</v>
      </c>
      <c r="C63" s="96">
        <v>30880</v>
      </c>
      <c r="D63" s="67" t="s">
        <v>141</v>
      </c>
      <c r="E63" s="201"/>
      <c r="F63" s="201"/>
      <c r="G63" s="40"/>
      <c r="H63" s="41"/>
      <c r="I63" s="40"/>
      <c r="J63" s="41"/>
      <c r="K63" s="40"/>
      <c r="L63" s="42"/>
      <c r="M63" s="44"/>
      <c r="N63" s="42"/>
      <c r="O63" s="44"/>
      <c r="P63" s="42"/>
      <c r="Q63" s="44"/>
      <c r="R63" s="42"/>
      <c r="S63" s="44"/>
      <c r="T63" s="22"/>
      <c r="U63" s="23"/>
      <c r="V63" s="22"/>
      <c r="W63" s="209"/>
      <c r="Y63" s="38">
        <f t="shared" si="5"/>
        <v>0</v>
      </c>
      <c r="Z63" s="38">
        <f t="shared" si="0"/>
        <v>0</v>
      </c>
      <c r="AA63" s="38">
        <f t="shared" si="1"/>
        <v>0</v>
      </c>
      <c r="AB63" s="104" t="s">
        <v>20</v>
      </c>
      <c r="AC63" s="288"/>
      <c r="AD63" s="167"/>
      <c r="AE63" s="167"/>
      <c r="AF63" s="167"/>
      <c r="AG63" s="167"/>
      <c r="AI63" s="167"/>
      <c r="AJ63" s="167"/>
      <c r="AK63" s="167"/>
      <c r="AL63" s="167"/>
      <c r="AM63" s="167"/>
      <c r="AN63" s="167"/>
    </row>
    <row r="64" spans="1:40" s="14" customFormat="1">
      <c r="A64" s="206"/>
      <c r="B64" s="95">
        <v>8754</v>
      </c>
      <c r="C64" s="96">
        <v>32480</v>
      </c>
      <c r="D64" s="67" t="s">
        <v>142</v>
      </c>
      <c r="E64" s="201"/>
      <c r="F64" s="201"/>
      <c r="G64" s="40"/>
      <c r="H64" s="41"/>
      <c r="I64" s="40"/>
      <c r="J64" s="41"/>
      <c r="K64" s="40"/>
      <c r="L64" s="42"/>
      <c r="M64" s="44"/>
      <c r="N64" s="42"/>
      <c r="O64" s="44"/>
      <c r="P64" s="42"/>
      <c r="Q64" s="44"/>
      <c r="R64" s="42"/>
      <c r="S64" s="44"/>
      <c r="T64" s="22"/>
      <c r="U64" s="23"/>
      <c r="V64" s="22"/>
      <c r="W64" s="209"/>
      <c r="Y64" s="38">
        <f t="shared" si="5"/>
        <v>0</v>
      </c>
      <c r="Z64" s="38">
        <f t="shared" si="0"/>
        <v>0</v>
      </c>
      <c r="AA64" s="38">
        <f t="shared" si="1"/>
        <v>0</v>
      </c>
      <c r="AB64" s="104" t="s">
        <v>20</v>
      </c>
      <c r="AC64" s="288"/>
      <c r="AD64" s="167"/>
      <c r="AE64" s="167"/>
      <c r="AF64" s="167"/>
      <c r="AG64" s="167"/>
      <c r="AI64" s="167"/>
      <c r="AJ64" s="167"/>
      <c r="AK64" s="167"/>
      <c r="AL64" s="167"/>
      <c r="AM64" s="167"/>
      <c r="AN64" s="167"/>
    </row>
    <row r="65" spans="1:40" s="14" customFormat="1" ht="13.5" thickBot="1">
      <c r="A65" s="206"/>
      <c r="B65" s="95">
        <v>10089</v>
      </c>
      <c r="C65" s="96">
        <v>33494</v>
      </c>
      <c r="D65" s="67" t="s">
        <v>143</v>
      </c>
      <c r="E65" s="202"/>
      <c r="F65" s="201"/>
      <c r="G65" s="40"/>
      <c r="H65" s="41"/>
      <c r="I65" s="40"/>
      <c r="J65" s="41"/>
      <c r="K65" s="40"/>
      <c r="L65" s="42"/>
      <c r="M65" s="44"/>
      <c r="N65" s="42"/>
      <c r="O65" s="44"/>
      <c r="P65" s="42"/>
      <c r="Q65" s="44"/>
      <c r="R65" s="42"/>
      <c r="S65" s="44"/>
      <c r="T65" s="22"/>
      <c r="U65" s="23"/>
      <c r="V65" s="22"/>
      <c r="W65" s="209"/>
      <c r="Y65" s="38">
        <f t="shared" si="5"/>
        <v>0</v>
      </c>
      <c r="Z65" s="38">
        <f t="shared" si="0"/>
        <v>0</v>
      </c>
      <c r="AA65" s="38">
        <f t="shared" si="1"/>
        <v>0</v>
      </c>
      <c r="AB65" s="104" t="s">
        <v>20</v>
      </c>
      <c r="AC65" s="191"/>
      <c r="AD65" s="167"/>
      <c r="AE65" s="167"/>
      <c r="AF65" s="167"/>
      <c r="AG65" s="167"/>
      <c r="AI65" s="167"/>
      <c r="AJ65" s="167"/>
      <c r="AK65" s="167"/>
      <c r="AL65" s="167"/>
      <c r="AM65" s="167"/>
      <c r="AN65" s="167"/>
    </row>
    <row r="66" spans="1:40" s="14" customFormat="1">
      <c r="A66" s="206"/>
      <c r="B66" s="95">
        <v>11622</v>
      </c>
      <c r="C66" s="96">
        <v>34494</v>
      </c>
      <c r="D66" s="67" t="s">
        <v>148</v>
      </c>
      <c r="E66" s="243" t="s">
        <v>147</v>
      </c>
      <c r="F66" s="201"/>
      <c r="G66" s="40"/>
      <c r="H66" s="41"/>
      <c r="I66" s="40"/>
      <c r="J66" s="41"/>
      <c r="K66" s="70">
        <v>22.4</v>
      </c>
      <c r="L66" s="42">
        <v>921</v>
      </c>
      <c r="M66" s="44"/>
      <c r="N66" s="42"/>
      <c r="O66" s="44"/>
      <c r="P66" s="42"/>
      <c r="Q66" s="72">
        <v>49.7</v>
      </c>
      <c r="R66" s="42">
        <v>4816</v>
      </c>
      <c r="S66" s="44"/>
      <c r="T66" s="22"/>
      <c r="U66" s="23">
        <v>61.95</v>
      </c>
      <c r="V66" s="22">
        <v>6004</v>
      </c>
      <c r="W66" s="209"/>
      <c r="Y66" s="38">
        <f t="shared" si="5"/>
        <v>0</v>
      </c>
      <c r="Z66" s="38">
        <f t="shared" si="0"/>
        <v>0</v>
      </c>
      <c r="AA66" s="99">
        <f t="shared" si="1"/>
        <v>5737</v>
      </c>
      <c r="AB66" s="19" t="s">
        <v>20</v>
      </c>
      <c r="AC66" s="182"/>
      <c r="AD66" s="167"/>
      <c r="AE66" s="167"/>
      <c r="AF66" s="167"/>
      <c r="AG66" s="167"/>
      <c r="AI66" s="167"/>
      <c r="AJ66" s="167"/>
      <c r="AK66" s="167"/>
      <c r="AL66" s="167"/>
      <c r="AM66" s="167"/>
      <c r="AN66" s="167"/>
    </row>
    <row r="67" spans="1:40" s="14" customFormat="1">
      <c r="A67" s="206"/>
      <c r="B67" s="95">
        <v>13465</v>
      </c>
      <c r="C67" s="96">
        <v>35584</v>
      </c>
      <c r="D67" s="67" t="s">
        <v>149</v>
      </c>
      <c r="E67" s="246"/>
      <c r="F67" s="201"/>
      <c r="G67" s="40"/>
      <c r="H67" s="41"/>
      <c r="I67" s="40"/>
      <c r="J67" s="41"/>
      <c r="K67" s="70">
        <v>22.4</v>
      </c>
      <c r="L67" s="42">
        <v>921</v>
      </c>
      <c r="M67" s="44"/>
      <c r="N67" s="42"/>
      <c r="O67" s="44"/>
      <c r="P67" s="42"/>
      <c r="Q67" s="72">
        <v>46.33</v>
      </c>
      <c r="R67" s="42">
        <v>4490</v>
      </c>
      <c r="S67" s="44"/>
      <c r="T67" s="22"/>
      <c r="U67" s="23">
        <v>78.41</v>
      </c>
      <c r="V67" s="22">
        <v>3225</v>
      </c>
      <c r="W67" s="209"/>
      <c r="Y67" s="38">
        <f t="shared" si="5"/>
        <v>0</v>
      </c>
      <c r="Z67" s="38">
        <f t="shared" si="0"/>
        <v>0</v>
      </c>
      <c r="AA67" s="99">
        <f t="shared" si="1"/>
        <v>5411</v>
      </c>
      <c r="AB67" s="19" t="s">
        <v>20</v>
      </c>
      <c r="AC67" s="182"/>
      <c r="AD67" s="167"/>
      <c r="AE67" s="167"/>
      <c r="AF67" s="167"/>
      <c r="AG67" s="167"/>
      <c r="AI67" s="167"/>
      <c r="AJ67" s="167"/>
      <c r="AK67" s="167"/>
      <c r="AL67" s="167"/>
      <c r="AM67" s="167"/>
      <c r="AN67" s="167"/>
    </row>
    <row r="68" spans="1:40" s="14" customFormat="1">
      <c r="A68" s="206"/>
      <c r="B68" s="4" t="s">
        <v>231</v>
      </c>
      <c r="C68" s="4" t="s">
        <v>231</v>
      </c>
      <c r="D68" s="67" t="s">
        <v>148</v>
      </c>
      <c r="E68" s="246"/>
      <c r="F68" s="201"/>
      <c r="G68" s="40">
        <v>2.3199999999999998</v>
      </c>
      <c r="H68" s="41">
        <v>48</v>
      </c>
      <c r="I68" s="73">
        <v>60.35</v>
      </c>
      <c r="J68" s="41">
        <v>1256</v>
      </c>
      <c r="K68" s="40"/>
      <c r="L68" s="42"/>
      <c r="M68" s="44">
        <v>0.32</v>
      </c>
      <c r="N68" s="42">
        <v>7</v>
      </c>
      <c r="O68" s="74">
        <v>72.59</v>
      </c>
      <c r="P68" s="42">
        <v>1510</v>
      </c>
      <c r="Q68" s="44"/>
      <c r="R68" s="42"/>
      <c r="S68" s="44"/>
      <c r="T68" s="22"/>
      <c r="U68" s="23">
        <v>164.49</v>
      </c>
      <c r="V68" s="22">
        <v>3402</v>
      </c>
      <c r="W68" s="209"/>
      <c r="Y68" s="38">
        <f t="shared" si="5"/>
        <v>55</v>
      </c>
      <c r="Z68" s="48">
        <f t="shared" si="0"/>
        <v>2766</v>
      </c>
      <c r="AA68" s="38">
        <f t="shared" si="1"/>
        <v>0</v>
      </c>
      <c r="AB68" s="19" t="s">
        <v>20</v>
      </c>
      <c r="AC68" s="182"/>
      <c r="AD68" s="167"/>
      <c r="AE68" s="167"/>
      <c r="AF68" s="167"/>
      <c r="AG68" s="167"/>
      <c r="AI68" s="167"/>
      <c r="AJ68" s="167"/>
      <c r="AK68" s="167"/>
      <c r="AL68" s="167"/>
      <c r="AM68" s="167"/>
      <c r="AN68" s="167"/>
    </row>
    <row r="69" spans="1:40" s="14" customFormat="1">
      <c r="A69" s="206"/>
      <c r="B69" s="4" t="s">
        <v>231</v>
      </c>
      <c r="C69" s="4" t="s">
        <v>231</v>
      </c>
      <c r="D69" s="67" t="s">
        <v>149</v>
      </c>
      <c r="E69" s="246"/>
      <c r="F69" s="201"/>
      <c r="G69" s="40">
        <v>2.3199999999999998</v>
      </c>
      <c r="H69" s="41">
        <v>34</v>
      </c>
      <c r="I69" s="73">
        <v>63.11</v>
      </c>
      <c r="J69" s="41">
        <v>926</v>
      </c>
      <c r="K69" s="40"/>
      <c r="L69" s="42"/>
      <c r="M69" s="44">
        <v>0.32</v>
      </c>
      <c r="N69" s="42">
        <v>5</v>
      </c>
      <c r="O69" s="74">
        <v>55.22</v>
      </c>
      <c r="P69" s="42">
        <v>810</v>
      </c>
      <c r="Q69" s="44"/>
      <c r="R69" s="42"/>
      <c r="S69" s="44"/>
      <c r="T69" s="22"/>
      <c r="U69" s="23">
        <v>136.05000000000001</v>
      </c>
      <c r="V69" s="22">
        <v>1972</v>
      </c>
      <c r="W69" s="209"/>
      <c r="Y69" s="38">
        <f t="shared" si="5"/>
        <v>39</v>
      </c>
      <c r="Z69" s="48">
        <f t="shared" si="0"/>
        <v>1736</v>
      </c>
      <c r="AA69" s="38">
        <f t="shared" si="1"/>
        <v>0</v>
      </c>
      <c r="AB69" s="19" t="s">
        <v>20</v>
      </c>
      <c r="AC69" s="182"/>
      <c r="AD69" s="167"/>
      <c r="AE69" s="167"/>
      <c r="AF69" s="167"/>
      <c r="AG69" s="167"/>
      <c r="AI69" s="167"/>
      <c r="AJ69" s="167"/>
      <c r="AK69" s="167"/>
      <c r="AL69" s="167"/>
      <c r="AM69" s="167"/>
      <c r="AN69" s="167"/>
    </row>
    <row r="70" spans="1:40" s="14" customFormat="1">
      <c r="A70" s="206"/>
      <c r="B70" s="4" t="s">
        <v>231</v>
      </c>
      <c r="C70" s="4" t="s">
        <v>231</v>
      </c>
      <c r="D70" s="67" t="s">
        <v>148</v>
      </c>
      <c r="E70" s="246"/>
      <c r="F70" s="201"/>
      <c r="G70" s="40">
        <v>2.3199999999999998</v>
      </c>
      <c r="H70" s="41">
        <v>28</v>
      </c>
      <c r="I70" s="73">
        <v>221.41</v>
      </c>
      <c r="J70" s="41">
        <v>2661</v>
      </c>
      <c r="K70" s="40"/>
      <c r="L70" s="42"/>
      <c r="M70" s="44">
        <v>0.32</v>
      </c>
      <c r="N70" s="42">
        <v>4</v>
      </c>
      <c r="O70" s="73">
        <v>85.85</v>
      </c>
      <c r="P70" s="42">
        <v>1032</v>
      </c>
      <c r="Q70" s="44"/>
      <c r="R70" s="42"/>
      <c r="S70" s="44"/>
      <c r="T70" s="22"/>
      <c r="U70" s="23">
        <v>237.11</v>
      </c>
      <c r="V70" s="22">
        <v>2816</v>
      </c>
      <c r="W70" s="209"/>
      <c r="Y70" s="38">
        <f t="shared" si="5"/>
        <v>32</v>
      </c>
      <c r="Z70" s="48">
        <f t="shared" si="0"/>
        <v>3693</v>
      </c>
      <c r="AA70" s="38">
        <f t="shared" si="1"/>
        <v>0</v>
      </c>
      <c r="AB70" s="19" t="s">
        <v>20</v>
      </c>
      <c r="AC70" s="182"/>
      <c r="AD70" s="167"/>
      <c r="AE70" s="167"/>
      <c r="AF70" s="167"/>
      <c r="AG70" s="167"/>
      <c r="AI70" s="167"/>
      <c r="AJ70" s="167"/>
      <c r="AK70" s="167"/>
      <c r="AL70" s="167"/>
      <c r="AM70" s="167"/>
      <c r="AN70" s="167"/>
    </row>
    <row r="71" spans="1:40" s="14" customFormat="1">
      <c r="A71" s="206"/>
      <c r="B71" s="4" t="s">
        <v>231</v>
      </c>
      <c r="C71" s="4" t="s">
        <v>231</v>
      </c>
      <c r="D71" s="67" t="s">
        <v>148</v>
      </c>
      <c r="E71" s="258"/>
      <c r="F71" s="202"/>
      <c r="G71" s="40">
        <v>16.899999999999999</v>
      </c>
      <c r="H71" s="41">
        <v>143</v>
      </c>
      <c r="I71" s="73">
        <v>100.61</v>
      </c>
      <c r="J71" s="41">
        <v>851</v>
      </c>
      <c r="K71" s="40"/>
      <c r="L71" s="42"/>
      <c r="M71" s="44">
        <v>2.34</v>
      </c>
      <c r="N71" s="42">
        <v>20</v>
      </c>
      <c r="O71" s="73">
        <v>64.97</v>
      </c>
      <c r="P71" s="42">
        <v>549</v>
      </c>
      <c r="Q71" s="44"/>
      <c r="R71" s="42"/>
      <c r="S71" s="44"/>
      <c r="T71" s="22"/>
      <c r="U71" s="23">
        <v>224.37</v>
      </c>
      <c r="V71" s="22">
        <v>1874</v>
      </c>
      <c r="W71" s="209"/>
      <c r="Y71" s="38">
        <f t="shared" si="5"/>
        <v>163</v>
      </c>
      <c r="Z71" s="48">
        <f t="shared" si="0"/>
        <v>1400</v>
      </c>
      <c r="AA71" s="38">
        <f t="shared" si="1"/>
        <v>0</v>
      </c>
      <c r="AB71" s="19" t="s">
        <v>20</v>
      </c>
      <c r="AC71" s="182"/>
      <c r="AD71" s="167"/>
      <c r="AE71" s="167"/>
      <c r="AF71" s="167"/>
      <c r="AG71" s="167"/>
      <c r="AI71" s="167"/>
      <c r="AJ71" s="167"/>
      <c r="AK71" s="167"/>
      <c r="AL71" s="167"/>
      <c r="AM71" s="167"/>
      <c r="AN71" s="167"/>
    </row>
    <row r="72" spans="1:40" s="14" customFormat="1">
      <c r="A72" s="206"/>
      <c r="B72" s="196" t="s">
        <v>231</v>
      </c>
      <c r="C72" s="198" t="s">
        <v>231</v>
      </c>
      <c r="D72" s="67" t="s">
        <v>150</v>
      </c>
      <c r="E72" s="203" t="s">
        <v>152</v>
      </c>
      <c r="F72" s="243" t="s">
        <v>153</v>
      </c>
      <c r="G72" s="40">
        <v>32.5</v>
      </c>
      <c r="H72" s="41">
        <v>275</v>
      </c>
      <c r="I72" s="73">
        <v>421.71</v>
      </c>
      <c r="J72" s="41">
        <v>3565</v>
      </c>
      <c r="K72" s="40"/>
      <c r="L72" s="42"/>
      <c r="M72" s="44">
        <v>4.5</v>
      </c>
      <c r="N72" s="42">
        <v>38</v>
      </c>
      <c r="O72" s="74">
        <v>80.31</v>
      </c>
      <c r="P72" s="42">
        <v>679</v>
      </c>
      <c r="Q72" s="44"/>
      <c r="R72" s="42"/>
      <c r="S72" s="44"/>
      <c r="T72" s="22"/>
      <c r="U72" s="23">
        <v>275.57</v>
      </c>
      <c r="V72" s="22">
        <v>2302</v>
      </c>
      <c r="W72" s="209"/>
      <c r="Y72" s="38">
        <f t="shared" si="5"/>
        <v>313</v>
      </c>
      <c r="Z72" s="48">
        <f t="shared" si="0"/>
        <v>4244</v>
      </c>
      <c r="AA72" s="38">
        <f t="shared" si="1"/>
        <v>0</v>
      </c>
      <c r="AB72" s="19" t="s">
        <v>20</v>
      </c>
      <c r="AC72" s="182"/>
      <c r="AD72" s="168"/>
      <c r="AE72" s="168"/>
      <c r="AF72" s="168"/>
      <c r="AG72" s="168"/>
      <c r="AI72" s="168"/>
      <c r="AJ72" s="168"/>
      <c r="AK72" s="168"/>
      <c r="AL72" s="168"/>
      <c r="AM72" s="168"/>
      <c r="AN72" s="168"/>
    </row>
    <row r="73" spans="1:40" s="14" customFormat="1">
      <c r="A73" s="206"/>
      <c r="B73" s="197" t="s">
        <v>231</v>
      </c>
      <c r="C73" s="199" t="s">
        <v>231</v>
      </c>
      <c r="D73" s="67" t="s">
        <v>151</v>
      </c>
      <c r="E73" s="202"/>
      <c r="F73" s="258"/>
      <c r="G73" s="40"/>
      <c r="H73" s="41"/>
      <c r="I73" s="73">
        <v>399.72</v>
      </c>
      <c r="J73" s="41">
        <v>3379</v>
      </c>
      <c r="K73" s="40"/>
      <c r="L73" s="42"/>
      <c r="M73" s="44"/>
      <c r="N73" s="42"/>
      <c r="O73" s="74">
        <v>161.11000000000001</v>
      </c>
      <c r="P73" s="42">
        <v>1362</v>
      </c>
      <c r="Q73" s="44"/>
      <c r="R73" s="42"/>
      <c r="S73" s="44"/>
      <c r="T73" s="22"/>
      <c r="U73" s="23">
        <v>518.99</v>
      </c>
      <c r="V73" s="22">
        <v>4336</v>
      </c>
      <c r="W73" s="209"/>
      <c r="Y73" s="38">
        <f t="shared" si="5"/>
        <v>0</v>
      </c>
      <c r="Z73" s="48">
        <f t="shared" si="0"/>
        <v>4741</v>
      </c>
      <c r="AA73" s="38">
        <f t="shared" si="1"/>
        <v>0</v>
      </c>
      <c r="AB73" s="19" t="s">
        <v>20</v>
      </c>
      <c r="AC73" s="182"/>
      <c r="AD73" s="168"/>
      <c r="AE73" s="168"/>
      <c r="AF73" s="168"/>
      <c r="AG73" s="168"/>
      <c r="AI73" s="168"/>
      <c r="AJ73" s="168"/>
      <c r="AK73" s="168"/>
      <c r="AL73" s="168"/>
      <c r="AM73" s="168"/>
      <c r="AN73" s="168"/>
    </row>
    <row r="74" spans="1:40" s="14" customFormat="1">
      <c r="A74" s="206"/>
      <c r="B74" s="196" t="s">
        <v>231</v>
      </c>
      <c r="C74" s="198" t="s">
        <v>231</v>
      </c>
      <c r="D74" s="67" t="s">
        <v>154</v>
      </c>
      <c r="E74" s="243" t="s">
        <v>147</v>
      </c>
      <c r="F74" s="244" t="s">
        <v>155</v>
      </c>
      <c r="G74" s="40"/>
      <c r="H74" s="41"/>
      <c r="I74" s="73">
        <v>921.32</v>
      </c>
      <c r="J74" s="41">
        <v>4726</v>
      </c>
      <c r="K74" s="40"/>
      <c r="L74" s="42"/>
      <c r="M74" s="44"/>
      <c r="N74" s="42"/>
      <c r="O74" s="74">
        <v>186.78</v>
      </c>
      <c r="P74" s="42">
        <v>958</v>
      </c>
      <c r="Q74" s="44"/>
      <c r="R74" s="42"/>
      <c r="S74" s="44">
        <v>388.99</v>
      </c>
      <c r="T74" s="22">
        <v>1972</v>
      </c>
      <c r="U74" s="23">
        <v>420.74</v>
      </c>
      <c r="V74" s="22">
        <v>2133</v>
      </c>
      <c r="W74" s="209"/>
      <c r="Y74" s="38">
        <f t="shared" si="5"/>
        <v>0</v>
      </c>
      <c r="Z74" s="48">
        <f t="shared" si="0"/>
        <v>5684</v>
      </c>
      <c r="AA74" s="38">
        <f t="shared" si="1"/>
        <v>0</v>
      </c>
      <c r="AB74" s="19" t="s">
        <v>20</v>
      </c>
      <c r="AC74" s="182"/>
      <c r="AD74" s="169"/>
      <c r="AE74" s="169"/>
      <c r="AF74" s="169"/>
      <c r="AG74" s="169"/>
      <c r="AI74" s="169"/>
      <c r="AJ74" s="169"/>
      <c r="AK74" s="169"/>
      <c r="AL74" s="169"/>
      <c r="AM74" s="169"/>
      <c r="AN74" s="169"/>
    </row>
    <row r="75" spans="1:40" s="14" customFormat="1">
      <c r="A75" s="206"/>
      <c r="B75" s="197" t="s">
        <v>231</v>
      </c>
      <c r="C75" s="199" t="s">
        <v>231</v>
      </c>
      <c r="D75" s="67" t="s">
        <v>157</v>
      </c>
      <c r="E75" s="246"/>
      <c r="F75" s="245"/>
      <c r="G75" s="40"/>
      <c r="H75" s="41"/>
      <c r="I75" s="40"/>
      <c r="J75" s="41"/>
      <c r="K75" s="40"/>
      <c r="L75" s="42"/>
      <c r="M75" s="44"/>
      <c r="N75" s="42"/>
      <c r="O75" s="44"/>
      <c r="P75" s="42"/>
      <c r="Q75" s="44"/>
      <c r="R75" s="42"/>
      <c r="S75" s="44"/>
      <c r="T75" s="22"/>
      <c r="U75" s="23"/>
      <c r="V75" s="22"/>
      <c r="W75" s="209"/>
      <c r="Y75" s="38">
        <f t="shared" si="5"/>
        <v>0</v>
      </c>
      <c r="Z75" s="38">
        <f t="shared" si="0"/>
        <v>0</v>
      </c>
      <c r="AA75" s="38">
        <f t="shared" si="1"/>
        <v>0</v>
      </c>
      <c r="AB75" s="19" t="s">
        <v>20</v>
      </c>
      <c r="AC75" s="182" t="s">
        <v>156</v>
      </c>
      <c r="AD75" s="169"/>
      <c r="AE75" s="169"/>
      <c r="AF75" s="169"/>
      <c r="AG75" s="169"/>
      <c r="AI75" s="169"/>
      <c r="AJ75" s="169"/>
      <c r="AK75" s="169"/>
      <c r="AL75" s="169"/>
      <c r="AM75" s="169"/>
      <c r="AN75" s="169"/>
    </row>
    <row r="76" spans="1:40" s="14" customFormat="1">
      <c r="A76" s="206"/>
      <c r="B76" s="4" t="s">
        <v>231</v>
      </c>
      <c r="C76" s="4" t="s">
        <v>231</v>
      </c>
      <c r="D76" s="67" t="s">
        <v>158</v>
      </c>
      <c r="E76" s="246"/>
      <c r="F76" s="203" t="s">
        <v>145</v>
      </c>
      <c r="G76" s="40"/>
      <c r="H76" s="41"/>
      <c r="I76" s="40"/>
      <c r="J76" s="41"/>
      <c r="K76" s="40"/>
      <c r="L76" s="42"/>
      <c r="M76" s="44"/>
      <c r="N76" s="42"/>
      <c r="O76" s="44"/>
      <c r="P76" s="42"/>
      <c r="Q76" s="75">
        <v>10.5</v>
      </c>
      <c r="R76" s="42">
        <v>45</v>
      </c>
      <c r="S76" s="44">
        <v>57.05</v>
      </c>
      <c r="T76" s="22">
        <v>248</v>
      </c>
      <c r="U76" s="23">
        <v>90.68</v>
      </c>
      <c r="V76" s="22">
        <v>206.97</v>
      </c>
      <c r="W76" s="209"/>
      <c r="Y76" s="38">
        <f t="shared" si="5"/>
        <v>0</v>
      </c>
      <c r="Z76" s="38">
        <f t="shared" si="0"/>
        <v>0</v>
      </c>
      <c r="AA76" s="47">
        <f t="shared" si="1"/>
        <v>45</v>
      </c>
      <c r="AB76" s="19" t="s">
        <v>20</v>
      </c>
      <c r="AC76" s="182"/>
      <c r="AD76" s="167"/>
      <c r="AE76" s="167"/>
      <c r="AF76" s="167"/>
      <c r="AG76" s="167"/>
      <c r="AI76" s="167"/>
      <c r="AJ76" s="167"/>
      <c r="AK76" s="167"/>
      <c r="AL76" s="167"/>
      <c r="AM76" s="167"/>
      <c r="AN76" s="167"/>
    </row>
    <row r="77" spans="1:40" s="14" customFormat="1" ht="13.5" thickBot="1">
      <c r="A77" s="207"/>
      <c r="B77" s="130" t="s">
        <v>231</v>
      </c>
      <c r="C77" s="130" t="s">
        <v>231</v>
      </c>
      <c r="D77" s="85" t="s">
        <v>159</v>
      </c>
      <c r="E77" s="214"/>
      <c r="F77" s="204"/>
      <c r="G77" s="86"/>
      <c r="H77" s="87"/>
      <c r="I77" s="86"/>
      <c r="J77" s="87"/>
      <c r="K77" s="86"/>
      <c r="L77" s="88"/>
      <c r="M77" s="89"/>
      <c r="N77" s="88"/>
      <c r="O77" s="89"/>
      <c r="P77" s="88"/>
      <c r="Q77" s="90">
        <v>48</v>
      </c>
      <c r="R77" s="88">
        <v>209</v>
      </c>
      <c r="S77" s="89">
        <v>542.95000000000005</v>
      </c>
      <c r="T77" s="88">
        <v>2366</v>
      </c>
      <c r="U77" s="89">
        <v>658.55</v>
      </c>
      <c r="V77" s="88">
        <v>2870</v>
      </c>
      <c r="W77" s="210"/>
      <c r="Y77" s="91">
        <f t="shared" si="5"/>
        <v>0</v>
      </c>
      <c r="Z77" s="91">
        <f t="shared" si="0"/>
        <v>0</v>
      </c>
      <c r="AA77" s="93">
        <f t="shared" si="1"/>
        <v>209</v>
      </c>
      <c r="AB77" s="101" t="s">
        <v>20</v>
      </c>
      <c r="AC77" s="182"/>
      <c r="AD77" s="156"/>
      <c r="AE77" s="156"/>
      <c r="AF77" s="156"/>
      <c r="AG77" s="156"/>
      <c r="AI77" s="174"/>
      <c r="AJ77" s="174"/>
      <c r="AK77" s="174"/>
      <c r="AL77" s="174"/>
      <c r="AM77" s="174"/>
      <c r="AN77" s="174"/>
    </row>
    <row r="78" spans="1:40" s="14" customFormat="1">
      <c r="A78" s="194" t="s">
        <v>160</v>
      </c>
      <c r="B78" s="148" t="s">
        <v>231</v>
      </c>
      <c r="C78" s="148" t="s">
        <v>231</v>
      </c>
      <c r="D78" s="67" t="s">
        <v>161</v>
      </c>
      <c r="E78" s="237" t="s">
        <v>163</v>
      </c>
      <c r="F78" s="200" t="s">
        <v>162</v>
      </c>
      <c r="G78" s="21">
        <v>80.900000000000006</v>
      </c>
      <c r="H78" s="25">
        <v>716</v>
      </c>
      <c r="I78" s="73">
        <v>1939.06</v>
      </c>
      <c r="J78" s="25">
        <v>17175</v>
      </c>
      <c r="K78" s="21"/>
      <c r="L78" s="22"/>
      <c r="M78" s="23">
        <v>11.2</v>
      </c>
      <c r="N78" s="22">
        <v>99</v>
      </c>
      <c r="O78" s="73">
        <v>310.82</v>
      </c>
      <c r="P78" s="22">
        <v>2752</v>
      </c>
      <c r="Q78" s="23"/>
      <c r="R78" s="22"/>
      <c r="S78" s="23"/>
      <c r="T78" s="22"/>
      <c r="U78" s="23">
        <v>1088</v>
      </c>
      <c r="V78" s="22">
        <v>9526</v>
      </c>
      <c r="W78" s="220">
        <v>46208</v>
      </c>
      <c r="Y78" s="38">
        <f t="shared" si="5"/>
        <v>815</v>
      </c>
      <c r="Z78" s="48">
        <f t="shared" si="0"/>
        <v>19927</v>
      </c>
      <c r="AA78" s="38">
        <f t="shared" si="1"/>
        <v>0</v>
      </c>
      <c r="AB78" s="19" t="s">
        <v>20</v>
      </c>
      <c r="AC78" s="182"/>
      <c r="AD78" s="153"/>
      <c r="AE78" s="153"/>
      <c r="AF78" s="153"/>
      <c r="AG78" s="153"/>
      <c r="AI78" s="173"/>
      <c r="AJ78" s="173"/>
      <c r="AK78" s="173"/>
      <c r="AL78" s="173"/>
      <c r="AM78" s="173"/>
      <c r="AN78" s="173"/>
    </row>
    <row r="79" spans="1:40" s="14" customFormat="1" ht="13.5" thickBot="1">
      <c r="A79" s="219"/>
      <c r="B79" s="4" t="s">
        <v>231</v>
      </c>
      <c r="C79" s="4" t="s">
        <v>231</v>
      </c>
      <c r="D79" s="43" t="s">
        <v>164</v>
      </c>
      <c r="E79" s="238"/>
      <c r="F79" s="201"/>
      <c r="G79" s="40"/>
      <c r="H79" s="41"/>
      <c r="I79" s="73">
        <v>184.6</v>
      </c>
      <c r="J79" s="41">
        <v>1280</v>
      </c>
      <c r="K79" s="40"/>
      <c r="L79" s="42"/>
      <c r="M79" s="44"/>
      <c r="N79" s="42"/>
      <c r="O79" s="73">
        <v>158.47</v>
      </c>
      <c r="P79" s="42">
        <v>1099</v>
      </c>
      <c r="Q79" s="44"/>
      <c r="R79" s="42"/>
      <c r="S79" s="44">
        <v>223.56</v>
      </c>
      <c r="T79" s="42">
        <v>1532</v>
      </c>
      <c r="U79" s="23">
        <v>475.54</v>
      </c>
      <c r="V79" s="22">
        <v>3258</v>
      </c>
      <c r="W79" s="221"/>
      <c r="Y79" s="38">
        <f t="shared" si="5"/>
        <v>0</v>
      </c>
      <c r="Z79" s="48">
        <f t="shared" si="0"/>
        <v>2379</v>
      </c>
      <c r="AA79" s="38">
        <f t="shared" si="1"/>
        <v>0</v>
      </c>
      <c r="AB79" s="19" t="s">
        <v>20</v>
      </c>
      <c r="AC79" s="182"/>
      <c r="AD79" s="167"/>
      <c r="AE79" s="167"/>
      <c r="AF79" s="167"/>
      <c r="AG79" s="167"/>
      <c r="AI79" s="167"/>
      <c r="AJ79" s="167"/>
      <c r="AK79" s="167"/>
      <c r="AL79" s="167"/>
      <c r="AM79" s="167"/>
      <c r="AN79" s="167"/>
    </row>
    <row r="80" spans="1:40" s="14" customFormat="1" ht="13.5" thickBot="1">
      <c r="A80" s="195"/>
      <c r="B80" s="4" t="s">
        <v>231</v>
      </c>
      <c r="C80" s="4" t="s">
        <v>231</v>
      </c>
      <c r="D80" s="106" t="s">
        <v>165</v>
      </c>
      <c r="E80" s="114" t="s">
        <v>166</v>
      </c>
      <c r="F80" s="204"/>
      <c r="G80" s="86"/>
      <c r="H80" s="87"/>
      <c r="I80" s="86"/>
      <c r="J80" s="87"/>
      <c r="K80" s="86"/>
      <c r="L80" s="88"/>
      <c r="M80" s="89"/>
      <c r="N80" s="88"/>
      <c r="O80" s="109">
        <v>155.53</v>
      </c>
      <c r="P80" s="88">
        <v>686</v>
      </c>
      <c r="Q80" s="89"/>
      <c r="R80" s="88"/>
      <c r="S80" s="89">
        <v>368.52</v>
      </c>
      <c r="T80" s="88">
        <v>1606</v>
      </c>
      <c r="U80" s="89">
        <v>690.98</v>
      </c>
      <c r="V80" s="88">
        <v>3011</v>
      </c>
      <c r="W80" s="236"/>
      <c r="Y80" s="91">
        <f t="shared" si="5"/>
        <v>0</v>
      </c>
      <c r="Z80" s="92">
        <f t="shared" si="0"/>
        <v>686</v>
      </c>
      <c r="AA80" s="91">
        <f t="shared" si="1"/>
        <v>0</v>
      </c>
      <c r="AB80" s="101" t="s">
        <v>20</v>
      </c>
      <c r="AC80" s="182" t="s">
        <v>167</v>
      </c>
      <c r="AD80" s="156"/>
      <c r="AE80" s="156"/>
      <c r="AF80" s="156"/>
      <c r="AG80" s="156"/>
      <c r="AI80" s="174"/>
      <c r="AJ80" s="174"/>
      <c r="AK80" s="174"/>
      <c r="AL80" s="174"/>
      <c r="AM80" s="174"/>
      <c r="AN80" s="174"/>
    </row>
    <row r="81" spans="1:40" s="14" customFormat="1">
      <c r="A81" s="205" t="s">
        <v>168</v>
      </c>
      <c r="B81" s="205">
        <v>5867</v>
      </c>
      <c r="C81" s="235">
        <v>30183</v>
      </c>
      <c r="D81" s="119" t="s">
        <v>178</v>
      </c>
      <c r="E81" s="237" t="s">
        <v>169</v>
      </c>
      <c r="F81" s="200" t="s">
        <v>177</v>
      </c>
      <c r="G81" s="21"/>
      <c r="H81" s="25"/>
      <c r="I81" s="21"/>
      <c r="J81" s="25"/>
      <c r="K81" s="97">
        <v>73.680000000000007</v>
      </c>
      <c r="L81" s="22">
        <v>142850</v>
      </c>
      <c r="M81" s="23"/>
      <c r="N81" s="22"/>
      <c r="O81" s="23"/>
      <c r="P81" s="22"/>
      <c r="Q81" s="98">
        <v>24.79</v>
      </c>
      <c r="R81" s="22">
        <v>48061</v>
      </c>
      <c r="S81" s="23"/>
      <c r="T81" s="22"/>
      <c r="U81" s="23">
        <v>40.69</v>
      </c>
      <c r="V81" s="22">
        <v>78895</v>
      </c>
      <c r="W81" s="208">
        <v>46174</v>
      </c>
      <c r="Y81" s="38">
        <f t="shared" si="5"/>
        <v>0</v>
      </c>
      <c r="Z81" s="38">
        <f t="shared" si="0"/>
        <v>0</v>
      </c>
      <c r="AA81" s="99">
        <f t="shared" si="1"/>
        <v>190911</v>
      </c>
      <c r="AB81" s="19" t="s">
        <v>20</v>
      </c>
      <c r="AC81" s="182"/>
      <c r="AD81" s="153"/>
      <c r="AE81" s="153"/>
      <c r="AF81" s="153"/>
      <c r="AG81" s="153"/>
      <c r="AI81" s="173"/>
      <c r="AJ81" s="173"/>
      <c r="AK81" s="173"/>
      <c r="AL81" s="173"/>
      <c r="AM81" s="173"/>
      <c r="AN81" s="173"/>
    </row>
    <row r="82" spans="1:40" s="14" customFormat="1">
      <c r="A82" s="206"/>
      <c r="B82" s="197"/>
      <c r="C82" s="199"/>
      <c r="D82" s="67" t="s">
        <v>170</v>
      </c>
      <c r="E82" s="238"/>
      <c r="F82" s="202"/>
      <c r="G82" s="40"/>
      <c r="H82" s="41"/>
      <c r="I82" s="40"/>
      <c r="J82" s="41"/>
      <c r="K82" s="70">
        <v>58.82</v>
      </c>
      <c r="L82" s="42">
        <v>114033</v>
      </c>
      <c r="M82" s="44"/>
      <c r="N82" s="42"/>
      <c r="O82" s="44"/>
      <c r="P82" s="42"/>
      <c r="Q82" s="72">
        <v>16.100000000000001</v>
      </c>
      <c r="R82" s="42">
        <v>31206</v>
      </c>
      <c r="S82" s="44"/>
      <c r="T82" s="22"/>
      <c r="U82" s="23">
        <v>28.78</v>
      </c>
      <c r="V82" s="22">
        <v>55789</v>
      </c>
      <c r="W82" s="209"/>
      <c r="Y82" s="38">
        <f t="shared" si="5"/>
        <v>0</v>
      </c>
      <c r="Z82" s="38">
        <f t="shared" si="0"/>
        <v>0</v>
      </c>
      <c r="AA82" s="99">
        <f t="shared" si="1"/>
        <v>145239</v>
      </c>
      <c r="AB82" s="19" t="s">
        <v>20</v>
      </c>
      <c r="AC82" s="182"/>
      <c r="AD82" s="167"/>
      <c r="AE82" s="167"/>
      <c r="AF82" s="167"/>
      <c r="AG82" s="167"/>
      <c r="AI82" s="167"/>
      <c r="AJ82" s="167"/>
      <c r="AK82" s="167"/>
      <c r="AL82" s="167"/>
      <c r="AM82" s="167"/>
      <c r="AN82" s="167"/>
    </row>
    <row r="83" spans="1:40" s="14" customFormat="1">
      <c r="A83" s="206"/>
      <c r="B83" s="4" t="s">
        <v>231</v>
      </c>
      <c r="C83" s="4" t="s">
        <v>231</v>
      </c>
      <c r="D83" s="67" t="s">
        <v>171</v>
      </c>
      <c r="E83" s="120" t="s">
        <v>173</v>
      </c>
      <c r="F83" s="203" t="s">
        <v>172</v>
      </c>
      <c r="G83" s="40"/>
      <c r="H83" s="41"/>
      <c r="I83" s="73">
        <v>3533.75</v>
      </c>
      <c r="J83" s="41">
        <v>29171</v>
      </c>
      <c r="K83" s="40"/>
      <c r="L83" s="42"/>
      <c r="M83" s="44"/>
      <c r="N83" s="42"/>
      <c r="O83" s="74">
        <v>560.13</v>
      </c>
      <c r="P83" s="42">
        <v>4624</v>
      </c>
      <c r="Q83" s="44"/>
      <c r="R83" s="42"/>
      <c r="S83" s="44"/>
      <c r="T83" s="42"/>
      <c r="U83" s="44">
        <v>1411.63</v>
      </c>
      <c r="V83" s="42">
        <v>11384</v>
      </c>
      <c r="W83" s="209"/>
      <c r="Y83" s="38">
        <f t="shared" si="5"/>
        <v>0</v>
      </c>
      <c r="Z83" s="48">
        <f t="shared" si="0"/>
        <v>33795</v>
      </c>
      <c r="AA83" s="38">
        <f t="shared" si="1"/>
        <v>0</v>
      </c>
      <c r="AB83" s="19" t="s">
        <v>20</v>
      </c>
      <c r="AC83" s="182"/>
      <c r="AD83" s="167"/>
      <c r="AE83" s="167"/>
      <c r="AF83" s="167"/>
      <c r="AG83" s="167"/>
      <c r="AI83" s="167"/>
      <c r="AJ83" s="167"/>
      <c r="AK83" s="167"/>
      <c r="AL83" s="167"/>
      <c r="AM83" s="167"/>
      <c r="AN83" s="167"/>
    </row>
    <row r="84" spans="1:40" s="14" customFormat="1">
      <c r="A84" s="206"/>
      <c r="B84" s="4" t="s">
        <v>231</v>
      </c>
      <c r="C84" s="4" t="s">
        <v>231</v>
      </c>
      <c r="D84" s="67" t="s">
        <v>174</v>
      </c>
      <c r="E84" s="203" t="s">
        <v>175</v>
      </c>
      <c r="F84" s="201"/>
      <c r="G84" s="40"/>
      <c r="H84" s="41"/>
      <c r="I84" s="73">
        <v>1288.3399999999999</v>
      </c>
      <c r="J84" s="41">
        <v>10331</v>
      </c>
      <c r="K84" s="40"/>
      <c r="L84" s="42"/>
      <c r="M84" s="44"/>
      <c r="N84" s="42"/>
      <c r="O84" s="74">
        <v>217.27</v>
      </c>
      <c r="P84" s="42">
        <v>1742</v>
      </c>
      <c r="Q84" s="44"/>
      <c r="R84" s="42"/>
      <c r="S84" s="44"/>
      <c r="T84" s="22"/>
      <c r="U84" s="23">
        <v>492.29</v>
      </c>
      <c r="V84" s="22">
        <v>3856</v>
      </c>
      <c r="W84" s="209"/>
      <c r="Y84" s="38">
        <f t="shared" si="5"/>
        <v>0</v>
      </c>
      <c r="Z84" s="48">
        <f t="shared" si="0"/>
        <v>12073</v>
      </c>
      <c r="AA84" s="38">
        <f t="shared" si="1"/>
        <v>0</v>
      </c>
      <c r="AB84" s="19" t="s">
        <v>20</v>
      </c>
      <c r="AC84" s="182" t="s">
        <v>176</v>
      </c>
      <c r="AD84" s="167"/>
      <c r="AE84" s="167"/>
      <c r="AF84" s="167"/>
      <c r="AG84" s="167"/>
      <c r="AI84" s="167"/>
      <c r="AJ84" s="167"/>
      <c r="AK84" s="167"/>
      <c r="AL84" s="167"/>
      <c r="AM84" s="167"/>
      <c r="AN84" s="167"/>
    </row>
    <row r="85" spans="1:40" s="14" customFormat="1">
      <c r="A85" s="206"/>
      <c r="B85" s="4" t="s">
        <v>231</v>
      </c>
      <c r="C85" s="4" t="s">
        <v>231</v>
      </c>
      <c r="D85" s="43" t="s">
        <v>179</v>
      </c>
      <c r="E85" s="201"/>
      <c r="F85" s="201"/>
      <c r="G85" s="40"/>
      <c r="H85" s="41"/>
      <c r="I85" s="73">
        <v>2643.75</v>
      </c>
      <c r="J85" s="41">
        <v>17269</v>
      </c>
      <c r="K85" s="40"/>
      <c r="L85" s="42"/>
      <c r="M85" s="44"/>
      <c r="N85" s="42"/>
      <c r="O85" s="73">
        <v>381.58</v>
      </c>
      <c r="P85" s="42">
        <v>2493</v>
      </c>
      <c r="Q85" s="44"/>
      <c r="R85" s="42"/>
      <c r="S85" s="44">
        <v>429.82</v>
      </c>
      <c r="T85" s="22">
        <v>940</v>
      </c>
      <c r="U85" s="23">
        <v>940.9</v>
      </c>
      <c r="V85" s="22">
        <v>6004</v>
      </c>
      <c r="W85" s="209"/>
      <c r="Y85" s="38">
        <f t="shared" si="5"/>
        <v>0</v>
      </c>
      <c r="Z85" s="48">
        <f t="shared" si="0"/>
        <v>19762</v>
      </c>
      <c r="AA85" s="38">
        <f t="shared" si="1"/>
        <v>0</v>
      </c>
      <c r="AB85" s="19" t="s">
        <v>20</v>
      </c>
      <c r="AC85" s="182"/>
      <c r="AD85" s="167"/>
      <c r="AE85" s="167"/>
      <c r="AF85" s="167"/>
      <c r="AG85" s="167"/>
      <c r="AI85" s="167"/>
      <c r="AJ85" s="167"/>
      <c r="AK85" s="167"/>
      <c r="AL85" s="167"/>
      <c r="AM85" s="167"/>
      <c r="AN85" s="167"/>
    </row>
    <row r="86" spans="1:40" s="14" customFormat="1" ht="13.5" thickBot="1">
      <c r="A86" s="207"/>
      <c r="B86" s="130" t="s">
        <v>231</v>
      </c>
      <c r="C86" s="130" t="s">
        <v>231</v>
      </c>
      <c r="D86" s="85" t="s">
        <v>180</v>
      </c>
      <c r="E86" s="204"/>
      <c r="F86" s="204"/>
      <c r="G86" s="86"/>
      <c r="H86" s="87"/>
      <c r="I86" s="86"/>
      <c r="J86" s="87"/>
      <c r="K86" s="86"/>
      <c r="L86" s="88"/>
      <c r="M86" s="89"/>
      <c r="N86" s="88"/>
      <c r="O86" s="89"/>
      <c r="P86" s="88"/>
      <c r="Q86" s="90">
        <v>35</v>
      </c>
      <c r="R86" s="88">
        <v>89</v>
      </c>
      <c r="S86" s="89">
        <v>628.20000000000005</v>
      </c>
      <c r="T86" s="121">
        <v>1606</v>
      </c>
      <c r="U86" s="122">
        <v>1151.71</v>
      </c>
      <c r="V86" s="121">
        <v>2944</v>
      </c>
      <c r="W86" s="210"/>
      <c r="Y86" s="91">
        <f t="shared" si="5"/>
        <v>0</v>
      </c>
      <c r="Z86" s="91">
        <f t="shared" si="0"/>
        <v>0</v>
      </c>
      <c r="AA86" s="93">
        <f t="shared" si="1"/>
        <v>89</v>
      </c>
      <c r="AB86" s="101" t="s">
        <v>20</v>
      </c>
      <c r="AC86" s="182"/>
      <c r="AD86" s="156"/>
      <c r="AE86" s="156"/>
      <c r="AF86" s="156"/>
      <c r="AG86" s="156"/>
      <c r="AI86" s="174"/>
      <c r="AJ86" s="174"/>
      <c r="AK86" s="174"/>
      <c r="AL86" s="174"/>
      <c r="AM86" s="174"/>
      <c r="AN86" s="174"/>
    </row>
    <row r="87" spans="1:40" s="14" customFormat="1">
      <c r="A87" s="247" t="s">
        <v>183</v>
      </c>
      <c r="B87" s="127">
        <v>9256</v>
      </c>
      <c r="C87" s="113">
        <v>32754</v>
      </c>
      <c r="D87" s="119" t="s">
        <v>181</v>
      </c>
      <c r="E87" s="123" t="s">
        <v>182</v>
      </c>
      <c r="F87" s="217" t="s">
        <v>187</v>
      </c>
      <c r="G87" s="21"/>
      <c r="H87" s="25"/>
      <c r="I87" s="21"/>
      <c r="J87" s="25"/>
      <c r="K87" s="97">
        <v>893.26</v>
      </c>
      <c r="L87" s="22">
        <v>387563</v>
      </c>
      <c r="M87" s="23"/>
      <c r="N87" s="22"/>
      <c r="O87" s="23"/>
      <c r="P87" s="22"/>
      <c r="Q87" s="98">
        <v>175.46</v>
      </c>
      <c r="R87" s="22">
        <v>76126</v>
      </c>
      <c r="S87" s="23"/>
      <c r="T87" s="22"/>
      <c r="U87" s="23">
        <v>394.46</v>
      </c>
      <c r="V87" s="22">
        <v>171146</v>
      </c>
      <c r="W87" s="220">
        <v>46182</v>
      </c>
      <c r="Y87" s="38">
        <f t="shared" si="5"/>
        <v>0</v>
      </c>
      <c r="Z87" s="38">
        <f t="shared" si="0"/>
        <v>0</v>
      </c>
      <c r="AA87" s="124">
        <f t="shared" si="1"/>
        <v>463689</v>
      </c>
      <c r="AB87" s="19" t="s">
        <v>20</v>
      </c>
      <c r="AC87" s="182"/>
      <c r="AD87" s="170"/>
      <c r="AE87" s="170"/>
      <c r="AF87" s="170"/>
      <c r="AG87" s="170"/>
      <c r="AI87" s="170"/>
      <c r="AJ87" s="170"/>
      <c r="AK87" s="170"/>
      <c r="AL87" s="170"/>
      <c r="AM87" s="170"/>
      <c r="AN87" s="170"/>
    </row>
    <row r="88" spans="1:40" s="14" customFormat="1">
      <c r="A88" s="248"/>
      <c r="B88" s="239">
        <v>9459</v>
      </c>
      <c r="C88" s="241">
        <v>32975</v>
      </c>
      <c r="D88" s="67" t="s">
        <v>185</v>
      </c>
      <c r="E88" s="243" t="s">
        <v>184</v>
      </c>
      <c r="F88" s="218"/>
      <c r="G88" s="40"/>
      <c r="H88" s="41"/>
      <c r="I88" s="40"/>
      <c r="J88" s="41"/>
      <c r="K88" s="40"/>
      <c r="L88" s="42"/>
      <c r="M88" s="44"/>
      <c r="N88" s="42"/>
      <c r="O88" s="44"/>
      <c r="P88" s="42"/>
      <c r="Q88" s="97">
        <v>25.82</v>
      </c>
      <c r="R88" s="42">
        <v>9922</v>
      </c>
      <c r="S88" s="44"/>
      <c r="T88" s="22"/>
      <c r="U88" s="23">
        <v>49.79</v>
      </c>
      <c r="V88" s="22">
        <v>19132</v>
      </c>
      <c r="W88" s="221"/>
      <c r="Y88" s="38">
        <f t="shared" si="5"/>
        <v>0</v>
      </c>
      <c r="Z88" s="38">
        <f t="shared" si="0"/>
        <v>0</v>
      </c>
      <c r="AA88" s="124">
        <f t="shared" si="1"/>
        <v>9922</v>
      </c>
      <c r="AB88" s="19" t="s">
        <v>20</v>
      </c>
      <c r="AC88" s="182" t="s">
        <v>190</v>
      </c>
      <c r="AD88" s="154"/>
      <c r="AE88" s="154"/>
      <c r="AF88" s="154"/>
      <c r="AG88" s="154"/>
      <c r="AI88" s="177"/>
      <c r="AJ88" s="177"/>
      <c r="AK88" s="177"/>
      <c r="AL88" s="177"/>
      <c r="AM88" s="177"/>
      <c r="AN88" s="177"/>
    </row>
    <row r="89" spans="1:40" s="14" customFormat="1" ht="13.5" thickBot="1">
      <c r="A89" s="249"/>
      <c r="B89" s="240"/>
      <c r="C89" s="242"/>
      <c r="D89" s="106" t="s">
        <v>186</v>
      </c>
      <c r="E89" s="214"/>
      <c r="F89" s="125" t="s">
        <v>188</v>
      </c>
      <c r="G89" s="86"/>
      <c r="H89" s="87"/>
      <c r="I89" s="86"/>
      <c r="J89" s="87"/>
      <c r="K89" s="86"/>
      <c r="L89" s="88"/>
      <c r="M89" s="89"/>
      <c r="N89" s="88"/>
      <c r="O89" s="89"/>
      <c r="P89" s="88"/>
      <c r="Q89" s="89"/>
      <c r="R89" s="88"/>
      <c r="S89" s="89"/>
      <c r="T89" s="88"/>
      <c r="U89" s="89"/>
      <c r="V89" s="88"/>
      <c r="W89" s="236"/>
      <c r="Y89" s="91">
        <f t="shared" si="5"/>
        <v>0</v>
      </c>
      <c r="Z89" s="91">
        <f t="shared" si="0"/>
        <v>0</v>
      </c>
      <c r="AA89" s="91">
        <f t="shared" si="1"/>
        <v>0</v>
      </c>
      <c r="AB89" s="101" t="s">
        <v>20</v>
      </c>
      <c r="AC89" s="182" t="s">
        <v>189</v>
      </c>
      <c r="AD89" s="158"/>
      <c r="AE89" s="158"/>
      <c r="AF89" s="158"/>
      <c r="AG89" s="158"/>
      <c r="AI89" s="158"/>
      <c r="AJ89" s="158"/>
      <c r="AK89" s="158"/>
      <c r="AL89" s="158"/>
      <c r="AM89" s="158"/>
      <c r="AN89" s="158"/>
    </row>
    <row r="90" spans="1:40" s="14" customFormat="1" ht="13.5" thickBot="1">
      <c r="A90" s="232" t="s">
        <v>191</v>
      </c>
      <c r="B90" s="127">
        <v>9256</v>
      </c>
      <c r="C90" s="116">
        <v>32754</v>
      </c>
      <c r="D90" s="119" t="s">
        <v>181</v>
      </c>
      <c r="E90" s="123" t="s">
        <v>182</v>
      </c>
      <c r="F90" s="217" t="s">
        <v>187</v>
      </c>
      <c r="G90" s="21"/>
      <c r="H90" s="25"/>
      <c r="I90" s="21"/>
      <c r="J90" s="25"/>
      <c r="K90" s="21"/>
      <c r="L90" s="22"/>
      <c r="M90" s="23"/>
      <c r="N90" s="22"/>
      <c r="O90" s="23"/>
      <c r="P90" s="22"/>
      <c r="Q90" s="23"/>
      <c r="R90" s="22"/>
      <c r="S90" s="23"/>
      <c r="T90" s="22"/>
      <c r="U90" s="23"/>
      <c r="V90" s="22"/>
      <c r="W90" s="208">
        <v>46185</v>
      </c>
      <c r="Y90" s="38">
        <f t="shared" si="5"/>
        <v>0</v>
      </c>
      <c r="Z90" s="38">
        <f t="shared" si="0"/>
        <v>0</v>
      </c>
      <c r="AA90" s="38">
        <f t="shared" si="1"/>
        <v>0</v>
      </c>
      <c r="AB90" s="19" t="s">
        <v>20</v>
      </c>
      <c r="AC90" s="182" t="s">
        <v>192</v>
      </c>
      <c r="AD90" s="153"/>
      <c r="AE90" s="153"/>
      <c r="AF90" s="153"/>
      <c r="AG90" s="153"/>
      <c r="AI90" s="173"/>
      <c r="AJ90" s="173"/>
      <c r="AK90" s="173"/>
      <c r="AL90" s="173"/>
      <c r="AM90" s="173"/>
      <c r="AN90" s="173"/>
    </row>
    <row r="91" spans="1:40" s="14" customFormat="1">
      <c r="A91" s="233"/>
      <c r="B91" s="215">
        <v>9459</v>
      </c>
      <c r="C91" s="198">
        <v>32975</v>
      </c>
      <c r="D91" s="43" t="s">
        <v>185</v>
      </c>
      <c r="E91" s="203" t="s">
        <v>184</v>
      </c>
      <c r="F91" s="218"/>
      <c r="G91" s="40"/>
      <c r="H91" s="41"/>
      <c r="I91" s="40"/>
      <c r="J91" s="41"/>
      <c r="K91" s="40"/>
      <c r="L91" s="42"/>
      <c r="M91" s="44"/>
      <c r="N91" s="42"/>
      <c r="O91" s="44"/>
      <c r="P91" s="42"/>
      <c r="Q91" s="97">
        <v>25.82</v>
      </c>
      <c r="R91" s="42">
        <v>9922</v>
      </c>
      <c r="S91" s="44"/>
      <c r="T91" s="22"/>
      <c r="U91" s="23">
        <v>58.68</v>
      </c>
      <c r="V91" s="22">
        <v>25549</v>
      </c>
      <c r="W91" s="209"/>
      <c r="Y91" s="38">
        <f t="shared" si="5"/>
        <v>0</v>
      </c>
      <c r="Z91" s="38">
        <f t="shared" si="0"/>
        <v>0</v>
      </c>
      <c r="AA91" s="124">
        <f t="shared" si="1"/>
        <v>9922</v>
      </c>
      <c r="AB91" s="104" t="s">
        <v>20</v>
      </c>
      <c r="AC91" s="190" t="s">
        <v>193</v>
      </c>
      <c r="AD91" s="167"/>
      <c r="AE91" s="167"/>
      <c r="AF91" s="167"/>
      <c r="AG91" s="167"/>
      <c r="AI91" s="167"/>
      <c r="AJ91" s="167"/>
      <c r="AK91" s="167"/>
      <c r="AL91" s="167"/>
      <c r="AM91" s="167"/>
      <c r="AN91" s="167"/>
    </row>
    <row r="92" spans="1:40" s="14" customFormat="1" ht="13.5" thickBot="1">
      <c r="A92" s="233"/>
      <c r="B92" s="216"/>
      <c r="C92" s="199"/>
      <c r="D92" s="67" t="s">
        <v>186</v>
      </c>
      <c r="E92" s="201"/>
      <c r="F92" s="120" t="s">
        <v>188</v>
      </c>
      <c r="G92" s="40"/>
      <c r="H92" s="41"/>
      <c r="I92" s="40"/>
      <c r="J92" s="41"/>
      <c r="K92" s="40"/>
      <c r="L92" s="42"/>
      <c r="M92" s="44"/>
      <c r="N92" s="42"/>
      <c r="O92" s="44"/>
      <c r="P92" s="42"/>
      <c r="Q92" s="23"/>
      <c r="R92" s="22"/>
      <c r="S92" s="44"/>
      <c r="T92" s="22"/>
      <c r="U92" s="23"/>
      <c r="V92" s="22"/>
      <c r="W92" s="209"/>
      <c r="Y92" s="38">
        <f t="shared" si="5"/>
        <v>0</v>
      </c>
      <c r="Z92" s="38">
        <f t="shared" si="0"/>
        <v>0</v>
      </c>
      <c r="AA92" s="38">
        <f t="shared" si="1"/>
        <v>0</v>
      </c>
      <c r="AB92" s="104" t="s">
        <v>20</v>
      </c>
      <c r="AC92" s="191"/>
      <c r="AD92" s="3"/>
      <c r="AE92" s="3"/>
      <c r="AF92" s="3"/>
      <c r="AG92" s="3"/>
      <c r="AI92" s="3"/>
      <c r="AJ92" s="3"/>
      <c r="AK92" s="3"/>
      <c r="AL92" s="3"/>
      <c r="AM92" s="3"/>
      <c r="AN92" s="3"/>
    </row>
    <row r="93" spans="1:40" s="14" customFormat="1">
      <c r="A93" s="233"/>
      <c r="B93" s="127">
        <v>9284</v>
      </c>
      <c r="C93" s="113">
        <v>33324</v>
      </c>
      <c r="D93" s="67" t="s">
        <v>194</v>
      </c>
      <c r="E93" s="201"/>
      <c r="F93" s="229" t="s">
        <v>187</v>
      </c>
      <c r="G93" s="40"/>
      <c r="H93" s="41"/>
      <c r="I93" s="40"/>
      <c r="J93" s="41"/>
      <c r="K93" s="126">
        <v>-22.89</v>
      </c>
      <c r="L93" s="151">
        <v>-3507</v>
      </c>
      <c r="M93" s="44"/>
      <c r="N93" s="42"/>
      <c r="O93" s="44"/>
      <c r="P93" s="42"/>
      <c r="Q93" s="97">
        <v>0.62</v>
      </c>
      <c r="R93" s="42">
        <v>185</v>
      </c>
      <c r="S93" s="44"/>
      <c r="T93" s="22"/>
      <c r="U93" s="23">
        <v>7.02</v>
      </c>
      <c r="V93" s="22">
        <v>2091</v>
      </c>
      <c r="W93" s="209"/>
      <c r="Y93" s="38">
        <f t="shared" si="5"/>
        <v>0</v>
      </c>
      <c r="Z93" s="38">
        <f t="shared" si="0"/>
        <v>0</v>
      </c>
      <c r="AA93" s="124">
        <f t="shared" si="1"/>
        <v>-3322</v>
      </c>
      <c r="AB93" s="19" t="s">
        <v>20</v>
      </c>
      <c r="AC93" s="182"/>
      <c r="AD93" s="167"/>
      <c r="AE93" s="167"/>
      <c r="AF93" s="167"/>
      <c r="AG93" s="167"/>
      <c r="AI93" s="167"/>
      <c r="AJ93" s="167"/>
      <c r="AK93" s="167"/>
      <c r="AL93" s="167"/>
      <c r="AM93" s="167"/>
      <c r="AN93" s="167"/>
    </row>
    <row r="94" spans="1:40" s="14" customFormat="1">
      <c r="A94" s="233"/>
      <c r="B94" s="127">
        <v>10884</v>
      </c>
      <c r="C94" s="113">
        <v>34043</v>
      </c>
      <c r="D94" s="67" t="s">
        <v>196</v>
      </c>
      <c r="E94" s="202"/>
      <c r="F94" s="230"/>
      <c r="G94" s="40"/>
      <c r="H94" s="41"/>
      <c r="I94" s="40"/>
      <c r="J94" s="41"/>
      <c r="K94" s="97">
        <v>142.54</v>
      </c>
      <c r="L94" s="42">
        <v>21044</v>
      </c>
      <c r="M94" s="44"/>
      <c r="N94" s="42"/>
      <c r="O94" s="44"/>
      <c r="P94" s="42"/>
      <c r="Q94" s="97">
        <v>97.46</v>
      </c>
      <c r="R94" s="42">
        <v>14389</v>
      </c>
      <c r="S94" s="44"/>
      <c r="T94" s="22"/>
      <c r="U94" s="23">
        <v>139.05000000000001</v>
      </c>
      <c r="V94" s="22">
        <v>20529</v>
      </c>
      <c r="W94" s="209"/>
      <c r="Y94" s="38">
        <f t="shared" si="5"/>
        <v>0</v>
      </c>
      <c r="Z94" s="38">
        <f t="shared" si="0"/>
        <v>0</v>
      </c>
      <c r="AA94" s="124">
        <f t="shared" si="1"/>
        <v>35433</v>
      </c>
      <c r="AB94" s="19" t="s">
        <v>20</v>
      </c>
      <c r="AC94" s="182"/>
      <c r="AD94" s="167"/>
      <c r="AE94" s="167"/>
      <c r="AF94" s="167"/>
      <c r="AG94" s="167"/>
      <c r="AI94" s="167"/>
      <c r="AJ94" s="167"/>
      <c r="AK94" s="167"/>
      <c r="AL94" s="167"/>
      <c r="AM94" s="167"/>
      <c r="AN94" s="167"/>
    </row>
    <row r="95" spans="1:40" s="14" customFormat="1">
      <c r="A95" s="233"/>
      <c r="B95" s="127">
        <v>12173</v>
      </c>
      <c r="C95" s="113">
        <v>34835</v>
      </c>
      <c r="D95" s="67" t="s">
        <v>196</v>
      </c>
      <c r="E95" s="203" t="s">
        <v>195</v>
      </c>
      <c r="F95" s="230"/>
      <c r="G95" s="40"/>
      <c r="H95" s="41"/>
      <c r="I95" s="40"/>
      <c r="J95" s="41"/>
      <c r="K95" s="97">
        <v>18.91</v>
      </c>
      <c r="L95" s="42">
        <v>1344</v>
      </c>
      <c r="M95" s="44"/>
      <c r="N95" s="42"/>
      <c r="O95" s="44"/>
      <c r="P95" s="42"/>
      <c r="Q95" s="97">
        <v>44.56</v>
      </c>
      <c r="R95" s="42">
        <v>3168</v>
      </c>
      <c r="S95" s="44"/>
      <c r="T95" s="22"/>
      <c r="U95" s="23">
        <v>64.73</v>
      </c>
      <c r="V95" s="22">
        <v>4602</v>
      </c>
      <c r="W95" s="209"/>
      <c r="Y95" s="38">
        <f t="shared" si="5"/>
        <v>0</v>
      </c>
      <c r="Z95" s="38">
        <f t="shared" si="0"/>
        <v>0</v>
      </c>
      <c r="AA95" s="124">
        <f t="shared" si="1"/>
        <v>4512</v>
      </c>
      <c r="AB95" s="19" t="s">
        <v>20</v>
      </c>
      <c r="AC95" s="182"/>
      <c r="AD95" s="167"/>
      <c r="AE95" s="167"/>
      <c r="AF95" s="167"/>
      <c r="AG95" s="167"/>
      <c r="AI95" s="167"/>
      <c r="AJ95" s="167"/>
      <c r="AK95" s="167"/>
      <c r="AL95" s="167"/>
      <c r="AM95" s="167"/>
      <c r="AN95" s="167"/>
    </row>
    <row r="96" spans="1:40" s="14" customFormat="1">
      <c r="A96" s="233"/>
      <c r="B96" s="127">
        <v>14092</v>
      </c>
      <c r="C96" s="113">
        <v>35933</v>
      </c>
      <c r="D96" s="67" t="s">
        <v>197</v>
      </c>
      <c r="E96" s="201"/>
      <c r="F96" s="230"/>
      <c r="G96" s="40"/>
      <c r="H96" s="41"/>
      <c r="I96" s="40"/>
      <c r="J96" s="41"/>
      <c r="K96" s="97">
        <v>52.64</v>
      </c>
      <c r="L96" s="42">
        <v>2112</v>
      </c>
      <c r="M96" s="44"/>
      <c r="N96" s="42"/>
      <c r="O96" s="44"/>
      <c r="P96" s="42"/>
      <c r="Q96" s="97">
        <v>74.61</v>
      </c>
      <c r="R96" s="42">
        <v>2460</v>
      </c>
      <c r="S96" s="44"/>
      <c r="T96" s="22"/>
      <c r="U96" s="23">
        <v>113.63</v>
      </c>
      <c r="V96" s="22">
        <v>3746</v>
      </c>
      <c r="W96" s="209"/>
      <c r="Y96" s="38">
        <f t="shared" si="5"/>
        <v>0</v>
      </c>
      <c r="Z96" s="38">
        <f t="shared" si="0"/>
        <v>0</v>
      </c>
      <c r="AA96" s="124">
        <f t="shared" si="1"/>
        <v>4572</v>
      </c>
      <c r="AB96" s="19" t="s">
        <v>20</v>
      </c>
      <c r="AC96" s="182"/>
      <c r="AD96" s="167"/>
      <c r="AE96" s="167"/>
      <c r="AF96" s="167"/>
      <c r="AG96" s="167"/>
      <c r="AI96" s="167"/>
      <c r="AJ96" s="167"/>
      <c r="AK96" s="167"/>
      <c r="AL96" s="167"/>
      <c r="AM96" s="167"/>
      <c r="AN96" s="167"/>
    </row>
    <row r="97" spans="1:40" s="14" customFormat="1">
      <c r="A97" s="233"/>
      <c r="B97" s="4" t="s">
        <v>231</v>
      </c>
      <c r="C97" s="4" t="s">
        <v>231</v>
      </c>
      <c r="D97" s="67" t="s">
        <v>196</v>
      </c>
      <c r="E97" s="201"/>
      <c r="F97" s="230"/>
      <c r="G97" s="40">
        <v>3.05</v>
      </c>
      <c r="H97" s="41">
        <v>59</v>
      </c>
      <c r="I97" s="73">
        <v>49.59</v>
      </c>
      <c r="J97" s="41">
        <v>956</v>
      </c>
      <c r="K97" s="40"/>
      <c r="L97" s="42"/>
      <c r="M97" s="44">
        <v>0.42</v>
      </c>
      <c r="N97" s="42">
        <v>8</v>
      </c>
      <c r="O97" s="74">
        <v>69.7</v>
      </c>
      <c r="P97" s="42">
        <v>1343</v>
      </c>
      <c r="Q97" s="44"/>
      <c r="R97" s="42"/>
      <c r="S97" s="44"/>
      <c r="T97" s="22"/>
      <c r="U97" s="23">
        <v>151.91</v>
      </c>
      <c r="V97" s="22">
        <v>2876</v>
      </c>
      <c r="W97" s="209"/>
      <c r="Y97" s="38">
        <f t="shared" si="5"/>
        <v>67</v>
      </c>
      <c r="Z97" s="48">
        <f t="shared" si="0"/>
        <v>2299</v>
      </c>
      <c r="AA97" s="38">
        <f t="shared" si="1"/>
        <v>0</v>
      </c>
      <c r="AB97" s="19" t="s">
        <v>20</v>
      </c>
      <c r="AC97" s="182"/>
      <c r="AD97" s="167"/>
      <c r="AE97" s="167"/>
      <c r="AF97" s="167"/>
      <c r="AG97" s="167"/>
      <c r="AI97" s="167"/>
      <c r="AJ97" s="167"/>
      <c r="AK97" s="167"/>
      <c r="AL97" s="167"/>
      <c r="AM97" s="167"/>
      <c r="AN97" s="167"/>
    </row>
    <row r="98" spans="1:40" s="14" customFormat="1">
      <c r="A98" s="233"/>
      <c r="B98" s="4" t="s">
        <v>231</v>
      </c>
      <c r="C98" s="4" t="s">
        <v>231</v>
      </c>
      <c r="D98" s="67" t="s">
        <v>198</v>
      </c>
      <c r="E98" s="202"/>
      <c r="F98" s="230"/>
      <c r="G98" s="40">
        <v>39</v>
      </c>
      <c r="H98" s="41">
        <v>335</v>
      </c>
      <c r="I98" s="73">
        <v>852.26</v>
      </c>
      <c r="J98" s="41">
        <v>7330</v>
      </c>
      <c r="K98" s="40"/>
      <c r="L98" s="42"/>
      <c r="M98" s="44">
        <v>5.4</v>
      </c>
      <c r="N98" s="42">
        <v>46</v>
      </c>
      <c r="O98" s="73">
        <v>172.71</v>
      </c>
      <c r="P98" s="42">
        <v>1485</v>
      </c>
      <c r="Q98" s="44"/>
      <c r="R98" s="42"/>
      <c r="S98" s="44"/>
      <c r="T98" s="22"/>
      <c r="U98" s="23">
        <v>488.04</v>
      </c>
      <c r="V98" s="22">
        <v>4124</v>
      </c>
      <c r="W98" s="209"/>
      <c r="Y98" s="38">
        <f t="shared" si="5"/>
        <v>381</v>
      </c>
      <c r="Z98" s="48">
        <f t="shared" si="0"/>
        <v>8815</v>
      </c>
      <c r="AA98" s="38">
        <f t="shared" si="1"/>
        <v>0</v>
      </c>
      <c r="AB98" s="19" t="s">
        <v>20</v>
      </c>
      <c r="AC98" s="182"/>
      <c r="AD98" s="167"/>
      <c r="AE98" s="167"/>
      <c r="AF98" s="167"/>
      <c r="AG98" s="167"/>
      <c r="AI98" s="167"/>
      <c r="AJ98" s="167"/>
      <c r="AK98" s="167"/>
      <c r="AL98" s="167"/>
      <c r="AM98" s="167"/>
      <c r="AN98" s="167"/>
    </row>
    <row r="99" spans="1:40" s="14" customFormat="1" ht="13.5" thickBot="1">
      <c r="A99" s="234"/>
      <c r="B99" s="149" t="s">
        <v>231</v>
      </c>
      <c r="C99" s="130" t="s">
        <v>231</v>
      </c>
      <c r="D99" s="85" t="s">
        <v>200</v>
      </c>
      <c r="E99" s="111" t="s">
        <v>199</v>
      </c>
      <c r="F99" s="231"/>
      <c r="G99" s="86"/>
      <c r="H99" s="87"/>
      <c r="I99" s="105">
        <v>1427.54</v>
      </c>
      <c r="J99" s="87">
        <v>7548</v>
      </c>
      <c r="K99" s="86"/>
      <c r="L99" s="88"/>
      <c r="M99" s="89"/>
      <c r="N99" s="88"/>
      <c r="O99" s="105">
        <v>308.75</v>
      </c>
      <c r="P99" s="88">
        <v>1632</v>
      </c>
      <c r="Q99" s="89"/>
      <c r="R99" s="88"/>
      <c r="S99" s="89">
        <v>392.07</v>
      </c>
      <c r="T99" s="88">
        <v>2037</v>
      </c>
      <c r="U99" s="89">
        <v>805.89</v>
      </c>
      <c r="V99" s="88">
        <v>4187</v>
      </c>
      <c r="W99" s="210"/>
      <c r="Y99" s="91">
        <f t="shared" si="5"/>
        <v>0</v>
      </c>
      <c r="Z99" s="92">
        <f t="shared" si="0"/>
        <v>9180</v>
      </c>
      <c r="AA99" s="91">
        <f t="shared" si="1"/>
        <v>0</v>
      </c>
      <c r="AB99" s="101" t="s">
        <v>20</v>
      </c>
      <c r="AC99" s="182"/>
      <c r="AD99" s="156"/>
      <c r="AE99" s="156"/>
      <c r="AF99" s="156"/>
      <c r="AG99" s="156"/>
      <c r="AI99" s="174"/>
      <c r="AJ99" s="174"/>
      <c r="AK99" s="174"/>
      <c r="AL99" s="174"/>
      <c r="AM99" s="174"/>
      <c r="AN99" s="174"/>
    </row>
    <row r="100" spans="1:40" s="14" customFormat="1">
      <c r="A100" s="194" t="s">
        <v>201</v>
      </c>
      <c r="B100" s="112">
        <v>12427</v>
      </c>
      <c r="C100" s="113">
        <v>34962</v>
      </c>
      <c r="D100" s="67" t="s">
        <v>202</v>
      </c>
      <c r="E100" s="26" t="s">
        <v>203</v>
      </c>
      <c r="F100" s="67" t="s">
        <v>204</v>
      </c>
      <c r="G100" s="21"/>
      <c r="H100" s="25"/>
      <c r="I100" s="21"/>
      <c r="J100" s="25"/>
      <c r="K100" s="97">
        <v>12122.77</v>
      </c>
      <c r="L100" s="22">
        <v>791916</v>
      </c>
      <c r="M100" s="23"/>
      <c r="N100" s="22"/>
      <c r="O100" s="23"/>
      <c r="P100" s="22"/>
      <c r="Q100" s="97">
        <v>1848.2</v>
      </c>
      <c r="R100" s="22">
        <v>120733</v>
      </c>
      <c r="S100" s="23"/>
      <c r="T100" s="22"/>
      <c r="U100" s="23">
        <v>3766.45</v>
      </c>
      <c r="V100" s="22">
        <v>246438</v>
      </c>
      <c r="W100" s="220">
        <v>46250</v>
      </c>
      <c r="Y100" s="38">
        <f t="shared" si="5"/>
        <v>0</v>
      </c>
      <c r="Z100" s="38">
        <f t="shared" si="0"/>
        <v>0</v>
      </c>
      <c r="AA100" s="99">
        <f t="shared" si="1"/>
        <v>912649</v>
      </c>
      <c r="AB100" s="19" t="s">
        <v>20</v>
      </c>
      <c r="AC100" s="182"/>
      <c r="AD100" s="67"/>
      <c r="AE100" s="67"/>
      <c r="AF100" s="67"/>
      <c r="AG100" s="67"/>
      <c r="AI100" s="67"/>
      <c r="AJ100" s="67"/>
      <c r="AK100" s="67"/>
      <c r="AL100" s="67"/>
      <c r="AM100" s="67"/>
      <c r="AN100" s="67"/>
    </row>
    <row r="101" spans="1:40" s="14" customFormat="1">
      <c r="A101" s="219"/>
      <c r="B101" s="4" t="s">
        <v>231</v>
      </c>
      <c r="C101" s="4" t="s">
        <v>231</v>
      </c>
      <c r="D101" s="67" t="s">
        <v>205</v>
      </c>
      <c r="E101" s="26" t="s">
        <v>206</v>
      </c>
      <c r="F101" s="26" t="s">
        <v>207</v>
      </c>
      <c r="G101" s="40">
        <v>7.95</v>
      </c>
      <c r="H101" s="129"/>
      <c r="I101" s="73">
        <v>1182.75</v>
      </c>
      <c r="J101" s="41">
        <v>16237</v>
      </c>
      <c r="K101" s="40"/>
      <c r="L101" s="42"/>
      <c r="M101" s="44">
        <v>1.1000000000000001</v>
      </c>
      <c r="N101" s="42">
        <v>15</v>
      </c>
      <c r="O101" s="73">
        <v>248.01</v>
      </c>
      <c r="P101" s="42">
        <v>3405</v>
      </c>
      <c r="Q101" s="44"/>
      <c r="R101" s="42"/>
      <c r="S101" s="44"/>
      <c r="T101" s="22"/>
      <c r="U101" s="23">
        <v>584.59</v>
      </c>
      <c r="V101" s="22">
        <v>8050</v>
      </c>
      <c r="W101" s="221"/>
      <c r="Y101" s="38">
        <f t="shared" si="5"/>
        <v>15</v>
      </c>
      <c r="Z101" s="48">
        <f t="shared" si="0"/>
        <v>19642</v>
      </c>
      <c r="AA101" s="38">
        <f t="shared" si="1"/>
        <v>0</v>
      </c>
      <c r="AB101" s="19" t="s">
        <v>20</v>
      </c>
      <c r="AC101" s="182"/>
      <c r="AD101" s="26"/>
      <c r="AE101" s="26"/>
      <c r="AF101" s="26"/>
      <c r="AG101" s="26"/>
      <c r="AI101" s="26"/>
      <c r="AJ101" s="26"/>
      <c r="AK101" s="26"/>
      <c r="AL101" s="26"/>
      <c r="AM101" s="26"/>
      <c r="AN101" s="26"/>
    </row>
    <row r="102" spans="1:40" s="14" customFormat="1">
      <c r="A102" s="219"/>
      <c r="B102" s="223" t="s">
        <v>231</v>
      </c>
      <c r="C102" s="223" t="s">
        <v>231</v>
      </c>
      <c r="D102" s="67" t="s">
        <v>208</v>
      </c>
      <c r="E102" s="26" t="s">
        <v>212</v>
      </c>
      <c r="F102" s="203" t="s">
        <v>136</v>
      </c>
      <c r="G102" s="40">
        <v>37.409999999999997</v>
      </c>
      <c r="H102" s="41">
        <v>514</v>
      </c>
      <c r="I102" s="73">
        <v>1345.95</v>
      </c>
      <c r="J102" s="41">
        <v>18477</v>
      </c>
      <c r="K102" s="40"/>
      <c r="L102" s="42"/>
      <c r="M102" s="44">
        <v>5.18</v>
      </c>
      <c r="N102" s="42">
        <v>71</v>
      </c>
      <c r="O102" s="73">
        <v>300.12</v>
      </c>
      <c r="P102" s="42">
        <v>4120</v>
      </c>
      <c r="Q102" s="44"/>
      <c r="R102" s="42"/>
      <c r="S102" s="44"/>
      <c r="T102" s="22"/>
      <c r="U102" s="23">
        <v>868.75</v>
      </c>
      <c r="V102" s="22">
        <v>11856</v>
      </c>
      <c r="W102" s="221"/>
      <c r="Y102" s="38">
        <f t="shared" si="5"/>
        <v>585</v>
      </c>
      <c r="Z102" s="48">
        <f t="shared" si="0"/>
        <v>22597</v>
      </c>
      <c r="AA102" s="38">
        <f t="shared" si="1"/>
        <v>0</v>
      </c>
      <c r="AB102" s="19" t="s">
        <v>20</v>
      </c>
      <c r="AC102" s="182"/>
      <c r="AD102" s="167"/>
      <c r="AE102" s="167"/>
      <c r="AF102" s="167"/>
      <c r="AG102" s="167"/>
      <c r="AI102" s="167"/>
      <c r="AJ102" s="167"/>
      <c r="AK102" s="167"/>
      <c r="AL102" s="167"/>
      <c r="AM102" s="167"/>
      <c r="AN102" s="167"/>
    </row>
    <row r="103" spans="1:40" s="14" customFormat="1">
      <c r="A103" s="219"/>
      <c r="B103" s="219"/>
      <c r="C103" s="219"/>
      <c r="D103" s="67" t="s">
        <v>209</v>
      </c>
      <c r="E103" s="26" t="s">
        <v>213</v>
      </c>
      <c r="F103" s="201"/>
      <c r="G103" s="40"/>
      <c r="H103" s="41"/>
      <c r="I103" s="40"/>
      <c r="J103" s="41"/>
      <c r="K103" s="40"/>
      <c r="L103" s="42"/>
      <c r="M103" s="44"/>
      <c r="N103" s="42"/>
      <c r="O103" s="44"/>
      <c r="P103" s="42"/>
      <c r="Q103" s="44"/>
      <c r="R103" s="42"/>
      <c r="S103" s="44"/>
      <c r="T103" s="22"/>
      <c r="U103" s="23"/>
      <c r="V103" s="22"/>
      <c r="W103" s="221"/>
      <c r="Y103" s="38">
        <f t="shared" si="5"/>
        <v>0</v>
      </c>
      <c r="Z103" s="38">
        <f t="shared" si="0"/>
        <v>0</v>
      </c>
      <c r="AA103" s="38">
        <f t="shared" si="1"/>
        <v>0</v>
      </c>
      <c r="AB103" s="19" t="s">
        <v>20</v>
      </c>
      <c r="AC103" s="182" t="s">
        <v>216</v>
      </c>
      <c r="AD103" s="167"/>
      <c r="AE103" s="167"/>
      <c r="AF103" s="167"/>
      <c r="AG103" s="167"/>
      <c r="AI103" s="167"/>
      <c r="AJ103" s="167"/>
      <c r="AK103" s="167"/>
      <c r="AL103" s="167"/>
      <c r="AM103" s="167"/>
      <c r="AN103" s="167"/>
    </row>
    <row r="104" spans="1:40" s="14" customFormat="1">
      <c r="A104" s="219"/>
      <c r="B104" s="219"/>
      <c r="C104" s="219"/>
      <c r="D104" s="67" t="s">
        <v>210</v>
      </c>
      <c r="E104" s="26" t="s">
        <v>214</v>
      </c>
      <c r="F104" s="201"/>
      <c r="G104" s="40"/>
      <c r="H104" s="41"/>
      <c r="I104" s="40"/>
      <c r="J104" s="41"/>
      <c r="K104" s="40"/>
      <c r="L104" s="42"/>
      <c r="M104" s="44"/>
      <c r="N104" s="42"/>
      <c r="O104" s="44"/>
      <c r="P104" s="42"/>
      <c r="Q104" s="44"/>
      <c r="R104" s="42"/>
      <c r="S104" s="44"/>
      <c r="T104" s="22"/>
      <c r="U104" s="23"/>
      <c r="V104" s="22"/>
      <c r="W104" s="221"/>
      <c r="Y104" s="38">
        <f t="shared" si="5"/>
        <v>0</v>
      </c>
      <c r="Z104" s="38">
        <f t="shared" si="0"/>
        <v>0</v>
      </c>
      <c r="AA104" s="38">
        <f t="shared" si="1"/>
        <v>0</v>
      </c>
      <c r="AB104" s="19" t="s">
        <v>20</v>
      </c>
      <c r="AC104" s="182" t="s">
        <v>217</v>
      </c>
      <c r="AD104" s="167"/>
      <c r="AE104" s="167"/>
      <c r="AF104" s="167"/>
      <c r="AG104" s="167"/>
      <c r="AI104" s="167"/>
      <c r="AJ104" s="167"/>
      <c r="AK104" s="167"/>
      <c r="AL104" s="167"/>
      <c r="AM104" s="167"/>
      <c r="AN104" s="167"/>
    </row>
    <row r="105" spans="1:40" s="14" customFormat="1">
      <c r="A105" s="219"/>
      <c r="B105" s="224"/>
      <c r="C105" s="224"/>
      <c r="D105" s="67" t="s">
        <v>211</v>
      </c>
      <c r="E105" s="203" t="s">
        <v>212</v>
      </c>
      <c r="F105" s="201"/>
      <c r="G105" s="40"/>
      <c r="H105" s="41"/>
      <c r="I105" s="40"/>
      <c r="J105" s="41"/>
      <c r="K105" s="40"/>
      <c r="L105" s="42"/>
      <c r="M105" s="44"/>
      <c r="N105" s="42"/>
      <c r="O105" s="44"/>
      <c r="P105" s="42"/>
      <c r="Q105" s="44"/>
      <c r="R105" s="42"/>
      <c r="S105" s="44"/>
      <c r="T105" s="22"/>
      <c r="U105" s="23"/>
      <c r="V105" s="22"/>
      <c r="W105" s="221"/>
      <c r="Y105" s="38">
        <f t="shared" si="5"/>
        <v>0</v>
      </c>
      <c r="Z105" s="38">
        <f t="shared" si="0"/>
        <v>0</v>
      </c>
      <c r="AA105" s="38">
        <f t="shared" si="1"/>
        <v>0</v>
      </c>
      <c r="AB105" s="19" t="s">
        <v>20</v>
      </c>
      <c r="AC105" s="182" t="s">
        <v>215</v>
      </c>
      <c r="AD105" s="167"/>
      <c r="AE105" s="167"/>
      <c r="AF105" s="167"/>
      <c r="AG105" s="167"/>
      <c r="AI105" s="167"/>
      <c r="AJ105" s="167"/>
      <c r="AK105" s="167"/>
      <c r="AL105" s="167"/>
      <c r="AM105" s="167"/>
      <c r="AN105" s="167"/>
    </row>
    <row r="106" spans="1:40" s="14" customFormat="1">
      <c r="A106" s="219"/>
      <c r="B106" s="4" t="s">
        <v>231</v>
      </c>
      <c r="C106" s="4" t="s">
        <v>231</v>
      </c>
      <c r="D106" s="67" t="s">
        <v>218</v>
      </c>
      <c r="E106" s="202"/>
      <c r="F106" s="202"/>
      <c r="G106" s="40">
        <v>45.5</v>
      </c>
      <c r="H106" s="41">
        <v>445</v>
      </c>
      <c r="I106" s="73">
        <v>158.84</v>
      </c>
      <c r="J106" s="41">
        <v>1554</v>
      </c>
      <c r="K106" s="40"/>
      <c r="L106" s="42"/>
      <c r="M106" s="44">
        <v>6.3</v>
      </c>
      <c r="N106" s="42">
        <v>62</v>
      </c>
      <c r="O106" s="73">
        <v>109.59</v>
      </c>
      <c r="P106" s="42">
        <v>1072</v>
      </c>
      <c r="Q106" s="44"/>
      <c r="R106" s="42"/>
      <c r="S106" s="44"/>
      <c r="T106" s="22"/>
      <c r="U106" s="23">
        <v>296.32</v>
      </c>
      <c r="V106" s="22">
        <v>2882</v>
      </c>
      <c r="W106" s="221"/>
      <c r="Y106" s="38">
        <f t="shared" si="5"/>
        <v>507</v>
      </c>
      <c r="Z106" s="48">
        <f t="shared" si="0"/>
        <v>2626</v>
      </c>
      <c r="AA106" s="38">
        <f t="shared" si="1"/>
        <v>0</v>
      </c>
      <c r="AB106" s="19" t="s">
        <v>20</v>
      </c>
      <c r="AC106" s="182"/>
      <c r="AD106" s="167"/>
      <c r="AE106" s="167"/>
      <c r="AF106" s="167"/>
      <c r="AG106" s="167"/>
      <c r="AI106" s="167"/>
      <c r="AJ106" s="167"/>
      <c r="AK106" s="167"/>
      <c r="AL106" s="167"/>
      <c r="AM106" s="167"/>
      <c r="AN106" s="167"/>
    </row>
    <row r="107" spans="1:40" s="14" customFormat="1">
      <c r="A107" s="219"/>
      <c r="B107" s="4" t="s">
        <v>231</v>
      </c>
      <c r="C107" s="4" t="s">
        <v>231</v>
      </c>
      <c r="D107" s="67" t="s">
        <v>219</v>
      </c>
      <c r="E107" s="203" t="s">
        <v>206</v>
      </c>
      <c r="F107" s="203" t="s">
        <v>207</v>
      </c>
      <c r="G107" s="40">
        <v>26</v>
      </c>
      <c r="H107" s="41">
        <v>254</v>
      </c>
      <c r="I107" s="73">
        <v>115.29</v>
      </c>
      <c r="J107" s="41">
        <v>1128</v>
      </c>
      <c r="K107" s="40"/>
      <c r="L107" s="42"/>
      <c r="M107" s="44">
        <v>3.6</v>
      </c>
      <c r="N107" s="42">
        <v>35</v>
      </c>
      <c r="O107" s="73">
        <v>88.99</v>
      </c>
      <c r="P107" s="42">
        <v>871</v>
      </c>
      <c r="Q107" s="44"/>
      <c r="R107" s="42"/>
      <c r="S107" s="44"/>
      <c r="T107" s="22"/>
      <c r="U107" s="23">
        <v>231.24</v>
      </c>
      <c r="V107" s="22">
        <v>2249</v>
      </c>
      <c r="W107" s="221"/>
      <c r="Y107" s="38">
        <f t="shared" ref="Y107:Y132" si="6">H107+N107</f>
        <v>289</v>
      </c>
      <c r="Z107" s="48">
        <f t="shared" si="0"/>
        <v>1999</v>
      </c>
      <c r="AA107" s="38">
        <f t="shared" si="1"/>
        <v>0</v>
      </c>
      <c r="AB107" s="19" t="s">
        <v>20</v>
      </c>
      <c r="AC107" s="182"/>
      <c r="AD107" s="167"/>
      <c r="AE107" s="167"/>
      <c r="AF107" s="167"/>
      <c r="AG107" s="167"/>
      <c r="AI107" s="167"/>
      <c r="AJ107" s="167"/>
      <c r="AK107" s="167"/>
      <c r="AL107" s="167"/>
      <c r="AM107" s="167"/>
      <c r="AN107" s="167"/>
    </row>
    <row r="108" spans="1:40" s="14" customFormat="1">
      <c r="A108" s="219"/>
      <c r="B108" s="225" t="s">
        <v>231</v>
      </c>
      <c r="C108" s="227" t="s">
        <v>231</v>
      </c>
      <c r="D108" s="67" t="s">
        <v>220</v>
      </c>
      <c r="E108" s="201"/>
      <c r="F108" s="201"/>
      <c r="G108" s="40"/>
      <c r="H108" s="41"/>
      <c r="I108" s="73">
        <v>1400.18</v>
      </c>
      <c r="J108" s="41">
        <v>11066</v>
      </c>
      <c r="K108" s="40"/>
      <c r="L108" s="42"/>
      <c r="M108" s="44"/>
      <c r="N108" s="42"/>
      <c r="O108" s="73">
        <v>321.39999999999998</v>
      </c>
      <c r="P108" s="42">
        <v>2540</v>
      </c>
      <c r="Q108" s="44"/>
      <c r="R108" s="42"/>
      <c r="S108" s="44"/>
      <c r="T108" s="22"/>
      <c r="U108" s="23">
        <v>963.09</v>
      </c>
      <c r="V108" s="22">
        <v>7567</v>
      </c>
      <c r="W108" s="221"/>
      <c r="Y108" s="38">
        <f t="shared" si="6"/>
        <v>0</v>
      </c>
      <c r="Z108" s="48">
        <f t="shared" si="0"/>
        <v>13606</v>
      </c>
      <c r="AA108" s="38">
        <f t="shared" si="1"/>
        <v>0</v>
      </c>
      <c r="AB108" s="19" t="s">
        <v>20</v>
      </c>
      <c r="AC108" s="182"/>
      <c r="AD108" s="167"/>
      <c r="AE108" s="167"/>
      <c r="AF108" s="167"/>
      <c r="AG108" s="167"/>
      <c r="AI108" s="167"/>
      <c r="AJ108" s="167"/>
      <c r="AK108" s="167"/>
      <c r="AL108" s="167"/>
      <c r="AM108" s="167"/>
      <c r="AN108" s="167"/>
    </row>
    <row r="109" spans="1:40" s="14" customFormat="1">
      <c r="A109" s="219"/>
      <c r="B109" s="226" t="s">
        <v>231</v>
      </c>
      <c r="C109" s="228" t="s">
        <v>231</v>
      </c>
      <c r="D109" s="67" t="s">
        <v>221</v>
      </c>
      <c r="E109" s="202"/>
      <c r="F109" s="202"/>
      <c r="G109" s="40"/>
      <c r="H109" s="41"/>
      <c r="I109" s="73">
        <v>1609.54</v>
      </c>
      <c r="J109" s="41">
        <v>12420</v>
      </c>
      <c r="K109" s="40"/>
      <c r="L109" s="42"/>
      <c r="M109" s="44"/>
      <c r="N109" s="42"/>
      <c r="O109" s="73">
        <v>288.73</v>
      </c>
      <c r="P109" s="42">
        <v>2282</v>
      </c>
      <c r="Q109" s="44"/>
      <c r="R109" s="42"/>
      <c r="S109" s="44"/>
      <c r="T109" s="22"/>
      <c r="U109" s="23">
        <v>901.21</v>
      </c>
      <c r="V109" s="22">
        <v>7064</v>
      </c>
      <c r="W109" s="221"/>
      <c r="Y109" s="38">
        <f t="shared" si="6"/>
        <v>0</v>
      </c>
      <c r="Z109" s="48">
        <f t="shared" si="0"/>
        <v>14702</v>
      </c>
      <c r="AA109" s="38">
        <f t="shared" si="1"/>
        <v>0</v>
      </c>
      <c r="AB109" s="19" t="s">
        <v>20</v>
      </c>
      <c r="AC109" s="182"/>
      <c r="AD109" s="167"/>
      <c r="AE109" s="167"/>
      <c r="AF109" s="167"/>
      <c r="AG109" s="167"/>
      <c r="AI109" s="167"/>
      <c r="AJ109" s="167"/>
      <c r="AK109" s="167"/>
      <c r="AL109" s="167"/>
      <c r="AM109" s="167"/>
      <c r="AN109" s="167"/>
    </row>
    <row r="110" spans="1:40" s="14" customFormat="1">
      <c r="A110" s="219"/>
      <c r="B110" s="4" t="s">
        <v>231</v>
      </c>
      <c r="C110" s="4" t="s">
        <v>231</v>
      </c>
      <c r="D110" s="67" t="s">
        <v>222</v>
      </c>
      <c r="E110" s="26" t="s">
        <v>212</v>
      </c>
      <c r="F110" s="26" t="s">
        <v>136</v>
      </c>
      <c r="G110" s="40">
        <v>3.24</v>
      </c>
      <c r="H110" s="41">
        <v>24</v>
      </c>
      <c r="I110" s="73">
        <v>184.34</v>
      </c>
      <c r="J110" s="41">
        <v>1365</v>
      </c>
      <c r="K110" s="40"/>
      <c r="L110" s="42"/>
      <c r="M110" s="44">
        <v>0.45</v>
      </c>
      <c r="N110" s="42">
        <v>3</v>
      </c>
      <c r="O110" s="73">
        <v>120.98</v>
      </c>
      <c r="P110" s="42">
        <v>896</v>
      </c>
      <c r="Q110" s="44"/>
      <c r="R110" s="42"/>
      <c r="S110" s="44"/>
      <c r="T110" s="22"/>
      <c r="U110" s="23">
        <v>461.1</v>
      </c>
      <c r="V110" s="22">
        <v>3393</v>
      </c>
      <c r="W110" s="221"/>
      <c r="Y110" s="38">
        <f t="shared" si="6"/>
        <v>27</v>
      </c>
      <c r="Z110" s="48">
        <f t="shared" si="0"/>
        <v>2261</v>
      </c>
      <c r="AA110" s="38">
        <f t="shared" si="1"/>
        <v>0</v>
      </c>
      <c r="AB110" s="19" t="s">
        <v>20</v>
      </c>
      <c r="AC110" s="182"/>
      <c r="AD110" s="26"/>
      <c r="AE110" s="26"/>
      <c r="AF110" s="26"/>
      <c r="AG110" s="26"/>
      <c r="AI110" s="26"/>
      <c r="AJ110" s="26"/>
      <c r="AK110" s="26"/>
      <c r="AL110" s="26"/>
      <c r="AM110" s="26"/>
      <c r="AN110" s="26"/>
    </row>
    <row r="111" spans="1:40" s="14" customFormat="1" ht="13.5" thickBot="1">
      <c r="A111" s="195"/>
      <c r="B111" s="4" t="s">
        <v>231</v>
      </c>
      <c r="C111" s="4" t="s">
        <v>231</v>
      </c>
      <c r="D111" s="85" t="s">
        <v>224</v>
      </c>
      <c r="E111" s="111" t="s">
        <v>223</v>
      </c>
      <c r="F111" s="111" t="s">
        <v>207</v>
      </c>
      <c r="G111" s="86"/>
      <c r="H111" s="87"/>
      <c r="I111" s="105">
        <v>141.29</v>
      </c>
      <c r="J111" s="87">
        <v>859</v>
      </c>
      <c r="K111" s="86"/>
      <c r="L111" s="88"/>
      <c r="M111" s="89"/>
      <c r="N111" s="88"/>
      <c r="O111" s="105">
        <v>67.540000000000006</v>
      </c>
      <c r="P111" s="88">
        <v>411</v>
      </c>
      <c r="Q111" s="89"/>
      <c r="R111" s="88"/>
      <c r="S111" s="89">
        <v>113.93</v>
      </c>
      <c r="T111" s="88">
        <v>688</v>
      </c>
      <c r="U111" s="89">
        <v>127.1</v>
      </c>
      <c r="V111" s="88">
        <v>768.22</v>
      </c>
      <c r="W111" s="222"/>
      <c r="Y111" s="91">
        <f t="shared" si="6"/>
        <v>0</v>
      </c>
      <c r="Z111" s="92">
        <f t="shared" si="0"/>
        <v>1270</v>
      </c>
      <c r="AA111" s="91">
        <f t="shared" si="1"/>
        <v>0</v>
      </c>
      <c r="AB111" s="101" t="s">
        <v>20</v>
      </c>
      <c r="AC111" s="182"/>
      <c r="AD111" s="111"/>
      <c r="AE111" s="111"/>
      <c r="AF111" s="111"/>
      <c r="AG111" s="111"/>
      <c r="AI111" s="111"/>
      <c r="AJ111" s="111"/>
      <c r="AK111" s="111"/>
      <c r="AL111" s="111"/>
      <c r="AM111" s="111"/>
      <c r="AN111" s="111"/>
    </row>
    <row r="112" spans="1:40" s="14" customFormat="1">
      <c r="A112" s="232" t="s">
        <v>225</v>
      </c>
      <c r="B112" s="295">
        <v>5637</v>
      </c>
      <c r="C112" s="297">
        <v>30028</v>
      </c>
      <c r="D112" s="66" t="s">
        <v>36</v>
      </c>
      <c r="E112" s="213" t="s">
        <v>227</v>
      </c>
      <c r="F112" s="200" t="s">
        <v>226</v>
      </c>
      <c r="G112" s="21"/>
      <c r="H112" s="25"/>
      <c r="I112" s="21"/>
      <c r="J112" s="25"/>
      <c r="K112" s="97">
        <v>281.05</v>
      </c>
      <c r="L112" s="22">
        <v>514846</v>
      </c>
      <c r="M112" s="23"/>
      <c r="N112" s="22"/>
      <c r="O112" s="23"/>
      <c r="P112" s="22"/>
      <c r="Q112" s="97">
        <v>48.69</v>
      </c>
      <c r="R112" s="22">
        <v>89200</v>
      </c>
      <c r="S112" s="23"/>
      <c r="T112" s="22"/>
      <c r="U112" s="23">
        <v>85.95</v>
      </c>
      <c r="V112" s="22">
        <v>157445</v>
      </c>
      <c r="W112" s="286">
        <v>46153</v>
      </c>
      <c r="Y112" s="38">
        <f t="shared" si="6"/>
        <v>0</v>
      </c>
      <c r="Z112" s="38">
        <f t="shared" si="0"/>
        <v>0</v>
      </c>
      <c r="AA112" s="99">
        <f t="shared" si="1"/>
        <v>604046</v>
      </c>
      <c r="AB112" s="19" t="s">
        <v>20</v>
      </c>
      <c r="AC112" s="182"/>
      <c r="AD112" s="153"/>
      <c r="AE112" s="153"/>
      <c r="AF112" s="153"/>
      <c r="AG112" s="153"/>
      <c r="AI112" s="173"/>
      <c r="AJ112" s="173"/>
      <c r="AK112" s="173"/>
      <c r="AL112" s="173"/>
      <c r="AM112" s="173"/>
      <c r="AN112" s="173"/>
    </row>
    <row r="113" spans="1:40" s="14" customFormat="1" ht="13.5" thickBot="1">
      <c r="A113" s="233"/>
      <c r="B113" s="296"/>
      <c r="C113" s="228"/>
      <c r="D113" s="43" t="s">
        <v>37</v>
      </c>
      <c r="E113" s="214"/>
      <c r="F113" s="201"/>
      <c r="G113" s="40"/>
      <c r="H113" s="41"/>
      <c r="I113" s="40"/>
      <c r="J113" s="41"/>
      <c r="K113" s="97">
        <v>37.58</v>
      </c>
      <c r="L113" s="42">
        <v>68868</v>
      </c>
      <c r="M113" s="44"/>
      <c r="N113" s="42"/>
      <c r="O113" s="44"/>
      <c r="P113" s="42"/>
      <c r="Q113" s="97">
        <v>13.57</v>
      </c>
      <c r="R113" s="42">
        <v>27842</v>
      </c>
      <c r="S113" s="44"/>
      <c r="T113" s="22"/>
      <c r="U113" s="23">
        <v>20.41</v>
      </c>
      <c r="V113" s="22">
        <v>37394</v>
      </c>
      <c r="W113" s="209"/>
      <c r="Y113" s="38">
        <f t="shared" si="6"/>
        <v>0</v>
      </c>
      <c r="Z113" s="38">
        <f t="shared" si="0"/>
        <v>0</v>
      </c>
      <c r="AA113" s="99">
        <f t="shared" si="1"/>
        <v>96710</v>
      </c>
      <c r="AB113" s="19" t="s">
        <v>20</v>
      </c>
      <c r="AC113" s="182"/>
      <c r="AD113" s="167"/>
      <c r="AE113" s="167"/>
      <c r="AF113" s="167"/>
      <c r="AG113" s="167"/>
      <c r="AI113" s="167"/>
      <c r="AJ113" s="167"/>
      <c r="AK113" s="167"/>
      <c r="AL113" s="167"/>
      <c r="AM113" s="167"/>
      <c r="AN113" s="167"/>
    </row>
    <row r="114" spans="1:40" s="14" customFormat="1">
      <c r="A114" s="233"/>
      <c r="B114" s="215" t="s">
        <v>231</v>
      </c>
      <c r="C114" s="215" t="s">
        <v>231</v>
      </c>
      <c r="D114" s="67" t="s">
        <v>66</v>
      </c>
      <c r="E114" s="213" t="s">
        <v>38</v>
      </c>
      <c r="F114" s="201"/>
      <c r="G114" s="40"/>
      <c r="H114" s="41"/>
      <c r="I114" s="40"/>
      <c r="J114" s="41"/>
      <c r="K114" s="40"/>
      <c r="L114" s="42"/>
      <c r="M114" s="44"/>
      <c r="N114" s="42"/>
      <c r="O114" s="44"/>
      <c r="P114" s="42"/>
      <c r="Q114" s="44"/>
      <c r="R114" s="42"/>
      <c r="S114" s="44"/>
      <c r="T114" s="22"/>
      <c r="U114" s="23"/>
      <c r="V114" s="22"/>
      <c r="W114" s="209"/>
      <c r="Y114" s="38">
        <f t="shared" si="6"/>
        <v>0</v>
      </c>
      <c r="Z114" s="38">
        <f t="shared" si="0"/>
        <v>0</v>
      </c>
      <c r="AA114" s="38">
        <f t="shared" si="1"/>
        <v>0</v>
      </c>
      <c r="AB114" s="104" t="s">
        <v>20</v>
      </c>
      <c r="AC114" s="190" t="s">
        <v>228</v>
      </c>
      <c r="AD114" s="167"/>
      <c r="AE114" s="167"/>
      <c r="AF114" s="167"/>
      <c r="AG114" s="167"/>
      <c r="AI114" s="167"/>
      <c r="AJ114" s="167"/>
      <c r="AK114" s="167"/>
      <c r="AL114" s="167"/>
      <c r="AM114" s="167"/>
      <c r="AN114" s="167"/>
    </row>
    <row r="115" spans="1:40" s="14" customFormat="1">
      <c r="A115" s="233"/>
      <c r="B115" s="298"/>
      <c r="C115" s="298"/>
      <c r="D115" s="79" t="s">
        <v>67</v>
      </c>
      <c r="E115" s="246"/>
      <c r="F115" s="201"/>
      <c r="G115" s="40"/>
      <c r="H115" s="41"/>
      <c r="I115" s="40"/>
      <c r="J115" s="41"/>
      <c r="K115" s="40"/>
      <c r="L115" s="42"/>
      <c r="M115" s="44"/>
      <c r="N115" s="42"/>
      <c r="O115" s="44"/>
      <c r="P115" s="42"/>
      <c r="Q115" s="44"/>
      <c r="R115" s="42"/>
      <c r="S115" s="44"/>
      <c r="T115" s="22"/>
      <c r="U115" s="23"/>
      <c r="V115" s="22"/>
      <c r="W115" s="209"/>
      <c r="Y115" s="38">
        <f t="shared" si="6"/>
        <v>0</v>
      </c>
      <c r="Z115" s="38">
        <f t="shared" si="0"/>
        <v>0</v>
      </c>
      <c r="AA115" s="38">
        <f t="shared" si="1"/>
        <v>0</v>
      </c>
      <c r="AB115" s="104" t="s">
        <v>20</v>
      </c>
      <c r="AC115" s="288"/>
      <c r="AD115" s="167"/>
      <c r="AE115" s="167"/>
      <c r="AF115" s="167"/>
      <c r="AG115" s="167"/>
      <c r="AI115" s="167"/>
      <c r="AJ115" s="167"/>
      <c r="AK115" s="167"/>
      <c r="AL115" s="167"/>
      <c r="AM115" s="167"/>
      <c r="AN115" s="167"/>
    </row>
    <row r="116" spans="1:40" s="14" customFormat="1">
      <c r="A116" s="233"/>
      <c r="B116" s="298"/>
      <c r="C116" s="298"/>
      <c r="D116" s="79" t="s">
        <v>68</v>
      </c>
      <c r="E116" s="246"/>
      <c r="F116" s="201"/>
      <c r="G116" s="40"/>
      <c r="H116" s="41"/>
      <c r="I116" s="40"/>
      <c r="J116" s="41"/>
      <c r="K116" s="40"/>
      <c r="L116" s="42"/>
      <c r="M116" s="44"/>
      <c r="N116" s="42"/>
      <c r="O116" s="44"/>
      <c r="P116" s="42"/>
      <c r="Q116" s="44"/>
      <c r="R116" s="42"/>
      <c r="S116" s="44"/>
      <c r="T116" s="22"/>
      <c r="U116" s="23"/>
      <c r="V116" s="22"/>
      <c r="W116" s="209"/>
      <c r="Y116" s="38">
        <f t="shared" si="6"/>
        <v>0</v>
      </c>
      <c r="Z116" s="38">
        <f t="shared" si="0"/>
        <v>0</v>
      </c>
      <c r="AA116" s="38">
        <f t="shared" si="1"/>
        <v>0</v>
      </c>
      <c r="AB116" s="104" t="s">
        <v>20</v>
      </c>
      <c r="AC116" s="288"/>
      <c r="AD116" s="167"/>
      <c r="AE116" s="167"/>
      <c r="AF116" s="167"/>
      <c r="AG116" s="167"/>
      <c r="AI116" s="167"/>
      <c r="AJ116" s="167"/>
      <c r="AK116" s="167"/>
      <c r="AL116" s="167"/>
      <c r="AM116" s="167"/>
      <c r="AN116" s="167"/>
    </row>
    <row r="117" spans="1:40" s="14" customFormat="1">
      <c r="A117" s="233"/>
      <c r="B117" s="298"/>
      <c r="C117" s="298"/>
      <c r="D117" s="80" t="s">
        <v>69</v>
      </c>
      <c r="E117" s="246"/>
      <c r="F117" s="201"/>
      <c r="G117" s="40"/>
      <c r="H117" s="41"/>
      <c r="I117" s="40"/>
      <c r="J117" s="41"/>
      <c r="K117" s="40"/>
      <c r="L117" s="42"/>
      <c r="M117" s="44"/>
      <c r="N117" s="42"/>
      <c r="O117" s="44"/>
      <c r="P117" s="42"/>
      <c r="Q117" s="44"/>
      <c r="R117" s="42"/>
      <c r="S117" s="44"/>
      <c r="T117" s="22"/>
      <c r="U117" s="23"/>
      <c r="V117" s="22"/>
      <c r="W117" s="209"/>
      <c r="Y117" s="38">
        <f t="shared" si="6"/>
        <v>0</v>
      </c>
      <c r="Z117" s="38">
        <f t="shared" si="0"/>
        <v>0</v>
      </c>
      <c r="AA117" s="38">
        <f t="shared" si="1"/>
        <v>0</v>
      </c>
      <c r="AB117" s="104" t="s">
        <v>20</v>
      </c>
      <c r="AC117" s="288"/>
      <c r="AD117" s="167"/>
      <c r="AE117" s="167"/>
      <c r="AF117" s="167"/>
      <c r="AG117" s="167"/>
      <c r="AI117" s="167"/>
      <c r="AJ117" s="167"/>
      <c r="AK117" s="167"/>
      <c r="AL117" s="167"/>
      <c r="AM117" s="167"/>
      <c r="AN117" s="167"/>
    </row>
    <row r="118" spans="1:40" s="14" customFormat="1">
      <c r="A118" s="233"/>
      <c r="B118" s="298"/>
      <c r="C118" s="298"/>
      <c r="D118" s="80" t="s">
        <v>70</v>
      </c>
      <c r="E118" s="246"/>
      <c r="F118" s="201"/>
      <c r="G118" s="40"/>
      <c r="H118" s="41"/>
      <c r="I118" s="40"/>
      <c r="J118" s="41"/>
      <c r="K118" s="40"/>
      <c r="L118" s="42"/>
      <c r="M118" s="44"/>
      <c r="N118" s="42"/>
      <c r="O118" s="44"/>
      <c r="P118" s="42"/>
      <c r="Q118" s="44"/>
      <c r="R118" s="42"/>
      <c r="S118" s="44"/>
      <c r="T118" s="22"/>
      <c r="U118" s="23"/>
      <c r="V118" s="22"/>
      <c r="W118" s="209"/>
      <c r="Y118" s="38">
        <f t="shared" si="6"/>
        <v>0</v>
      </c>
      <c r="Z118" s="38">
        <f t="shared" si="0"/>
        <v>0</v>
      </c>
      <c r="AA118" s="38">
        <f t="shared" si="1"/>
        <v>0</v>
      </c>
      <c r="AB118" s="104" t="s">
        <v>20</v>
      </c>
      <c r="AC118" s="288"/>
      <c r="AD118" s="167"/>
      <c r="AE118" s="167"/>
      <c r="AF118" s="167"/>
      <c r="AG118" s="167"/>
      <c r="AI118" s="167"/>
      <c r="AJ118" s="167"/>
      <c r="AK118" s="167"/>
      <c r="AL118" s="167"/>
      <c r="AM118" s="167"/>
      <c r="AN118" s="167"/>
    </row>
    <row r="119" spans="1:40" s="14" customFormat="1">
      <c r="A119" s="233"/>
      <c r="B119" s="298"/>
      <c r="C119" s="298"/>
      <c r="D119" s="80" t="s">
        <v>71</v>
      </c>
      <c r="E119" s="246"/>
      <c r="F119" s="201"/>
      <c r="G119" s="40"/>
      <c r="H119" s="41"/>
      <c r="I119" s="40"/>
      <c r="J119" s="41"/>
      <c r="K119" s="40"/>
      <c r="L119" s="42"/>
      <c r="M119" s="44"/>
      <c r="N119" s="42"/>
      <c r="O119" s="44"/>
      <c r="P119" s="42"/>
      <c r="Q119" s="44"/>
      <c r="R119" s="42"/>
      <c r="S119" s="44"/>
      <c r="T119" s="22"/>
      <c r="U119" s="23"/>
      <c r="V119" s="22"/>
      <c r="W119" s="209"/>
      <c r="Y119" s="38">
        <f t="shared" si="6"/>
        <v>0</v>
      </c>
      <c r="Z119" s="38">
        <f t="shared" si="0"/>
        <v>0</v>
      </c>
      <c r="AA119" s="38">
        <f t="shared" si="1"/>
        <v>0</v>
      </c>
      <c r="AB119" s="104" t="s">
        <v>20</v>
      </c>
      <c r="AC119" s="288"/>
      <c r="AD119" s="167"/>
      <c r="AE119" s="167"/>
      <c r="AF119" s="167"/>
      <c r="AG119" s="167"/>
      <c r="AI119" s="167"/>
      <c r="AJ119" s="167"/>
      <c r="AK119" s="167"/>
      <c r="AL119" s="167"/>
      <c r="AM119" s="167"/>
      <c r="AN119" s="167"/>
    </row>
    <row r="120" spans="1:40" s="14" customFormat="1" ht="13.5" thickBot="1">
      <c r="A120" s="234"/>
      <c r="B120" s="299"/>
      <c r="C120" s="299"/>
      <c r="D120" s="135" t="s">
        <v>72</v>
      </c>
      <c r="E120" s="214"/>
      <c r="F120" s="204"/>
      <c r="G120" s="86"/>
      <c r="H120" s="87"/>
      <c r="I120" s="86"/>
      <c r="J120" s="87"/>
      <c r="K120" s="86"/>
      <c r="L120" s="88"/>
      <c r="M120" s="89"/>
      <c r="N120" s="88"/>
      <c r="O120" s="89"/>
      <c r="P120" s="88"/>
      <c r="Q120" s="89"/>
      <c r="R120" s="88"/>
      <c r="S120" s="89"/>
      <c r="T120" s="88"/>
      <c r="U120" s="89"/>
      <c r="V120" s="88"/>
      <c r="W120" s="210"/>
      <c r="Y120" s="91">
        <f t="shared" si="6"/>
        <v>0</v>
      </c>
      <c r="Z120" s="91">
        <f t="shared" si="0"/>
        <v>0</v>
      </c>
      <c r="AA120" s="91">
        <f t="shared" si="1"/>
        <v>0</v>
      </c>
      <c r="AB120" s="94" t="s">
        <v>20</v>
      </c>
      <c r="AC120" s="191"/>
      <c r="AD120" s="156"/>
      <c r="AE120" s="156"/>
      <c r="AF120" s="156"/>
      <c r="AG120" s="156"/>
      <c r="AI120" s="174"/>
      <c r="AJ120" s="174"/>
      <c r="AK120" s="174"/>
      <c r="AL120" s="174"/>
      <c r="AM120" s="174"/>
      <c r="AN120" s="174"/>
    </row>
    <row r="121" spans="1:40" s="14" customFormat="1">
      <c r="A121" s="247" t="s">
        <v>229</v>
      </c>
      <c r="B121" s="128" t="s">
        <v>230</v>
      </c>
      <c r="C121" s="117" t="s">
        <v>231</v>
      </c>
      <c r="D121" s="26" t="s">
        <v>232</v>
      </c>
      <c r="E121" s="283" t="s">
        <v>234</v>
      </c>
      <c r="F121" s="200" t="s">
        <v>235</v>
      </c>
      <c r="G121" s="21"/>
      <c r="H121" s="25"/>
      <c r="I121" s="21"/>
      <c r="J121" s="25"/>
      <c r="K121" s="21"/>
      <c r="L121" s="22"/>
      <c r="M121" s="23"/>
      <c r="N121" s="22"/>
      <c r="O121" s="23"/>
      <c r="P121" s="22"/>
      <c r="Q121" s="23"/>
      <c r="R121" s="22"/>
      <c r="S121" s="23"/>
      <c r="T121" s="22"/>
      <c r="U121" s="23"/>
      <c r="V121" s="22"/>
      <c r="W121" s="220">
        <v>46153</v>
      </c>
      <c r="Y121" s="38">
        <f t="shared" si="6"/>
        <v>0</v>
      </c>
      <c r="Z121" s="38">
        <f t="shared" si="0"/>
        <v>0</v>
      </c>
      <c r="AA121" s="38">
        <f t="shared" si="1"/>
        <v>0</v>
      </c>
      <c r="AB121" s="19" t="s">
        <v>20</v>
      </c>
      <c r="AC121" s="182"/>
      <c r="AD121" s="153"/>
      <c r="AE121" s="153"/>
      <c r="AF121" s="153"/>
      <c r="AG121" s="153"/>
      <c r="AI121" s="173"/>
      <c r="AJ121" s="173"/>
      <c r="AK121" s="173"/>
      <c r="AL121" s="173"/>
      <c r="AM121" s="173"/>
      <c r="AN121" s="173"/>
    </row>
    <row r="122" spans="1:40" s="14" customFormat="1">
      <c r="A122" s="248"/>
      <c r="B122" s="4" t="s">
        <v>231</v>
      </c>
      <c r="C122" s="4" t="s">
        <v>231</v>
      </c>
      <c r="D122" s="3" t="s">
        <v>80</v>
      </c>
      <c r="E122" s="284"/>
      <c r="F122" s="201"/>
      <c r="G122" s="40"/>
      <c r="H122" s="41"/>
      <c r="I122" s="40"/>
      <c r="J122" s="41"/>
      <c r="K122" s="40"/>
      <c r="L122" s="42"/>
      <c r="M122" s="44"/>
      <c r="N122" s="42"/>
      <c r="O122" s="44"/>
      <c r="P122" s="42"/>
      <c r="Q122" s="108">
        <v>12</v>
      </c>
      <c r="R122" s="42">
        <v>44</v>
      </c>
      <c r="S122" s="44">
        <v>56.22</v>
      </c>
      <c r="T122" s="22">
        <v>349</v>
      </c>
      <c r="U122" s="23">
        <v>177.6</v>
      </c>
      <c r="V122" s="22">
        <v>654.54</v>
      </c>
      <c r="W122" s="221"/>
      <c r="Y122" s="38">
        <f t="shared" si="6"/>
        <v>0</v>
      </c>
      <c r="Z122" s="38">
        <f t="shared" si="0"/>
        <v>0</v>
      </c>
      <c r="AA122" s="47">
        <f t="shared" si="1"/>
        <v>44</v>
      </c>
      <c r="AB122" s="19" t="s">
        <v>20</v>
      </c>
      <c r="AC122" s="182" t="s">
        <v>236</v>
      </c>
      <c r="AD122" s="167"/>
      <c r="AE122" s="167"/>
      <c r="AF122" s="167"/>
      <c r="AG122" s="167"/>
      <c r="AI122" s="167"/>
      <c r="AJ122" s="167"/>
      <c r="AK122" s="167"/>
      <c r="AL122" s="167"/>
      <c r="AM122" s="167"/>
      <c r="AN122" s="167"/>
    </row>
    <row r="123" spans="1:40" s="14" customFormat="1" ht="13.5" thickBot="1">
      <c r="A123" s="249"/>
      <c r="B123" s="136" t="s">
        <v>231</v>
      </c>
      <c r="C123" s="130" t="s">
        <v>231</v>
      </c>
      <c r="D123" s="111" t="s">
        <v>233</v>
      </c>
      <c r="E123" s="294"/>
      <c r="F123" s="204"/>
      <c r="G123" s="86"/>
      <c r="H123" s="87"/>
      <c r="I123" s="86"/>
      <c r="J123" s="87"/>
      <c r="K123" s="86"/>
      <c r="L123" s="88"/>
      <c r="M123" s="89"/>
      <c r="N123" s="88"/>
      <c r="O123" s="89"/>
      <c r="P123" s="88"/>
      <c r="Q123" s="89"/>
      <c r="R123" s="88"/>
      <c r="S123" s="89"/>
      <c r="T123" s="88"/>
      <c r="U123" s="89"/>
      <c r="V123" s="88"/>
      <c r="W123" s="236"/>
      <c r="Y123" s="91">
        <f t="shared" si="6"/>
        <v>0</v>
      </c>
      <c r="Z123" s="91">
        <f t="shared" si="0"/>
        <v>0</v>
      </c>
      <c r="AA123" s="91">
        <f t="shared" si="1"/>
        <v>0</v>
      </c>
      <c r="AB123" s="101" t="s">
        <v>20</v>
      </c>
      <c r="AC123" s="182"/>
      <c r="AD123" s="156"/>
      <c r="AE123" s="156"/>
      <c r="AF123" s="156"/>
      <c r="AG123" s="156"/>
      <c r="AI123" s="174"/>
      <c r="AJ123" s="174"/>
      <c r="AK123" s="174"/>
      <c r="AL123" s="174"/>
      <c r="AM123" s="174"/>
      <c r="AN123" s="174"/>
    </row>
    <row r="124" spans="1:40" s="14" customFormat="1">
      <c r="A124" s="205" t="s">
        <v>237</v>
      </c>
      <c r="B124" s="115">
        <v>4595</v>
      </c>
      <c r="C124" s="116">
        <v>29262</v>
      </c>
      <c r="D124" s="67" t="s">
        <v>238</v>
      </c>
      <c r="E124" s="200" t="s">
        <v>239</v>
      </c>
      <c r="F124" s="26"/>
      <c r="G124" s="21"/>
      <c r="H124" s="25"/>
      <c r="I124" s="21"/>
      <c r="J124" s="25"/>
      <c r="K124" s="21"/>
      <c r="L124" s="22"/>
      <c r="M124" s="23"/>
      <c r="N124" s="22"/>
      <c r="O124" s="23"/>
      <c r="P124" s="22"/>
      <c r="Q124" s="98">
        <v>7.0000000000000007E-2</v>
      </c>
      <c r="R124" s="22">
        <v>217</v>
      </c>
      <c r="S124" s="23"/>
      <c r="T124" s="22"/>
      <c r="U124" s="23">
        <v>0.27</v>
      </c>
      <c r="V124" s="22">
        <v>853</v>
      </c>
      <c r="W124" s="208">
        <v>46255</v>
      </c>
      <c r="Y124" s="38">
        <f t="shared" si="6"/>
        <v>0</v>
      </c>
      <c r="Z124" s="38">
        <f t="shared" si="0"/>
        <v>0</v>
      </c>
      <c r="AA124" s="99">
        <f t="shared" si="1"/>
        <v>217</v>
      </c>
      <c r="AB124" s="19" t="s">
        <v>20</v>
      </c>
      <c r="AC124" s="182"/>
      <c r="AD124" s="26"/>
      <c r="AE124" s="26"/>
      <c r="AF124" s="26"/>
      <c r="AG124" s="26"/>
      <c r="AI124" s="26"/>
      <c r="AJ124" s="26"/>
      <c r="AK124" s="26"/>
      <c r="AL124" s="26"/>
      <c r="AM124" s="26"/>
      <c r="AN124" s="26"/>
    </row>
    <row r="125" spans="1:40" s="14" customFormat="1">
      <c r="A125" s="206"/>
      <c r="B125" s="196">
        <v>4596</v>
      </c>
      <c r="C125" s="198">
        <v>29262</v>
      </c>
      <c r="D125" s="67" t="s">
        <v>240</v>
      </c>
      <c r="E125" s="201"/>
      <c r="F125" s="26"/>
      <c r="G125" s="40"/>
      <c r="H125" s="41"/>
      <c r="I125" s="40"/>
      <c r="J125" s="41"/>
      <c r="K125" s="40"/>
      <c r="L125" s="42"/>
      <c r="M125" s="44"/>
      <c r="N125" s="42"/>
      <c r="O125" s="44"/>
      <c r="P125" s="42"/>
      <c r="Q125" s="72">
        <v>7.0000000000000007E-2</v>
      </c>
      <c r="R125" s="42">
        <v>217</v>
      </c>
      <c r="S125" s="44"/>
      <c r="T125" s="22"/>
      <c r="U125" s="23">
        <v>0.44</v>
      </c>
      <c r="V125" s="22">
        <v>1415</v>
      </c>
      <c r="W125" s="209"/>
      <c r="Y125" s="38">
        <f t="shared" si="6"/>
        <v>0</v>
      </c>
      <c r="Z125" s="38">
        <f t="shared" si="0"/>
        <v>0</v>
      </c>
      <c r="AA125" s="99">
        <f t="shared" si="1"/>
        <v>217</v>
      </c>
      <c r="AB125" s="19" t="s">
        <v>20</v>
      </c>
      <c r="AC125" s="182"/>
      <c r="AD125" s="26"/>
      <c r="AE125" s="26"/>
      <c r="AF125" s="26"/>
      <c r="AG125" s="26"/>
      <c r="AI125" s="26"/>
      <c r="AJ125" s="26"/>
      <c r="AK125" s="26"/>
      <c r="AL125" s="26"/>
      <c r="AM125" s="26"/>
      <c r="AN125" s="26"/>
    </row>
    <row r="126" spans="1:40" s="14" customFormat="1">
      <c r="A126" s="206"/>
      <c r="B126" s="197"/>
      <c r="C126" s="199"/>
      <c r="D126" s="67" t="s">
        <v>241</v>
      </c>
      <c r="E126" s="202"/>
      <c r="F126" s="26"/>
      <c r="G126" s="40"/>
      <c r="H126" s="41"/>
      <c r="I126" s="40"/>
      <c r="J126" s="41"/>
      <c r="K126" s="70">
        <v>84.78</v>
      </c>
      <c r="L126" s="42">
        <v>272049</v>
      </c>
      <c r="M126" s="44"/>
      <c r="N126" s="42"/>
      <c r="O126" s="44"/>
      <c r="P126" s="42"/>
      <c r="Q126" s="72">
        <v>10.34</v>
      </c>
      <c r="R126" s="42">
        <v>33170</v>
      </c>
      <c r="S126" s="44"/>
      <c r="T126" s="22"/>
      <c r="U126" s="23">
        <v>20.36</v>
      </c>
      <c r="V126" s="22">
        <v>65323</v>
      </c>
      <c r="W126" s="209"/>
      <c r="Y126" s="38">
        <f t="shared" si="6"/>
        <v>0</v>
      </c>
      <c r="Z126" s="38">
        <f t="shared" si="0"/>
        <v>0</v>
      </c>
      <c r="AA126" s="99">
        <f t="shared" si="1"/>
        <v>305219</v>
      </c>
      <c r="AB126" s="19" t="s">
        <v>20</v>
      </c>
      <c r="AC126" s="182"/>
      <c r="AD126" s="26"/>
      <c r="AE126" s="26"/>
      <c r="AF126" s="26"/>
      <c r="AG126" s="26"/>
      <c r="AI126" s="26"/>
      <c r="AJ126" s="26"/>
      <c r="AK126" s="26"/>
      <c r="AL126" s="26"/>
      <c r="AM126" s="26"/>
      <c r="AN126" s="26"/>
    </row>
    <row r="127" spans="1:40" s="14" customFormat="1">
      <c r="A127" s="206"/>
      <c r="B127" s="112">
        <v>8753</v>
      </c>
      <c r="C127" s="113">
        <v>32480</v>
      </c>
      <c r="D127" s="67" t="s">
        <v>245</v>
      </c>
      <c r="E127" s="26" t="s">
        <v>242</v>
      </c>
      <c r="F127" s="26" t="s">
        <v>243</v>
      </c>
      <c r="G127" s="40"/>
      <c r="H127" s="41"/>
      <c r="I127" s="40"/>
      <c r="J127" s="41"/>
      <c r="K127" s="70">
        <v>615.79</v>
      </c>
      <c r="L127" s="42">
        <v>314148</v>
      </c>
      <c r="M127" s="44"/>
      <c r="N127" s="42"/>
      <c r="O127" s="44"/>
      <c r="P127" s="42"/>
      <c r="Q127" s="72">
        <v>122.19</v>
      </c>
      <c r="R127" s="42">
        <v>62336</v>
      </c>
      <c r="S127" s="44"/>
      <c r="T127" s="22"/>
      <c r="U127" s="23">
        <v>288.01</v>
      </c>
      <c r="V127" s="22">
        <v>146933</v>
      </c>
      <c r="W127" s="209"/>
      <c r="Y127" s="38">
        <f t="shared" si="6"/>
        <v>0</v>
      </c>
      <c r="Z127" s="38">
        <f t="shared" si="0"/>
        <v>0</v>
      </c>
      <c r="AA127" s="99">
        <f t="shared" si="1"/>
        <v>376484</v>
      </c>
      <c r="AB127" s="19" t="s">
        <v>20</v>
      </c>
      <c r="AC127" s="182"/>
      <c r="AD127" s="26"/>
      <c r="AE127" s="26"/>
      <c r="AF127" s="26"/>
      <c r="AG127" s="26"/>
      <c r="AI127" s="26"/>
      <c r="AJ127" s="26"/>
      <c r="AK127" s="26"/>
      <c r="AL127" s="26"/>
      <c r="AM127" s="26"/>
      <c r="AN127" s="26"/>
    </row>
    <row r="128" spans="1:40" s="14" customFormat="1">
      <c r="A128" s="206"/>
      <c r="B128" s="4">
        <v>8754</v>
      </c>
      <c r="C128" s="52">
        <v>32480</v>
      </c>
      <c r="D128" s="43" t="s">
        <v>246</v>
      </c>
      <c r="E128" s="203" t="s">
        <v>244</v>
      </c>
      <c r="F128" s="203" t="s">
        <v>145</v>
      </c>
      <c r="G128" s="40"/>
      <c r="H128" s="41"/>
      <c r="I128" s="40"/>
      <c r="J128" s="41"/>
      <c r="K128" s="70">
        <v>615.79</v>
      </c>
      <c r="L128" s="42">
        <v>314148</v>
      </c>
      <c r="M128" s="44"/>
      <c r="N128" s="42"/>
      <c r="O128" s="44"/>
      <c r="P128" s="42"/>
      <c r="Q128" s="72">
        <v>184.1</v>
      </c>
      <c r="R128" s="42">
        <v>93921</v>
      </c>
      <c r="S128" s="44"/>
      <c r="T128" s="22"/>
      <c r="U128" s="23">
        <v>281.7</v>
      </c>
      <c r="V128" s="22">
        <v>143712</v>
      </c>
      <c r="W128" s="209"/>
      <c r="Y128" s="38">
        <f t="shared" si="6"/>
        <v>0</v>
      </c>
      <c r="Z128" s="38">
        <f t="shared" si="0"/>
        <v>0</v>
      </c>
      <c r="AA128" s="99">
        <f t="shared" si="1"/>
        <v>408069</v>
      </c>
      <c r="AB128" s="19" t="s">
        <v>20</v>
      </c>
      <c r="AC128" s="182"/>
      <c r="AD128" s="155"/>
      <c r="AE128" s="155"/>
      <c r="AF128" s="155"/>
      <c r="AG128" s="155"/>
      <c r="AI128" s="176"/>
      <c r="AJ128" s="176"/>
      <c r="AK128" s="176"/>
      <c r="AL128" s="176"/>
      <c r="AM128" s="176"/>
      <c r="AN128" s="176"/>
    </row>
    <row r="129" spans="1:40" s="14" customFormat="1">
      <c r="A129" s="206"/>
      <c r="B129" s="134">
        <v>10089</v>
      </c>
      <c r="C129" s="133">
        <v>33494</v>
      </c>
      <c r="D129" s="67" t="s">
        <v>247</v>
      </c>
      <c r="E129" s="202"/>
      <c r="F129" s="201"/>
      <c r="G129" s="40"/>
      <c r="H129" s="41"/>
      <c r="I129" s="40"/>
      <c r="J129" s="41"/>
      <c r="K129" s="70">
        <v>145.09</v>
      </c>
      <c r="L129" s="42">
        <v>37040</v>
      </c>
      <c r="M129" s="44"/>
      <c r="N129" s="42"/>
      <c r="O129" s="44"/>
      <c r="P129" s="42"/>
      <c r="Q129" s="72">
        <v>71.2</v>
      </c>
      <c r="R129" s="42">
        <v>18051</v>
      </c>
      <c r="S129" s="44"/>
      <c r="T129" s="22"/>
      <c r="U129" s="23">
        <v>77.849999999999994</v>
      </c>
      <c r="V129" s="22">
        <v>19736</v>
      </c>
      <c r="W129" s="209"/>
      <c r="Y129" s="38">
        <f t="shared" si="6"/>
        <v>0</v>
      </c>
      <c r="Z129" s="38">
        <f t="shared" si="0"/>
        <v>0</v>
      </c>
      <c r="AA129" s="99">
        <f t="shared" si="1"/>
        <v>55091</v>
      </c>
      <c r="AB129" s="19" t="s">
        <v>20</v>
      </c>
      <c r="AC129" s="182"/>
      <c r="AD129" s="167"/>
      <c r="AE129" s="167"/>
      <c r="AF129" s="167"/>
      <c r="AG129" s="167"/>
      <c r="AI129" s="167"/>
      <c r="AJ129" s="167"/>
      <c r="AK129" s="167"/>
      <c r="AL129" s="167"/>
      <c r="AM129" s="167"/>
      <c r="AN129" s="167"/>
    </row>
    <row r="130" spans="1:40" s="14" customFormat="1" ht="13.5" thickBot="1">
      <c r="A130" s="207"/>
      <c r="B130" s="137">
        <v>11622</v>
      </c>
      <c r="C130" s="132">
        <v>34494</v>
      </c>
      <c r="D130" s="106" t="s">
        <v>247</v>
      </c>
      <c r="E130" s="106" t="s">
        <v>248</v>
      </c>
      <c r="F130" s="204"/>
      <c r="G130" s="86"/>
      <c r="H130" s="87"/>
      <c r="I130" s="86"/>
      <c r="J130" s="87"/>
      <c r="K130" s="86"/>
      <c r="L130" s="88"/>
      <c r="M130" s="89"/>
      <c r="N130" s="88"/>
      <c r="O130" s="89"/>
      <c r="P130" s="88"/>
      <c r="Q130" s="89"/>
      <c r="R130" s="88"/>
      <c r="S130" s="89"/>
      <c r="T130" s="88"/>
      <c r="U130" s="89"/>
      <c r="V130" s="88"/>
      <c r="W130" s="210"/>
      <c r="Y130" s="91">
        <f t="shared" si="6"/>
        <v>0</v>
      </c>
      <c r="Z130" s="91">
        <f t="shared" si="0"/>
        <v>0</v>
      </c>
      <c r="AA130" s="91">
        <f t="shared" si="1"/>
        <v>0</v>
      </c>
      <c r="AB130" s="101" t="s">
        <v>20</v>
      </c>
      <c r="AC130" s="182"/>
      <c r="AD130" s="156"/>
      <c r="AE130" s="156"/>
      <c r="AF130" s="156"/>
      <c r="AG130" s="156"/>
      <c r="AI130" s="174"/>
      <c r="AJ130" s="174"/>
      <c r="AK130" s="174"/>
      <c r="AL130" s="174"/>
      <c r="AM130" s="174"/>
      <c r="AN130" s="174"/>
    </row>
    <row r="131" spans="1:40" s="14" customFormat="1">
      <c r="A131" s="194" t="s">
        <v>249</v>
      </c>
      <c r="B131" s="117">
        <v>9095</v>
      </c>
      <c r="C131" s="118">
        <v>32736</v>
      </c>
      <c r="D131" s="138" t="s">
        <v>251</v>
      </c>
      <c r="E131" s="211" t="s">
        <v>250</v>
      </c>
      <c r="F131" s="213" t="s">
        <v>253</v>
      </c>
      <c r="G131" s="21"/>
      <c r="H131" s="25"/>
      <c r="I131" s="21"/>
      <c r="J131" s="25"/>
      <c r="K131" s="97">
        <v>1395.4</v>
      </c>
      <c r="L131" s="22">
        <v>623243</v>
      </c>
      <c r="M131" s="23"/>
      <c r="N131" s="22"/>
      <c r="O131" s="23"/>
      <c r="P131" s="22"/>
      <c r="Q131" s="98">
        <v>237.89</v>
      </c>
      <c r="R131" s="22">
        <v>106249</v>
      </c>
      <c r="S131" s="23"/>
      <c r="T131" s="22"/>
      <c r="U131" s="23">
        <v>527.15</v>
      </c>
      <c r="V131" s="140">
        <v>235446</v>
      </c>
      <c r="W131" s="192">
        <v>46254</v>
      </c>
      <c r="Y131" s="38">
        <f t="shared" si="6"/>
        <v>0</v>
      </c>
      <c r="Z131" s="38">
        <f t="shared" si="0"/>
        <v>0</v>
      </c>
      <c r="AA131" s="99">
        <f t="shared" si="1"/>
        <v>729492</v>
      </c>
      <c r="AB131" s="104" t="s">
        <v>20</v>
      </c>
      <c r="AC131" s="190" t="s">
        <v>254</v>
      </c>
      <c r="AD131" s="171"/>
      <c r="AE131" s="171"/>
      <c r="AF131" s="171"/>
      <c r="AG131" s="171"/>
      <c r="AI131" s="171"/>
      <c r="AJ131" s="171"/>
      <c r="AK131" s="171"/>
      <c r="AL131" s="171"/>
      <c r="AM131" s="171"/>
      <c r="AN131" s="171"/>
    </row>
    <row r="132" spans="1:40" s="14" customFormat="1" ht="13.5" thickBot="1">
      <c r="A132" s="195"/>
      <c r="B132" s="130">
        <v>10418</v>
      </c>
      <c r="C132" s="131">
        <v>33738</v>
      </c>
      <c r="D132" s="139" t="s">
        <v>252</v>
      </c>
      <c r="E132" s="212"/>
      <c r="F132" s="214"/>
      <c r="G132" s="86"/>
      <c r="H132" s="87"/>
      <c r="I132" s="86"/>
      <c r="J132" s="87"/>
      <c r="K132" s="141">
        <v>159.75</v>
      </c>
      <c r="L132" s="88">
        <v>32588</v>
      </c>
      <c r="M132" s="89"/>
      <c r="N132" s="88"/>
      <c r="O132" s="89"/>
      <c r="P132" s="88"/>
      <c r="Q132" s="142">
        <v>72.56</v>
      </c>
      <c r="R132" s="88">
        <v>14800</v>
      </c>
      <c r="S132" s="89"/>
      <c r="T132" s="88"/>
      <c r="U132" s="89">
        <v>111.54</v>
      </c>
      <c r="V132" s="143">
        <v>22752</v>
      </c>
      <c r="W132" s="193"/>
      <c r="Y132" s="91">
        <f t="shared" si="6"/>
        <v>0</v>
      </c>
      <c r="Z132" s="91">
        <f t="shared" si="0"/>
        <v>0</v>
      </c>
      <c r="AA132" s="150">
        <f t="shared" si="1"/>
        <v>47388</v>
      </c>
      <c r="AB132" s="94" t="s">
        <v>20</v>
      </c>
      <c r="AC132" s="191"/>
      <c r="AD132" s="157"/>
      <c r="AE132" s="157"/>
      <c r="AF132" s="157"/>
      <c r="AG132" s="157"/>
      <c r="AI132" s="175"/>
      <c r="AJ132" s="175"/>
      <c r="AK132" s="175"/>
      <c r="AL132" s="175"/>
      <c r="AM132" s="175"/>
      <c r="AN132" s="175"/>
    </row>
    <row r="133" spans="1:40" s="14" customFormat="1">
      <c r="A133" s="117"/>
      <c r="B133" s="117"/>
      <c r="C133" s="118"/>
      <c r="D133" s="67"/>
      <c r="E133" s="26"/>
      <c r="F133" s="26"/>
      <c r="G133" s="21"/>
      <c r="H133" s="25"/>
      <c r="I133" s="21"/>
      <c r="J133" s="25"/>
      <c r="K133" s="21"/>
      <c r="L133" s="22"/>
      <c r="M133" s="23"/>
      <c r="N133" s="22"/>
      <c r="O133" s="23"/>
      <c r="P133" s="22"/>
      <c r="Q133" s="23"/>
      <c r="R133" s="22"/>
      <c r="S133" s="23"/>
      <c r="T133" s="22"/>
      <c r="U133" s="23"/>
      <c r="V133" s="22"/>
      <c r="W133" s="28"/>
      <c r="Y133" s="184"/>
      <c r="Z133" s="184"/>
      <c r="AA133" s="184"/>
      <c r="AB133" s="185"/>
      <c r="AC133" s="182"/>
      <c r="AD133" s="26"/>
      <c r="AE133" s="26"/>
      <c r="AF133" s="26"/>
      <c r="AG133" s="26"/>
      <c r="AI133" s="26"/>
      <c r="AJ133" s="26"/>
      <c r="AK133" s="26"/>
      <c r="AL133" s="26"/>
      <c r="AM133" s="26"/>
      <c r="AN133" s="26"/>
    </row>
    <row r="134" spans="1:40" s="14" customFormat="1">
      <c r="A134" s="9"/>
      <c r="B134" s="9"/>
      <c r="C134" s="10"/>
      <c r="D134" s="68"/>
      <c r="E134" s="11"/>
      <c r="F134" s="11"/>
      <c r="G134" s="12"/>
      <c r="H134" s="12"/>
      <c r="I134" s="12"/>
      <c r="J134" s="12"/>
      <c r="K134" s="12"/>
      <c r="L134" s="15"/>
      <c r="M134" s="13"/>
      <c r="N134" s="15"/>
      <c r="O134" s="13"/>
      <c r="P134" s="15"/>
      <c r="Q134" s="13"/>
      <c r="R134" s="15"/>
      <c r="S134" s="15"/>
      <c r="T134" s="15"/>
      <c r="U134" s="13"/>
      <c r="V134" s="13"/>
      <c r="W134" s="13"/>
      <c r="AC134" s="182"/>
      <c r="AD134" s="11"/>
      <c r="AE134" s="11"/>
      <c r="AF134" s="11"/>
      <c r="AG134" s="11"/>
      <c r="AI134" s="11"/>
      <c r="AJ134" s="11"/>
      <c r="AK134" s="11"/>
      <c r="AL134" s="11"/>
      <c r="AM134" s="11"/>
      <c r="AN134" s="11"/>
    </row>
    <row r="135" spans="1:40" s="14" customFormat="1">
      <c r="A135" s="9"/>
      <c r="B135" s="9"/>
      <c r="C135" s="10"/>
      <c r="D135" s="68"/>
      <c r="E135" s="11"/>
      <c r="F135" s="11"/>
      <c r="G135" s="12"/>
      <c r="H135" s="12"/>
      <c r="I135" s="12"/>
      <c r="J135" s="12"/>
      <c r="K135" s="12"/>
      <c r="L135" s="15"/>
      <c r="M135" s="13"/>
      <c r="N135" s="15"/>
      <c r="O135" s="13"/>
      <c r="P135" s="15"/>
      <c r="Q135" s="13"/>
      <c r="R135" s="15"/>
      <c r="S135" s="15"/>
      <c r="T135" s="15"/>
      <c r="U135" s="13"/>
      <c r="V135" s="13"/>
      <c r="W135" s="13"/>
      <c r="Z135" s="14" t="s">
        <v>261</v>
      </c>
      <c r="AA135" s="50">
        <f>L137+R137</f>
        <v>7449134</v>
      </c>
      <c r="AC135" s="182"/>
      <c r="AD135" s="11"/>
      <c r="AE135" s="11"/>
      <c r="AF135" s="11" t="s">
        <v>261</v>
      </c>
      <c r="AG135" s="180">
        <f>AG42+AG51</f>
        <v>1308</v>
      </c>
      <c r="AI135" s="11"/>
      <c r="AJ135" s="11"/>
      <c r="AK135" s="11"/>
      <c r="AL135" s="11"/>
      <c r="AM135" s="11"/>
      <c r="AN135" s="11"/>
    </row>
    <row r="136" spans="1:40">
      <c r="A136" s="274" t="s">
        <v>6</v>
      </c>
      <c r="B136" s="275"/>
      <c r="C136" s="275"/>
      <c r="D136" s="275"/>
      <c r="E136" s="276"/>
      <c r="F136" s="276"/>
      <c r="G136" s="5">
        <f t="shared" ref="G136:V136" si="7">SUM(G3:G135)</f>
        <v>380.28999999999996</v>
      </c>
      <c r="H136" s="16">
        <f t="shared" si="7"/>
        <v>3483</v>
      </c>
      <c r="I136" s="45">
        <f t="shared" si="7"/>
        <v>26984.290000000005</v>
      </c>
      <c r="J136" s="16">
        <f t="shared" si="7"/>
        <v>225149</v>
      </c>
      <c r="K136" s="46">
        <f>K53</f>
        <v>1677.46</v>
      </c>
      <c r="L136" s="146">
        <f>L53</f>
        <v>25290</v>
      </c>
      <c r="M136" s="5">
        <f t="shared" si="7"/>
        <v>52.640000000000008</v>
      </c>
      <c r="N136" s="16">
        <f t="shared" si="7"/>
        <v>496</v>
      </c>
      <c r="O136" s="45">
        <f t="shared" si="7"/>
        <v>6422.2</v>
      </c>
      <c r="P136" s="16">
        <f t="shared" si="7"/>
        <v>57087</v>
      </c>
      <c r="Q136" s="46">
        <f>Q14+Q15+Q18+Q25+Q26+Q28+Q35+Q36+Q38+Q39+Q53+Q76+Q77+Q86+Q122</f>
        <v>641.68000000000006</v>
      </c>
      <c r="R136" s="146">
        <f>R14+R15+R18+R25+R26+R28+R35+R36+R38+R39+R53+R76+R77+R86+R122</f>
        <v>5569</v>
      </c>
      <c r="S136" s="5">
        <f t="shared" si="7"/>
        <v>7154.6399999999994</v>
      </c>
      <c r="T136" s="16">
        <f t="shared" si="7"/>
        <v>31038</v>
      </c>
      <c r="U136" s="5">
        <f t="shared" si="7"/>
        <v>33803.549999999996</v>
      </c>
      <c r="V136" s="16">
        <f t="shared" si="7"/>
        <v>2246599.73</v>
      </c>
      <c r="W136" s="17"/>
      <c r="Y136" s="16">
        <f>SUM(Y3:Y133)-Y135</f>
        <v>3979</v>
      </c>
      <c r="Z136" s="30">
        <f>SUM(Z3:Z135)</f>
        <v>282236</v>
      </c>
      <c r="AA136" s="51">
        <f>L136+P136</f>
        <v>82377</v>
      </c>
      <c r="AB136" s="24" t="s">
        <v>17</v>
      </c>
      <c r="AD136" s="5">
        <f t="shared" ref="AD136:AF136" si="8">SUM(AD3:AD135)</f>
        <v>20.51</v>
      </c>
      <c r="AE136" s="5"/>
      <c r="AF136" s="5">
        <f t="shared" si="8"/>
        <v>1308</v>
      </c>
      <c r="AG136" s="16">
        <f>SUM(AG3:AG133)-AG135</f>
        <v>0</v>
      </c>
      <c r="AI136" s="5">
        <f t="shared" ref="AI136:AN136" si="9">SUM(AI3:AI135)</f>
        <v>0</v>
      </c>
      <c r="AJ136" s="5">
        <f t="shared" si="9"/>
        <v>0</v>
      </c>
      <c r="AK136" s="5">
        <f t="shared" si="9"/>
        <v>0</v>
      </c>
      <c r="AL136" s="5">
        <f t="shared" si="9"/>
        <v>0</v>
      </c>
      <c r="AM136" s="5">
        <f t="shared" si="9"/>
        <v>0</v>
      </c>
      <c r="AN136" s="5">
        <f t="shared" si="9"/>
        <v>0</v>
      </c>
    </row>
    <row r="137" spans="1:40">
      <c r="K137" s="144">
        <f>SUM(K3:K133)-K136</f>
        <v>22034.260000000002</v>
      </c>
      <c r="L137" s="145">
        <f>SUM(L3:L133)-L136</f>
        <v>6399684</v>
      </c>
      <c r="Q137" s="144">
        <f>SUM(Q3:Q133)-Q136</f>
        <v>4452.9999999999991</v>
      </c>
      <c r="R137" s="147">
        <f>SUM(R3:R133)-R136</f>
        <v>1049450</v>
      </c>
      <c r="W137" s="13"/>
      <c r="Y137" s="33"/>
      <c r="Z137" s="33">
        <v>46272</v>
      </c>
    </row>
    <row r="138" spans="1:40">
      <c r="F138" s="31"/>
      <c r="G138" s="31" t="s">
        <v>23</v>
      </c>
      <c r="H138" s="8"/>
      <c r="I138" s="39" t="s">
        <v>24</v>
      </c>
      <c r="J138" s="37"/>
      <c r="K138" s="2" t="s">
        <v>31</v>
      </c>
      <c r="M138" s="31" t="s">
        <v>23</v>
      </c>
      <c r="N138" s="8"/>
      <c r="O138" s="39" t="s">
        <v>24</v>
      </c>
      <c r="P138" s="37"/>
      <c r="Q138" s="2" t="s">
        <v>31</v>
      </c>
      <c r="W138" s="13"/>
      <c r="X138" s="31"/>
      <c r="Y138" s="8"/>
      <c r="AD138" s="160"/>
      <c r="AE138" s="160"/>
      <c r="AF138" s="160"/>
      <c r="AG138" s="160"/>
      <c r="AI138" s="160"/>
      <c r="AJ138" s="160"/>
      <c r="AK138" s="160"/>
      <c r="AL138" s="160"/>
      <c r="AM138" s="160"/>
      <c r="AN138" s="160"/>
    </row>
    <row r="139" spans="1:40">
      <c r="F139" s="31"/>
      <c r="G139" s="8"/>
      <c r="H139" s="31"/>
      <c r="I139" s="37"/>
      <c r="J139" s="31"/>
      <c r="K139" s="8"/>
      <c r="N139" s="31"/>
      <c r="O139" s="37"/>
      <c r="P139" s="31"/>
      <c r="Q139" s="8"/>
      <c r="W139" s="13"/>
      <c r="Y139" s="36" t="s">
        <v>23</v>
      </c>
      <c r="Z139" s="35" t="s">
        <v>24</v>
      </c>
      <c r="AA139" s="2" t="s">
        <v>31</v>
      </c>
      <c r="AD139" s="160"/>
      <c r="AE139" s="160"/>
      <c r="AF139" s="160"/>
      <c r="AG139" s="160"/>
      <c r="AI139" s="160"/>
      <c r="AJ139" s="160"/>
      <c r="AK139" s="160"/>
      <c r="AL139" s="160"/>
      <c r="AM139" s="160"/>
      <c r="AN139" s="160"/>
    </row>
    <row r="140" spans="1:40">
      <c r="A140" s="273" t="s">
        <v>9</v>
      </c>
      <c r="B140" s="273"/>
      <c r="C140" s="273"/>
      <c r="D140" s="273"/>
      <c r="E140" s="273"/>
      <c r="F140" s="273"/>
      <c r="G140" s="273"/>
      <c r="H140" s="273"/>
      <c r="I140" s="273"/>
      <c r="J140" s="273"/>
      <c r="K140" s="273"/>
      <c r="L140" s="273"/>
      <c r="M140" s="273"/>
      <c r="N140" s="273"/>
      <c r="O140" s="273"/>
      <c r="P140" s="273"/>
      <c r="Q140" s="273"/>
      <c r="R140" s="273"/>
      <c r="S140" s="273"/>
      <c r="T140" s="273"/>
      <c r="U140" s="273"/>
      <c r="V140" s="273"/>
      <c r="W140" s="13"/>
      <c r="Y140" s="8">
        <f>G136+M136</f>
        <v>432.92999999999995</v>
      </c>
      <c r="Z140" s="8">
        <f>I136+O136</f>
        <v>33406.490000000005</v>
      </c>
      <c r="AB140" s="2" t="s">
        <v>18</v>
      </c>
      <c r="AD140" s="2"/>
      <c r="AE140" s="2"/>
      <c r="AF140" s="2"/>
      <c r="AG140" s="2"/>
      <c r="AI140" s="2"/>
      <c r="AJ140" s="2"/>
      <c r="AK140" s="2"/>
      <c r="AL140" s="2"/>
      <c r="AM140" s="2"/>
      <c r="AN140" s="2"/>
    </row>
    <row r="141" spans="1:40">
      <c r="A141" s="272" t="s">
        <v>13</v>
      </c>
      <c r="B141" s="272"/>
      <c r="C141" s="272"/>
      <c r="D141" s="272"/>
      <c r="E141" s="272"/>
      <c r="F141" s="272"/>
      <c r="G141" s="272"/>
      <c r="H141" s="272"/>
      <c r="I141" s="272"/>
      <c r="J141" s="272"/>
      <c r="K141" s="272"/>
      <c r="L141" s="272"/>
      <c r="M141" s="272"/>
      <c r="N141" s="272"/>
      <c r="O141" s="272"/>
      <c r="P141" s="272"/>
      <c r="Q141" s="272"/>
      <c r="R141" s="272"/>
      <c r="S141" s="272"/>
      <c r="T141" s="272"/>
      <c r="W141" s="13"/>
      <c r="AD141" s="2"/>
      <c r="AE141" s="2"/>
      <c r="AF141" s="2"/>
      <c r="AG141" s="2"/>
      <c r="AI141" s="2"/>
      <c r="AJ141" s="2"/>
      <c r="AK141" s="2"/>
      <c r="AL141" s="2"/>
      <c r="AM141" s="2"/>
      <c r="AN141" s="2"/>
    </row>
    <row r="142" spans="1:40">
      <c r="G142" s="2">
        <v>1.3</v>
      </c>
      <c r="H142" s="2">
        <v>1.2</v>
      </c>
      <c r="I142" s="7" t="s">
        <v>32</v>
      </c>
      <c r="J142" s="2" t="s">
        <v>33</v>
      </c>
      <c r="K142" s="2" t="s">
        <v>34</v>
      </c>
      <c r="W142" s="13"/>
    </row>
    <row r="143" spans="1:40">
      <c r="E143" s="8"/>
      <c r="F143" s="7"/>
      <c r="G143" s="2">
        <v>3.24</v>
      </c>
      <c r="H143" s="7">
        <f>H142*G143/G142</f>
        <v>2.9907692307692306</v>
      </c>
      <c r="I143" s="7">
        <f>H143*15%</f>
        <v>0.44861538461538458</v>
      </c>
      <c r="J143" s="8">
        <f>H143*16%</f>
        <v>0.47852307692307688</v>
      </c>
      <c r="K143" s="8">
        <f>H143*40%</f>
        <v>1.1963076923076923</v>
      </c>
      <c r="AD143" s="161"/>
      <c r="AE143" s="161"/>
      <c r="AF143" s="161"/>
      <c r="AG143" s="161"/>
      <c r="AI143" s="161"/>
      <c r="AJ143" s="161"/>
      <c r="AK143" s="161"/>
      <c r="AL143" s="161"/>
      <c r="AM143" s="161"/>
      <c r="AN143" s="161"/>
    </row>
    <row r="144" spans="1:40">
      <c r="F144" s="8"/>
      <c r="J144" s="8">
        <f>H143*24%</f>
        <v>0.71778461538461535</v>
      </c>
      <c r="AD144" s="162"/>
      <c r="AE144" s="162"/>
      <c r="AF144" s="162"/>
      <c r="AG144" s="162"/>
      <c r="AI144" s="162"/>
      <c r="AJ144" s="162"/>
      <c r="AK144" s="162"/>
      <c r="AL144" s="162"/>
      <c r="AM144" s="162"/>
      <c r="AN144" s="162"/>
    </row>
    <row r="147" spans="4:40" ht="12.75" customHeight="1">
      <c r="D147" s="271" t="s">
        <v>7</v>
      </c>
      <c r="E147" s="271"/>
      <c r="F147" s="271"/>
      <c r="G147" s="271"/>
      <c r="H147" s="271"/>
      <c r="I147" s="271"/>
      <c r="J147" s="271"/>
      <c r="K147" s="271"/>
      <c r="L147" s="271"/>
      <c r="M147" s="271"/>
      <c r="N147" s="271"/>
      <c r="O147" s="271"/>
      <c r="P147" s="271"/>
      <c r="Q147" s="271"/>
      <c r="R147" s="271"/>
      <c r="S147" s="271"/>
      <c r="T147" s="271"/>
      <c r="U147" s="271"/>
      <c r="V147" s="271"/>
      <c r="AD147" s="2"/>
      <c r="AE147" s="2"/>
      <c r="AF147" s="2"/>
      <c r="AG147" s="2"/>
      <c r="AI147" s="2"/>
      <c r="AJ147" s="2"/>
      <c r="AK147" s="2"/>
      <c r="AL147" s="2"/>
      <c r="AM147" s="2"/>
      <c r="AN147" s="2"/>
    </row>
    <row r="148" spans="4:40" ht="12.75" customHeight="1">
      <c r="D148" s="271"/>
      <c r="E148" s="271"/>
      <c r="F148" s="271"/>
      <c r="G148" s="271"/>
      <c r="H148" s="271"/>
      <c r="I148" s="271"/>
      <c r="J148" s="271"/>
      <c r="K148" s="271"/>
      <c r="L148" s="271"/>
      <c r="M148" s="271"/>
      <c r="N148" s="271"/>
      <c r="O148" s="271"/>
      <c r="P148" s="271"/>
      <c r="Q148" s="271"/>
      <c r="R148" s="271"/>
      <c r="S148" s="271"/>
      <c r="T148" s="271"/>
      <c r="U148" s="271"/>
      <c r="V148" s="271"/>
      <c r="AD148" s="2"/>
      <c r="AE148" s="2"/>
      <c r="AF148" s="2"/>
      <c r="AG148" s="2"/>
      <c r="AI148" s="2"/>
      <c r="AJ148" s="2"/>
      <c r="AK148" s="2"/>
      <c r="AL148" s="2"/>
      <c r="AM148" s="2"/>
      <c r="AN148" s="2"/>
    </row>
    <row r="149" spans="4:40" ht="12.75" customHeight="1">
      <c r="D149" s="271"/>
      <c r="E149" s="271"/>
      <c r="F149" s="271"/>
      <c r="G149" s="271"/>
      <c r="H149" s="271"/>
      <c r="I149" s="271"/>
      <c r="J149" s="271"/>
      <c r="K149" s="271"/>
      <c r="L149" s="271"/>
      <c r="M149" s="271"/>
      <c r="N149" s="271"/>
      <c r="O149" s="271"/>
      <c r="P149" s="271"/>
      <c r="Q149" s="271"/>
      <c r="R149" s="271"/>
      <c r="S149" s="271"/>
      <c r="T149" s="271"/>
      <c r="U149" s="271"/>
      <c r="V149" s="271"/>
      <c r="AD149" s="2"/>
      <c r="AE149" s="2"/>
      <c r="AF149" s="2"/>
      <c r="AG149" s="2"/>
      <c r="AI149" s="2"/>
      <c r="AJ149" s="2"/>
      <c r="AK149" s="2"/>
      <c r="AL149" s="2"/>
      <c r="AM149" s="2"/>
      <c r="AN149" s="2"/>
    </row>
    <row r="150" spans="4:40" ht="12.75" customHeight="1">
      <c r="D150" s="271"/>
      <c r="E150" s="271"/>
      <c r="F150" s="271"/>
      <c r="G150" s="271"/>
      <c r="H150" s="271"/>
      <c r="I150" s="271"/>
      <c r="J150" s="271"/>
      <c r="K150" s="271"/>
      <c r="L150" s="271"/>
      <c r="M150" s="271"/>
      <c r="N150" s="271"/>
      <c r="O150" s="271"/>
      <c r="P150" s="271"/>
      <c r="Q150" s="271"/>
      <c r="R150" s="271"/>
      <c r="S150" s="271"/>
      <c r="T150" s="271"/>
      <c r="U150" s="271"/>
      <c r="V150" s="271"/>
      <c r="AD150" s="2"/>
      <c r="AE150" s="2"/>
      <c r="AF150" s="2"/>
      <c r="AG150" s="2"/>
      <c r="AI150" s="2"/>
      <c r="AJ150" s="2"/>
      <c r="AK150" s="2"/>
      <c r="AL150" s="2"/>
      <c r="AM150" s="2"/>
      <c r="AN150" s="2"/>
    </row>
    <row r="151" spans="4:40" ht="12.75" customHeight="1">
      <c r="D151" s="271"/>
      <c r="E151" s="271"/>
      <c r="F151" s="271"/>
      <c r="G151" s="271"/>
      <c r="H151" s="271"/>
      <c r="I151" s="271"/>
      <c r="J151" s="271"/>
      <c r="K151" s="271"/>
      <c r="L151" s="271"/>
      <c r="M151" s="271"/>
      <c r="N151" s="271"/>
      <c r="O151" s="271"/>
      <c r="P151" s="271"/>
      <c r="Q151" s="271"/>
      <c r="R151" s="271"/>
      <c r="S151" s="271"/>
      <c r="T151" s="271"/>
      <c r="U151" s="271"/>
      <c r="V151" s="271"/>
      <c r="AD151" s="2"/>
      <c r="AE151" s="2"/>
      <c r="AF151" s="2"/>
      <c r="AG151" s="2"/>
      <c r="AI151" s="2"/>
      <c r="AJ151" s="2"/>
      <c r="AK151" s="2"/>
      <c r="AL151" s="2"/>
      <c r="AM151" s="2"/>
      <c r="AN151" s="2"/>
    </row>
    <row r="154" spans="4:40" ht="12.75" customHeight="1">
      <c r="D154" s="271" t="s">
        <v>8</v>
      </c>
      <c r="E154" s="271"/>
      <c r="F154" s="271"/>
      <c r="G154" s="271"/>
      <c r="H154" s="271"/>
      <c r="I154" s="271"/>
      <c r="J154" s="271"/>
      <c r="K154" s="271"/>
      <c r="L154" s="271"/>
      <c r="M154" s="271"/>
      <c r="N154" s="271"/>
      <c r="O154" s="271"/>
      <c r="P154" s="271"/>
      <c r="Q154" s="271"/>
      <c r="R154" s="271"/>
      <c r="S154" s="271"/>
      <c r="T154" s="271"/>
      <c r="U154" s="271"/>
      <c r="V154" s="271"/>
      <c r="AD154" s="2"/>
      <c r="AE154" s="2"/>
      <c r="AF154" s="2"/>
      <c r="AG154" s="2"/>
      <c r="AI154" s="2"/>
      <c r="AJ154" s="2"/>
      <c r="AK154" s="2"/>
      <c r="AL154" s="2"/>
      <c r="AM154" s="2"/>
      <c r="AN154" s="2"/>
    </row>
    <row r="155" spans="4:40" ht="12.75" customHeight="1">
      <c r="D155" s="271"/>
      <c r="E155" s="271"/>
      <c r="F155" s="271"/>
      <c r="G155" s="271"/>
      <c r="H155" s="271"/>
      <c r="I155" s="271"/>
      <c r="J155" s="271"/>
      <c r="K155" s="271"/>
      <c r="L155" s="271"/>
      <c r="M155" s="271"/>
      <c r="N155" s="271"/>
      <c r="O155" s="271"/>
      <c r="P155" s="271"/>
      <c r="Q155" s="271"/>
      <c r="R155" s="271"/>
      <c r="S155" s="271"/>
      <c r="T155" s="271"/>
      <c r="U155" s="271"/>
      <c r="V155" s="271"/>
      <c r="AD155" s="2"/>
      <c r="AE155" s="2"/>
      <c r="AF155" s="2"/>
      <c r="AG155" s="2"/>
      <c r="AI155" s="2"/>
      <c r="AJ155" s="2"/>
      <c r="AK155" s="2"/>
      <c r="AL155" s="2"/>
      <c r="AM155" s="2"/>
      <c r="AN155" s="2"/>
    </row>
    <row r="156" spans="4:40" ht="12.75" customHeight="1">
      <c r="D156" s="271"/>
      <c r="E156" s="271"/>
      <c r="F156" s="271"/>
      <c r="G156" s="271"/>
      <c r="H156" s="271"/>
      <c r="I156" s="271"/>
      <c r="J156" s="271"/>
      <c r="K156" s="271"/>
      <c r="L156" s="271"/>
      <c r="M156" s="271"/>
      <c r="N156" s="271"/>
      <c r="O156" s="271"/>
      <c r="P156" s="271"/>
      <c r="Q156" s="271"/>
      <c r="R156" s="271"/>
      <c r="S156" s="271"/>
      <c r="T156" s="271"/>
      <c r="U156" s="271"/>
      <c r="V156" s="271"/>
      <c r="AD156" s="2"/>
      <c r="AE156" s="2"/>
      <c r="AF156" s="2"/>
      <c r="AG156" s="2"/>
      <c r="AI156" s="2"/>
      <c r="AJ156" s="2"/>
      <c r="AK156" s="2"/>
      <c r="AL156" s="2"/>
      <c r="AM156" s="2"/>
      <c r="AN156" s="2"/>
    </row>
    <row r="157" spans="4:40" ht="12.75" customHeight="1">
      <c r="D157" s="271"/>
      <c r="E157" s="271"/>
      <c r="F157" s="271"/>
      <c r="G157" s="271"/>
      <c r="H157" s="271"/>
      <c r="I157" s="271"/>
      <c r="J157" s="271"/>
      <c r="K157" s="271"/>
      <c r="L157" s="271"/>
      <c r="M157" s="271"/>
      <c r="N157" s="271"/>
      <c r="O157" s="271"/>
      <c r="P157" s="271"/>
      <c r="Q157" s="271"/>
      <c r="R157" s="271"/>
      <c r="S157" s="271"/>
      <c r="T157" s="271"/>
      <c r="U157" s="271"/>
      <c r="V157" s="271"/>
      <c r="AD157" s="2"/>
      <c r="AE157" s="2"/>
      <c r="AF157" s="2"/>
      <c r="AG157" s="2"/>
      <c r="AI157" s="2"/>
      <c r="AJ157" s="2"/>
      <c r="AK157" s="2"/>
      <c r="AL157" s="2"/>
      <c r="AM157" s="2"/>
      <c r="AN157" s="2"/>
    </row>
    <row r="158" spans="4:40" ht="12.75" customHeight="1">
      <c r="D158" s="271"/>
      <c r="E158" s="271"/>
      <c r="F158" s="271"/>
      <c r="G158" s="271"/>
      <c r="H158" s="271"/>
      <c r="I158" s="271"/>
      <c r="J158" s="271"/>
      <c r="K158" s="271"/>
      <c r="L158" s="271"/>
      <c r="M158" s="271"/>
      <c r="N158" s="271"/>
      <c r="O158" s="271"/>
      <c r="P158" s="271"/>
      <c r="Q158" s="271"/>
      <c r="R158" s="271"/>
      <c r="S158" s="271"/>
      <c r="T158" s="271"/>
      <c r="U158" s="271"/>
      <c r="V158" s="271"/>
      <c r="AD158" s="2"/>
      <c r="AE158" s="2"/>
      <c r="AF158" s="2"/>
      <c r="AG158" s="2"/>
      <c r="AI158" s="2"/>
      <c r="AJ158" s="2"/>
      <c r="AK158" s="2"/>
      <c r="AL158" s="2"/>
      <c r="AM158" s="2"/>
      <c r="AN158" s="2"/>
    </row>
  </sheetData>
  <mergeCells count="167">
    <mergeCell ref="AI1:AN1"/>
    <mergeCell ref="AC114:AC120"/>
    <mergeCell ref="W112:W120"/>
    <mergeCell ref="E121:E123"/>
    <mergeCell ref="F121:F123"/>
    <mergeCell ref="W121:W123"/>
    <mergeCell ref="A121:A123"/>
    <mergeCell ref="A112:A120"/>
    <mergeCell ref="B112:B113"/>
    <mergeCell ref="C112:C113"/>
    <mergeCell ref="E112:E113"/>
    <mergeCell ref="C114:C120"/>
    <mergeCell ref="B114:B120"/>
    <mergeCell ref="F112:F120"/>
    <mergeCell ref="E114:E120"/>
    <mergeCell ref="AC58:AC60"/>
    <mergeCell ref="W48:W61"/>
    <mergeCell ref="B52:B53"/>
    <mergeCell ref="C52:C53"/>
    <mergeCell ref="E52:E56"/>
    <mergeCell ref="F52:F56"/>
    <mergeCell ref="E62:E65"/>
    <mergeCell ref="AC62:AC65"/>
    <mergeCell ref="E66:E71"/>
    <mergeCell ref="B42:B44"/>
    <mergeCell ref="C42:C44"/>
    <mergeCell ref="C57:C60"/>
    <mergeCell ref="B57:B60"/>
    <mergeCell ref="E57:E60"/>
    <mergeCell ref="F57:F60"/>
    <mergeCell ref="B72:B73"/>
    <mergeCell ref="C72:C73"/>
    <mergeCell ref="E72:E73"/>
    <mergeCell ref="F72:F73"/>
    <mergeCell ref="AC42:AC43"/>
    <mergeCell ref="E45:E47"/>
    <mergeCell ref="W40:W47"/>
    <mergeCell ref="F14:F15"/>
    <mergeCell ref="E14:E15"/>
    <mergeCell ref="E40:E41"/>
    <mergeCell ref="E42:E44"/>
    <mergeCell ref="F40:F43"/>
    <mergeCell ref="AC18:AC24"/>
    <mergeCell ref="F25:F26"/>
    <mergeCell ref="E25:E26"/>
    <mergeCell ref="E27:E28"/>
    <mergeCell ref="F27:F28"/>
    <mergeCell ref="AC27:AC28"/>
    <mergeCell ref="W3:W28"/>
    <mergeCell ref="E16:E17"/>
    <mergeCell ref="D147:V151"/>
    <mergeCell ref="D154:V158"/>
    <mergeCell ref="A141:T141"/>
    <mergeCell ref="A140:V140"/>
    <mergeCell ref="A136:F136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P1:P2"/>
    <mergeCell ref="O1:O2"/>
    <mergeCell ref="A40:A47"/>
    <mergeCell ref="B48:B50"/>
    <mergeCell ref="C48:C50"/>
    <mergeCell ref="E48:E51"/>
    <mergeCell ref="F48:F51"/>
    <mergeCell ref="A48:A61"/>
    <mergeCell ref="K1:K2"/>
    <mergeCell ref="J1:J2"/>
    <mergeCell ref="H1:H2"/>
    <mergeCell ref="F1:F2"/>
    <mergeCell ref="I1:I2"/>
    <mergeCell ref="G1:G2"/>
    <mergeCell ref="A1:A2"/>
    <mergeCell ref="B1:B2"/>
    <mergeCell ref="C1:C2"/>
    <mergeCell ref="D1:D2"/>
    <mergeCell ref="E1:E2"/>
    <mergeCell ref="A3:A28"/>
    <mergeCell ref="E29:E36"/>
    <mergeCell ref="F29:F36"/>
    <mergeCell ref="W29:W36"/>
    <mergeCell ref="E37:E39"/>
    <mergeCell ref="F37:F39"/>
    <mergeCell ref="A29:A36"/>
    <mergeCell ref="A37:A39"/>
    <mergeCell ref="W37:W39"/>
    <mergeCell ref="B18:B24"/>
    <mergeCell ref="C18:C24"/>
    <mergeCell ref="B3:B4"/>
    <mergeCell ref="C3:C4"/>
    <mergeCell ref="B11:B12"/>
    <mergeCell ref="C11:C12"/>
    <mergeCell ref="F11:F12"/>
    <mergeCell ref="F18:F24"/>
    <mergeCell ref="E18:E24"/>
    <mergeCell ref="E3:E4"/>
    <mergeCell ref="F3:F4"/>
    <mergeCell ref="F5:F6"/>
    <mergeCell ref="E5:E10"/>
    <mergeCell ref="F9:F10"/>
    <mergeCell ref="E11:E12"/>
    <mergeCell ref="W78:W80"/>
    <mergeCell ref="A62:A77"/>
    <mergeCell ref="E78:E79"/>
    <mergeCell ref="A78:A80"/>
    <mergeCell ref="F78:F80"/>
    <mergeCell ref="B88:B89"/>
    <mergeCell ref="C88:C89"/>
    <mergeCell ref="E88:E89"/>
    <mergeCell ref="F74:F75"/>
    <mergeCell ref="E74:E77"/>
    <mergeCell ref="F76:F77"/>
    <mergeCell ref="E84:E86"/>
    <mergeCell ref="F83:F86"/>
    <mergeCell ref="W81:W86"/>
    <mergeCell ref="F87:F88"/>
    <mergeCell ref="E81:E82"/>
    <mergeCell ref="F81:F82"/>
    <mergeCell ref="W87:W89"/>
    <mergeCell ref="A87:A89"/>
    <mergeCell ref="F62:F71"/>
    <mergeCell ref="W62:W77"/>
    <mergeCell ref="B74:B75"/>
    <mergeCell ref="C74:C75"/>
    <mergeCell ref="B108:B109"/>
    <mergeCell ref="C108:C109"/>
    <mergeCell ref="E107:E109"/>
    <mergeCell ref="F107:F109"/>
    <mergeCell ref="E95:E98"/>
    <mergeCell ref="F93:F99"/>
    <mergeCell ref="A90:A99"/>
    <mergeCell ref="W90:W99"/>
    <mergeCell ref="B81:B82"/>
    <mergeCell ref="C81:C82"/>
    <mergeCell ref="A81:A86"/>
    <mergeCell ref="AD1:AG1"/>
    <mergeCell ref="AC131:AC132"/>
    <mergeCell ref="W131:W132"/>
    <mergeCell ref="A131:A132"/>
    <mergeCell ref="B125:B126"/>
    <mergeCell ref="C125:C126"/>
    <mergeCell ref="E124:E126"/>
    <mergeCell ref="E128:E129"/>
    <mergeCell ref="F128:F130"/>
    <mergeCell ref="A124:A130"/>
    <mergeCell ref="W124:W130"/>
    <mergeCell ref="E131:E132"/>
    <mergeCell ref="F131:F132"/>
    <mergeCell ref="B91:B92"/>
    <mergeCell ref="C91:C92"/>
    <mergeCell ref="AC91:AC92"/>
    <mergeCell ref="F90:F91"/>
    <mergeCell ref="E91:E94"/>
    <mergeCell ref="A100:A111"/>
    <mergeCell ref="W100:W111"/>
    <mergeCell ref="B102:B105"/>
    <mergeCell ref="C102:C105"/>
    <mergeCell ref="E105:E106"/>
    <mergeCell ref="F102:F1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2026-10-12T05:22:21Z</dcterms:modified>
</cp:coreProperties>
</file>