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AA3" i="5"/>
  <c r="X3"/>
  <c r="N3" i="1"/>
  <c r="BX3" i="24"/>
  <c r="BR3"/>
  <c r="BF3"/>
  <c r="BB3"/>
  <c r="AV3"/>
  <c r="AF3"/>
  <c r="I3"/>
  <c r="H3"/>
  <c r="G3"/>
  <c r="F3"/>
  <c r="B3"/>
  <c r="A3"/>
  <c r="AW21"/>
  <c r="E4" i="20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I18" i="1"/>
  <c r="AW14" i="24"/>
  <c r="AW16" s="1"/>
  <c r="G18" i="1" l="1"/>
  <c r="G3" i="12"/>
  <c r="J3" i="13"/>
  <c r="H18" i="1" l="1"/>
  <c r="AP4" i="26" l="1"/>
  <c r="AM4"/>
  <c r="AO3"/>
  <c r="AN4"/>
  <c r="AO4" l="1"/>
  <c r="Z4" i="9" l="1"/>
  <c r="P157" i="20"/>
  <c r="P4" i="4"/>
  <c r="R4" i="24"/>
  <c r="Q4" l="1"/>
  <c r="Q4" i="20"/>
  <c r="Q5"/>
  <c r="Q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Q104"/>
  <c r="Q105"/>
  <c r="Q106"/>
  <c r="Q107"/>
  <c r="Q108"/>
  <c r="Q109"/>
  <c r="Q110"/>
  <c r="Q111"/>
  <c r="Q112"/>
  <c r="Q113"/>
  <c r="Q114"/>
  <c r="Q115"/>
  <c r="Q116"/>
  <c r="Q117"/>
  <c r="Q118"/>
  <c r="Q119"/>
  <c r="Q120"/>
  <c r="Q121"/>
  <c r="Q122"/>
  <c r="Q123"/>
  <c r="Q124"/>
  <c r="Q125"/>
  <c r="Q126"/>
  <c r="Q127"/>
  <c r="Q128"/>
  <c r="Q129"/>
  <c r="Q130"/>
  <c r="Q131"/>
  <c r="Q132"/>
  <c r="Q133"/>
  <c r="Q134"/>
  <c r="Q135"/>
  <c r="Q136"/>
  <c r="Q137"/>
  <c r="Q138"/>
  <c r="Q139"/>
  <c r="Q140"/>
  <c r="Q141"/>
  <c r="Q142"/>
  <c r="Q143"/>
  <c r="Q144"/>
  <c r="Q145"/>
  <c r="Q146"/>
  <c r="Q147"/>
  <c r="Q148"/>
  <c r="Q149"/>
  <c r="Q150"/>
  <c r="Q151"/>
  <c r="Q152"/>
  <c r="Q153"/>
  <c r="Q154"/>
  <c r="Q155"/>
  <c r="Q156"/>
  <c r="E3" i="24"/>
  <c r="AN3" i="16"/>
  <c r="C3" i="24" s="1"/>
  <c r="AM3" i="16"/>
  <c r="BZ3" i="24" l="1"/>
  <c r="T3" i="9" s="1"/>
  <c r="D3" i="24"/>
  <c r="CA3" s="1"/>
  <c r="S3" i="9" s="1"/>
  <c r="G3" i="5" s="1"/>
  <c r="F3" i="12" l="1"/>
  <c r="T13" i="13"/>
  <c r="T12"/>
  <c r="P4" i="24"/>
  <c r="AR4"/>
  <c r="AS4"/>
  <c r="V4"/>
  <c r="J3" i="1"/>
  <c r="T4" i="23"/>
  <c r="T4" i="24"/>
  <c r="U4"/>
  <c r="X4" i="9"/>
  <c r="Y4"/>
  <c r="AA4"/>
  <c r="AB4"/>
  <c r="P4" i="5" l="1"/>
  <c r="Q4"/>
  <c r="AD4" i="16" l="1"/>
  <c r="AE4"/>
  <c r="AF4"/>
  <c r="AH4"/>
  <c r="AI4"/>
  <c r="AL4"/>
  <c r="AM4"/>
  <c r="M4" i="9"/>
  <c r="C4" i="15" l="1"/>
  <c r="D4"/>
  <c r="E4"/>
  <c r="F4" l="1"/>
  <c r="F3" i="1" l="1"/>
  <c r="K2" i="25"/>
  <c r="V4" i="5" l="1"/>
  <c r="T4"/>
  <c r="E3" l="1"/>
  <c r="D3"/>
  <c r="C3"/>
  <c r="B3"/>
  <c r="A3"/>
  <c r="AA4" l="1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W4" i="9" l="1"/>
  <c r="V4"/>
  <c r="N4" l="1"/>
  <c r="J4"/>
  <c r="I4"/>
  <c r="H4"/>
  <c r="G4"/>
  <c r="F4"/>
  <c r="E4"/>
  <c r="D3" l="1"/>
  <c r="C3"/>
  <c r="B3"/>
  <c r="A3"/>
  <c r="BQ4" i="24" l="1"/>
  <c r="BN4"/>
  <c r="BM4"/>
  <c r="BL4"/>
  <c r="BK4"/>
  <c r="BJ4"/>
  <c r="BI4"/>
  <c r="BH4"/>
  <c r="BG4"/>
  <c r="BE4"/>
  <c r="BD4"/>
  <c r="BC4"/>
  <c r="BA4"/>
  <c r="AZ4"/>
  <c r="AY4"/>
  <c r="AX4"/>
  <c r="AW4"/>
  <c r="AU4"/>
  <c r="AQ4"/>
  <c r="AP4"/>
  <c r="AO4"/>
  <c r="AN4"/>
  <c r="AM4"/>
  <c r="AL4"/>
  <c r="AK4"/>
  <c r="AJ4"/>
  <c r="AI4"/>
  <c r="AH4"/>
  <c r="AE4"/>
  <c r="AD4"/>
  <c r="AC4"/>
  <c r="AB4"/>
  <c r="AA4"/>
  <c r="Z4"/>
  <c r="Y4"/>
  <c r="X4"/>
  <c r="W4"/>
  <c r="S4"/>
  <c r="O4"/>
  <c r="N4"/>
  <c r="M4"/>
  <c r="L4"/>
  <c r="K4"/>
  <c r="BB4"/>
  <c r="C13" i="23"/>
  <c r="S4"/>
  <c r="R4"/>
  <c r="Q4"/>
  <c r="P4"/>
  <c r="O4"/>
  <c r="N4"/>
  <c r="M4"/>
  <c r="L4"/>
  <c r="K4"/>
  <c r="J4"/>
  <c r="I4"/>
  <c r="BF4" i="24" l="1"/>
  <c r="J4"/>
  <c r="BR4"/>
  <c r="AV4"/>
  <c r="AF4"/>
  <c r="G4"/>
  <c r="F4" s="1"/>
  <c r="D4"/>
  <c r="I4"/>
  <c r="G4" i="5" l="1"/>
  <c r="S4" i="9"/>
  <c r="CA4" i="24"/>
  <c r="B3" i="23" l="1"/>
  <c r="A3"/>
  <c r="G4" i="15"/>
  <c r="B3" l="1"/>
  <c r="A3"/>
  <c r="D4" i="17"/>
  <c r="B3" l="1"/>
  <c r="A3"/>
  <c r="A4" i="27" l="1"/>
  <c r="C3"/>
  <c r="B3"/>
  <c r="A3"/>
  <c r="AH4" i="26"/>
  <c r="A4"/>
  <c r="AF3" l="1"/>
  <c r="C3"/>
  <c r="D3" s="1"/>
  <c r="B3"/>
  <c r="A3"/>
  <c r="M3" l="1"/>
  <c r="R157" i="20"/>
  <c r="O157"/>
  <c r="N157"/>
  <c r="M157"/>
  <c r="L157"/>
  <c r="K157"/>
  <c r="J157"/>
  <c r="I157"/>
  <c r="E157"/>
  <c r="D156"/>
  <c r="C156"/>
  <c r="B156"/>
  <c r="A156"/>
  <c r="D155"/>
  <c r="C155"/>
  <c r="B155"/>
  <c r="A155"/>
  <c r="D154"/>
  <c r="C154"/>
  <c r="B154"/>
  <c r="A154"/>
  <c r="D153"/>
  <c r="C153"/>
  <c r="B153"/>
  <c r="A153"/>
  <c r="D152"/>
  <c r="C152"/>
  <c r="B152"/>
  <c r="A152"/>
  <c r="D151"/>
  <c r="C151"/>
  <c r="B151"/>
  <c r="A151"/>
  <c r="D150"/>
  <c r="C150"/>
  <c r="B150"/>
  <c r="A150"/>
  <c r="D149"/>
  <c r="C149"/>
  <c r="B149"/>
  <c r="A149"/>
  <c r="D148"/>
  <c r="C148"/>
  <c r="B148"/>
  <c r="A148"/>
  <c r="D147"/>
  <c r="C147"/>
  <c r="B147"/>
  <c r="A147"/>
  <c r="D146"/>
  <c r="C146"/>
  <c r="B146"/>
  <c r="A146"/>
  <c r="D145"/>
  <c r="C145"/>
  <c r="B145"/>
  <c r="A145"/>
  <c r="D144"/>
  <c r="C144"/>
  <c r="B144"/>
  <c r="A144"/>
  <c r="D143"/>
  <c r="C143"/>
  <c r="B143"/>
  <c r="A143"/>
  <c r="D142"/>
  <c r="C142"/>
  <c r="B142"/>
  <c r="A142"/>
  <c r="D141"/>
  <c r="C141"/>
  <c r="B141"/>
  <c r="A141"/>
  <c r="D140"/>
  <c r="C140"/>
  <c r="B140"/>
  <c r="A140"/>
  <c r="D139"/>
  <c r="C139"/>
  <c r="B139"/>
  <c r="A139"/>
  <c r="D138"/>
  <c r="C138"/>
  <c r="B138"/>
  <c r="A138"/>
  <c r="D137"/>
  <c r="C137"/>
  <c r="B137"/>
  <c r="A137"/>
  <c r="D136"/>
  <c r="C136"/>
  <c r="B136"/>
  <c r="A136"/>
  <c r="D135"/>
  <c r="C135"/>
  <c r="B135"/>
  <c r="A135"/>
  <c r="D134"/>
  <c r="C134"/>
  <c r="B134"/>
  <c r="A134"/>
  <c r="D133"/>
  <c r="C133"/>
  <c r="B133"/>
  <c r="A133"/>
  <c r="D132"/>
  <c r="C132"/>
  <c r="B132"/>
  <c r="A132"/>
  <c r="D131"/>
  <c r="C131"/>
  <c r="B131"/>
  <c r="A131"/>
  <c r="D130"/>
  <c r="C130"/>
  <c r="B130"/>
  <c r="A130"/>
  <c r="D129"/>
  <c r="C129"/>
  <c r="B129"/>
  <c r="A129"/>
  <c r="D128"/>
  <c r="C128"/>
  <c r="B128"/>
  <c r="A128"/>
  <c r="D127"/>
  <c r="C127"/>
  <c r="B127"/>
  <c r="A127"/>
  <c r="D126"/>
  <c r="C126"/>
  <c r="B126"/>
  <c r="A126"/>
  <c r="D125"/>
  <c r="C125"/>
  <c r="B125"/>
  <c r="A125"/>
  <c r="D124"/>
  <c r="C124"/>
  <c r="B124"/>
  <c r="A124"/>
  <c r="D123"/>
  <c r="C123"/>
  <c r="B123"/>
  <c r="A123"/>
  <c r="D122"/>
  <c r="C122"/>
  <c r="B122"/>
  <c r="A122"/>
  <c r="D121"/>
  <c r="C121"/>
  <c r="B121"/>
  <c r="A121"/>
  <c r="D120"/>
  <c r="C120"/>
  <c r="B120"/>
  <c r="A120"/>
  <c r="D119"/>
  <c r="C119"/>
  <c r="B119"/>
  <c r="A119"/>
  <c r="D118"/>
  <c r="C118"/>
  <c r="B118"/>
  <c r="A118"/>
  <c r="D117"/>
  <c r="C117"/>
  <c r="B117"/>
  <c r="A117"/>
  <c r="D116"/>
  <c r="C116"/>
  <c r="B116"/>
  <c r="A116"/>
  <c r="D115"/>
  <c r="C115"/>
  <c r="B115"/>
  <c r="A115"/>
  <c r="D114"/>
  <c r="C114"/>
  <c r="B114"/>
  <c r="A114"/>
  <c r="D113"/>
  <c r="C113"/>
  <c r="B113"/>
  <c r="A113"/>
  <c r="D112"/>
  <c r="C112"/>
  <c r="B112"/>
  <c r="A112"/>
  <c r="D111"/>
  <c r="C111"/>
  <c r="B111"/>
  <c r="A111"/>
  <c r="D110"/>
  <c r="C110"/>
  <c r="B110"/>
  <c r="A110"/>
  <c r="D109"/>
  <c r="C109"/>
  <c r="B109"/>
  <c r="A109"/>
  <c r="D108"/>
  <c r="C108"/>
  <c r="B108"/>
  <c r="A108"/>
  <c r="D107"/>
  <c r="C107"/>
  <c r="B107"/>
  <c r="A107"/>
  <c r="D106"/>
  <c r="C106"/>
  <c r="B106"/>
  <c r="A106"/>
  <c r="D105"/>
  <c r="C105"/>
  <c r="B105"/>
  <c r="A105"/>
  <c r="D104"/>
  <c r="C104"/>
  <c r="B104"/>
  <c r="A104"/>
  <c r="D103"/>
  <c r="C103"/>
  <c r="B103"/>
  <c r="A103"/>
  <c r="D102"/>
  <c r="C102"/>
  <c r="B102"/>
  <c r="A102"/>
  <c r="D101"/>
  <c r="C101"/>
  <c r="B101"/>
  <c r="A101"/>
  <c r="D100"/>
  <c r="C100"/>
  <c r="B100"/>
  <c r="A100"/>
  <c r="D99"/>
  <c r="C99"/>
  <c r="B99"/>
  <c r="A99"/>
  <c r="D98"/>
  <c r="C98"/>
  <c r="B98"/>
  <c r="A98"/>
  <c r="D97"/>
  <c r="C97"/>
  <c r="B97"/>
  <c r="A97"/>
  <c r="D96"/>
  <c r="C96"/>
  <c r="B96"/>
  <c r="A96"/>
  <c r="D95"/>
  <c r="C95"/>
  <c r="B95"/>
  <c r="A95"/>
  <c r="D94"/>
  <c r="C94"/>
  <c r="B94"/>
  <c r="A94"/>
  <c r="D93"/>
  <c r="C93"/>
  <c r="B93"/>
  <c r="A93"/>
  <c r="D92"/>
  <c r="C92"/>
  <c r="B92"/>
  <c r="A92"/>
  <c r="D91"/>
  <c r="C91"/>
  <c r="B91"/>
  <c r="A91"/>
  <c r="D90"/>
  <c r="C90"/>
  <c r="B90"/>
  <c r="A90"/>
  <c r="D89"/>
  <c r="C89"/>
  <c r="B89"/>
  <c r="A89"/>
  <c r="D88"/>
  <c r="C88"/>
  <c r="B88"/>
  <c r="A88"/>
  <c r="D87"/>
  <c r="C87"/>
  <c r="B87"/>
  <c r="A87"/>
  <c r="D86"/>
  <c r="C86"/>
  <c r="B86"/>
  <c r="A86"/>
  <c r="D85"/>
  <c r="C85"/>
  <c r="B85"/>
  <c r="A85"/>
  <c r="D84"/>
  <c r="C84"/>
  <c r="B84"/>
  <c r="A84"/>
  <c r="D83"/>
  <c r="C83"/>
  <c r="B83"/>
  <c r="A83"/>
  <c r="D82"/>
  <c r="C82"/>
  <c r="B82"/>
  <c r="A82"/>
  <c r="D81"/>
  <c r="C81"/>
  <c r="B81"/>
  <c r="A81"/>
  <c r="D80"/>
  <c r="C80"/>
  <c r="B80"/>
  <c r="A80"/>
  <c r="D79"/>
  <c r="C79"/>
  <c r="B79"/>
  <c r="A79"/>
  <c r="D78"/>
  <c r="C78"/>
  <c r="B78"/>
  <c r="A78"/>
  <c r="D77"/>
  <c r="C77"/>
  <c r="B77"/>
  <c r="A77"/>
  <c r="D76"/>
  <c r="C76"/>
  <c r="B76"/>
  <c r="A76"/>
  <c r="D75"/>
  <c r="C75"/>
  <c r="B75"/>
  <c r="A75"/>
  <c r="D74"/>
  <c r="C74"/>
  <c r="B74"/>
  <c r="A74"/>
  <c r="D73"/>
  <c r="C73"/>
  <c r="B73"/>
  <c r="A73"/>
  <c r="D72"/>
  <c r="C72"/>
  <c r="B72"/>
  <c r="A72"/>
  <c r="D71"/>
  <c r="C71"/>
  <c r="B71"/>
  <c r="A71"/>
  <c r="D70"/>
  <c r="C70"/>
  <c r="B70"/>
  <c r="A70"/>
  <c r="D69"/>
  <c r="C69"/>
  <c r="B69"/>
  <c r="A69"/>
  <c r="D68"/>
  <c r="C68"/>
  <c r="B68"/>
  <c r="A68"/>
  <c r="D67"/>
  <c r="C67"/>
  <c r="B67"/>
  <c r="A67"/>
  <c r="D66"/>
  <c r="C66"/>
  <c r="B66"/>
  <c r="A66"/>
  <c r="D65"/>
  <c r="C65"/>
  <c r="B65"/>
  <c r="A65"/>
  <c r="D64"/>
  <c r="C64"/>
  <c r="B64"/>
  <c r="A64"/>
  <c r="D63"/>
  <c r="C63"/>
  <c r="B63"/>
  <c r="A63"/>
  <c r="D62"/>
  <c r="C62"/>
  <c r="B62"/>
  <c r="A62"/>
  <c r="D61"/>
  <c r="C61"/>
  <c r="B61"/>
  <c r="A61"/>
  <c r="D60"/>
  <c r="C60"/>
  <c r="B60"/>
  <c r="A60"/>
  <c r="D59"/>
  <c r="C59"/>
  <c r="B59"/>
  <c r="A59"/>
  <c r="D58"/>
  <c r="C58"/>
  <c r="B58"/>
  <c r="A58"/>
  <c r="D57"/>
  <c r="C57"/>
  <c r="B57"/>
  <c r="A57"/>
  <c r="D56"/>
  <c r="C56"/>
  <c r="B56"/>
  <c r="A56"/>
  <c r="D55"/>
  <c r="C55"/>
  <c r="B55"/>
  <c r="A55"/>
  <c r="D54"/>
  <c r="C54"/>
  <c r="B54"/>
  <c r="A54"/>
  <c r="D53"/>
  <c r="C53"/>
  <c r="B53"/>
  <c r="A53"/>
  <c r="D52"/>
  <c r="C52"/>
  <c r="B52"/>
  <c r="A52"/>
  <c r="D51"/>
  <c r="C51"/>
  <c r="B51"/>
  <c r="A51"/>
  <c r="D50"/>
  <c r="C50"/>
  <c r="B50"/>
  <c r="A50"/>
  <c r="D49"/>
  <c r="C49"/>
  <c r="B49"/>
  <c r="A49"/>
  <c r="D48"/>
  <c r="C48"/>
  <c r="B48"/>
  <c r="A48"/>
  <c r="D47"/>
  <c r="C47"/>
  <c r="B47"/>
  <c r="A47"/>
  <c r="D46"/>
  <c r="C46"/>
  <c r="B46"/>
  <c r="A46"/>
  <c r="D45"/>
  <c r="C45"/>
  <c r="B45"/>
  <c r="A45"/>
  <c r="D44"/>
  <c r="C44"/>
  <c r="B44"/>
  <c r="A44"/>
  <c r="D43"/>
  <c r="C43"/>
  <c r="B43"/>
  <c r="A43"/>
  <c r="D42"/>
  <c r="C42"/>
  <c r="B42"/>
  <c r="A42"/>
  <c r="D41"/>
  <c r="C41"/>
  <c r="B41"/>
  <c r="A41"/>
  <c r="D40"/>
  <c r="C40"/>
  <c r="B40"/>
  <c r="A40"/>
  <c r="D39"/>
  <c r="C39"/>
  <c r="B39"/>
  <c r="A39"/>
  <c r="D38"/>
  <c r="C38"/>
  <c r="B38"/>
  <c r="A38"/>
  <c r="D37"/>
  <c r="C37"/>
  <c r="B37"/>
  <c r="A37"/>
  <c r="D36"/>
  <c r="C36"/>
  <c r="B36"/>
  <c r="A36"/>
  <c r="D35"/>
  <c r="C35"/>
  <c r="B35"/>
  <c r="A35"/>
  <c r="D34"/>
  <c r="C34"/>
  <c r="B34"/>
  <c r="A34"/>
  <c r="D33"/>
  <c r="C33"/>
  <c r="B33"/>
  <c r="A33"/>
  <c r="D32"/>
  <c r="C32"/>
  <c r="B32"/>
  <c r="A32"/>
  <c r="D31"/>
  <c r="C31"/>
  <c r="B31"/>
  <c r="A31"/>
  <c r="D30"/>
  <c r="C30"/>
  <c r="B30"/>
  <c r="A30"/>
  <c r="D29"/>
  <c r="C29"/>
  <c r="B29"/>
  <c r="A29"/>
  <c r="D28"/>
  <c r="C28"/>
  <c r="B28"/>
  <c r="A28"/>
  <c r="D27"/>
  <c r="C27"/>
  <c r="B27"/>
  <c r="A27"/>
  <c r="D26"/>
  <c r="C26"/>
  <c r="B26"/>
  <c r="A26"/>
  <c r="D25"/>
  <c r="C25"/>
  <c r="B25"/>
  <c r="A25"/>
  <c r="D24"/>
  <c r="C24"/>
  <c r="B24"/>
  <c r="A24"/>
  <c r="D23"/>
  <c r="C23"/>
  <c r="B23"/>
  <c r="A23"/>
  <c r="D22"/>
  <c r="C22"/>
  <c r="B22"/>
  <c r="A22"/>
  <c r="D21"/>
  <c r="C21"/>
  <c r="B21"/>
  <c r="A21"/>
  <c r="D20"/>
  <c r="C20"/>
  <c r="B20"/>
  <c r="A20"/>
  <c r="D19"/>
  <c r="C19"/>
  <c r="B19"/>
  <c r="A19"/>
  <c r="D18"/>
  <c r="C18"/>
  <c r="B18"/>
  <c r="A18"/>
  <c r="D17"/>
  <c r="C17"/>
  <c r="B17"/>
  <c r="A17"/>
  <c r="D16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D3"/>
  <c r="C3"/>
  <c r="B3"/>
  <c r="A3"/>
  <c r="BK4" i="4"/>
  <c r="BJ4"/>
  <c r="BI4"/>
  <c r="BH4"/>
  <c r="BG4"/>
  <c r="BF4"/>
  <c r="BE4"/>
  <c r="BD4"/>
  <c r="BC4"/>
  <c r="BB4"/>
  <c r="BA4"/>
  <c r="AZ4"/>
  <c r="AY4"/>
  <c r="AX4"/>
  <c r="AW4"/>
  <c r="AV4"/>
  <c r="AU4"/>
  <c r="AT4"/>
  <c r="AS4"/>
  <c r="AR4"/>
  <c r="AP4"/>
  <c r="AO4"/>
  <c r="AN4"/>
  <c r="AL4"/>
  <c r="AK4"/>
  <c r="AJ4"/>
  <c r="AI4"/>
  <c r="AH4"/>
  <c r="AG4"/>
  <c r="AF4"/>
  <c r="AE4"/>
  <c r="AD4"/>
  <c r="AC4"/>
  <c r="AB4"/>
  <c r="AA4"/>
  <c r="Y4"/>
  <c r="W4"/>
  <c r="T4"/>
  <c r="S4"/>
  <c r="R4"/>
  <c r="O4"/>
  <c r="N4"/>
  <c r="M4"/>
  <c r="H4"/>
  <c r="G4"/>
  <c r="F4"/>
  <c r="E4"/>
  <c r="D3"/>
  <c r="C3"/>
  <c r="B3"/>
  <c r="A3"/>
  <c r="X4" i="5" l="1"/>
  <c r="H4" i="24"/>
  <c r="Q157" i="20"/>
  <c r="E4" i="24"/>
  <c r="Q4" i="4"/>
  <c r="I4"/>
  <c r="AC4" i="16"/>
  <c r="AB4"/>
  <c r="AA4"/>
  <c r="Y4"/>
  <c r="X4"/>
  <c r="W4"/>
  <c r="U4"/>
  <c r="T4"/>
  <c r="S4"/>
  <c r="R4"/>
  <c r="D4" i="26" l="1"/>
  <c r="M4"/>
  <c r="E3" i="16" l="1"/>
  <c r="I3" s="1"/>
  <c r="D3"/>
  <c r="H3" s="1"/>
  <c r="C3"/>
  <c r="B3"/>
  <c r="A3"/>
  <c r="B3" i="14"/>
  <c r="A3"/>
  <c r="G4" i="12"/>
  <c r="V4" i="16" l="1"/>
  <c r="K3"/>
  <c r="L3"/>
  <c r="J3"/>
  <c r="U3" i="9"/>
  <c r="AN4" i="16"/>
  <c r="O3" l="1"/>
  <c r="M3" s="1"/>
  <c r="H3" i="1" s="1"/>
  <c r="J4" i="16"/>
  <c r="P3"/>
  <c r="L4"/>
  <c r="K4"/>
  <c r="I4"/>
  <c r="C4" i="24"/>
  <c r="H4" i="16"/>
  <c r="C3" i="12"/>
  <c r="B3"/>
  <c r="A3"/>
  <c r="F4"/>
  <c r="Q3" i="16" l="1"/>
  <c r="R3" i="10" s="1"/>
  <c r="P4" i="16"/>
  <c r="O4"/>
  <c r="N3"/>
  <c r="BZ4" i="24"/>
  <c r="T4" i="9"/>
  <c r="F4" i="13"/>
  <c r="E4"/>
  <c r="D4"/>
  <c r="N4" i="16" l="1"/>
  <c r="Q4"/>
  <c r="R4" i="10"/>
  <c r="M4" i="16"/>
  <c r="N3" i="13" l="1"/>
  <c r="P3" i="14" s="1"/>
  <c r="C3" i="13"/>
  <c r="B3"/>
  <c r="A3"/>
  <c r="K3" i="25"/>
  <c r="J3"/>
  <c r="I3"/>
  <c r="H3"/>
  <c r="G3"/>
  <c r="F3"/>
  <c r="E3"/>
  <c r="D3"/>
  <c r="A3"/>
  <c r="C2"/>
  <c r="B2"/>
  <c r="A2"/>
  <c r="M4" i="1"/>
  <c r="K4"/>
  <c r="P4" i="14" l="1"/>
  <c r="I3" i="1" l="1"/>
  <c r="G3" s="1"/>
  <c r="F4" l="1"/>
  <c r="I4" l="1"/>
  <c r="J4"/>
  <c r="M3" i="5" l="1"/>
  <c r="F4" i="17" l="1"/>
  <c r="U4" i="9" l="1"/>
  <c r="G4" i="1" l="1"/>
  <c r="H4" l="1"/>
  <c r="H3" i="13" l="1"/>
  <c r="N4"/>
  <c r="V3" i="26"/>
  <c r="AE3" s="1"/>
  <c r="AG3" s="1"/>
  <c r="AF4"/>
  <c r="D3" i="27"/>
  <c r="E3"/>
  <c r="F3" l="1"/>
  <c r="I3" i="5"/>
  <c r="Q3" i="9"/>
  <c r="M4" i="5"/>
  <c r="D4" i="27"/>
  <c r="E4"/>
  <c r="V4" i="26"/>
  <c r="H3" i="27"/>
  <c r="L3" i="13"/>
  <c r="G4"/>
  <c r="H4"/>
  <c r="I3" i="27" l="1"/>
  <c r="W3"/>
  <c r="J3"/>
  <c r="X3"/>
  <c r="V3"/>
  <c r="AG4" i="26"/>
  <c r="J4" i="13"/>
  <c r="K4"/>
  <c r="AE4" i="26"/>
  <c r="L4" i="13"/>
  <c r="G3" i="27"/>
  <c r="O3" i="13"/>
  <c r="I4"/>
  <c r="F4" i="27"/>
  <c r="R3" i="9"/>
  <c r="C4" i="17"/>
  <c r="Q4" i="9" l="1"/>
  <c r="I4" i="5"/>
  <c r="M3" i="13"/>
  <c r="E3" i="1" s="1"/>
  <c r="L3" s="1"/>
  <c r="W3" i="5" s="1"/>
  <c r="L3" i="9"/>
  <c r="I4" i="27"/>
  <c r="J4"/>
  <c r="H4"/>
  <c r="O4" i="13"/>
  <c r="G4" i="27"/>
  <c r="E4" i="17"/>
  <c r="F3" i="5" l="1"/>
  <c r="H3" s="1"/>
  <c r="P3" i="9"/>
  <c r="L4"/>
  <c r="M4" i="13"/>
  <c r="Y3" i="5" l="1"/>
  <c r="K3" i="9"/>
  <c r="P3" i="10" s="1"/>
  <c r="O3" i="1"/>
  <c r="O3" i="9" s="1"/>
  <c r="N3" i="5" s="1"/>
  <c r="P4" i="9"/>
  <c r="F4" i="5"/>
  <c r="N4" i="1"/>
  <c r="E4"/>
  <c r="L4"/>
  <c r="S3" i="5" l="1"/>
  <c r="U3" s="1"/>
  <c r="K4" i="9"/>
  <c r="H4" i="5"/>
  <c r="D4" i="23"/>
  <c r="P4" i="10" l="1"/>
  <c r="W4" i="5"/>
  <c r="E4" i="23"/>
  <c r="C4"/>
  <c r="O4" i="1"/>
  <c r="O4" i="9" l="1"/>
  <c r="Y4" i="5"/>
  <c r="S4" l="1"/>
  <c r="O4"/>
  <c r="U4"/>
</calcChain>
</file>

<file path=xl/sharedStrings.xml><?xml version="1.0" encoding="utf-8"?>
<sst xmlns="http://schemas.openxmlformats.org/spreadsheetml/2006/main" count="1195" uniqueCount="559">
  <si>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</si>
  <si>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</si>
  <si>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</si>
  <si>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</si>
  <si>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</si>
  <si>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</si>
  <si>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</si>
  <si>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</si>
  <si>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</si>
  <si>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</si>
  <si>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</si>
  <si>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</si>
  <si>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</si>
  <si>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</si>
  <si>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</si>
  <si>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</si>
  <si>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</si>
  <si>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</si>
  <si>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</si>
  <si>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</si>
  <si>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</si>
  <si>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</si>
  <si>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</si>
  <si>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</si>
  <si>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</si>
  <si>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</si>
  <si>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</si>
  <si>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</si>
  <si>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</si>
  <si>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</si>
  <si>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</si>
  <si>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</si>
  <si>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</si>
  <si>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</si>
  <si>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</si>
  <si>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</si>
  <si>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</si>
  <si>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</si>
  <si>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</si>
  <si>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</si>
  <si>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</si>
  <si>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</si>
  <si>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</si>
  <si>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</si>
  <si>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</si>
  <si>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</si>
  <si>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</si>
  <si>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</si>
  <si>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</si>
  <si>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</si>
  <si>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</si>
  <si>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</si>
  <si>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</si>
  <si>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</si>
  <si>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</si>
  <si>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</si>
  <si>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</si>
  <si>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</si>
  <si>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</si>
  <si>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</si>
  <si>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</si>
  <si>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</si>
  <si>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</si>
  <si>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</si>
  <si>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</si>
  <si>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</si>
  <si>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</si>
  <si>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</si>
  <si>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</si>
  <si>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</si>
  <si>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</si>
  <si>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</si>
  <si>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</si>
  <si>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</si>
  <si>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</si>
  <si>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</si>
  <si>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</si>
  <si>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</si>
  <si>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</si>
  <si>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</si>
  <si>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</si>
  <si>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</si>
  <si>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</si>
  <si>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</si>
  <si>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</si>
  <si>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</si>
  <si>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</si>
  <si>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</si>
  <si>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</si>
  <si>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</si>
  <si>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</si>
  <si>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</si>
  <si>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</si>
  <si>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</si>
  <si>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ΦΠΑ = 24% από 1/7/2016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</si>
  <si>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</si>
  <si>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</si>
  <si>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</si>
  <si>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</si>
  <si>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</si>
  <si>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</si>
  <si>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</si>
  <si>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</si>
  <si>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**14** = εκτός γραφείου = ΔΕΝ γράφει</t>
  </si>
  <si>
    <t>**1** = αφαίρεση ΤΑΧΔΙΚ - κλπ</t>
  </si>
  <si>
    <t>**2β** = φύλλα 2α ΚΛΠ = ΔΕΝ βάζει</t>
  </si>
  <si>
    <t>**4** = πολλαπλή ΔΕΝ βάζει</t>
  </si>
  <si>
    <t>**5** = πολλυπρόσωπη ΔΕΝ βάζει</t>
  </si>
  <si>
    <t>**6** = αντίγραφα 11 και όχι 1 ( 11 όχι 1 )</t>
  </si>
  <si>
    <t>**8** = δικαιώματα μεταγραφής &amp; ταμεία = ΔΕΝ γράφει</t>
  </si>
  <si>
    <t>**9** = μεταγραφή ΔΕΝ έχω</t>
  </si>
  <si>
    <t>**10** = απόδειξη υποθηκοφυλακείου = ΔΕΝ έχω</t>
  </si>
  <si>
    <t>**11** = πιστοποιητικό μεταγραφής = ΔΕΝ έχω</t>
  </si>
  <si>
    <t>**12** = συμβόλαιο - 1η σελίδα , αριστερά , επάνω = ΔΕΝ έχει σφραγίδα</t>
  </si>
  <si>
    <t xml:space="preserve">**13** = περί δήλωση φόρου = ΔΕΝ γράφει </t>
  </si>
  <si>
    <t>**55* = ΔΕΝ γράφει ποσά</t>
  </si>
  <si>
    <t>**19** = ΤΑΧΔΙΚ = ΔΕΝ χρεώνει</t>
  </si>
  <si>
    <t>**21** = ΤΑΧΔΙΚ = ΔΕΝ έχει στο συμβόλαιο</t>
  </si>
  <si>
    <t>**25** = αντίγραφα ΚΛΠ συνημμένα = από αρχείο φωτοτυπία</t>
  </si>
  <si>
    <t>**28** = φάκελος - συμβόλαιο = αριθμός με στυλό</t>
  </si>
  <si>
    <t>**29** = φάκελος - συμβόλαιο = σημεία με στυλό</t>
  </si>
  <si>
    <t>**30** = φάκελος - συμβόλαιο = ΕΧΕΙ / δεν ΕΧΕΙ επάνω αα συμβολαιου &amp; φύλλο &amp; συμβολαιογράφου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</si>
  <si>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</si>
  <si>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</si>
  <si>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</si>
  <si>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</si>
  <si>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</si>
  <si>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</si>
  <si>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</si>
  <si>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</si>
  <si>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</si>
  <si>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</si>
  <si>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</si>
  <si>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</si>
  <si>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</si>
  <si>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</si>
  <si>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</si>
  <si>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</si>
  <si>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</si>
  <si>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</si>
  <si>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</si>
  <si>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</si>
  <si>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</si>
  <si>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 xml:space="preserve">**1β** = δικηγόροι = </t>
  </si>
  <si>
    <t>**1γ** = πληρώθηκαν κ-15-17 , ταμεία , φόρος , ΦΠΑ</t>
  </si>
  <si>
    <t>**7** = αντίγραφα ΚΛΠ συνημμένα = από αρχείο φωτοτυπία ΔΕΝ βάζει</t>
  </si>
  <si>
    <t>**26** = ταμεία &amp; χαρτόσημα μεταγραφής</t>
  </si>
  <si>
    <t>**27** = ταμεία &amp; χαρτόσημα δήλωση φόρου Δ.Ο.Υ.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</si>
  <si>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</si>
  <si>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</si>
  <si>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**41β** =  εφαρμογή ''e'' = ΔΕΝ έχει επάνω αριθμό ή φύλλο ή όνομα συμβολαιογράφου ή έχει Κύρου</t>
  </si>
  <si>
    <t>**25** = ΚΑΒΑΛΑ</t>
  </si>
  <si>
    <t>*7α*</t>
  </si>
  <si>
    <t>*7β*</t>
  </si>
  <si>
    <t>*7γ*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</si>
  <si>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</si>
  <si>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</si>
  <si>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</si>
  <si>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</si>
  <si>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</si>
  <si>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</si>
  <si>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</si>
  <si>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</si>
  <si>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</si>
  <si>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</si>
  <si>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</si>
  <si>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</si>
  <si>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</si>
  <si>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</si>
  <si>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</si>
  <si>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</si>
  <si>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</si>
  <si>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</si>
  <si>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</si>
  <si>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</si>
  <si>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</si>
  <si>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</si>
  <si>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</si>
  <si>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</si>
  <si>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</si>
  <si>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</si>
  <si>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</si>
  <si>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</si>
  <si>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</si>
  <si>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</si>
  <si>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</si>
  <si>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</si>
  <si>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</si>
  <si>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</si>
  <si>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</si>
  <si>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</si>
  <si>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</si>
  <si>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</si>
  <si>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</si>
  <si>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</si>
  <si>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</si>
  <si>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</si>
  <si>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</si>
  <si>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</si>
  <si>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</si>
  <si>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</si>
  <si>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</si>
  <si>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</si>
  <si>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</si>
  <si>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</si>
  <si>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</si>
  <si>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</si>
  <si>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</si>
  <si>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</si>
  <si>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</si>
  <si>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</si>
  <si>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</si>
  <si>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</si>
  <si>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</si>
  <si>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</si>
  <si>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</si>
  <si>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</si>
  <si>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</si>
  <si>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</si>
  <si>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</si>
  <si>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</si>
  <si>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</si>
  <si>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</si>
  <si>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</si>
  <si>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</si>
  <si>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</si>
  <si>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</si>
  <si>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</si>
  <si>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</si>
  <si>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</si>
  <si>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</si>
  <si>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</si>
  <si>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</si>
  <si>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</si>
  <si>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</si>
  <si>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</si>
  <si>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</si>
  <si>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</si>
  <si>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</si>
  <si>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</si>
  <si>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</si>
  <si>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</si>
  <si>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</si>
  <si>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</si>
  <si>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</si>
  <si>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</si>
  <si>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</si>
  <si>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</si>
  <si>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</si>
  <si>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</si>
  <si>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</si>
  <si>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</si>
  <si>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</si>
  <si>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</si>
  <si>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</si>
  <si>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</si>
  <si>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</si>
  <si>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</si>
  <si>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</si>
  <si>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</si>
  <si>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</si>
  <si>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</si>
  <si>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</si>
  <si>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</si>
  <si>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</si>
  <si>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</si>
  <si>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</si>
  <si>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*57*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</si>
  <si>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</si>
  <si>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</si>
  <si>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</si>
  <si>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</si>
  <si>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</si>
  <si>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</si>
  <si>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</si>
  <si>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</si>
  <si>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</si>
  <si>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</si>
  <si>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</si>
  <si>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</si>
  <si>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</si>
  <si>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</si>
  <si>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</si>
  <si>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</si>
  <si>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</si>
  <si>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</si>
  <si>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</si>
  <si>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</si>
  <si>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</si>
  <si>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</si>
  <si>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</si>
  <si>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</si>
  <si>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</si>
  <si>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</si>
  <si>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</si>
  <si>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</si>
  <si>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</si>
  <si>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</si>
  <si>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</si>
  <si>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</si>
  <si>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</si>
  <si>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</si>
  <si>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</si>
  <si>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</si>
  <si>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</si>
  <si>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</si>
  <si>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</si>
  <si>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</si>
  <si>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</si>
  <si>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</si>
  <si>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</si>
  <si>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</si>
  <si>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</si>
  <si>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</si>
  <si>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</si>
  <si>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</si>
  <si>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</si>
  <si>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</si>
  <si>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</si>
  <si>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</si>
  <si>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</si>
  <si>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</si>
  <si>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</si>
  <si>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</si>
  <si>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</si>
  <si>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</si>
  <si>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</si>
  <si>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</si>
  <si>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</si>
  <si>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</si>
  <si>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</si>
  <si>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</si>
  <si>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</si>
  <si>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</si>
  <si>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</si>
  <si>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</si>
  <si>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</si>
  <si>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</si>
  <si>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</si>
  <si>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</si>
  <si>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</si>
  <si>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</si>
  <si>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</si>
  <si>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</si>
  <si>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</si>
  <si>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</si>
  <si>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</si>
  <si>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</si>
  <si>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</si>
  <si>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</si>
  <si>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</si>
  <si>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</si>
  <si>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</si>
  <si>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</si>
  <si>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</si>
  <si>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</si>
  <si>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</si>
  <si>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</si>
  <si>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</si>
  <si>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</si>
  <si>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</si>
  <si>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</si>
  <si>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</si>
  <si>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</si>
  <si>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</si>
  <si>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</si>
  <si>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</si>
  <si>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</si>
  <si>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</si>
  <si>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</si>
  <si>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</si>
  <si>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</si>
  <si>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</si>
  <si>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</si>
  <si>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</si>
  <si>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</si>
  <si>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</si>
  <si>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</si>
  <si>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</si>
  <si>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</si>
  <si>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</si>
  <si>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</si>
  <si>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</si>
  <si>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</si>
  <si>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</si>
  <si>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</si>
  <si>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</si>
  <si>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</si>
  <si>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</si>
  <si>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</si>
  <si>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</si>
  <si>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</si>
  <si>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</si>
  <si>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</si>
  <si>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</si>
  <si>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</si>
  <si>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</si>
  <si>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</si>
  <si>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</si>
  <si>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</si>
  <si>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</si>
  <si>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</si>
  <si>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</si>
  <si>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</si>
  <si>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</si>
  <si>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</si>
  <si>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</si>
  <si>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</si>
  <si>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</si>
  <si>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</si>
  <si>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</si>
  <si>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</si>
  <si>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</si>
  <si>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</si>
  <si>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</si>
  <si>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</si>
  <si>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</si>
  <si>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</si>
  <si>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</si>
  <si>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</si>
  <si>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</si>
  <si>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</si>
  <si>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</si>
  <si>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</si>
  <si>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</si>
  <si>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</si>
  <si>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</si>
  <si>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</si>
  <si>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</si>
  <si>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</si>
  <si>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</si>
  <si>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</si>
  <si>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</si>
  <si>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πολίτης-200</t>
  </si>
  <si>
    <t>αντιγράφων</t>
  </si>
  <si>
    <t>μαντενιωτου</t>
  </si>
  <si>
    <t>στο 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</si>
  <si>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</si>
  <si>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</si>
  <si>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</si>
  <si>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</si>
  <si>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</si>
  <si>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</si>
  <si>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</si>
  <si>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</si>
  <si>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</si>
  <si>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</si>
  <si>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</si>
  <si>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</si>
  <si>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</si>
  <si>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</si>
  <si>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</si>
  <si>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</si>
  <si>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</si>
  <si>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</si>
  <si>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</si>
  <si>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</si>
  <si>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</si>
  <si>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</si>
  <si>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</si>
  <si>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</si>
  <si>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</si>
  <si>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</si>
  <si>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</si>
  <si>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</si>
  <si>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</si>
  <si>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</si>
  <si>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</si>
  <si>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</si>
  <si>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</si>
  <si>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</si>
  <si>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</si>
  <si>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</si>
  <si>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</si>
  <si>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</si>
  <si>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</si>
  <si>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</si>
  <si>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</si>
  <si>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</si>
  <si>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</si>
  <si>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</si>
  <si>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</si>
  <si>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</si>
  <si>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</si>
  <si>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</si>
  <si>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</si>
  <si>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</si>
  <si>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</si>
  <si>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</si>
  <si>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</si>
  <si>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</si>
  <si>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</si>
  <si>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</si>
  <si>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</si>
  <si>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</si>
  <si>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</si>
  <si>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</si>
  <si>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</si>
  <si>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</si>
  <si>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</si>
  <si>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</si>
  <si>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</si>
  <si>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</si>
  <si>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</si>
  <si>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</si>
  <si>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</si>
  <si>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δικαιώματα 2'+κλπ φύλλα =2,93€</t>
  </si>
  <si>
    <t>2,93 για υπόλοιπα 10 φύλλα + 2,35 υπόλοιπα φύλλα {{{ από 1/1/1997 έως 9/5/2005 }}}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</si>
  <si>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</si>
  <si>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</si>
  <si>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</si>
  <si>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</si>
  <si>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</si>
  <si>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</si>
  <si>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</si>
  <si>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</si>
  <si>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</si>
  <si>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</si>
  <si>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</si>
  <si>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</si>
  <si>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</si>
  <si>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</si>
  <si>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</si>
  <si>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</si>
  <si>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</si>
  <si>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</si>
  <si>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</si>
  <si>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</si>
  <si>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συνολο</t>
  </si>
  <si>
    <t>αίτηση</t>
  </si>
  <si>
    <t>περίληψη</t>
  </si>
  <si>
    <t>κλπ</t>
  </si>
  <si>
    <t>προς Υποθηκοφυλακείο = στο ΑΡΧΕΙΟ</t>
  </si>
  <si>
    <t>προς ΝτιΜιΧο</t>
  </si>
  <si>
    <t>εγγραφή γραμμάτιο</t>
  </si>
  <si>
    <t>πήγαινε/ελα</t>
  </si>
  <si>
    <t>πληρωμή πόρων τράπεζα</t>
  </si>
  <si>
    <t>Century</t>
  </si>
  <si>
    <t xml:space="preserve">ΕΠΙ ΠΑΝΤΟΣ συμβολαιογραφικού εγγράφου ο Συμβολαιογράφος παίρνει ως αμοιβή = 2,93 ( 1997 έως 9/5/2005) </t>
  </si>
  <si>
    <t>παγιοΑναλ</t>
  </si>
  <si>
    <t>'3600''</t>
  </si>
  <si>
    <t>δικαιωματαΑναλ</t>
  </si>
  <si>
    <t>2α φυλα</t>
  </si>
  <si>
    <t>ΔΟΛΟΣ</t>
  </si>
  <si>
    <t>ΤΟΓΚΑ</t>
  </si>
  <si>
    <t>ΜΗ χρεωθέντα ταμεία + χαρτόσημα</t>
  </si>
  <si>
    <t>**7αα**=σφραγίδα - υπογραφή στα ΑΤΕΛΩΣ = 1,47</t>
  </si>
  <si>
    <t>**7γ**=συν (+) 1 για Δ.Ο.Υ. = ΑΤΕΛΩΣ</t>
  </si>
  <si>
    <t>**7γγ**= σφραγίδα - υπογραφή για Δ.Ο.Υ. ΑΤΕΛΩΣ = 1,47</t>
  </si>
  <si>
    <t>διαφυγών φόρος εισοδήματος</t>
  </si>
  <si>
    <t>ΕΠΡΕΠΕ</t>
  </si>
  <si>
    <t>λάθος ως 10,56</t>
  </si>
  <si>
    <t>διαφυγών κ-15-17</t>
  </si>
  <si>
    <t>3,63 ανά φύλλο</t>
  </si>
  <si>
    <t xml:space="preserve">ΦΠΑ </t>
  </si>
  <si>
    <t>πληρεξούσιο</t>
  </si>
  <si>
    <t>1ο</t>
  </si>
  <si>
    <t xml:space="preserve">219-87 </t>
  </si>
  <si>
    <t>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</si>
</sst>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54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19" fillId="7" borderId="14" xfId="1" applyFont="1" applyFill="1" applyBorder="1"/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7" borderId="14" xfId="1" applyNumberFormat="1" applyFont="1" applyFill="1" applyBorder="1" applyAlignment="1">
      <alignment horizontal="left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left"/>
    </xf>
    <xf numFmtId="0" fontId="42" fillId="0" borderId="0" xfId="0" applyFont="1" applyAlignment="1"/>
    <xf numFmtId="0" fontId="11" fillId="0" borderId="0" xfId="0" applyFont="1"/>
    <xf numFmtId="0" fontId="29" fillId="0" borderId="0" xfId="0" applyFont="1" applyFill="1" applyAlignment="1">
      <alignment horizontal="left"/>
    </xf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43" fontId="29" fillId="0" borderId="0" xfId="1" applyFont="1" applyFill="1" applyAlignment="1">
      <alignment horizontal="left"/>
    </xf>
    <xf numFmtId="0" fontId="28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wrapText="1"/>
    </xf>
    <xf numFmtId="0" fontId="29" fillId="0" borderId="0" xfId="0" applyFont="1" applyFill="1" applyBorder="1" applyAlignment="1">
      <alignment horizontal="left"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18" fillId="0" borderId="0" xfId="0" applyFont="1" applyAlignment="1"/>
    <xf numFmtId="0" fontId="42" fillId="0" borderId="0" xfId="0" applyFont="1" applyFill="1" applyAlignme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9" fillId="0" borderId="0" xfId="0" applyFont="1" applyFill="1"/>
    <xf numFmtId="0" fontId="18" fillId="0" borderId="0" xfId="0" applyFont="1" applyFill="1"/>
    <xf numFmtId="0" fontId="29" fillId="0" borderId="0" xfId="0" applyFont="1" applyFill="1" applyBorder="1" applyAlignment="1">
      <alignment wrapText="1"/>
    </xf>
    <xf numFmtId="0" fontId="27" fillId="0" borderId="0" xfId="0" applyFont="1" applyAlignment="1"/>
    <xf numFmtId="0" fontId="43" fillId="7" borderId="1" xfId="0" applyFont="1" applyFill="1" applyBorder="1" applyAlignment="1">
      <alignment horizontal="center" wrapText="1"/>
    </xf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43" fillId="7" borderId="14" xfId="1" applyFont="1" applyFill="1" applyBorder="1"/>
    <xf numFmtId="43" fontId="21" fillId="0" borderId="0" xfId="1" applyFont="1" applyFill="1" applyBorder="1" applyAlignment="1">
      <alignment horizontal="center" wrapText="1"/>
    </xf>
    <xf numFmtId="164" fontId="22" fillId="7" borderId="1" xfId="1" applyNumberFormat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165" fontId="43" fillId="7" borderId="1" xfId="1" applyNumberFormat="1" applyFont="1" applyFill="1" applyBorder="1" applyAlignment="1">
      <alignment horizont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0" fontId="8" fillId="0" borderId="0" xfId="0" applyFont="1" applyAlignment="1">
      <alignment horizontal="center" wrapText="1"/>
    </xf>
    <xf numFmtId="43" fontId="43" fillId="0" borderId="0" xfId="1" applyFont="1" applyFill="1"/>
    <xf numFmtId="0" fontId="28" fillId="0" borderId="0" xfId="0" applyFont="1" applyFill="1" applyAlignment="1">
      <alignment wrapText="1"/>
    </xf>
    <xf numFmtId="0" fontId="27" fillId="0" borderId="0" xfId="0" applyFont="1" applyFill="1" applyAlignment="1">
      <alignment wrapText="1"/>
    </xf>
    <xf numFmtId="43" fontId="8" fillId="7" borderId="0" xfId="1" applyFont="1" applyFill="1"/>
    <xf numFmtId="0" fontId="8" fillId="0" borderId="0" xfId="0" applyFont="1" applyFill="1" applyAlignment="1">
      <alignment horizontal="center" wrapText="1"/>
    </xf>
    <xf numFmtId="43" fontId="42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7" fillId="2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22" fillId="5" borderId="15" xfId="0" applyFont="1" applyFill="1" applyBorder="1"/>
    <xf numFmtId="0" fontId="0" fillId="0" borderId="10" xfId="0" applyBorder="1" applyAlignment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0" fontId="44" fillId="0" borderId="0" xfId="0" applyFont="1" applyFill="1" applyAlignment="1">
      <alignment horizontal="left"/>
    </xf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164" fontId="43" fillId="7" borderId="14" xfId="1" applyNumberFormat="1" applyFont="1" applyFill="1" applyBorder="1"/>
    <xf numFmtId="43" fontId="21" fillId="12" borderId="9" xfId="1" applyFont="1" applyFill="1" applyBorder="1" applyAlignment="1">
      <alignment horizontal="center" vertical="center" wrapText="1"/>
    </xf>
    <xf numFmtId="164" fontId="19" fillId="12" borderId="14" xfId="1" applyNumberFormat="1" applyFont="1" applyFill="1" applyBorder="1"/>
    <xf numFmtId="43" fontId="30" fillId="2" borderId="10" xfId="1" applyFont="1" applyFill="1" applyBorder="1" applyAlignment="1">
      <alignment horizontal="center" vertical="center" wrapText="1"/>
    </xf>
    <xf numFmtId="164" fontId="37" fillId="12" borderId="1" xfId="1" applyNumberFormat="1" applyFont="1" applyFill="1" applyBorder="1" applyAlignment="1">
      <alignment horizontal="center" vertical="center"/>
    </xf>
    <xf numFmtId="0" fontId="37" fillId="12" borderId="1" xfId="1" applyNumberFormat="1" applyFont="1" applyFill="1" applyBorder="1" applyAlignment="1">
      <alignment horizontal="left" vertical="center"/>
    </xf>
    <xf numFmtId="43" fontId="18" fillId="12" borderId="1" xfId="1" applyFont="1" applyFill="1" applyBorder="1" applyAlignment="1">
      <alignment horizontal="right" vertical="center"/>
    </xf>
    <xf numFmtId="43" fontId="18" fillId="12" borderId="14" xfId="1" applyFont="1" applyFill="1" applyBorder="1" applyAlignment="1">
      <alignment horizontal="right" vertical="center"/>
    </xf>
    <xf numFmtId="0" fontId="42" fillId="12" borderId="1" xfId="0" applyFont="1" applyFill="1" applyBorder="1" applyAlignment="1">
      <alignment horizontal="center" wrapText="1"/>
    </xf>
    <xf numFmtId="43" fontId="42" fillId="12" borderId="1" xfId="1" applyFont="1" applyFill="1" applyBorder="1" applyAlignment="1">
      <alignment horizontal="center" wrapText="1"/>
    </xf>
    <xf numFmtId="0" fontId="13" fillId="12" borderId="1" xfId="0" applyFont="1" applyFill="1" applyBorder="1" applyAlignment="1">
      <alignment horizontal="center" wrapText="1"/>
    </xf>
    <xf numFmtId="0" fontId="13" fillId="12" borderId="0" xfId="0" applyFont="1" applyFill="1"/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7" fillId="0" borderId="0" xfId="0" applyFont="1" applyFill="1" applyAlignment="1"/>
    <xf numFmtId="164" fontId="20" fillId="9" borderId="1" xfId="1" applyNumberFormat="1" applyFont="1" applyFill="1" applyBorder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43" fontId="22" fillId="0" borderId="14" xfId="0" applyNumberFormat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2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19" fillId="3" borderId="14" xfId="1" applyFont="1" applyFill="1" applyBorder="1"/>
    <xf numFmtId="43" fontId="22" fillId="0" borderId="14" xfId="1" applyFont="1" applyFill="1" applyBorder="1" applyAlignment="1">
      <alignment horizontal="center" wrapText="1"/>
    </xf>
    <xf numFmtId="43" fontId="21" fillId="12" borderId="14" xfId="1" applyFont="1" applyFill="1" applyBorder="1"/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1" fillId="0" borderId="0" xfId="1" applyFont="1" applyAlignment="1">
      <alignment wrapText="1"/>
    </xf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0" fillId="5" borderId="10" xfId="0" applyFill="1" applyBorder="1" applyAlignment="1"/>
    <xf numFmtId="0" fontId="22" fillId="0" borderId="15" xfId="0" applyFont="1" applyFill="1" applyBorder="1"/>
    <xf numFmtId="0" fontId="22" fillId="0" borderId="9" xfId="0" applyFont="1" applyBorder="1" applyAlignment="1">
      <alignment wrapText="1"/>
    </xf>
    <xf numFmtId="43" fontId="22" fillId="7" borderId="1" xfId="0" applyNumberFormat="1" applyFont="1" applyFill="1" applyBorder="1"/>
    <xf numFmtId="43" fontId="21" fillId="0" borderId="10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14" fontId="22" fillId="0" borderId="1" xfId="0" applyNumberFormat="1" applyFont="1" applyFill="1" applyBorder="1"/>
    <xf numFmtId="43" fontId="22" fillId="0" borderId="1" xfId="1" applyFont="1" applyFill="1" applyBorder="1"/>
    <xf numFmtId="0" fontId="41" fillId="0" borderId="1" xfId="0" applyFont="1" applyFill="1" applyBorder="1" applyAlignment="1">
      <alignment horizontal="left"/>
    </xf>
    <xf numFmtId="0" fontId="36" fillId="0" borderId="0" xfId="0" applyFont="1" applyFill="1"/>
    <xf numFmtId="43" fontId="22" fillId="0" borderId="0" xfId="1" quotePrefix="1" applyFont="1"/>
    <xf numFmtId="164" fontId="25" fillId="0" borderId="0" xfId="1" applyNumberFormat="1" applyFont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4" fontId="24" fillId="0" borderId="14" xfId="1" applyNumberFormat="1" applyFont="1" applyFill="1" applyBorder="1" applyAlignment="1">
      <alignment horizontal="center" vertical="center"/>
    </xf>
    <xf numFmtId="43" fontId="24" fillId="0" borderId="1" xfId="1" applyFont="1" applyFill="1" applyBorder="1" applyAlignment="1">
      <alignment horizontal="right" vertical="center"/>
    </xf>
    <xf numFmtId="43" fontId="20" fillId="9" borderId="1" xfId="1" applyFont="1" applyFill="1" applyBorder="1"/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19" fillId="0" borderId="14" xfId="1" applyNumberFormat="1" applyFont="1" applyFill="1" applyBorder="1" applyAlignment="1">
      <alignment horizontal="center" vertical="center"/>
    </xf>
    <xf numFmtId="164" fontId="24" fillId="0" borderId="2" xfId="1" applyNumberFormat="1" applyFont="1" applyFill="1" applyBorder="1" applyAlignment="1">
      <alignment horizontal="center" vertical="center"/>
    </xf>
    <xf numFmtId="43" fontId="43" fillId="0" borderId="1" xfId="1" applyFont="1" applyFill="1" applyBorder="1"/>
    <xf numFmtId="164" fontId="37" fillId="0" borderId="2" xfId="1" applyNumberFormat="1" applyFont="1" applyFill="1" applyBorder="1" applyAlignment="1">
      <alignment horizontal="center" vertical="center"/>
    </xf>
    <xf numFmtId="164" fontId="40" fillId="0" borderId="2" xfId="1" applyNumberFormat="1" applyFont="1" applyFill="1" applyBorder="1" applyAlignment="1">
      <alignment horizontal="center" vertical="center"/>
    </xf>
    <xf numFmtId="43" fontId="36" fillId="0" borderId="1" xfId="1" applyFont="1" applyFill="1" applyBorder="1"/>
    <xf numFmtId="43" fontId="36" fillId="0" borderId="14" xfId="1" applyFont="1" applyFill="1" applyBorder="1"/>
    <xf numFmtId="164" fontId="37" fillId="0" borderId="1" xfId="1" applyNumberFormat="1" applyFont="1" applyFill="1" applyBorder="1" applyAlignment="1">
      <alignment horizontal="center" vertical="center"/>
    </xf>
    <xf numFmtId="43" fontId="21" fillId="0" borderId="10" xfId="1" applyFont="1" applyFill="1" applyBorder="1" applyAlignment="1">
      <alignment horizontal="center" vertical="center" wrapText="1"/>
    </xf>
    <xf numFmtId="164" fontId="24" fillId="0" borderId="1" xfId="1" applyNumberFormat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164" fontId="24" fillId="0" borderId="18" xfId="1" applyNumberFormat="1" applyFont="1" applyFill="1" applyBorder="1" applyAlignment="1">
      <alignment horizontal="center" vertical="center"/>
    </xf>
    <xf numFmtId="43" fontId="22" fillId="0" borderId="9" xfId="1" applyFont="1" applyFill="1" applyBorder="1" applyAlignment="1">
      <alignment wrapText="1"/>
    </xf>
    <xf numFmtId="43" fontId="41" fillId="4" borderId="1" xfId="1" applyFont="1" applyFill="1" applyBorder="1" applyAlignment="1">
      <alignment horizontal="center" vertical="center"/>
    </xf>
    <xf numFmtId="43" fontId="22" fillId="0" borderId="0" xfId="0" applyNumberFormat="1" applyFont="1" applyFill="1" applyAlignment="1">
      <alignment horizontal="center" wrapText="1"/>
    </xf>
    <xf numFmtId="43" fontId="28" fillId="6" borderId="0" xfId="1" applyFont="1" applyFill="1" applyAlignment="1"/>
    <xf numFmtId="43" fontId="29" fillId="5" borderId="0" xfId="1" applyFont="1" applyFill="1" applyAlignment="1"/>
    <xf numFmtId="164" fontId="43" fillId="0" borderId="0" xfId="1" applyNumberFormat="1" applyFont="1" applyAlignment="1">
      <alignment horizont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164" fontId="37" fillId="6" borderId="1" xfId="1" applyNumberFormat="1" applyFont="1" applyFill="1" applyBorder="1" applyAlignment="1">
      <alignment horizontal="center" vertical="center"/>
    </xf>
    <xf numFmtId="164" fontId="21" fillId="0" borderId="14" xfId="1" applyNumberFormat="1" applyFont="1" applyBorder="1"/>
    <xf numFmtId="14" fontId="19" fillId="0" borderId="1" xfId="1" applyNumberFormat="1" applyFont="1" applyFill="1" applyBorder="1" applyAlignment="1">
      <alignment vertical="center"/>
    </xf>
    <xf numFmtId="43" fontId="18" fillId="6" borderId="1" xfId="1" applyFont="1" applyFill="1" applyBorder="1" applyAlignment="1">
      <alignment horizontal="right" vertic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7" fillId="6" borderId="22" xfId="0" applyFont="1" applyFill="1" applyBorder="1" applyAlignment="1">
      <alignment horizontal="center" wrapText="1"/>
    </xf>
    <xf numFmtId="0" fontId="27" fillId="6" borderId="23" xfId="0" applyFont="1" applyFill="1" applyBorder="1" applyAlignment="1">
      <alignment horizontal="center" wrapText="1"/>
    </xf>
    <xf numFmtId="0" fontId="27" fillId="6" borderId="24" xfId="0" applyFont="1" applyFill="1" applyBorder="1" applyAlignment="1">
      <alignment horizont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2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7" borderId="15" xfId="1" applyFont="1" applyFill="1" applyBorder="1" applyAlignment="1">
      <alignment horizontal="center" vertical="center" wrapText="1"/>
    </xf>
    <xf numFmtId="43" fontId="27" fillId="7" borderId="10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5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43" fontId="22" fillId="5" borderId="15" xfId="1" applyFont="1" applyFill="1" applyBorder="1" applyAlignment="1">
      <alignment horizontal="center" vertical="center" wrapText="1"/>
    </xf>
    <xf numFmtId="43" fontId="22" fillId="5" borderId="10" xfId="1" applyFont="1" applyFill="1" applyBorder="1" applyAlignment="1">
      <alignment horizontal="center" vertical="center" wrapText="1"/>
    </xf>
    <xf numFmtId="43" fontId="21" fillId="5" borderId="15" xfId="1" applyFont="1" applyFill="1" applyBorder="1" applyAlignment="1">
      <alignment horizontal="center" vertical="center" wrapText="1"/>
    </xf>
    <xf numFmtId="43" fontId="21" fillId="5" borderId="10" xfId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1" fillId="7" borderId="22" xfId="0" applyFont="1" applyFill="1" applyBorder="1" applyAlignment="1">
      <alignment horizontal="center"/>
    </xf>
    <xf numFmtId="0" fontId="21" fillId="7" borderId="23" xfId="0" applyFont="1" applyFill="1" applyBorder="1" applyAlignment="1">
      <alignment horizontal="center"/>
    </xf>
    <xf numFmtId="0" fontId="21" fillId="7" borderId="24" xfId="0" applyFont="1" applyFill="1" applyBorder="1" applyAlignment="1">
      <alignment horizontal="center"/>
    </xf>
    <xf numFmtId="0" fontId="21" fillId="6" borderId="20" xfId="0" applyFont="1" applyFill="1" applyBorder="1" applyAlignment="1">
      <alignment horizontal="center"/>
    </xf>
    <xf numFmtId="0" fontId="21" fillId="6" borderId="0" xfId="0" applyFont="1" applyFill="1" applyBorder="1" applyAlignment="1">
      <alignment horizontal="center"/>
    </xf>
    <xf numFmtId="0" fontId="21" fillId="6" borderId="32" xfId="0" applyFont="1" applyFill="1" applyBorder="1" applyAlignment="1">
      <alignment horizontal="center"/>
    </xf>
    <xf numFmtId="0" fontId="21" fillId="6" borderId="22" xfId="0" applyFont="1" applyFill="1" applyBorder="1" applyAlignment="1">
      <alignment horizontal="center"/>
    </xf>
    <xf numFmtId="0" fontId="21" fillId="6" borderId="23" xfId="0" applyFont="1" applyFill="1" applyBorder="1" applyAlignment="1">
      <alignment horizontal="center"/>
    </xf>
    <xf numFmtId="0" fontId="21" fillId="6" borderId="24" xfId="0" applyFont="1" applyFill="1" applyBorder="1" applyAlignment="1">
      <alignment horizontal="center"/>
    </xf>
    <xf numFmtId="0" fontId="21" fillId="2" borderId="20" xfId="0" applyFont="1" applyFill="1" applyBorder="1" applyAlignment="1">
      <alignment horizontal="center"/>
    </xf>
    <xf numFmtId="0" fontId="21" fillId="2" borderId="0" xfId="0" applyFont="1" applyFill="1" applyBorder="1" applyAlignment="1">
      <alignment horizontal="center"/>
    </xf>
    <xf numFmtId="0" fontId="21" fillId="2" borderId="32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0" fontId="21" fillId="2" borderId="23" xfId="0" applyFont="1" applyFill="1" applyBorder="1" applyAlignment="1">
      <alignment horizontal="center"/>
    </xf>
    <xf numFmtId="0" fontId="21" fillId="2" borderId="24" xfId="0" applyFont="1" applyFill="1" applyBorder="1" applyAlignment="1">
      <alignment horizontal="center"/>
    </xf>
    <xf numFmtId="0" fontId="28" fillId="7" borderId="0" xfId="0" applyFont="1" applyFill="1" applyAlignment="1">
      <alignment horizontal="left"/>
    </xf>
    <xf numFmtId="0" fontId="29" fillId="0" borderId="0" xfId="0" applyFont="1" applyFill="1" applyAlignment="1">
      <alignment horizontal="left"/>
    </xf>
    <xf numFmtId="0" fontId="29" fillId="0" borderId="0" xfId="0" applyFont="1" applyAlignment="1">
      <alignment horizontal="left"/>
    </xf>
    <xf numFmtId="43" fontId="29" fillId="0" borderId="0" xfId="1" applyFont="1" applyFill="1" applyAlignment="1">
      <alignment horizontal="left"/>
    </xf>
    <xf numFmtId="43" fontId="27" fillId="5" borderId="1" xfId="1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31" fillId="5" borderId="25" xfId="0" applyFont="1" applyFill="1" applyBorder="1" applyAlignment="1">
      <alignment horizontal="center" vertical="center" wrapText="1"/>
    </xf>
    <xf numFmtId="0" fontId="31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FF00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6"/>
  <sheetViews>
    <sheetView tabSelected="1" workbookViewId="0">
      <pane ySplit="2" topLeftCell="A3" activePane="bottomLeft" state="frozen"/>
      <selection pane="bottomLeft" activeCell="H34" sqref="H34"/>
    </sheetView>
  </sheetViews>
  <sheetFormatPr defaultRowHeight="11.25"/>
  <cols>
    <col min="1" max="1" width="9.28515625" style="8" customWidth="1"/>
    <col min="2" max="2" width="9" style="153" customWidth="1"/>
    <col min="3" max="3" width="10.1406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2" customWidth="1"/>
    <col min="17" max="17" width="3.85546875" style="3" customWidth="1"/>
    <col min="18" max="18" width="7.28515625" style="3" customWidth="1"/>
    <col min="19" max="19" width="7.7109375" style="3" customWidth="1"/>
    <col min="20" max="20" width="5.7109375" style="3" customWidth="1"/>
    <col min="21" max="21" width="13.71093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46" t="s">
        <v>1</v>
      </c>
      <c r="B1" s="448" t="s">
        <v>2</v>
      </c>
      <c r="C1" s="450" t="s">
        <v>0</v>
      </c>
      <c r="D1" s="452" t="s">
        <v>63</v>
      </c>
      <c r="E1" s="454" t="s">
        <v>87</v>
      </c>
      <c r="F1" s="455"/>
      <c r="G1" s="455"/>
      <c r="H1" s="455"/>
      <c r="I1" s="455"/>
      <c r="J1" s="455"/>
      <c r="K1" s="455"/>
      <c r="L1" s="440" t="s">
        <v>398</v>
      </c>
      <c r="M1" s="440"/>
      <c r="N1" s="438" t="s">
        <v>64</v>
      </c>
      <c r="O1" s="439"/>
      <c r="P1" s="441" t="s">
        <v>29</v>
      </c>
      <c r="Q1" s="442"/>
      <c r="R1" s="442"/>
      <c r="S1" s="442"/>
      <c r="T1" s="442"/>
      <c r="U1" s="442"/>
      <c r="V1" s="442"/>
      <c r="W1" s="442"/>
      <c r="X1" s="442"/>
      <c r="Y1" s="442"/>
      <c r="Z1" s="442"/>
      <c r="AA1" s="443"/>
    </row>
    <row r="2" spans="1:27" ht="12" thickBot="1">
      <c r="A2" s="447"/>
      <c r="B2" s="449"/>
      <c r="C2" s="451"/>
      <c r="D2" s="453"/>
      <c r="E2" s="90" t="s">
        <v>97</v>
      </c>
      <c r="F2" s="90" t="s">
        <v>3</v>
      </c>
      <c r="G2" s="90" t="s">
        <v>163</v>
      </c>
      <c r="H2" s="90" t="s">
        <v>98</v>
      </c>
      <c r="I2" s="90" t="s">
        <v>99</v>
      </c>
      <c r="J2" s="90" t="s">
        <v>100</v>
      </c>
      <c r="K2" s="101" t="s">
        <v>161</v>
      </c>
      <c r="L2" s="66" t="s">
        <v>23</v>
      </c>
      <c r="M2" s="174" t="s">
        <v>70</v>
      </c>
      <c r="N2" s="165" t="s">
        <v>23</v>
      </c>
      <c r="O2" s="100" t="s">
        <v>162</v>
      </c>
      <c r="P2" s="426">
        <v>1</v>
      </c>
      <c r="Q2" s="175" t="s">
        <v>247</v>
      </c>
      <c r="R2" s="175" t="s">
        <v>248</v>
      </c>
      <c r="S2" s="175" t="s">
        <v>249</v>
      </c>
      <c r="T2" s="175" t="s">
        <v>250</v>
      </c>
      <c r="U2" s="175" t="s">
        <v>409</v>
      </c>
      <c r="V2" s="175" t="s">
        <v>410</v>
      </c>
      <c r="W2" s="175" t="s">
        <v>411</v>
      </c>
      <c r="X2" s="175" t="s">
        <v>412</v>
      </c>
      <c r="Y2" s="175"/>
      <c r="Z2" s="175"/>
      <c r="AA2" s="176"/>
    </row>
    <row r="3" spans="1:27" s="5" customFormat="1">
      <c r="A3" s="392" t="s">
        <v>556</v>
      </c>
      <c r="B3" s="436">
        <v>38240</v>
      </c>
      <c r="C3" s="373" t="s">
        <v>555</v>
      </c>
      <c r="D3" s="374"/>
      <c r="E3" s="375">
        <f>'2-δικαιώμ'!M3</f>
        <v>8.2420000000000009</v>
      </c>
      <c r="F3" s="376">
        <f>'3-φύλλα2α'!F3</f>
        <v>2.93</v>
      </c>
      <c r="G3" s="376">
        <f>'4-πολλυπρ'!P3</f>
        <v>11.73</v>
      </c>
      <c r="H3" s="374">
        <f>'5-αντίγρ'!M3</f>
        <v>11.498799999999999</v>
      </c>
      <c r="I3" s="374">
        <f>'6-μεταγρ'!I3</f>
        <v>0</v>
      </c>
      <c r="J3" s="374">
        <f>'7-προςΔΟΥ'!E3</f>
        <v>0</v>
      </c>
      <c r="K3" s="374"/>
      <c r="L3" s="375">
        <f t="shared" ref="L3" si="0">E3+F3+G3+H3+I3+J3+K3</f>
        <v>34.400800000000004</v>
      </c>
      <c r="M3" s="375">
        <v>36.97</v>
      </c>
      <c r="N3" s="377">
        <f>M3-P3-'14-βιβλΕσ'!M3-P3</f>
        <v>35.97</v>
      </c>
      <c r="O3" s="377">
        <f t="shared" ref="O3" si="1">L3-N3</f>
        <v>-1.569199999999995</v>
      </c>
      <c r="P3" s="416">
        <v>0.5</v>
      </c>
      <c r="Q3" s="378"/>
      <c r="R3" s="378"/>
      <c r="S3" s="378" t="s">
        <v>537</v>
      </c>
      <c r="T3" s="378">
        <v>14</v>
      </c>
      <c r="U3" s="378"/>
      <c r="V3" s="378"/>
      <c r="W3" s="378"/>
      <c r="X3" s="378" t="s">
        <v>412</v>
      </c>
      <c r="Y3" s="378"/>
      <c r="Z3" s="76"/>
      <c r="AA3" s="76"/>
    </row>
    <row r="4" spans="1:27">
      <c r="A4" s="444" t="s">
        <v>47</v>
      </c>
      <c r="B4" s="445"/>
      <c r="C4" s="445"/>
      <c r="D4" s="445"/>
      <c r="E4" s="40">
        <f t="shared" ref="E4:O4" si="2">SUM(E3:E3)</f>
        <v>8.2420000000000009</v>
      </c>
      <c r="F4" s="40">
        <f t="shared" si="2"/>
        <v>2.93</v>
      </c>
      <c r="G4" s="40">
        <f t="shared" si="2"/>
        <v>11.73</v>
      </c>
      <c r="H4" s="40">
        <f t="shared" si="2"/>
        <v>11.498799999999999</v>
      </c>
      <c r="I4" s="40">
        <f t="shared" si="2"/>
        <v>0</v>
      </c>
      <c r="J4" s="40">
        <f t="shared" si="2"/>
        <v>0</v>
      </c>
      <c r="K4" s="40">
        <f t="shared" si="2"/>
        <v>0</v>
      </c>
      <c r="L4" s="40">
        <f t="shared" si="2"/>
        <v>34.400800000000004</v>
      </c>
      <c r="M4" s="40">
        <f t="shared" si="2"/>
        <v>36.97</v>
      </c>
      <c r="N4" s="40">
        <f t="shared" si="2"/>
        <v>35.97</v>
      </c>
      <c r="O4" s="40">
        <f t="shared" si="2"/>
        <v>-1.569199999999995</v>
      </c>
    </row>
    <row r="6" spans="1:27">
      <c r="P6" s="186" t="s">
        <v>104</v>
      </c>
      <c r="Q6" s="145"/>
      <c r="R6" s="145"/>
      <c r="S6" s="145"/>
      <c r="T6" s="155"/>
      <c r="U6" s="155"/>
      <c r="V6" s="155"/>
      <c r="W6" s="155"/>
      <c r="X6" s="155"/>
      <c r="Z6" s="145"/>
      <c r="AA6" s="145"/>
    </row>
    <row r="7" spans="1:27">
      <c r="K7" s="243" t="s">
        <v>505</v>
      </c>
      <c r="L7" s="8"/>
      <c r="M7" s="8"/>
      <c r="Q7" s="123" t="s">
        <v>403</v>
      </c>
      <c r="R7" s="123"/>
      <c r="S7" s="123"/>
      <c r="T7" s="147"/>
      <c r="U7" s="155"/>
      <c r="V7" s="155"/>
      <c r="W7" s="155"/>
      <c r="X7" s="155"/>
      <c r="Z7" s="146"/>
      <c r="AA7" s="123"/>
    </row>
    <row r="8" spans="1:27">
      <c r="K8" s="178" t="s">
        <v>251</v>
      </c>
      <c r="L8" s="125"/>
      <c r="M8" s="125"/>
      <c r="Q8" s="123"/>
      <c r="R8" s="123" t="s">
        <v>158</v>
      </c>
      <c r="S8" s="123"/>
      <c r="T8" s="155"/>
      <c r="U8" s="155"/>
      <c r="V8" s="155"/>
      <c r="W8" s="155"/>
      <c r="X8" s="155"/>
      <c r="Z8" s="123"/>
    </row>
    <row r="9" spans="1:27">
      <c r="K9" s="242" t="s">
        <v>252</v>
      </c>
      <c r="S9" s="123" t="s">
        <v>402</v>
      </c>
      <c r="T9" s="95"/>
      <c r="U9" s="95"/>
      <c r="V9" s="95"/>
      <c r="W9" s="95"/>
      <c r="X9" s="95"/>
    </row>
    <row r="10" spans="1:27">
      <c r="C10" s="8"/>
      <c r="D10" s="8"/>
      <c r="E10" s="8"/>
      <c r="F10" s="8"/>
      <c r="G10" s="8"/>
      <c r="H10" s="8" t="s">
        <v>283</v>
      </c>
      <c r="I10" s="431" t="s">
        <v>550</v>
      </c>
      <c r="J10" s="8"/>
      <c r="K10" s="8"/>
      <c r="L10" s="8"/>
      <c r="M10" s="8"/>
      <c r="N10" s="8"/>
      <c r="O10" s="8"/>
      <c r="T10" s="123" t="s">
        <v>404</v>
      </c>
      <c r="U10" s="155"/>
      <c r="V10" s="155"/>
      <c r="W10" s="155"/>
      <c r="X10" s="155"/>
    </row>
    <row r="11" spans="1:27">
      <c r="D11" s="753" t="s">
        <v>556</v>
      </c>
      <c r="E11" s="2">
        <v>36.97</v>
      </c>
      <c r="F11" s="2" t="s">
        <v>349</v>
      </c>
      <c r="G11" s="2">
        <v>0.5</v>
      </c>
      <c r="I11" s="2">
        <v>0.5</v>
      </c>
      <c r="T11" s="95"/>
      <c r="U11" s="155" t="s">
        <v>405</v>
      </c>
      <c r="V11" s="155"/>
      <c r="W11" s="155"/>
      <c r="X11" s="155"/>
    </row>
    <row r="12" spans="1:27">
      <c r="D12" s="403"/>
      <c r="F12" s="2" t="s">
        <v>397</v>
      </c>
      <c r="T12" s="95"/>
      <c r="U12" s="155"/>
      <c r="V12" s="155"/>
      <c r="W12" s="155"/>
      <c r="X12" s="155"/>
    </row>
    <row r="13" spans="1:27">
      <c r="F13" s="2" t="s">
        <v>539</v>
      </c>
      <c r="T13" s="95"/>
      <c r="U13" s="95"/>
      <c r="V13" s="155" t="s">
        <v>406</v>
      </c>
      <c r="W13" s="95"/>
      <c r="X13" s="95"/>
    </row>
    <row r="14" spans="1:27">
      <c r="F14" s="402" t="s">
        <v>540</v>
      </c>
      <c r="T14" s="95"/>
      <c r="U14" s="95"/>
      <c r="V14" s="95"/>
      <c r="W14" s="244" t="s">
        <v>407</v>
      </c>
      <c r="X14" s="95"/>
    </row>
    <row r="15" spans="1:27">
      <c r="F15" s="2" t="s">
        <v>541</v>
      </c>
      <c r="G15" s="2">
        <v>10.56</v>
      </c>
      <c r="H15" s="2">
        <v>0.66</v>
      </c>
      <c r="I15" s="2">
        <v>8.8000000000000007</v>
      </c>
      <c r="U15" s="155"/>
      <c r="V15" s="155"/>
      <c r="W15" s="95"/>
      <c r="X15" s="96" t="s">
        <v>408</v>
      </c>
      <c r="Y15" s="155"/>
    </row>
    <row r="16" spans="1:27">
      <c r="F16" s="2" t="s">
        <v>542</v>
      </c>
      <c r="G16" s="2">
        <v>5.86</v>
      </c>
      <c r="I16" s="2">
        <v>5.86</v>
      </c>
      <c r="U16" s="95"/>
      <c r="V16" s="155"/>
      <c r="W16" s="155"/>
      <c r="X16" s="155"/>
      <c r="Y16" s="155"/>
    </row>
    <row r="17" spans="6:25">
      <c r="F17" s="2" t="s">
        <v>98</v>
      </c>
      <c r="G17" s="2">
        <v>19.38</v>
      </c>
      <c r="H17" s="2">
        <v>2.13</v>
      </c>
      <c r="I17" s="2">
        <v>19.38</v>
      </c>
      <c r="Q17" s="123"/>
      <c r="R17" s="123"/>
      <c r="S17" s="123"/>
      <c r="T17" s="147"/>
      <c r="U17" s="155"/>
      <c r="V17" s="155"/>
      <c r="W17" s="155"/>
      <c r="X17" s="155"/>
    </row>
    <row r="18" spans="6:25">
      <c r="G18" s="192">
        <f>SUM(G11:G17)</f>
        <v>36.299999999999997</v>
      </c>
      <c r="H18" s="192">
        <f>SUM(H11:H17)</f>
        <v>2.79</v>
      </c>
      <c r="I18" s="192">
        <f>SUM(I11:I17)</f>
        <v>34.54</v>
      </c>
      <c r="S18" s="123"/>
      <c r="T18" s="95"/>
      <c r="U18" s="95"/>
      <c r="V18" s="95"/>
      <c r="W18" s="95"/>
      <c r="X18" s="95"/>
    </row>
    <row r="19" spans="6:25">
      <c r="T19" s="123"/>
      <c r="U19" s="155"/>
      <c r="V19" s="155"/>
      <c r="W19" s="155"/>
      <c r="X19" s="155"/>
    </row>
    <row r="20" spans="6:25">
      <c r="T20" s="95"/>
      <c r="U20" s="155"/>
      <c r="V20" s="155"/>
      <c r="W20" s="155"/>
      <c r="X20" s="155"/>
    </row>
    <row r="21" spans="6:25">
      <c r="T21" s="95"/>
      <c r="U21" s="95"/>
      <c r="V21" s="155"/>
      <c r="W21" s="95"/>
      <c r="X21" s="95"/>
    </row>
    <row r="22" spans="6:25">
      <c r="T22" s="95"/>
      <c r="U22" s="95"/>
      <c r="V22" s="95"/>
      <c r="W22" s="244"/>
      <c r="X22" s="95"/>
    </row>
    <row r="23" spans="6:25">
      <c r="U23" s="155"/>
      <c r="V23" s="155"/>
      <c r="W23" s="95"/>
      <c r="X23" s="96"/>
      <c r="Y23" s="155"/>
    </row>
    <row r="24" spans="6:25">
      <c r="U24" s="95"/>
      <c r="V24" s="155"/>
      <c r="W24" s="155"/>
      <c r="X24" s="155"/>
      <c r="Y24" s="155"/>
    </row>
    <row r="25" spans="6:25">
      <c r="U25" s="95"/>
      <c r="V25" s="95"/>
      <c r="W25" s="244"/>
      <c r="X25" s="95"/>
      <c r="Y25" s="95"/>
    </row>
    <row r="26" spans="6:25">
      <c r="U26" s="95"/>
      <c r="V26" s="95"/>
      <c r="W26" s="95"/>
      <c r="X26" s="96"/>
      <c r="Y26" s="95"/>
    </row>
  </sheetData>
  <mergeCells count="9">
    <mergeCell ref="N1:O1"/>
    <mergeCell ref="L1:M1"/>
    <mergeCell ref="P1:AA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4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8.140625" style="3" bestFit="1" customWidth="1"/>
    <col min="2" max="2" width="34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90" t="s">
        <v>19</v>
      </c>
      <c r="B1" s="592" t="s">
        <v>382</v>
      </c>
      <c r="C1" s="592" t="s">
        <v>89</v>
      </c>
      <c r="D1" s="594" t="s">
        <v>383</v>
      </c>
      <c r="E1" s="595"/>
      <c r="F1" s="595"/>
      <c r="G1" s="596" t="s">
        <v>353</v>
      </c>
      <c r="H1" s="597"/>
      <c r="I1" s="586" t="s">
        <v>354</v>
      </c>
      <c r="J1" s="586"/>
      <c r="K1" s="294"/>
      <c r="L1" s="295"/>
      <c r="M1" s="587" t="s">
        <v>384</v>
      </c>
      <c r="N1" s="587"/>
      <c r="O1" s="587"/>
      <c r="P1" s="295"/>
      <c r="Q1" s="587" t="s">
        <v>385</v>
      </c>
      <c r="R1" s="587"/>
      <c r="S1" s="587"/>
      <c r="T1" s="587"/>
      <c r="U1" s="296"/>
      <c r="V1" s="588" t="s">
        <v>353</v>
      </c>
      <c r="W1" s="588" t="s">
        <v>386</v>
      </c>
      <c r="X1" s="588" t="s">
        <v>387</v>
      </c>
      <c r="Y1" s="296"/>
      <c r="Z1" s="580" t="s">
        <v>388</v>
      </c>
      <c r="AA1" s="581"/>
      <c r="AB1" s="581"/>
      <c r="AC1" s="581"/>
      <c r="AD1" s="582"/>
    </row>
    <row r="2" spans="1:30" ht="12" thickBot="1">
      <c r="A2" s="591"/>
      <c r="B2" s="593"/>
      <c r="C2" s="593"/>
      <c r="D2" s="237" t="s">
        <v>360</v>
      </c>
      <c r="E2" s="237" t="s">
        <v>366</v>
      </c>
      <c r="F2" s="168" t="s">
        <v>367</v>
      </c>
      <c r="G2" s="238" t="s">
        <v>389</v>
      </c>
      <c r="H2" s="239" t="s">
        <v>390</v>
      </c>
      <c r="I2" s="238" t="s">
        <v>391</v>
      </c>
      <c r="J2" s="240" t="s">
        <v>392</v>
      </c>
      <c r="K2" s="297" t="s">
        <v>393</v>
      </c>
      <c r="L2" s="298"/>
      <c r="M2" s="299" t="s">
        <v>396</v>
      </c>
      <c r="N2" s="299" t="s">
        <v>394</v>
      </c>
      <c r="O2" s="299" t="s">
        <v>395</v>
      </c>
      <c r="P2" s="298"/>
      <c r="Q2" s="300" t="s">
        <v>396</v>
      </c>
      <c r="R2" s="301">
        <v>1.2999999999999999E-2</v>
      </c>
      <c r="S2" s="301">
        <v>6.4999999999999997E-3</v>
      </c>
      <c r="T2" s="302">
        <v>1.25E-3</v>
      </c>
      <c r="U2" s="303"/>
      <c r="V2" s="589"/>
      <c r="W2" s="589"/>
      <c r="X2" s="589"/>
      <c r="Y2" s="303"/>
      <c r="Z2" s="304" t="s">
        <v>396</v>
      </c>
      <c r="AA2" s="304" t="s">
        <v>394</v>
      </c>
      <c r="AB2" s="305" t="s">
        <v>395</v>
      </c>
      <c r="AC2" s="304" t="s">
        <v>386</v>
      </c>
      <c r="AD2" s="304" t="s">
        <v>387</v>
      </c>
    </row>
    <row r="3" spans="1:30" s="18" customFormat="1">
      <c r="A3" s="133" t="str">
        <f>'1-συμβολαια'!A3</f>
        <v>1ο</v>
      </c>
      <c r="B3" s="133" t="str">
        <f>'1-συμβολαια'!C3</f>
        <v>πληρεξούσιο</v>
      </c>
      <c r="C3" s="241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'2-δικαιώμ'!I3</f>
        <v>0</v>
      </c>
      <c r="H3" s="28">
        <f>'2-δικαιώμ'!J3</f>
        <v>0.44000000000000006</v>
      </c>
      <c r="I3" s="28">
        <f>'2-δικαιώμ'!K3</f>
        <v>0.03</v>
      </c>
      <c r="J3" s="28">
        <f>'2-δικαιώμ'!L3</f>
        <v>8.8000000000000009E-2</v>
      </c>
      <c r="K3" s="173"/>
      <c r="L3" s="173"/>
      <c r="M3" s="35"/>
      <c r="N3" s="35"/>
      <c r="O3" s="35"/>
      <c r="P3" s="173"/>
      <c r="Q3" s="35"/>
      <c r="R3" s="35"/>
      <c r="S3" s="35"/>
      <c r="T3" s="35"/>
      <c r="U3" s="173"/>
      <c r="V3" s="35">
        <f>'2-δικαιώμ'!I3+'2-δικαιώμ'!J3</f>
        <v>0.44000000000000006</v>
      </c>
      <c r="W3" s="35">
        <f>'2-δικαιώμ'!K3</f>
        <v>0.03</v>
      </c>
      <c r="X3" s="35">
        <f>'2-δικαιώμ'!L3</f>
        <v>8.8000000000000009E-2</v>
      </c>
      <c r="Y3" s="173"/>
      <c r="Z3" s="35"/>
      <c r="AA3" s="35"/>
      <c r="AB3" s="35"/>
      <c r="AC3" s="35"/>
      <c r="AD3" s="35"/>
    </row>
    <row r="4" spans="1:30">
      <c r="A4" s="583" t="str">
        <f>'1-συμβολαια'!A4</f>
        <v>σύνολο</v>
      </c>
      <c r="B4" s="584"/>
      <c r="C4" s="585"/>
      <c r="D4" s="351">
        <f t="shared" ref="D4:J4" si="0">SUM(D3:D3)</f>
        <v>0</v>
      </c>
      <c r="E4" s="351">
        <f t="shared" si="0"/>
        <v>0</v>
      </c>
      <c r="F4" s="351">
        <f t="shared" si="0"/>
        <v>0</v>
      </c>
      <c r="G4" s="351">
        <f t="shared" si="0"/>
        <v>0</v>
      </c>
      <c r="H4" s="351">
        <f t="shared" si="0"/>
        <v>0.44000000000000006</v>
      </c>
      <c r="I4" s="351">
        <f t="shared" si="0"/>
        <v>0.03</v>
      </c>
      <c r="J4" s="351">
        <f t="shared" si="0"/>
        <v>8.8000000000000009E-2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27"/>
  <sheetViews>
    <sheetView workbookViewId="0">
      <pane ySplit="2" topLeftCell="A3" activePane="bottomLeft" state="frozen"/>
      <selection pane="bottomLeft" activeCell="B13" sqref="B13"/>
    </sheetView>
  </sheetViews>
  <sheetFormatPr defaultRowHeight="15"/>
  <cols>
    <col min="1" max="1" width="11.5703125" style="108" bestFit="1" customWidth="1"/>
    <col min="2" max="2" width="51.28515625" style="109" customWidth="1"/>
    <col min="3" max="3" width="13.5703125" style="110" bestFit="1" customWidth="1"/>
    <col min="4" max="4" width="10.28515625" style="110" bestFit="1" customWidth="1"/>
    <col min="5" max="5" width="13.5703125" style="110" bestFit="1" customWidth="1"/>
    <col min="6" max="6" width="13.5703125" style="110" customWidth="1"/>
    <col min="7" max="7" width="7.85546875" style="107" customWidth="1"/>
    <col min="8" max="8" width="10" style="107" customWidth="1"/>
    <col min="9" max="9" width="12.42578125" style="107" customWidth="1"/>
    <col min="10" max="10" width="30.85546875" style="107" customWidth="1"/>
    <col min="11" max="208" width="9.140625" style="103"/>
    <col min="209" max="209" width="9" style="103" bestFit="1" customWidth="1"/>
    <col min="210" max="210" width="9.85546875" style="103" bestFit="1" customWidth="1"/>
    <col min="211" max="211" width="9.140625" style="103" bestFit="1" customWidth="1"/>
    <col min="212" max="212" width="16" style="103" bestFit="1" customWidth="1"/>
    <col min="213" max="213" width="9" style="103" bestFit="1" customWidth="1"/>
    <col min="214" max="214" width="7.85546875" style="103" bestFit="1" customWidth="1"/>
    <col min="215" max="215" width="11.7109375" style="103" bestFit="1" customWidth="1"/>
    <col min="216" max="216" width="14.28515625" style="103" customWidth="1"/>
    <col min="217" max="217" width="11.7109375" style="103" bestFit="1" customWidth="1"/>
    <col min="218" max="218" width="14.140625" style="103" bestFit="1" customWidth="1"/>
    <col min="219" max="219" width="16.7109375" style="103" customWidth="1"/>
    <col min="220" max="220" width="16.5703125" style="103" customWidth="1"/>
    <col min="221" max="222" width="7.85546875" style="103" bestFit="1" customWidth="1"/>
    <col min="223" max="223" width="8" style="103" bestFit="1" customWidth="1"/>
    <col min="224" max="225" width="7.85546875" style="103" bestFit="1" customWidth="1"/>
    <col min="226" max="226" width="9.7109375" style="103" customWidth="1"/>
    <col min="227" max="227" width="12.85546875" style="103" customWidth="1"/>
    <col min="228" max="464" width="9.140625" style="103"/>
    <col min="465" max="465" width="9" style="103" bestFit="1" customWidth="1"/>
    <col min="466" max="466" width="9.85546875" style="103" bestFit="1" customWidth="1"/>
    <col min="467" max="467" width="9.140625" style="103" bestFit="1" customWidth="1"/>
    <col min="468" max="468" width="16" style="103" bestFit="1" customWidth="1"/>
    <col min="469" max="469" width="9" style="103" bestFit="1" customWidth="1"/>
    <col min="470" max="470" width="7.85546875" style="103" bestFit="1" customWidth="1"/>
    <col min="471" max="471" width="11.7109375" style="103" bestFit="1" customWidth="1"/>
    <col min="472" max="472" width="14.28515625" style="103" customWidth="1"/>
    <col min="473" max="473" width="11.7109375" style="103" bestFit="1" customWidth="1"/>
    <col min="474" max="474" width="14.140625" style="103" bestFit="1" customWidth="1"/>
    <col min="475" max="475" width="16.7109375" style="103" customWidth="1"/>
    <col min="476" max="476" width="16.5703125" style="103" customWidth="1"/>
    <col min="477" max="478" width="7.85546875" style="103" bestFit="1" customWidth="1"/>
    <col min="479" max="479" width="8" style="103" bestFit="1" customWidth="1"/>
    <col min="480" max="481" width="7.85546875" style="103" bestFit="1" customWidth="1"/>
    <col min="482" max="482" width="9.7109375" style="103" customWidth="1"/>
    <col min="483" max="483" width="12.85546875" style="103" customWidth="1"/>
    <col min="484" max="720" width="9.140625" style="103"/>
    <col min="721" max="721" width="9" style="103" bestFit="1" customWidth="1"/>
    <col min="722" max="722" width="9.85546875" style="103" bestFit="1" customWidth="1"/>
    <col min="723" max="723" width="9.140625" style="103" bestFit="1" customWidth="1"/>
    <col min="724" max="724" width="16" style="103" bestFit="1" customWidth="1"/>
    <col min="725" max="725" width="9" style="103" bestFit="1" customWidth="1"/>
    <col min="726" max="726" width="7.85546875" style="103" bestFit="1" customWidth="1"/>
    <col min="727" max="727" width="11.7109375" style="103" bestFit="1" customWidth="1"/>
    <col min="728" max="728" width="14.28515625" style="103" customWidth="1"/>
    <col min="729" max="729" width="11.7109375" style="103" bestFit="1" customWidth="1"/>
    <col min="730" max="730" width="14.140625" style="103" bestFit="1" customWidth="1"/>
    <col min="731" max="731" width="16.7109375" style="103" customWidth="1"/>
    <col min="732" max="732" width="16.5703125" style="103" customWidth="1"/>
    <col min="733" max="734" width="7.85546875" style="103" bestFit="1" customWidth="1"/>
    <col min="735" max="735" width="8" style="103" bestFit="1" customWidth="1"/>
    <col min="736" max="737" width="7.85546875" style="103" bestFit="1" customWidth="1"/>
    <col min="738" max="738" width="9.7109375" style="103" customWidth="1"/>
    <col min="739" max="739" width="12.85546875" style="103" customWidth="1"/>
    <col min="740" max="976" width="9.140625" style="103"/>
    <col min="977" max="977" width="9" style="103" bestFit="1" customWidth="1"/>
    <col min="978" max="978" width="9.85546875" style="103" bestFit="1" customWidth="1"/>
    <col min="979" max="979" width="9.140625" style="103" bestFit="1" customWidth="1"/>
    <col min="980" max="980" width="16" style="103" bestFit="1" customWidth="1"/>
    <col min="981" max="981" width="9" style="103" bestFit="1" customWidth="1"/>
    <col min="982" max="982" width="7.85546875" style="103" bestFit="1" customWidth="1"/>
    <col min="983" max="983" width="11.7109375" style="103" bestFit="1" customWidth="1"/>
    <col min="984" max="984" width="14.28515625" style="103" customWidth="1"/>
    <col min="985" max="985" width="11.7109375" style="103" bestFit="1" customWidth="1"/>
    <col min="986" max="986" width="14.140625" style="103" bestFit="1" customWidth="1"/>
    <col min="987" max="987" width="16.7109375" style="103" customWidth="1"/>
    <col min="988" max="988" width="16.5703125" style="103" customWidth="1"/>
    <col min="989" max="990" width="7.85546875" style="103" bestFit="1" customWidth="1"/>
    <col min="991" max="991" width="8" style="103" bestFit="1" customWidth="1"/>
    <col min="992" max="993" width="7.85546875" style="103" bestFit="1" customWidth="1"/>
    <col min="994" max="994" width="9.7109375" style="103" customWidth="1"/>
    <col min="995" max="995" width="12.85546875" style="103" customWidth="1"/>
    <col min="996" max="1232" width="9.140625" style="103"/>
    <col min="1233" max="1233" width="9" style="103" bestFit="1" customWidth="1"/>
    <col min="1234" max="1234" width="9.85546875" style="103" bestFit="1" customWidth="1"/>
    <col min="1235" max="1235" width="9.140625" style="103" bestFit="1" customWidth="1"/>
    <col min="1236" max="1236" width="16" style="103" bestFit="1" customWidth="1"/>
    <col min="1237" max="1237" width="9" style="103" bestFit="1" customWidth="1"/>
    <col min="1238" max="1238" width="7.85546875" style="103" bestFit="1" customWidth="1"/>
    <col min="1239" max="1239" width="11.7109375" style="103" bestFit="1" customWidth="1"/>
    <col min="1240" max="1240" width="14.28515625" style="103" customWidth="1"/>
    <col min="1241" max="1241" width="11.7109375" style="103" bestFit="1" customWidth="1"/>
    <col min="1242" max="1242" width="14.140625" style="103" bestFit="1" customWidth="1"/>
    <col min="1243" max="1243" width="16.7109375" style="103" customWidth="1"/>
    <col min="1244" max="1244" width="16.5703125" style="103" customWidth="1"/>
    <col min="1245" max="1246" width="7.85546875" style="103" bestFit="1" customWidth="1"/>
    <col min="1247" max="1247" width="8" style="103" bestFit="1" customWidth="1"/>
    <col min="1248" max="1249" width="7.85546875" style="103" bestFit="1" customWidth="1"/>
    <col min="1250" max="1250" width="9.7109375" style="103" customWidth="1"/>
    <col min="1251" max="1251" width="12.85546875" style="103" customWidth="1"/>
    <col min="1252" max="1488" width="9.140625" style="103"/>
    <col min="1489" max="1489" width="9" style="103" bestFit="1" customWidth="1"/>
    <col min="1490" max="1490" width="9.85546875" style="103" bestFit="1" customWidth="1"/>
    <col min="1491" max="1491" width="9.140625" style="103" bestFit="1" customWidth="1"/>
    <col min="1492" max="1492" width="16" style="103" bestFit="1" customWidth="1"/>
    <col min="1493" max="1493" width="9" style="103" bestFit="1" customWidth="1"/>
    <col min="1494" max="1494" width="7.85546875" style="103" bestFit="1" customWidth="1"/>
    <col min="1495" max="1495" width="11.7109375" style="103" bestFit="1" customWidth="1"/>
    <col min="1496" max="1496" width="14.28515625" style="103" customWidth="1"/>
    <col min="1497" max="1497" width="11.7109375" style="103" bestFit="1" customWidth="1"/>
    <col min="1498" max="1498" width="14.140625" style="103" bestFit="1" customWidth="1"/>
    <col min="1499" max="1499" width="16.7109375" style="103" customWidth="1"/>
    <col min="1500" max="1500" width="16.5703125" style="103" customWidth="1"/>
    <col min="1501" max="1502" width="7.85546875" style="103" bestFit="1" customWidth="1"/>
    <col min="1503" max="1503" width="8" style="103" bestFit="1" customWidth="1"/>
    <col min="1504" max="1505" width="7.85546875" style="103" bestFit="1" customWidth="1"/>
    <col min="1506" max="1506" width="9.7109375" style="103" customWidth="1"/>
    <col min="1507" max="1507" width="12.85546875" style="103" customWidth="1"/>
    <col min="1508" max="1744" width="9.140625" style="103"/>
    <col min="1745" max="1745" width="9" style="103" bestFit="1" customWidth="1"/>
    <col min="1746" max="1746" width="9.85546875" style="103" bestFit="1" customWidth="1"/>
    <col min="1747" max="1747" width="9.140625" style="103" bestFit="1" customWidth="1"/>
    <col min="1748" max="1748" width="16" style="103" bestFit="1" customWidth="1"/>
    <col min="1749" max="1749" width="9" style="103" bestFit="1" customWidth="1"/>
    <col min="1750" max="1750" width="7.85546875" style="103" bestFit="1" customWidth="1"/>
    <col min="1751" max="1751" width="11.7109375" style="103" bestFit="1" customWidth="1"/>
    <col min="1752" max="1752" width="14.28515625" style="103" customWidth="1"/>
    <col min="1753" max="1753" width="11.7109375" style="103" bestFit="1" customWidth="1"/>
    <col min="1754" max="1754" width="14.140625" style="103" bestFit="1" customWidth="1"/>
    <col min="1755" max="1755" width="16.7109375" style="103" customWidth="1"/>
    <col min="1756" max="1756" width="16.5703125" style="103" customWidth="1"/>
    <col min="1757" max="1758" width="7.85546875" style="103" bestFit="1" customWidth="1"/>
    <col min="1759" max="1759" width="8" style="103" bestFit="1" customWidth="1"/>
    <col min="1760" max="1761" width="7.85546875" style="103" bestFit="1" customWidth="1"/>
    <col min="1762" max="1762" width="9.7109375" style="103" customWidth="1"/>
    <col min="1763" max="1763" width="12.85546875" style="103" customWidth="1"/>
    <col min="1764" max="2000" width="9.140625" style="103"/>
    <col min="2001" max="2001" width="9" style="103" bestFit="1" customWidth="1"/>
    <col min="2002" max="2002" width="9.85546875" style="103" bestFit="1" customWidth="1"/>
    <col min="2003" max="2003" width="9.140625" style="103" bestFit="1" customWidth="1"/>
    <col min="2004" max="2004" width="16" style="103" bestFit="1" customWidth="1"/>
    <col min="2005" max="2005" width="9" style="103" bestFit="1" customWidth="1"/>
    <col min="2006" max="2006" width="7.85546875" style="103" bestFit="1" customWidth="1"/>
    <col min="2007" max="2007" width="11.7109375" style="103" bestFit="1" customWidth="1"/>
    <col min="2008" max="2008" width="14.28515625" style="103" customWidth="1"/>
    <col min="2009" max="2009" width="11.7109375" style="103" bestFit="1" customWidth="1"/>
    <col min="2010" max="2010" width="14.140625" style="103" bestFit="1" customWidth="1"/>
    <col min="2011" max="2011" width="16.7109375" style="103" customWidth="1"/>
    <col min="2012" max="2012" width="16.5703125" style="103" customWidth="1"/>
    <col min="2013" max="2014" width="7.85546875" style="103" bestFit="1" customWidth="1"/>
    <col min="2015" max="2015" width="8" style="103" bestFit="1" customWidth="1"/>
    <col min="2016" max="2017" width="7.85546875" style="103" bestFit="1" customWidth="1"/>
    <col min="2018" max="2018" width="9.7109375" style="103" customWidth="1"/>
    <col min="2019" max="2019" width="12.85546875" style="103" customWidth="1"/>
    <col min="2020" max="2256" width="9.140625" style="103"/>
    <col min="2257" max="2257" width="9" style="103" bestFit="1" customWidth="1"/>
    <col min="2258" max="2258" width="9.85546875" style="103" bestFit="1" customWidth="1"/>
    <col min="2259" max="2259" width="9.140625" style="103" bestFit="1" customWidth="1"/>
    <col min="2260" max="2260" width="16" style="103" bestFit="1" customWidth="1"/>
    <col min="2261" max="2261" width="9" style="103" bestFit="1" customWidth="1"/>
    <col min="2262" max="2262" width="7.85546875" style="103" bestFit="1" customWidth="1"/>
    <col min="2263" max="2263" width="11.7109375" style="103" bestFit="1" customWidth="1"/>
    <col min="2264" max="2264" width="14.28515625" style="103" customWidth="1"/>
    <col min="2265" max="2265" width="11.7109375" style="103" bestFit="1" customWidth="1"/>
    <col min="2266" max="2266" width="14.140625" style="103" bestFit="1" customWidth="1"/>
    <col min="2267" max="2267" width="16.7109375" style="103" customWidth="1"/>
    <col min="2268" max="2268" width="16.5703125" style="103" customWidth="1"/>
    <col min="2269" max="2270" width="7.85546875" style="103" bestFit="1" customWidth="1"/>
    <col min="2271" max="2271" width="8" style="103" bestFit="1" customWidth="1"/>
    <col min="2272" max="2273" width="7.85546875" style="103" bestFit="1" customWidth="1"/>
    <col min="2274" max="2274" width="9.7109375" style="103" customWidth="1"/>
    <col min="2275" max="2275" width="12.85546875" style="103" customWidth="1"/>
    <col min="2276" max="2512" width="9.140625" style="103"/>
    <col min="2513" max="2513" width="9" style="103" bestFit="1" customWidth="1"/>
    <col min="2514" max="2514" width="9.85546875" style="103" bestFit="1" customWidth="1"/>
    <col min="2515" max="2515" width="9.140625" style="103" bestFit="1" customWidth="1"/>
    <col min="2516" max="2516" width="16" style="103" bestFit="1" customWidth="1"/>
    <col min="2517" max="2517" width="9" style="103" bestFit="1" customWidth="1"/>
    <col min="2518" max="2518" width="7.85546875" style="103" bestFit="1" customWidth="1"/>
    <col min="2519" max="2519" width="11.7109375" style="103" bestFit="1" customWidth="1"/>
    <col min="2520" max="2520" width="14.28515625" style="103" customWidth="1"/>
    <col min="2521" max="2521" width="11.7109375" style="103" bestFit="1" customWidth="1"/>
    <col min="2522" max="2522" width="14.140625" style="103" bestFit="1" customWidth="1"/>
    <col min="2523" max="2523" width="16.7109375" style="103" customWidth="1"/>
    <col min="2524" max="2524" width="16.5703125" style="103" customWidth="1"/>
    <col min="2525" max="2526" width="7.85546875" style="103" bestFit="1" customWidth="1"/>
    <col min="2527" max="2527" width="8" style="103" bestFit="1" customWidth="1"/>
    <col min="2528" max="2529" width="7.85546875" style="103" bestFit="1" customWidth="1"/>
    <col min="2530" max="2530" width="9.7109375" style="103" customWidth="1"/>
    <col min="2531" max="2531" width="12.85546875" style="103" customWidth="1"/>
    <col min="2532" max="2768" width="9.140625" style="103"/>
    <col min="2769" max="2769" width="9" style="103" bestFit="1" customWidth="1"/>
    <col min="2770" max="2770" width="9.85546875" style="103" bestFit="1" customWidth="1"/>
    <col min="2771" max="2771" width="9.140625" style="103" bestFit="1" customWidth="1"/>
    <col min="2772" max="2772" width="16" style="103" bestFit="1" customWidth="1"/>
    <col min="2773" max="2773" width="9" style="103" bestFit="1" customWidth="1"/>
    <col min="2774" max="2774" width="7.85546875" style="103" bestFit="1" customWidth="1"/>
    <col min="2775" max="2775" width="11.7109375" style="103" bestFit="1" customWidth="1"/>
    <col min="2776" max="2776" width="14.28515625" style="103" customWidth="1"/>
    <col min="2777" max="2777" width="11.7109375" style="103" bestFit="1" customWidth="1"/>
    <col min="2778" max="2778" width="14.140625" style="103" bestFit="1" customWidth="1"/>
    <col min="2779" max="2779" width="16.7109375" style="103" customWidth="1"/>
    <col min="2780" max="2780" width="16.5703125" style="103" customWidth="1"/>
    <col min="2781" max="2782" width="7.85546875" style="103" bestFit="1" customWidth="1"/>
    <col min="2783" max="2783" width="8" style="103" bestFit="1" customWidth="1"/>
    <col min="2784" max="2785" width="7.85546875" style="103" bestFit="1" customWidth="1"/>
    <col min="2786" max="2786" width="9.7109375" style="103" customWidth="1"/>
    <col min="2787" max="2787" width="12.85546875" style="103" customWidth="1"/>
    <col min="2788" max="3024" width="9.140625" style="103"/>
    <col min="3025" max="3025" width="9" style="103" bestFit="1" customWidth="1"/>
    <col min="3026" max="3026" width="9.85546875" style="103" bestFit="1" customWidth="1"/>
    <col min="3027" max="3027" width="9.140625" style="103" bestFit="1" customWidth="1"/>
    <col min="3028" max="3028" width="16" style="103" bestFit="1" customWidth="1"/>
    <col min="3029" max="3029" width="9" style="103" bestFit="1" customWidth="1"/>
    <col min="3030" max="3030" width="7.85546875" style="103" bestFit="1" customWidth="1"/>
    <col min="3031" max="3031" width="11.7109375" style="103" bestFit="1" customWidth="1"/>
    <col min="3032" max="3032" width="14.28515625" style="103" customWidth="1"/>
    <col min="3033" max="3033" width="11.7109375" style="103" bestFit="1" customWidth="1"/>
    <col min="3034" max="3034" width="14.140625" style="103" bestFit="1" customWidth="1"/>
    <col min="3035" max="3035" width="16.7109375" style="103" customWidth="1"/>
    <col min="3036" max="3036" width="16.5703125" style="103" customWidth="1"/>
    <col min="3037" max="3038" width="7.85546875" style="103" bestFit="1" customWidth="1"/>
    <col min="3039" max="3039" width="8" style="103" bestFit="1" customWidth="1"/>
    <col min="3040" max="3041" width="7.85546875" style="103" bestFit="1" customWidth="1"/>
    <col min="3042" max="3042" width="9.7109375" style="103" customWidth="1"/>
    <col min="3043" max="3043" width="12.85546875" style="103" customWidth="1"/>
    <col min="3044" max="3280" width="9.140625" style="103"/>
    <col min="3281" max="3281" width="9" style="103" bestFit="1" customWidth="1"/>
    <col min="3282" max="3282" width="9.85546875" style="103" bestFit="1" customWidth="1"/>
    <col min="3283" max="3283" width="9.140625" style="103" bestFit="1" customWidth="1"/>
    <col min="3284" max="3284" width="16" style="103" bestFit="1" customWidth="1"/>
    <col min="3285" max="3285" width="9" style="103" bestFit="1" customWidth="1"/>
    <col min="3286" max="3286" width="7.85546875" style="103" bestFit="1" customWidth="1"/>
    <col min="3287" max="3287" width="11.7109375" style="103" bestFit="1" customWidth="1"/>
    <col min="3288" max="3288" width="14.28515625" style="103" customWidth="1"/>
    <col min="3289" max="3289" width="11.7109375" style="103" bestFit="1" customWidth="1"/>
    <col min="3290" max="3290" width="14.140625" style="103" bestFit="1" customWidth="1"/>
    <col min="3291" max="3291" width="16.7109375" style="103" customWidth="1"/>
    <col min="3292" max="3292" width="16.5703125" style="103" customWidth="1"/>
    <col min="3293" max="3294" width="7.85546875" style="103" bestFit="1" customWidth="1"/>
    <col min="3295" max="3295" width="8" style="103" bestFit="1" customWidth="1"/>
    <col min="3296" max="3297" width="7.85546875" style="103" bestFit="1" customWidth="1"/>
    <col min="3298" max="3298" width="9.7109375" style="103" customWidth="1"/>
    <col min="3299" max="3299" width="12.85546875" style="103" customWidth="1"/>
    <col min="3300" max="3536" width="9.140625" style="103"/>
    <col min="3537" max="3537" width="9" style="103" bestFit="1" customWidth="1"/>
    <col min="3538" max="3538" width="9.85546875" style="103" bestFit="1" customWidth="1"/>
    <col min="3539" max="3539" width="9.140625" style="103" bestFit="1" customWidth="1"/>
    <col min="3540" max="3540" width="16" style="103" bestFit="1" customWidth="1"/>
    <col min="3541" max="3541" width="9" style="103" bestFit="1" customWidth="1"/>
    <col min="3542" max="3542" width="7.85546875" style="103" bestFit="1" customWidth="1"/>
    <col min="3543" max="3543" width="11.7109375" style="103" bestFit="1" customWidth="1"/>
    <col min="3544" max="3544" width="14.28515625" style="103" customWidth="1"/>
    <col min="3545" max="3545" width="11.7109375" style="103" bestFit="1" customWidth="1"/>
    <col min="3546" max="3546" width="14.140625" style="103" bestFit="1" customWidth="1"/>
    <col min="3547" max="3547" width="16.7109375" style="103" customWidth="1"/>
    <col min="3548" max="3548" width="16.5703125" style="103" customWidth="1"/>
    <col min="3549" max="3550" width="7.85546875" style="103" bestFit="1" customWidth="1"/>
    <col min="3551" max="3551" width="8" style="103" bestFit="1" customWidth="1"/>
    <col min="3552" max="3553" width="7.85546875" style="103" bestFit="1" customWidth="1"/>
    <col min="3554" max="3554" width="9.7109375" style="103" customWidth="1"/>
    <col min="3555" max="3555" width="12.85546875" style="103" customWidth="1"/>
    <col min="3556" max="3792" width="9.140625" style="103"/>
    <col min="3793" max="3793" width="9" style="103" bestFit="1" customWidth="1"/>
    <col min="3794" max="3794" width="9.85546875" style="103" bestFit="1" customWidth="1"/>
    <col min="3795" max="3795" width="9.140625" style="103" bestFit="1" customWidth="1"/>
    <col min="3796" max="3796" width="16" style="103" bestFit="1" customWidth="1"/>
    <col min="3797" max="3797" width="9" style="103" bestFit="1" customWidth="1"/>
    <col min="3798" max="3798" width="7.85546875" style="103" bestFit="1" customWidth="1"/>
    <col min="3799" max="3799" width="11.7109375" style="103" bestFit="1" customWidth="1"/>
    <col min="3800" max="3800" width="14.28515625" style="103" customWidth="1"/>
    <col min="3801" max="3801" width="11.7109375" style="103" bestFit="1" customWidth="1"/>
    <col min="3802" max="3802" width="14.140625" style="103" bestFit="1" customWidth="1"/>
    <col min="3803" max="3803" width="16.7109375" style="103" customWidth="1"/>
    <col min="3804" max="3804" width="16.5703125" style="103" customWidth="1"/>
    <col min="3805" max="3806" width="7.85546875" style="103" bestFit="1" customWidth="1"/>
    <col min="3807" max="3807" width="8" style="103" bestFit="1" customWidth="1"/>
    <col min="3808" max="3809" width="7.85546875" style="103" bestFit="1" customWidth="1"/>
    <col min="3810" max="3810" width="9.7109375" style="103" customWidth="1"/>
    <col min="3811" max="3811" width="12.85546875" style="103" customWidth="1"/>
    <col min="3812" max="4048" width="9.140625" style="103"/>
    <col min="4049" max="4049" width="9" style="103" bestFit="1" customWidth="1"/>
    <col min="4050" max="4050" width="9.85546875" style="103" bestFit="1" customWidth="1"/>
    <col min="4051" max="4051" width="9.140625" style="103" bestFit="1" customWidth="1"/>
    <col min="4052" max="4052" width="16" style="103" bestFit="1" customWidth="1"/>
    <col min="4053" max="4053" width="9" style="103" bestFit="1" customWidth="1"/>
    <col min="4054" max="4054" width="7.85546875" style="103" bestFit="1" customWidth="1"/>
    <col min="4055" max="4055" width="11.7109375" style="103" bestFit="1" customWidth="1"/>
    <col min="4056" max="4056" width="14.28515625" style="103" customWidth="1"/>
    <col min="4057" max="4057" width="11.7109375" style="103" bestFit="1" customWidth="1"/>
    <col min="4058" max="4058" width="14.140625" style="103" bestFit="1" customWidth="1"/>
    <col min="4059" max="4059" width="16.7109375" style="103" customWidth="1"/>
    <col min="4060" max="4060" width="16.5703125" style="103" customWidth="1"/>
    <col min="4061" max="4062" width="7.85546875" style="103" bestFit="1" customWidth="1"/>
    <col min="4063" max="4063" width="8" style="103" bestFit="1" customWidth="1"/>
    <col min="4064" max="4065" width="7.85546875" style="103" bestFit="1" customWidth="1"/>
    <col min="4066" max="4066" width="9.7109375" style="103" customWidth="1"/>
    <col min="4067" max="4067" width="12.85546875" style="103" customWidth="1"/>
    <col min="4068" max="4304" width="9.140625" style="103"/>
    <col min="4305" max="4305" width="9" style="103" bestFit="1" customWidth="1"/>
    <col min="4306" max="4306" width="9.85546875" style="103" bestFit="1" customWidth="1"/>
    <col min="4307" max="4307" width="9.140625" style="103" bestFit="1" customWidth="1"/>
    <col min="4308" max="4308" width="16" style="103" bestFit="1" customWidth="1"/>
    <col min="4309" max="4309" width="9" style="103" bestFit="1" customWidth="1"/>
    <col min="4310" max="4310" width="7.85546875" style="103" bestFit="1" customWidth="1"/>
    <col min="4311" max="4311" width="11.7109375" style="103" bestFit="1" customWidth="1"/>
    <col min="4312" max="4312" width="14.28515625" style="103" customWidth="1"/>
    <col min="4313" max="4313" width="11.7109375" style="103" bestFit="1" customWidth="1"/>
    <col min="4314" max="4314" width="14.140625" style="103" bestFit="1" customWidth="1"/>
    <col min="4315" max="4315" width="16.7109375" style="103" customWidth="1"/>
    <col min="4316" max="4316" width="16.5703125" style="103" customWidth="1"/>
    <col min="4317" max="4318" width="7.85546875" style="103" bestFit="1" customWidth="1"/>
    <col min="4319" max="4319" width="8" style="103" bestFit="1" customWidth="1"/>
    <col min="4320" max="4321" width="7.85546875" style="103" bestFit="1" customWidth="1"/>
    <col min="4322" max="4322" width="9.7109375" style="103" customWidth="1"/>
    <col min="4323" max="4323" width="12.85546875" style="103" customWidth="1"/>
    <col min="4324" max="4560" width="9.140625" style="103"/>
    <col min="4561" max="4561" width="9" style="103" bestFit="1" customWidth="1"/>
    <col min="4562" max="4562" width="9.85546875" style="103" bestFit="1" customWidth="1"/>
    <col min="4563" max="4563" width="9.140625" style="103" bestFit="1" customWidth="1"/>
    <col min="4564" max="4564" width="16" style="103" bestFit="1" customWidth="1"/>
    <col min="4565" max="4565" width="9" style="103" bestFit="1" customWidth="1"/>
    <col min="4566" max="4566" width="7.85546875" style="103" bestFit="1" customWidth="1"/>
    <col min="4567" max="4567" width="11.7109375" style="103" bestFit="1" customWidth="1"/>
    <col min="4568" max="4568" width="14.28515625" style="103" customWidth="1"/>
    <col min="4569" max="4569" width="11.7109375" style="103" bestFit="1" customWidth="1"/>
    <col min="4570" max="4570" width="14.140625" style="103" bestFit="1" customWidth="1"/>
    <col min="4571" max="4571" width="16.7109375" style="103" customWidth="1"/>
    <col min="4572" max="4572" width="16.5703125" style="103" customWidth="1"/>
    <col min="4573" max="4574" width="7.85546875" style="103" bestFit="1" customWidth="1"/>
    <col min="4575" max="4575" width="8" style="103" bestFit="1" customWidth="1"/>
    <col min="4576" max="4577" width="7.85546875" style="103" bestFit="1" customWidth="1"/>
    <col min="4578" max="4578" width="9.7109375" style="103" customWidth="1"/>
    <col min="4579" max="4579" width="12.85546875" style="103" customWidth="1"/>
    <col min="4580" max="4816" width="9.140625" style="103"/>
    <col min="4817" max="4817" width="9" style="103" bestFit="1" customWidth="1"/>
    <col min="4818" max="4818" width="9.85546875" style="103" bestFit="1" customWidth="1"/>
    <col min="4819" max="4819" width="9.140625" style="103" bestFit="1" customWidth="1"/>
    <col min="4820" max="4820" width="16" style="103" bestFit="1" customWidth="1"/>
    <col min="4821" max="4821" width="9" style="103" bestFit="1" customWidth="1"/>
    <col min="4822" max="4822" width="7.85546875" style="103" bestFit="1" customWidth="1"/>
    <col min="4823" max="4823" width="11.7109375" style="103" bestFit="1" customWidth="1"/>
    <col min="4824" max="4824" width="14.28515625" style="103" customWidth="1"/>
    <col min="4825" max="4825" width="11.7109375" style="103" bestFit="1" customWidth="1"/>
    <col min="4826" max="4826" width="14.140625" style="103" bestFit="1" customWidth="1"/>
    <col min="4827" max="4827" width="16.7109375" style="103" customWidth="1"/>
    <col min="4828" max="4828" width="16.5703125" style="103" customWidth="1"/>
    <col min="4829" max="4830" width="7.85546875" style="103" bestFit="1" customWidth="1"/>
    <col min="4831" max="4831" width="8" style="103" bestFit="1" customWidth="1"/>
    <col min="4832" max="4833" width="7.85546875" style="103" bestFit="1" customWidth="1"/>
    <col min="4834" max="4834" width="9.7109375" style="103" customWidth="1"/>
    <col min="4835" max="4835" width="12.85546875" style="103" customWidth="1"/>
    <col min="4836" max="5072" width="9.140625" style="103"/>
    <col min="5073" max="5073" width="9" style="103" bestFit="1" customWidth="1"/>
    <col min="5074" max="5074" width="9.85546875" style="103" bestFit="1" customWidth="1"/>
    <col min="5075" max="5075" width="9.140625" style="103" bestFit="1" customWidth="1"/>
    <col min="5076" max="5076" width="16" style="103" bestFit="1" customWidth="1"/>
    <col min="5077" max="5077" width="9" style="103" bestFit="1" customWidth="1"/>
    <col min="5078" max="5078" width="7.85546875" style="103" bestFit="1" customWidth="1"/>
    <col min="5079" max="5079" width="11.7109375" style="103" bestFit="1" customWidth="1"/>
    <col min="5080" max="5080" width="14.28515625" style="103" customWidth="1"/>
    <col min="5081" max="5081" width="11.7109375" style="103" bestFit="1" customWidth="1"/>
    <col min="5082" max="5082" width="14.140625" style="103" bestFit="1" customWidth="1"/>
    <col min="5083" max="5083" width="16.7109375" style="103" customWidth="1"/>
    <col min="5084" max="5084" width="16.5703125" style="103" customWidth="1"/>
    <col min="5085" max="5086" width="7.85546875" style="103" bestFit="1" customWidth="1"/>
    <col min="5087" max="5087" width="8" style="103" bestFit="1" customWidth="1"/>
    <col min="5088" max="5089" width="7.85546875" style="103" bestFit="1" customWidth="1"/>
    <col min="5090" max="5090" width="9.7109375" style="103" customWidth="1"/>
    <col min="5091" max="5091" width="12.85546875" style="103" customWidth="1"/>
    <col min="5092" max="5328" width="9.140625" style="103"/>
    <col min="5329" max="5329" width="9" style="103" bestFit="1" customWidth="1"/>
    <col min="5330" max="5330" width="9.85546875" style="103" bestFit="1" customWidth="1"/>
    <col min="5331" max="5331" width="9.140625" style="103" bestFit="1" customWidth="1"/>
    <col min="5332" max="5332" width="16" style="103" bestFit="1" customWidth="1"/>
    <col min="5333" max="5333" width="9" style="103" bestFit="1" customWidth="1"/>
    <col min="5334" max="5334" width="7.85546875" style="103" bestFit="1" customWidth="1"/>
    <col min="5335" max="5335" width="11.7109375" style="103" bestFit="1" customWidth="1"/>
    <col min="5336" max="5336" width="14.28515625" style="103" customWidth="1"/>
    <col min="5337" max="5337" width="11.7109375" style="103" bestFit="1" customWidth="1"/>
    <col min="5338" max="5338" width="14.140625" style="103" bestFit="1" customWidth="1"/>
    <col min="5339" max="5339" width="16.7109375" style="103" customWidth="1"/>
    <col min="5340" max="5340" width="16.5703125" style="103" customWidth="1"/>
    <col min="5341" max="5342" width="7.85546875" style="103" bestFit="1" customWidth="1"/>
    <col min="5343" max="5343" width="8" style="103" bestFit="1" customWidth="1"/>
    <col min="5344" max="5345" width="7.85546875" style="103" bestFit="1" customWidth="1"/>
    <col min="5346" max="5346" width="9.7109375" style="103" customWidth="1"/>
    <col min="5347" max="5347" width="12.85546875" style="103" customWidth="1"/>
    <col min="5348" max="5584" width="9.140625" style="103"/>
    <col min="5585" max="5585" width="9" style="103" bestFit="1" customWidth="1"/>
    <col min="5586" max="5586" width="9.85546875" style="103" bestFit="1" customWidth="1"/>
    <col min="5587" max="5587" width="9.140625" style="103" bestFit="1" customWidth="1"/>
    <col min="5588" max="5588" width="16" style="103" bestFit="1" customWidth="1"/>
    <col min="5589" max="5589" width="9" style="103" bestFit="1" customWidth="1"/>
    <col min="5590" max="5590" width="7.85546875" style="103" bestFit="1" customWidth="1"/>
    <col min="5591" max="5591" width="11.7109375" style="103" bestFit="1" customWidth="1"/>
    <col min="5592" max="5592" width="14.28515625" style="103" customWidth="1"/>
    <col min="5593" max="5593" width="11.7109375" style="103" bestFit="1" customWidth="1"/>
    <col min="5594" max="5594" width="14.140625" style="103" bestFit="1" customWidth="1"/>
    <col min="5595" max="5595" width="16.7109375" style="103" customWidth="1"/>
    <col min="5596" max="5596" width="16.5703125" style="103" customWidth="1"/>
    <col min="5597" max="5598" width="7.85546875" style="103" bestFit="1" customWidth="1"/>
    <col min="5599" max="5599" width="8" style="103" bestFit="1" customWidth="1"/>
    <col min="5600" max="5601" width="7.85546875" style="103" bestFit="1" customWidth="1"/>
    <col min="5602" max="5602" width="9.7109375" style="103" customWidth="1"/>
    <col min="5603" max="5603" width="12.85546875" style="103" customWidth="1"/>
    <col min="5604" max="5840" width="9.140625" style="103"/>
    <col min="5841" max="5841" width="9" style="103" bestFit="1" customWidth="1"/>
    <col min="5842" max="5842" width="9.85546875" style="103" bestFit="1" customWidth="1"/>
    <col min="5843" max="5843" width="9.140625" style="103" bestFit="1" customWidth="1"/>
    <col min="5844" max="5844" width="16" style="103" bestFit="1" customWidth="1"/>
    <col min="5845" max="5845" width="9" style="103" bestFit="1" customWidth="1"/>
    <col min="5846" max="5846" width="7.85546875" style="103" bestFit="1" customWidth="1"/>
    <col min="5847" max="5847" width="11.7109375" style="103" bestFit="1" customWidth="1"/>
    <col min="5848" max="5848" width="14.28515625" style="103" customWidth="1"/>
    <col min="5849" max="5849" width="11.7109375" style="103" bestFit="1" customWidth="1"/>
    <col min="5850" max="5850" width="14.140625" style="103" bestFit="1" customWidth="1"/>
    <col min="5851" max="5851" width="16.7109375" style="103" customWidth="1"/>
    <col min="5852" max="5852" width="16.5703125" style="103" customWidth="1"/>
    <col min="5853" max="5854" width="7.85546875" style="103" bestFit="1" customWidth="1"/>
    <col min="5855" max="5855" width="8" style="103" bestFit="1" customWidth="1"/>
    <col min="5856" max="5857" width="7.85546875" style="103" bestFit="1" customWidth="1"/>
    <col min="5858" max="5858" width="9.7109375" style="103" customWidth="1"/>
    <col min="5859" max="5859" width="12.85546875" style="103" customWidth="1"/>
    <col min="5860" max="6096" width="9.140625" style="103"/>
    <col min="6097" max="6097" width="9" style="103" bestFit="1" customWidth="1"/>
    <col min="6098" max="6098" width="9.85546875" style="103" bestFit="1" customWidth="1"/>
    <col min="6099" max="6099" width="9.140625" style="103" bestFit="1" customWidth="1"/>
    <col min="6100" max="6100" width="16" style="103" bestFit="1" customWidth="1"/>
    <col min="6101" max="6101" width="9" style="103" bestFit="1" customWidth="1"/>
    <col min="6102" max="6102" width="7.85546875" style="103" bestFit="1" customWidth="1"/>
    <col min="6103" max="6103" width="11.7109375" style="103" bestFit="1" customWidth="1"/>
    <col min="6104" max="6104" width="14.28515625" style="103" customWidth="1"/>
    <col min="6105" max="6105" width="11.7109375" style="103" bestFit="1" customWidth="1"/>
    <col min="6106" max="6106" width="14.140625" style="103" bestFit="1" customWidth="1"/>
    <col min="6107" max="6107" width="16.7109375" style="103" customWidth="1"/>
    <col min="6108" max="6108" width="16.5703125" style="103" customWidth="1"/>
    <col min="6109" max="6110" width="7.85546875" style="103" bestFit="1" customWidth="1"/>
    <col min="6111" max="6111" width="8" style="103" bestFit="1" customWidth="1"/>
    <col min="6112" max="6113" width="7.85546875" style="103" bestFit="1" customWidth="1"/>
    <col min="6114" max="6114" width="9.7109375" style="103" customWidth="1"/>
    <col min="6115" max="6115" width="12.85546875" style="103" customWidth="1"/>
    <col min="6116" max="6352" width="9.140625" style="103"/>
    <col min="6353" max="6353" width="9" style="103" bestFit="1" customWidth="1"/>
    <col min="6354" max="6354" width="9.85546875" style="103" bestFit="1" customWidth="1"/>
    <col min="6355" max="6355" width="9.140625" style="103" bestFit="1" customWidth="1"/>
    <col min="6356" max="6356" width="16" style="103" bestFit="1" customWidth="1"/>
    <col min="6357" max="6357" width="9" style="103" bestFit="1" customWidth="1"/>
    <col min="6358" max="6358" width="7.85546875" style="103" bestFit="1" customWidth="1"/>
    <col min="6359" max="6359" width="11.7109375" style="103" bestFit="1" customWidth="1"/>
    <col min="6360" max="6360" width="14.28515625" style="103" customWidth="1"/>
    <col min="6361" max="6361" width="11.7109375" style="103" bestFit="1" customWidth="1"/>
    <col min="6362" max="6362" width="14.140625" style="103" bestFit="1" customWidth="1"/>
    <col min="6363" max="6363" width="16.7109375" style="103" customWidth="1"/>
    <col min="6364" max="6364" width="16.5703125" style="103" customWidth="1"/>
    <col min="6365" max="6366" width="7.85546875" style="103" bestFit="1" customWidth="1"/>
    <col min="6367" max="6367" width="8" style="103" bestFit="1" customWidth="1"/>
    <col min="6368" max="6369" width="7.85546875" style="103" bestFit="1" customWidth="1"/>
    <col min="6370" max="6370" width="9.7109375" style="103" customWidth="1"/>
    <col min="6371" max="6371" width="12.85546875" style="103" customWidth="1"/>
    <col min="6372" max="6608" width="9.140625" style="103"/>
    <col min="6609" max="6609" width="9" style="103" bestFit="1" customWidth="1"/>
    <col min="6610" max="6610" width="9.85546875" style="103" bestFit="1" customWidth="1"/>
    <col min="6611" max="6611" width="9.140625" style="103" bestFit="1" customWidth="1"/>
    <col min="6612" max="6612" width="16" style="103" bestFit="1" customWidth="1"/>
    <col min="6613" max="6613" width="9" style="103" bestFit="1" customWidth="1"/>
    <col min="6614" max="6614" width="7.85546875" style="103" bestFit="1" customWidth="1"/>
    <col min="6615" max="6615" width="11.7109375" style="103" bestFit="1" customWidth="1"/>
    <col min="6616" max="6616" width="14.28515625" style="103" customWidth="1"/>
    <col min="6617" max="6617" width="11.7109375" style="103" bestFit="1" customWidth="1"/>
    <col min="6618" max="6618" width="14.140625" style="103" bestFit="1" customWidth="1"/>
    <col min="6619" max="6619" width="16.7109375" style="103" customWidth="1"/>
    <col min="6620" max="6620" width="16.5703125" style="103" customWidth="1"/>
    <col min="6621" max="6622" width="7.85546875" style="103" bestFit="1" customWidth="1"/>
    <col min="6623" max="6623" width="8" style="103" bestFit="1" customWidth="1"/>
    <col min="6624" max="6625" width="7.85546875" style="103" bestFit="1" customWidth="1"/>
    <col min="6626" max="6626" width="9.7109375" style="103" customWidth="1"/>
    <col min="6627" max="6627" width="12.85546875" style="103" customWidth="1"/>
    <col min="6628" max="6864" width="9.140625" style="103"/>
    <col min="6865" max="6865" width="9" style="103" bestFit="1" customWidth="1"/>
    <col min="6866" max="6866" width="9.85546875" style="103" bestFit="1" customWidth="1"/>
    <col min="6867" max="6867" width="9.140625" style="103" bestFit="1" customWidth="1"/>
    <col min="6868" max="6868" width="16" style="103" bestFit="1" customWidth="1"/>
    <col min="6869" max="6869" width="9" style="103" bestFit="1" customWidth="1"/>
    <col min="6870" max="6870" width="7.85546875" style="103" bestFit="1" customWidth="1"/>
    <col min="6871" max="6871" width="11.7109375" style="103" bestFit="1" customWidth="1"/>
    <col min="6872" max="6872" width="14.28515625" style="103" customWidth="1"/>
    <col min="6873" max="6873" width="11.7109375" style="103" bestFit="1" customWidth="1"/>
    <col min="6874" max="6874" width="14.140625" style="103" bestFit="1" customWidth="1"/>
    <col min="6875" max="6875" width="16.7109375" style="103" customWidth="1"/>
    <col min="6876" max="6876" width="16.5703125" style="103" customWidth="1"/>
    <col min="6877" max="6878" width="7.85546875" style="103" bestFit="1" customWidth="1"/>
    <col min="6879" max="6879" width="8" style="103" bestFit="1" customWidth="1"/>
    <col min="6880" max="6881" width="7.85546875" style="103" bestFit="1" customWidth="1"/>
    <col min="6882" max="6882" width="9.7109375" style="103" customWidth="1"/>
    <col min="6883" max="6883" width="12.85546875" style="103" customWidth="1"/>
    <col min="6884" max="7120" width="9.140625" style="103"/>
    <col min="7121" max="7121" width="9" style="103" bestFit="1" customWidth="1"/>
    <col min="7122" max="7122" width="9.85546875" style="103" bestFit="1" customWidth="1"/>
    <col min="7123" max="7123" width="9.140625" style="103" bestFit="1" customWidth="1"/>
    <col min="7124" max="7124" width="16" style="103" bestFit="1" customWidth="1"/>
    <col min="7125" max="7125" width="9" style="103" bestFit="1" customWidth="1"/>
    <col min="7126" max="7126" width="7.85546875" style="103" bestFit="1" customWidth="1"/>
    <col min="7127" max="7127" width="11.7109375" style="103" bestFit="1" customWidth="1"/>
    <col min="7128" max="7128" width="14.28515625" style="103" customWidth="1"/>
    <col min="7129" max="7129" width="11.7109375" style="103" bestFit="1" customWidth="1"/>
    <col min="7130" max="7130" width="14.140625" style="103" bestFit="1" customWidth="1"/>
    <col min="7131" max="7131" width="16.7109375" style="103" customWidth="1"/>
    <col min="7132" max="7132" width="16.5703125" style="103" customWidth="1"/>
    <col min="7133" max="7134" width="7.85546875" style="103" bestFit="1" customWidth="1"/>
    <col min="7135" max="7135" width="8" style="103" bestFit="1" customWidth="1"/>
    <col min="7136" max="7137" width="7.85546875" style="103" bestFit="1" customWidth="1"/>
    <col min="7138" max="7138" width="9.7109375" style="103" customWidth="1"/>
    <col min="7139" max="7139" width="12.85546875" style="103" customWidth="1"/>
    <col min="7140" max="7376" width="9.140625" style="103"/>
    <col min="7377" max="7377" width="9" style="103" bestFit="1" customWidth="1"/>
    <col min="7378" max="7378" width="9.85546875" style="103" bestFit="1" customWidth="1"/>
    <col min="7379" max="7379" width="9.140625" style="103" bestFit="1" customWidth="1"/>
    <col min="7380" max="7380" width="16" style="103" bestFit="1" customWidth="1"/>
    <col min="7381" max="7381" width="9" style="103" bestFit="1" customWidth="1"/>
    <col min="7382" max="7382" width="7.85546875" style="103" bestFit="1" customWidth="1"/>
    <col min="7383" max="7383" width="11.7109375" style="103" bestFit="1" customWidth="1"/>
    <col min="7384" max="7384" width="14.28515625" style="103" customWidth="1"/>
    <col min="7385" max="7385" width="11.7109375" style="103" bestFit="1" customWidth="1"/>
    <col min="7386" max="7386" width="14.140625" style="103" bestFit="1" customWidth="1"/>
    <col min="7387" max="7387" width="16.7109375" style="103" customWidth="1"/>
    <col min="7388" max="7388" width="16.5703125" style="103" customWidth="1"/>
    <col min="7389" max="7390" width="7.85546875" style="103" bestFit="1" customWidth="1"/>
    <col min="7391" max="7391" width="8" style="103" bestFit="1" customWidth="1"/>
    <col min="7392" max="7393" width="7.85546875" style="103" bestFit="1" customWidth="1"/>
    <col min="7394" max="7394" width="9.7109375" style="103" customWidth="1"/>
    <col min="7395" max="7395" width="12.85546875" style="103" customWidth="1"/>
    <col min="7396" max="7632" width="9.140625" style="103"/>
    <col min="7633" max="7633" width="9" style="103" bestFit="1" customWidth="1"/>
    <col min="7634" max="7634" width="9.85546875" style="103" bestFit="1" customWidth="1"/>
    <col min="7635" max="7635" width="9.140625" style="103" bestFit="1" customWidth="1"/>
    <col min="7636" max="7636" width="16" style="103" bestFit="1" customWidth="1"/>
    <col min="7637" max="7637" width="9" style="103" bestFit="1" customWidth="1"/>
    <col min="7638" max="7638" width="7.85546875" style="103" bestFit="1" customWidth="1"/>
    <col min="7639" max="7639" width="11.7109375" style="103" bestFit="1" customWidth="1"/>
    <col min="7640" max="7640" width="14.28515625" style="103" customWidth="1"/>
    <col min="7641" max="7641" width="11.7109375" style="103" bestFit="1" customWidth="1"/>
    <col min="7642" max="7642" width="14.140625" style="103" bestFit="1" customWidth="1"/>
    <col min="7643" max="7643" width="16.7109375" style="103" customWidth="1"/>
    <col min="7644" max="7644" width="16.5703125" style="103" customWidth="1"/>
    <col min="7645" max="7646" width="7.85546875" style="103" bestFit="1" customWidth="1"/>
    <col min="7647" max="7647" width="8" style="103" bestFit="1" customWidth="1"/>
    <col min="7648" max="7649" width="7.85546875" style="103" bestFit="1" customWidth="1"/>
    <col min="7650" max="7650" width="9.7109375" style="103" customWidth="1"/>
    <col min="7651" max="7651" width="12.85546875" style="103" customWidth="1"/>
    <col min="7652" max="7888" width="9.140625" style="103"/>
    <col min="7889" max="7889" width="9" style="103" bestFit="1" customWidth="1"/>
    <col min="7890" max="7890" width="9.85546875" style="103" bestFit="1" customWidth="1"/>
    <col min="7891" max="7891" width="9.140625" style="103" bestFit="1" customWidth="1"/>
    <col min="7892" max="7892" width="16" style="103" bestFit="1" customWidth="1"/>
    <col min="7893" max="7893" width="9" style="103" bestFit="1" customWidth="1"/>
    <col min="7894" max="7894" width="7.85546875" style="103" bestFit="1" customWidth="1"/>
    <col min="7895" max="7895" width="11.7109375" style="103" bestFit="1" customWidth="1"/>
    <col min="7896" max="7896" width="14.28515625" style="103" customWidth="1"/>
    <col min="7897" max="7897" width="11.7109375" style="103" bestFit="1" customWidth="1"/>
    <col min="7898" max="7898" width="14.140625" style="103" bestFit="1" customWidth="1"/>
    <col min="7899" max="7899" width="16.7109375" style="103" customWidth="1"/>
    <col min="7900" max="7900" width="16.5703125" style="103" customWidth="1"/>
    <col min="7901" max="7902" width="7.85546875" style="103" bestFit="1" customWidth="1"/>
    <col min="7903" max="7903" width="8" style="103" bestFit="1" customWidth="1"/>
    <col min="7904" max="7905" width="7.85546875" style="103" bestFit="1" customWidth="1"/>
    <col min="7906" max="7906" width="9.7109375" style="103" customWidth="1"/>
    <col min="7907" max="7907" width="12.85546875" style="103" customWidth="1"/>
    <col min="7908" max="8144" width="9.140625" style="103"/>
    <col min="8145" max="8145" width="9" style="103" bestFit="1" customWidth="1"/>
    <col min="8146" max="8146" width="9.85546875" style="103" bestFit="1" customWidth="1"/>
    <col min="8147" max="8147" width="9.140625" style="103" bestFit="1" customWidth="1"/>
    <col min="8148" max="8148" width="16" style="103" bestFit="1" customWidth="1"/>
    <col min="8149" max="8149" width="9" style="103" bestFit="1" customWidth="1"/>
    <col min="8150" max="8150" width="7.85546875" style="103" bestFit="1" customWidth="1"/>
    <col min="8151" max="8151" width="11.7109375" style="103" bestFit="1" customWidth="1"/>
    <col min="8152" max="8152" width="14.28515625" style="103" customWidth="1"/>
    <col min="8153" max="8153" width="11.7109375" style="103" bestFit="1" customWidth="1"/>
    <col min="8154" max="8154" width="14.140625" style="103" bestFit="1" customWidth="1"/>
    <col min="8155" max="8155" width="16.7109375" style="103" customWidth="1"/>
    <col min="8156" max="8156" width="16.5703125" style="103" customWidth="1"/>
    <col min="8157" max="8158" width="7.85546875" style="103" bestFit="1" customWidth="1"/>
    <col min="8159" max="8159" width="8" style="103" bestFit="1" customWidth="1"/>
    <col min="8160" max="8161" width="7.85546875" style="103" bestFit="1" customWidth="1"/>
    <col min="8162" max="8162" width="9.7109375" style="103" customWidth="1"/>
    <col min="8163" max="8163" width="12.85546875" style="103" customWidth="1"/>
    <col min="8164" max="8400" width="9.140625" style="103"/>
    <col min="8401" max="8401" width="9" style="103" bestFit="1" customWidth="1"/>
    <col min="8402" max="8402" width="9.85546875" style="103" bestFit="1" customWidth="1"/>
    <col min="8403" max="8403" width="9.140625" style="103" bestFit="1" customWidth="1"/>
    <col min="8404" max="8404" width="16" style="103" bestFit="1" customWidth="1"/>
    <col min="8405" max="8405" width="9" style="103" bestFit="1" customWidth="1"/>
    <col min="8406" max="8406" width="7.85546875" style="103" bestFit="1" customWidth="1"/>
    <col min="8407" max="8407" width="11.7109375" style="103" bestFit="1" customWidth="1"/>
    <col min="8408" max="8408" width="14.28515625" style="103" customWidth="1"/>
    <col min="8409" max="8409" width="11.7109375" style="103" bestFit="1" customWidth="1"/>
    <col min="8410" max="8410" width="14.140625" style="103" bestFit="1" customWidth="1"/>
    <col min="8411" max="8411" width="16.7109375" style="103" customWidth="1"/>
    <col min="8412" max="8412" width="16.5703125" style="103" customWidth="1"/>
    <col min="8413" max="8414" width="7.85546875" style="103" bestFit="1" customWidth="1"/>
    <col min="8415" max="8415" width="8" style="103" bestFit="1" customWidth="1"/>
    <col min="8416" max="8417" width="7.85546875" style="103" bestFit="1" customWidth="1"/>
    <col min="8418" max="8418" width="9.7109375" style="103" customWidth="1"/>
    <col min="8419" max="8419" width="12.85546875" style="103" customWidth="1"/>
    <col min="8420" max="8656" width="9.140625" style="103"/>
    <col min="8657" max="8657" width="9" style="103" bestFit="1" customWidth="1"/>
    <col min="8658" max="8658" width="9.85546875" style="103" bestFit="1" customWidth="1"/>
    <col min="8659" max="8659" width="9.140625" style="103" bestFit="1" customWidth="1"/>
    <col min="8660" max="8660" width="16" style="103" bestFit="1" customWidth="1"/>
    <col min="8661" max="8661" width="9" style="103" bestFit="1" customWidth="1"/>
    <col min="8662" max="8662" width="7.85546875" style="103" bestFit="1" customWidth="1"/>
    <col min="8663" max="8663" width="11.7109375" style="103" bestFit="1" customWidth="1"/>
    <col min="8664" max="8664" width="14.28515625" style="103" customWidth="1"/>
    <col min="8665" max="8665" width="11.7109375" style="103" bestFit="1" customWidth="1"/>
    <col min="8666" max="8666" width="14.140625" style="103" bestFit="1" customWidth="1"/>
    <col min="8667" max="8667" width="16.7109375" style="103" customWidth="1"/>
    <col min="8668" max="8668" width="16.5703125" style="103" customWidth="1"/>
    <col min="8669" max="8670" width="7.85546875" style="103" bestFit="1" customWidth="1"/>
    <col min="8671" max="8671" width="8" style="103" bestFit="1" customWidth="1"/>
    <col min="8672" max="8673" width="7.85546875" style="103" bestFit="1" customWidth="1"/>
    <col min="8674" max="8674" width="9.7109375" style="103" customWidth="1"/>
    <col min="8675" max="8675" width="12.85546875" style="103" customWidth="1"/>
    <col min="8676" max="8912" width="9.140625" style="103"/>
    <col min="8913" max="8913" width="9" style="103" bestFit="1" customWidth="1"/>
    <col min="8914" max="8914" width="9.85546875" style="103" bestFit="1" customWidth="1"/>
    <col min="8915" max="8915" width="9.140625" style="103" bestFit="1" customWidth="1"/>
    <col min="8916" max="8916" width="16" style="103" bestFit="1" customWidth="1"/>
    <col min="8917" max="8917" width="9" style="103" bestFit="1" customWidth="1"/>
    <col min="8918" max="8918" width="7.85546875" style="103" bestFit="1" customWidth="1"/>
    <col min="8919" max="8919" width="11.7109375" style="103" bestFit="1" customWidth="1"/>
    <col min="8920" max="8920" width="14.28515625" style="103" customWidth="1"/>
    <col min="8921" max="8921" width="11.7109375" style="103" bestFit="1" customWidth="1"/>
    <col min="8922" max="8922" width="14.140625" style="103" bestFit="1" customWidth="1"/>
    <col min="8923" max="8923" width="16.7109375" style="103" customWidth="1"/>
    <col min="8924" max="8924" width="16.5703125" style="103" customWidth="1"/>
    <col min="8925" max="8926" width="7.85546875" style="103" bestFit="1" customWidth="1"/>
    <col min="8927" max="8927" width="8" style="103" bestFit="1" customWidth="1"/>
    <col min="8928" max="8929" width="7.85546875" style="103" bestFit="1" customWidth="1"/>
    <col min="8930" max="8930" width="9.7109375" style="103" customWidth="1"/>
    <col min="8931" max="8931" width="12.85546875" style="103" customWidth="1"/>
    <col min="8932" max="9168" width="9.140625" style="103"/>
    <col min="9169" max="9169" width="9" style="103" bestFit="1" customWidth="1"/>
    <col min="9170" max="9170" width="9.85546875" style="103" bestFit="1" customWidth="1"/>
    <col min="9171" max="9171" width="9.140625" style="103" bestFit="1" customWidth="1"/>
    <col min="9172" max="9172" width="16" style="103" bestFit="1" customWidth="1"/>
    <col min="9173" max="9173" width="9" style="103" bestFit="1" customWidth="1"/>
    <col min="9174" max="9174" width="7.85546875" style="103" bestFit="1" customWidth="1"/>
    <col min="9175" max="9175" width="11.7109375" style="103" bestFit="1" customWidth="1"/>
    <col min="9176" max="9176" width="14.28515625" style="103" customWidth="1"/>
    <col min="9177" max="9177" width="11.7109375" style="103" bestFit="1" customWidth="1"/>
    <col min="9178" max="9178" width="14.140625" style="103" bestFit="1" customWidth="1"/>
    <col min="9179" max="9179" width="16.7109375" style="103" customWidth="1"/>
    <col min="9180" max="9180" width="16.5703125" style="103" customWidth="1"/>
    <col min="9181" max="9182" width="7.85546875" style="103" bestFit="1" customWidth="1"/>
    <col min="9183" max="9183" width="8" style="103" bestFit="1" customWidth="1"/>
    <col min="9184" max="9185" width="7.85546875" style="103" bestFit="1" customWidth="1"/>
    <col min="9186" max="9186" width="9.7109375" style="103" customWidth="1"/>
    <col min="9187" max="9187" width="12.85546875" style="103" customWidth="1"/>
    <col min="9188" max="9424" width="9.140625" style="103"/>
    <col min="9425" max="9425" width="9" style="103" bestFit="1" customWidth="1"/>
    <col min="9426" max="9426" width="9.85546875" style="103" bestFit="1" customWidth="1"/>
    <col min="9427" max="9427" width="9.140625" style="103" bestFit="1" customWidth="1"/>
    <col min="9428" max="9428" width="16" style="103" bestFit="1" customWidth="1"/>
    <col min="9429" max="9429" width="9" style="103" bestFit="1" customWidth="1"/>
    <col min="9430" max="9430" width="7.85546875" style="103" bestFit="1" customWidth="1"/>
    <col min="9431" max="9431" width="11.7109375" style="103" bestFit="1" customWidth="1"/>
    <col min="9432" max="9432" width="14.28515625" style="103" customWidth="1"/>
    <col min="9433" max="9433" width="11.7109375" style="103" bestFit="1" customWidth="1"/>
    <col min="9434" max="9434" width="14.140625" style="103" bestFit="1" customWidth="1"/>
    <col min="9435" max="9435" width="16.7109375" style="103" customWidth="1"/>
    <col min="9436" max="9436" width="16.5703125" style="103" customWidth="1"/>
    <col min="9437" max="9438" width="7.85546875" style="103" bestFit="1" customWidth="1"/>
    <col min="9439" max="9439" width="8" style="103" bestFit="1" customWidth="1"/>
    <col min="9440" max="9441" width="7.85546875" style="103" bestFit="1" customWidth="1"/>
    <col min="9442" max="9442" width="9.7109375" style="103" customWidth="1"/>
    <col min="9443" max="9443" width="12.85546875" style="103" customWidth="1"/>
    <col min="9444" max="9680" width="9.140625" style="103"/>
    <col min="9681" max="9681" width="9" style="103" bestFit="1" customWidth="1"/>
    <col min="9682" max="9682" width="9.85546875" style="103" bestFit="1" customWidth="1"/>
    <col min="9683" max="9683" width="9.140625" style="103" bestFit="1" customWidth="1"/>
    <col min="9684" max="9684" width="16" style="103" bestFit="1" customWidth="1"/>
    <col min="9685" max="9685" width="9" style="103" bestFit="1" customWidth="1"/>
    <col min="9686" max="9686" width="7.85546875" style="103" bestFit="1" customWidth="1"/>
    <col min="9687" max="9687" width="11.7109375" style="103" bestFit="1" customWidth="1"/>
    <col min="9688" max="9688" width="14.28515625" style="103" customWidth="1"/>
    <col min="9689" max="9689" width="11.7109375" style="103" bestFit="1" customWidth="1"/>
    <col min="9690" max="9690" width="14.140625" style="103" bestFit="1" customWidth="1"/>
    <col min="9691" max="9691" width="16.7109375" style="103" customWidth="1"/>
    <col min="9692" max="9692" width="16.5703125" style="103" customWidth="1"/>
    <col min="9693" max="9694" width="7.85546875" style="103" bestFit="1" customWidth="1"/>
    <col min="9695" max="9695" width="8" style="103" bestFit="1" customWidth="1"/>
    <col min="9696" max="9697" width="7.85546875" style="103" bestFit="1" customWidth="1"/>
    <col min="9698" max="9698" width="9.7109375" style="103" customWidth="1"/>
    <col min="9699" max="9699" width="12.85546875" style="103" customWidth="1"/>
    <col min="9700" max="9936" width="9.140625" style="103"/>
    <col min="9937" max="9937" width="9" style="103" bestFit="1" customWidth="1"/>
    <col min="9938" max="9938" width="9.85546875" style="103" bestFit="1" customWidth="1"/>
    <col min="9939" max="9939" width="9.140625" style="103" bestFit="1" customWidth="1"/>
    <col min="9940" max="9940" width="16" style="103" bestFit="1" customWidth="1"/>
    <col min="9941" max="9941" width="9" style="103" bestFit="1" customWidth="1"/>
    <col min="9942" max="9942" width="7.85546875" style="103" bestFit="1" customWidth="1"/>
    <col min="9943" max="9943" width="11.7109375" style="103" bestFit="1" customWidth="1"/>
    <col min="9944" max="9944" width="14.28515625" style="103" customWidth="1"/>
    <col min="9945" max="9945" width="11.7109375" style="103" bestFit="1" customWidth="1"/>
    <col min="9946" max="9946" width="14.140625" style="103" bestFit="1" customWidth="1"/>
    <col min="9947" max="9947" width="16.7109375" style="103" customWidth="1"/>
    <col min="9948" max="9948" width="16.5703125" style="103" customWidth="1"/>
    <col min="9949" max="9950" width="7.85546875" style="103" bestFit="1" customWidth="1"/>
    <col min="9951" max="9951" width="8" style="103" bestFit="1" customWidth="1"/>
    <col min="9952" max="9953" width="7.85546875" style="103" bestFit="1" customWidth="1"/>
    <col min="9954" max="9954" width="9.7109375" style="103" customWidth="1"/>
    <col min="9955" max="9955" width="12.85546875" style="103" customWidth="1"/>
    <col min="9956" max="10192" width="9.140625" style="103"/>
    <col min="10193" max="10193" width="9" style="103" bestFit="1" customWidth="1"/>
    <col min="10194" max="10194" width="9.85546875" style="103" bestFit="1" customWidth="1"/>
    <col min="10195" max="10195" width="9.140625" style="103" bestFit="1" customWidth="1"/>
    <col min="10196" max="10196" width="16" style="103" bestFit="1" customWidth="1"/>
    <col min="10197" max="10197" width="9" style="103" bestFit="1" customWidth="1"/>
    <col min="10198" max="10198" width="7.85546875" style="103" bestFit="1" customWidth="1"/>
    <col min="10199" max="10199" width="11.7109375" style="103" bestFit="1" customWidth="1"/>
    <col min="10200" max="10200" width="14.28515625" style="103" customWidth="1"/>
    <col min="10201" max="10201" width="11.7109375" style="103" bestFit="1" customWidth="1"/>
    <col min="10202" max="10202" width="14.140625" style="103" bestFit="1" customWidth="1"/>
    <col min="10203" max="10203" width="16.7109375" style="103" customWidth="1"/>
    <col min="10204" max="10204" width="16.5703125" style="103" customWidth="1"/>
    <col min="10205" max="10206" width="7.85546875" style="103" bestFit="1" customWidth="1"/>
    <col min="10207" max="10207" width="8" style="103" bestFit="1" customWidth="1"/>
    <col min="10208" max="10209" width="7.85546875" style="103" bestFit="1" customWidth="1"/>
    <col min="10210" max="10210" width="9.7109375" style="103" customWidth="1"/>
    <col min="10211" max="10211" width="12.85546875" style="103" customWidth="1"/>
    <col min="10212" max="10448" width="9.140625" style="103"/>
    <col min="10449" max="10449" width="9" style="103" bestFit="1" customWidth="1"/>
    <col min="10450" max="10450" width="9.85546875" style="103" bestFit="1" customWidth="1"/>
    <col min="10451" max="10451" width="9.140625" style="103" bestFit="1" customWidth="1"/>
    <col min="10452" max="10452" width="16" style="103" bestFit="1" customWidth="1"/>
    <col min="10453" max="10453" width="9" style="103" bestFit="1" customWidth="1"/>
    <col min="10454" max="10454" width="7.85546875" style="103" bestFit="1" customWidth="1"/>
    <col min="10455" max="10455" width="11.7109375" style="103" bestFit="1" customWidth="1"/>
    <col min="10456" max="10456" width="14.28515625" style="103" customWidth="1"/>
    <col min="10457" max="10457" width="11.7109375" style="103" bestFit="1" customWidth="1"/>
    <col min="10458" max="10458" width="14.140625" style="103" bestFit="1" customWidth="1"/>
    <col min="10459" max="10459" width="16.7109375" style="103" customWidth="1"/>
    <col min="10460" max="10460" width="16.5703125" style="103" customWidth="1"/>
    <col min="10461" max="10462" width="7.85546875" style="103" bestFit="1" customWidth="1"/>
    <col min="10463" max="10463" width="8" style="103" bestFit="1" customWidth="1"/>
    <col min="10464" max="10465" width="7.85546875" style="103" bestFit="1" customWidth="1"/>
    <col min="10466" max="10466" width="9.7109375" style="103" customWidth="1"/>
    <col min="10467" max="10467" width="12.85546875" style="103" customWidth="1"/>
    <col min="10468" max="10704" width="9.140625" style="103"/>
    <col min="10705" max="10705" width="9" style="103" bestFit="1" customWidth="1"/>
    <col min="10706" max="10706" width="9.85546875" style="103" bestFit="1" customWidth="1"/>
    <col min="10707" max="10707" width="9.140625" style="103" bestFit="1" customWidth="1"/>
    <col min="10708" max="10708" width="16" style="103" bestFit="1" customWidth="1"/>
    <col min="10709" max="10709" width="9" style="103" bestFit="1" customWidth="1"/>
    <col min="10710" max="10710" width="7.85546875" style="103" bestFit="1" customWidth="1"/>
    <col min="10711" max="10711" width="11.7109375" style="103" bestFit="1" customWidth="1"/>
    <col min="10712" max="10712" width="14.28515625" style="103" customWidth="1"/>
    <col min="10713" max="10713" width="11.7109375" style="103" bestFit="1" customWidth="1"/>
    <col min="10714" max="10714" width="14.140625" style="103" bestFit="1" customWidth="1"/>
    <col min="10715" max="10715" width="16.7109375" style="103" customWidth="1"/>
    <col min="10716" max="10716" width="16.5703125" style="103" customWidth="1"/>
    <col min="10717" max="10718" width="7.85546875" style="103" bestFit="1" customWidth="1"/>
    <col min="10719" max="10719" width="8" style="103" bestFit="1" customWidth="1"/>
    <col min="10720" max="10721" width="7.85546875" style="103" bestFit="1" customWidth="1"/>
    <col min="10722" max="10722" width="9.7109375" style="103" customWidth="1"/>
    <col min="10723" max="10723" width="12.85546875" style="103" customWidth="1"/>
    <col min="10724" max="10960" width="9.140625" style="103"/>
    <col min="10961" max="10961" width="9" style="103" bestFit="1" customWidth="1"/>
    <col min="10962" max="10962" width="9.85546875" style="103" bestFit="1" customWidth="1"/>
    <col min="10963" max="10963" width="9.140625" style="103" bestFit="1" customWidth="1"/>
    <col min="10964" max="10964" width="16" style="103" bestFit="1" customWidth="1"/>
    <col min="10965" max="10965" width="9" style="103" bestFit="1" customWidth="1"/>
    <col min="10966" max="10966" width="7.85546875" style="103" bestFit="1" customWidth="1"/>
    <col min="10967" max="10967" width="11.7109375" style="103" bestFit="1" customWidth="1"/>
    <col min="10968" max="10968" width="14.28515625" style="103" customWidth="1"/>
    <col min="10969" max="10969" width="11.7109375" style="103" bestFit="1" customWidth="1"/>
    <col min="10970" max="10970" width="14.140625" style="103" bestFit="1" customWidth="1"/>
    <col min="10971" max="10971" width="16.7109375" style="103" customWidth="1"/>
    <col min="10972" max="10972" width="16.5703125" style="103" customWidth="1"/>
    <col min="10973" max="10974" width="7.85546875" style="103" bestFit="1" customWidth="1"/>
    <col min="10975" max="10975" width="8" style="103" bestFit="1" customWidth="1"/>
    <col min="10976" max="10977" width="7.85546875" style="103" bestFit="1" customWidth="1"/>
    <col min="10978" max="10978" width="9.7109375" style="103" customWidth="1"/>
    <col min="10979" max="10979" width="12.85546875" style="103" customWidth="1"/>
    <col min="10980" max="11216" width="9.140625" style="103"/>
    <col min="11217" max="11217" width="9" style="103" bestFit="1" customWidth="1"/>
    <col min="11218" max="11218" width="9.85546875" style="103" bestFit="1" customWidth="1"/>
    <col min="11219" max="11219" width="9.140625" style="103" bestFit="1" customWidth="1"/>
    <col min="11220" max="11220" width="16" style="103" bestFit="1" customWidth="1"/>
    <col min="11221" max="11221" width="9" style="103" bestFit="1" customWidth="1"/>
    <col min="11222" max="11222" width="7.85546875" style="103" bestFit="1" customWidth="1"/>
    <col min="11223" max="11223" width="11.7109375" style="103" bestFit="1" customWidth="1"/>
    <col min="11224" max="11224" width="14.28515625" style="103" customWidth="1"/>
    <col min="11225" max="11225" width="11.7109375" style="103" bestFit="1" customWidth="1"/>
    <col min="11226" max="11226" width="14.140625" style="103" bestFit="1" customWidth="1"/>
    <col min="11227" max="11227" width="16.7109375" style="103" customWidth="1"/>
    <col min="11228" max="11228" width="16.5703125" style="103" customWidth="1"/>
    <col min="11229" max="11230" width="7.85546875" style="103" bestFit="1" customWidth="1"/>
    <col min="11231" max="11231" width="8" style="103" bestFit="1" customWidth="1"/>
    <col min="11232" max="11233" width="7.85546875" style="103" bestFit="1" customWidth="1"/>
    <col min="11234" max="11234" width="9.7109375" style="103" customWidth="1"/>
    <col min="11235" max="11235" width="12.85546875" style="103" customWidth="1"/>
    <col min="11236" max="11472" width="9.140625" style="103"/>
    <col min="11473" max="11473" width="9" style="103" bestFit="1" customWidth="1"/>
    <col min="11474" max="11474" width="9.85546875" style="103" bestFit="1" customWidth="1"/>
    <col min="11475" max="11475" width="9.140625" style="103" bestFit="1" customWidth="1"/>
    <col min="11476" max="11476" width="16" style="103" bestFit="1" customWidth="1"/>
    <col min="11477" max="11477" width="9" style="103" bestFit="1" customWidth="1"/>
    <col min="11478" max="11478" width="7.85546875" style="103" bestFit="1" customWidth="1"/>
    <col min="11479" max="11479" width="11.7109375" style="103" bestFit="1" customWidth="1"/>
    <col min="11480" max="11480" width="14.28515625" style="103" customWidth="1"/>
    <col min="11481" max="11481" width="11.7109375" style="103" bestFit="1" customWidth="1"/>
    <col min="11482" max="11482" width="14.140625" style="103" bestFit="1" customWidth="1"/>
    <col min="11483" max="11483" width="16.7109375" style="103" customWidth="1"/>
    <col min="11484" max="11484" width="16.5703125" style="103" customWidth="1"/>
    <col min="11485" max="11486" width="7.85546875" style="103" bestFit="1" customWidth="1"/>
    <col min="11487" max="11487" width="8" style="103" bestFit="1" customWidth="1"/>
    <col min="11488" max="11489" width="7.85546875" style="103" bestFit="1" customWidth="1"/>
    <col min="11490" max="11490" width="9.7109375" style="103" customWidth="1"/>
    <col min="11491" max="11491" width="12.85546875" style="103" customWidth="1"/>
    <col min="11492" max="11728" width="9.140625" style="103"/>
    <col min="11729" max="11729" width="9" style="103" bestFit="1" customWidth="1"/>
    <col min="11730" max="11730" width="9.85546875" style="103" bestFit="1" customWidth="1"/>
    <col min="11731" max="11731" width="9.140625" style="103" bestFit="1" customWidth="1"/>
    <col min="11732" max="11732" width="16" style="103" bestFit="1" customWidth="1"/>
    <col min="11733" max="11733" width="9" style="103" bestFit="1" customWidth="1"/>
    <col min="11734" max="11734" width="7.85546875" style="103" bestFit="1" customWidth="1"/>
    <col min="11735" max="11735" width="11.7109375" style="103" bestFit="1" customWidth="1"/>
    <col min="11736" max="11736" width="14.28515625" style="103" customWidth="1"/>
    <col min="11737" max="11737" width="11.7109375" style="103" bestFit="1" customWidth="1"/>
    <col min="11738" max="11738" width="14.140625" style="103" bestFit="1" customWidth="1"/>
    <col min="11739" max="11739" width="16.7109375" style="103" customWidth="1"/>
    <col min="11740" max="11740" width="16.5703125" style="103" customWidth="1"/>
    <col min="11741" max="11742" width="7.85546875" style="103" bestFit="1" customWidth="1"/>
    <col min="11743" max="11743" width="8" style="103" bestFit="1" customWidth="1"/>
    <col min="11744" max="11745" width="7.85546875" style="103" bestFit="1" customWidth="1"/>
    <col min="11746" max="11746" width="9.7109375" style="103" customWidth="1"/>
    <col min="11747" max="11747" width="12.85546875" style="103" customWidth="1"/>
    <col min="11748" max="11984" width="9.140625" style="103"/>
    <col min="11985" max="11985" width="9" style="103" bestFit="1" customWidth="1"/>
    <col min="11986" max="11986" width="9.85546875" style="103" bestFit="1" customWidth="1"/>
    <col min="11987" max="11987" width="9.140625" style="103" bestFit="1" customWidth="1"/>
    <col min="11988" max="11988" width="16" style="103" bestFit="1" customWidth="1"/>
    <col min="11989" max="11989" width="9" style="103" bestFit="1" customWidth="1"/>
    <col min="11990" max="11990" width="7.85546875" style="103" bestFit="1" customWidth="1"/>
    <col min="11991" max="11991" width="11.7109375" style="103" bestFit="1" customWidth="1"/>
    <col min="11992" max="11992" width="14.28515625" style="103" customWidth="1"/>
    <col min="11993" max="11993" width="11.7109375" style="103" bestFit="1" customWidth="1"/>
    <col min="11994" max="11994" width="14.140625" style="103" bestFit="1" customWidth="1"/>
    <col min="11995" max="11995" width="16.7109375" style="103" customWidth="1"/>
    <col min="11996" max="11996" width="16.5703125" style="103" customWidth="1"/>
    <col min="11997" max="11998" width="7.85546875" style="103" bestFit="1" customWidth="1"/>
    <col min="11999" max="11999" width="8" style="103" bestFit="1" customWidth="1"/>
    <col min="12000" max="12001" width="7.85546875" style="103" bestFit="1" customWidth="1"/>
    <col min="12002" max="12002" width="9.7109375" style="103" customWidth="1"/>
    <col min="12003" max="12003" width="12.85546875" style="103" customWidth="1"/>
    <col min="12004" max="12240" width="9.140625" style="103"/>
    <col min="12241" max="12241" width="9" style="103" bestFit="1" customWidth="1"/>
    <col min="12242" max="12242" width="9.85546875" style="103" bestFit="1" customWidth="1"/>
    <col min="12243" max="12243" width="9.140625" style="103" bestFit="1" customWidth="1"/>
    <col min="12244" max="12244" width="16" style="103" bestFit="1" customWidth="1"/>
    <col min="12245" max="12245" width="9" style="103" bestFit="1" customWidth="1"/>
    <col min="12246" max="12246" width="7.85546875" style="103" bestFit="1" customWidth="1"/>
    <col min="12247" max="12247" width="11.7109375" style="103" bestFit="1" customWidth="1"/>
    <col min="12248" max="12248" width="14.28515625" style="103" customWidth="1"/>
    <col min="12249" max="12249" width="11.7109375" style="103" bestFit="1" customWidth="1"/>
    <col min="12250" max="12250" width="14.140625" style="103" bestFit="1" customWidth="1"/>
    <col min="12251" max="12251" width="16.7109375" style="103" customWidth="1"/>
    <col min="12252" max="12252" width="16.5703125" style="103" customWidth="1"/>
    <col min="12253" max="12254" width="7.85546875" style="103" bestFit="1" customWidth="1"/>
    <col min="12255" max="12255" width="8" style="103" bestFit="1" customWidth="1"/>
    <col min="12256" max="12257" width="7.85546875" style="103" bestFit="1" customWidth="1"/>
    <col min="12258" max="12258" width="9.7109375" style="103" customWidth="1"/>
    <col min="12259" max="12259" width="12.85546875" style="103" customWidth="1"/>
    <col min="12260" max="12496" width="9.140625" style="103"/>
    <col min="12497" max="12497" width="9" style="103" bestFit="1" customWidth="1"/>
    <col min="12498" max="12498" width="9.85546875" style="103" bestFit="1" customWidth="1"/>
    <col min="12499" max="12499" width="9.140625" style="103" bestFit="1" customWidth="1"/>
    <col min="12500" max="12500" width="16" style="103" bestFit="1" customWidth="1"/>
    <col min="12501" max="12501" width="9" style="103" bestFit="1" customWidth="1"/>
    <col min="12502" max="12502" width="7.85546875" style="103" bestFit="1" customWidth="1"/>
    <col min="12503" max="12503" width="11.7109375" style="103" bestFit="1" customWidth="1"/>
    <col min="12504" max="12504" width="14.28515625" style="103" customWidth="1"/>
    <col min="12505" max="12505" width="11.7109375" style="103" bestFit="1" customWidth="1"/>
    <col min="12506" max="12506" width="14.140625" style="103" bestFit="1" customWidth="1"/>
    <col min="12507" max="12507" width="16.7109375" style="103" customWidth="1"/>
    <col min="12508" max="12508" width="16.5703125" style="103" customWidth="1"/>
    <col min="12509" max="12510" width="7.85546875" style="103" bestFit="1" customWidth="1"/>
    <col min="12511" max="12511" width="8" style="103" bestFit="1" customWidth="1"/>
    <col min="12512" max="12513" width="7.85546875" style="103" bestFit="1" customWidth="1"/>
    <col min="12514" max="12514" width="9.7109375" style="103" customWidth="1"/>
    <col min="12515" max="12515" width="12.85546875" style="103" customWidth="1"/>
    <col min="12516" max="12752" width="9.140625" style="103"/>
    <col min="12753" max="12753" width="9" style="103" bestFit="1" customWidth="1"/>
    <col min="12754" max="12754" width="9.85546875" style="103" bestFit="1" customWidth="1"/>
    <col min="12755" max="12755" width="9.140625" style="103" bestFit="1" customWidth="1"/>
    <col min="12756" max="12756" width="16" style="103" bestFit="1" customWidth="1"/>
    <col min="12757" max="12757" width="9" style="103" bestFit="1" customWidth="1"/>
    <col min="12758" max="12758" width="7.85546875" style="103" bestFit="1" customWidth="1"/>
    <col min="12759" max="12759" width="11.7109375" style="103" bestFit="1" customWidth="1"/>
    <col min="12760" max="12760" width="14.28515625" style="103" customWidth="1"/>
    <col min="12761" max="12761" width="11.7109375" style="103" bestFit="1" customWidth="1"/>
    <col min="12762" max="12762" width="14.140625" style="103" bestFit="1" customWidth="1"/>
    <col min="12763" max="12763" width="16.7109375" style="103" customWidth="1"/>
    <col min="12764" max="12764" width="16.5703125" style="103" customWidth="1"/>
    <col min="12765" max="12766" width="7.85546875" style="103" bestFit="1" customWidth="1"/>
    <col min="12767" max="12767" width="8" style="103" bestFit="1" customWidth="1"/>
    <col min="12768" max="12769" width="7.85546875" style="103" bestFit="1" customWidth="1"/>
    <col min="12770" max="12770" width="9.7109375" style="103" customWidth="1"/>
    <col min="12771" max="12771" width="12.85546875" style="103" customWidth="1"/>
    <col min="12772" max="13008" width="9.140625" style="103"/>
    <col min="13009" max="13009" width="9" style="103" bestFit="1" customWidth="1"/>
    <col min="13010" max="13010" width="9.85546875" style="103" bestFit="1" customWidth="1"/>
    <col min="13011" max="13011" width="9.140625" style="103" bestFit="1" customWidth="1"/>
    <col min="13012" max="13012" width="16" style="103" bestFit="1" customWidth="1"/>
    <col min="13013" max="13013" width="9" style="103" bestFit="1" customWidth="1"/>
    <col min="13014" max="13014" width="7.85546875" style="103" bestFit="1" customWidth="1"/>
    <col min="13015" max="13015" width="11.7109375" style="103" bestFit="1" customWidth="1"/>
    <col min="13016" max="13016" width="14.28515625" style="103" customWidth="1"/>
    <col min="13017" max="13017" width="11.7109375" style="103" bestFit="1" customWidth="1"/>
    <col min="13018" max="13018" width="14.140625" style="103" bestFit="1" customWidth="1"/>
    <col min="13019" max="13019" width="16.7109375" style="103" customWidth="1"/>
    <col min="13020" max="13020" width="16.5703125" style="103" customWidth="1"/>
    <col min="13021" max="13022" width="7.85546875" style="103" bestFit="1" customWidth="1"/>
    <col min="13023" max="13023" width="8" style="103" bestFit="1" customWidth="1"/>
    <col min="13024" max="13025" width="7.85546875" style="103" bestFit="1" customWidth="1"/>
    <col min="13026" max="13026" width="9.7109375" style="103" customWidth="1"/>
    <col min="13027" max="13027" width="12.85546875" style="103" customWidth="1"/>
    <col min="13028" max="13264" width="9.140625" style="103"/>
    <col min="13265" max="13265" width="9" style="103" bestFit="1" customWidth="1"/>
    <col min="13266" max="13266" width="9.85546875" style="103" bestFit="1" customWidth="1"/>
    <col min="13267" max="13267" width="9.140625" style="103" bestFit="1" customWidth="1"/>
    <col min="13268" max="13268" width="16" style="103" bestFit="1" customWidth="1"/>
    <col min="13269" max="13269" width="9" style="103" bestFit="1" customWidth="1"/>
    <col min="13270" max="13270" width="7.85546875" style="103" bestFit="1" customWidth="1"/>
    <col min="13271" max="13271" width="11.7109375" style="103" bestFit="1" customWidth="1"/>
    <col min="13272" max="13272" width="14.28515625" style="103" customWidth="1"/>
    <col min="13273" max="13273" width="11.7109375" style="103" bestFit="1" customWidth="1"/>
    <col min="13274" max="13274" width="14.140625" style="103" bestFit="1" customWidth="1"/>
    <col min="13275" max="13275" width="16.7109375" style="103" customWidth="1"/>
    <col min="13276" max="13276" width="16.5703125" style="103" customWidth="1"/>
    <col min="13277" max="13278" width="7.85546875" style="103" bestFit="1" customWidth="1"/>
    <col min="13279" max="13279" width="8" style="103" bestFit="1" customWidth="1"/>
    <col min="13280" max="13281" width="7.85546875" style="103" bestFit="1" customWidth="1"/>
    <col min="13282" max="13282" width="9.7109375" style="103" customWidth="1"/>
    <col min="13283" max="13283" width="12.85546875" style="103" customWidth="1"/>
    <col min="13284" max="13520" width="9.140625" style="103"/>
    <col min="13521" max="13521" width="9" style="103" bestFit="1" customWidth="1"/>
    <col min="13522" max="13522" width="9.85546875" style="103" bestFit="1" customWidth="1"/>
    <col min="13523" max="13523" width="9.140625" style="103" bestFit="1" customWidth="1"/>
    <col min="13524" max="13524" width="16" style="103" bestFit="1" customWidth="1"/>
    <col min="13525" max="13525" width="9" style="103" bestFit="1" customWidth="1"/>
    <col min="13526" max="13526" width="7.85546875" style="103" bestFit="1" customWidth="1"/>
    <col min="13527" max="13527" width="11.7109375" style="103" bestFit="1" customWidth="1"/>
    <col min="13528" max="13528" width="14.28515625" style="103" customWidth="1"/>
    <col min="13529" max="13529" width="11.7109375" style="103" bestFit="1" customWidth="1"/>
    <col min="13530" max="13530" width="14.140625" style="103" bestFit="1" customWidth="1"/>
    <col min="13531" max="13531" width="16.7109375" style="103" customWidth="1"/>
    <col min="13532" max="13532" width="16.5703125" style="103" customWidth="1"/>
    <col min="13533" max="13534" width="7.85546875" style="103" bestFit="1" customWidth="1"/>
    <col min="13535" max="13535" width="8" style="103" bestFit="1" customWidth="1"/>
    <col min="13536" max="13537" width="7.85546875" style="103" bestFit="1" customWidth="1"/>
    <col min="13538" max="13538" width="9.7109375" style="103" customWidth="1"/>
    <col min="13539" max="13539" width="12.85546875" style="103" customWidth="1"/>
    <col min="13540" max="13776" width="9.140625" style="103"/>
    <col min="13777" max="13777" width="9" style="103" bestFit="1" customWidth="1"/>
    <col min="13778" max="13778" width="9.85546875" style="103" bestFit="1" customWidth="1"/>
    <col min="13779" max="13779" width="9.140625" style="103" bestFit="1" customWidth="1"/>
    <col min="13780" max="13780" width="16" style="103" bestFit="1" customWidth="1"/>
    <col min="13781" max="13781" width="9" style="103" bestFit="1" customWidth="1"/>
    <col min="13782" max="13782" width="7.85546875" style="103" bestFit="1" customWidth="1"/>
    <col min="13783" max="13783" width="11.7109375" style="103" bestFit="1" customWidth="1"/>
    <col min="13784" max="13784" width="14.28515625" style="103" customWidth="1"/>
    <col min="13785" max="13785" width="11.7109375" style="103" bestFit="1" customWidth="1"/>
    <col min="13786" max="13786" width="14.140625" style="103" bestFit="1" customWidth="1"/>
    <col min="13787" max="13787" width="16.7109375" style="103" customWidth="1"/>
    <col min="13788" max="13788" width="16.5703125" style="103" customWidth="1"/>
    <col min="13789" max="13790" width="7.85546875" style="103" bestFit="1" customWidth="1"/>
    <col min="13791" max="13791" width="8" style="103" bestFit="1" customWidth="1"/>
    <col min="13792" max="13793" width="7.85546875" style="103" bestFit="1" customWidth="1"/>
    <col min="13794" max="13794" width="9.7109375" style="103" customWidth="1"/>
    <col min="13795" max="13795" width="12.85546875" style="103" customWidth="1"/>
    <col min="13796" max="14032" width="9.140625" style="103"/>
    <col min="14033" max="14033" width="9" style="103" bestFit="1" customWidth="1"/>
    <col min="14034" max="14034" width="9.85546875" style="103" bestFit="1" customWidth="1"/>
    <col min="14035" max="14035" width="9.140625" style="103" bestFit="1" customWidth="1"/>
    <col min="14036" max="14036" width="16" style="103" bestFit="1" customWidth="1"/>
    <col min="14037" max="14037" width="9" style="103" bestFit="1" customWidth="1"/>
    <col min="14038" max="14038" width="7.85546875" style="103" bestFit="1" customWidth="1"/>
    <col min="14039" max="14039" width="11.7109375" style="103" bestFit="1" customWidth="1"/>
    <col min="14040" max="14040" width="14.28515625" style="103" customWidth="1"/>
    <col min="14041" max="14041" width="11.7109375" style="103" bestFit="1" customWidth="1"/>
    <col min="14042" max="14042" width="14.140625" style="103" bestFit="1" customWidth="1"/>
    <col min="14043" max="14043" width="16.7109375" style="103" customWidth="1"/>
    <col min="14044" max="14044" width="16.5703125" style="103" customWidth="1"/>
    <col min="14045" max="14046" width="7.85546875" style="103" bestFit="1" customWidth="1"/>
    <col min="14047" max="14047" width="8" style="103" bestFit="1" customWidth="1"/>
    <col min="14048" max="14049" width="7.85546875" style="103" bestFit="1" customWidth="1"/>
    <col min="14050" max="14050" width="9.7109375" style="103" customWidth="1"/>
    <col min="14051" max="14051" width="12.85546875" style="103" customWidth="1"/>
    <col min="14052" max="14288" width="9.140625" style="103"/>
    <col min="14289" max="14289" width="9" style="103" bestFit="1" customWidth="1"/>
    <col min="14290" max="14290" width="9.85546875" style="103" bestFit="1" customWidth="1"/>
    <col min="14291" max="14291" width="9.140625" style="103" bestFit="1" customWidth="1"/>
    <col min="14292" max="14292" width="16" style="103" bestFit="1" customWidth="1"/>
    <col min="14293" max="14293" width="9" style="103" bestFit="1" customWidth="1"/>
    <col min="14294" max="14294" width="7.85546875" style="103" bestFit="1" customWidth="1"/>
    <col min="14295" max="14295" width="11.7109375" style="103" bestFit="1" customWidth="1"/>
    <col min="14296" max="14296" width="14.28515625" style="103" customWidth="1"/>
    <col min="14297" max="14297" width="11.7109375" style="103" bestFit="1" customWidth="1"/>
    <col min="14298" max="14298" width="14.140625" style="103" bestFit="1" customWidth="1"/>
    <col min="14299" max="14299" width="16.7109375" style="103" customWidth="1"/>
    <col min="14300" max="14300" width="16.5703125" style="103" customWidth="1"/>
    <col min="14301" max="14302" width="7.85546875" style="103" bestFit="1" customWidth="1"/>
    <col min="14303" max="14303" width="8" style="103" bestFit="1" customWidth="1"/>
    <col min="14304" max="14305" width="7.85546875" style="103" bestFit="1" customWidth="1"/>
    <col min="14306" max="14306" width="9.7109375" style="103" customWidth="1"/>
    <col min="14307" max="14307" width="12.85546875" style="103" customWidth="1"/>
    <col min="14308" max="14544" width="9.140625" style="103"/>
    <col min="14545" max="14545" width="9" style="103" bestFit="1" customWidth="1"/>
    <col min="14546" max="14546" width="9.85546875" style="103" bestFit="1" customWidth="1"/>
    <col min="14547" max="14547" width="9.140625" style="103" bestFit="1" customWidth="1"/>
    <col min="14548" max="14548" width="16" style="103" bestFit="1" customWidth="1"/>
    <col min="14549" max="14549" width="9" style="103" bestFit="1" customWidth="1"/>
    <col min="14550" max="14550" width="7.85546875" style="103" bestFit="1" customWidth="1"/>
    <col min="14551" max="14551" width="11.7109375" style="103" bestFit="1" customWidth="1"/>
    <col min="14552" max="14552" width="14.28515625" style="103" customWidth="1"/>
    <col min="14553" max="14553" width="11.7109375" style="103" bestFit="1" customWidth="1"/>
    <col min="14554" max="14554" width="14.140625" style="103" bestFit="1" customWidth="1"/>
    <col min="14555" max="14555" width="16.7109375" style="103" customWidth="1"/>
    <col min="14556" max="14556" width="16.5703125" style="103" customWidth="1"/>
    <col min="14557" max="14558" width="7.85546875" style="103" bestFit="1" customWidth="1"/>
    <col min="14559" max="14559" width="8" style="103" bestFit="1" customWidth="1"/>
    <col min="14560" max="14561" width="7.85546875" style="103" bestFit="1" customWidth="1"/>
    <col min="14562" max="14562" width="9.7109375" style="103" customWidth="1"/>
    <col min="14563" max="14563" width="12.85546875" style="103" customWidth="1"/>
    <col min="14564" max="14800" width="9.140625" style="103"/>
    <col min="14801" max="14801" width="9" style="103" bestFit="1" customWidth="1"/>
    <col min="14802" max="14802" width="9.85546875" style="103" bestFit="1" customWidth="1"/>
    <col min="14803" max="14803" width="9.140625" style="103" bestFit="1" customWidth="1"/>
    <col min="14804" max="14804" width="16" style="103" bestFit="1" customWidth="1"/>
    <col min="14805" max="14805" width="9" style="103" bestFit="1" customWidth="1"/>
    <col min="14806" max="14806" width="7.85546875" style="103" bestFit="1" customWidth="1"/>
    <col min="14807" max="14807" width="11.7109375" style="103" bestFit="1" customWidth="1"/>
    <col min="14808" max="14808" width="14.28515625" style="103" customWidth="1"/>
    <col min="14809" max="14809" width="11.7109375" style="103" bestFit="1" customWidth="1"/>
    <col min="14810" max="14810" width="14.140625" style="103" bestFit="1" customWidth="1"/>
    <col min="14811" max="14811" width="16.7109375" style="103" customWidth="1"/>
    <col min="14812" max="14812" width="16.5703125" style="103" customWidth="1"/>
    <col min="14813" max="14814" width="7.85546875" style="103" bestFit="1" customWidth="1"/>
    <col min="14815" max="14815" width="8" style="103" bestFit="1" customWidth="1"/>
    <col min="14816" max="14817" width="7.85546875" style="103" bestFit="1" customWidth="1"/>
    <col min="14818" max="14818" width="9.7109375" style="103" customWidth="1"/>
    <col min="14819" max="14819" width="12.85546875" style="103" customWidth="1"/>
    <col min="14820" max="15056" width="9.140625" style="103"/>
    <col min="15057" max="15057" width="9" style="103" bestFit="1" customWidth="1"/>
    <col min="15058" max="15058" width="9.85546875" style="103" bestFit="1" customWidth="1"/>
    <col min="15059" max="15059" width="9.140625" style="103" bestFit="1" customWidth="1"/>
    <col min="15060" max="15060" width="16" style="103" bestFit="1" customWidth="1"/>
    <col min="15061" max="15061" width="9" style="103" bestFit="1" customWidth="1"/>
    <col min="15062" max="15062" width="7.85546875" style="103" bestFit="1" customWidth="1"/>
    <col min="15063" max="15063" width="11.7109375" style="103" bestFit="1" customWidth="1"/>
    <col min="15064" max="15064" width="14.28515625" style="103" customWidth="1"/>
    <col min="15065" max="15065" width="11.7109375" style="103" bestFit="1" customWidth="1"/>
    <col min="15066" max="15066" width="14.140625" style="103" bestFit="1" customWidth="1"/>
    <col min="15067" max="15067" width="16.7109375" style="103" customWidth="1"/>
    <col min="15068" max="15068" width="16.5703125" style="103" customWidth="1"/>
    <col min="15069" max="15070" width="7.85546875" style="103" bestFit="1" customWidth="1"/>
    <col min="15071" max="15071" width="8" style="103" bestFit="1" customWidth="1"/>
    <col min="15072" max="15073" width="7.85546875" style="103" bestFit="1" customWidth="1"/>
    <col min="15074" max="15074" width="9.7109375" style="103" customWidth="1"/>
    <col min="15075" max="15075" width="12.85546875" style="103" customWidth="1"/>
    <col min="15076" max="15312" width="9.140625" style="103"/>
    <col min="15313" max="15313" width="9" style="103" bestFit="1" customWidth="1"/>
    <col min="15314" max="15314" width="9.85546875" style="103" bestFit="1" customWidth="1"/>
    <col min="15315" max="15315" width="9.140625" style="103" bestFit="1" customWidth="1"/>
    <col min="15316" max="15316" width="16" style="103" bestFit="1" customWidth="1"/>
    <col min="15317" max="15317" width="9" style="103" bestFit="1" customWidth="1"/>
    <col min="15318" max="15318" width="7.85546875" style="103" bestFit="1" customWidth="1"/>
    <col min="15319" max="15319" width="11.7109375" style="103" bestFit="1" customWidth="1"/>
    <col min="15320" max="15320" width="14.28515625" style="103" customWidth="1"/>
    <col min="15321" max="15321" width="11.7109375" style="103" bestFit="1" customWidth="1"/>
    <col min="15322" max="15322" width="14.140625" style="103" bestFit="1" customWidth="1"/>
    <col min="15323" max="15323" width="16.7109375" style="103" customWidth="1"/>
    <col min="15324" max="15324" width="16.5703125" style="103" customWidth="1"/>
    <col min="15325" max="15326" width="7.85546875" style="103" bestFit="1" customWidth="1"/>
    <col min="15327" max="15327" width="8" style="103" bestFit="1" customWidth="1"/>
    <col min="15328" max="15329" width="7.85546875" style="103" bestFit="1" customWidth="1"/>
    <col min="15330" max="15330" width="9.7109375" style="103" customWidth="1"/>
    <col min="15331" max="15331" width="12.85546875" style="103" customWidth="1"/>
    <col min="15332" max="15568" width="9.140625" style="103"/>
    <col min="15569" max="15569" width="9" style="103" bestFit="1" customWidth="1"/>
    <col min="15570" max="15570" width="9.85546875" style="103" bestFit="1" customWidth="1"/>
    <col min="15571" max="15571" width="9.140625" style="103" bestFit="1" customWidth="1"/>
    <col min="15572" max="15572" width="16" style="103" bestFit="1" customWidth="1"/>
    <col min="15573" max="15573" width="9" style="103" bestFit="1" customWidth="1"/>
    <col min="15574" max="15574" width="7.85546875" style="103" bestFit="1" customWidth="1"/>
    <col min="15575" max="15575" width="11.7109375" style="103" bestFit="1" customWidth="1"/>
    <col min="15576" max="15576" width="14.28515625" style="103" customWidth="1"/>
    <col min="15577" max="15577" width="11.7109375" style="103" bestFit="1" customWidth="1"/>
    <col min="15578" max="15578" width="14.140625" style="103" bestFit="1" customWidth="1"/>
    <col min="15579" max="15579" width="16.7109375" style="103" customWidth="1"/>
    <col min="15580" max="15580" width="16.5703125" style="103" customWidth="1"/>
    <col min="15581" max="15582" width="7.85546875" style="103" bestFit="1" customWidth="1"/>
    <col min="15583" max="15583" width="8" style="103" bestFit="1" customWidth="1"/>
    <col min="15584" max="15585" width="7.85546875" style="103" bestFit="1" customWidth="1"/>
    <col min="15586" max="15586" width="9.7109375" style="103" customWidth="1"/>
    <col min="15587" max="15587" width="12.85546875" style="103" customWidth="1"/>
    <col min="15588" max="15824" width="9.140625" style="103"/>
    <col min="15825" max="15825" width="9" style="103" bestFit="1" customWidth="1"/>
    <col min="15826" max="15826" width="9.85546875" style="103" bestFit="1" customWidth="1"/>
    <col min="15827" max="15827" width="9.140625" style="103" bestFit="1" customWidth="1"/>
    <col min="15828" max="15828" width="16" style="103" bestFit="1" customWidth="1"/>
    <col min="15829" max="15829" width="9" style="103" bestFit="1" customWidth="1"/>
    <col min="15830" max="15830" width="7.85546875" style="103" bestFit="1" customWidth="1"/>
    <col min="15831" max="15831" width="11.7109375" style="103" bestFit="1" customWidth="1"/>
    <col min="15832" max="15832" width="14.28515625" style="103" customWidth="1"/>
    <col min="15833" max="15833" width="11.7109375" style="103" bestFit="1" customWidth="1"/>
    <col min="15834" max="15834" width="14.140625" style="103" bestFit="1" customWidth="1"/>
    <col min="15835" max="15835" width="16.7109375" style="103" customWidth="1"/>
    <col min="15836" max="15836" width="16.5703125" style="103" customWidth="1"/>
    <col min="15837" max="15838" width="7.85546875" style="103" bestFit="1" customWidth="1"/>
    <col min="15839" max="15839" width="8" style="103" bestFit="1" customWidth="1"/>
    <col min="15840" max="15841" width="7.85546875" style="103" bestFit="1" customWidth="1"/>
    <col min="15842" max="15842" width="9.7109375" style="103" customWidth="1"/>
    <col min="15843" max="15843" width="12.85546875" style="103" customWidth="1"/>
    <col min="15844" max="16080" width="9.140625" style="103"/>
    <col min="16081" max="16081" width="9" style="103" bestFit="1" customWidth="1"/>
    <col min="16082" max="16082" width="9.85546875" style="103" bestFit="1" customWidth="1"/>
    <col min="16083" max="16083" width="9.140625" style="103" bestFit="1" customWidth="1"/>
    <col min="16084" max="16084" width="16" style="103" bestFit="1" customWidth="1"/>
    <col min="16085" max="16085" width="9" style="103" bestFit="1" customWidth="1"/>
    <col min="16086" max="16086" width="7.85546875" style="103" bestFit="1" customWidth="1"/>
    <col min="16087" max="16087" width="11.7109375" style="103" bestFit="1" customWidth="1"/>
    <col min="16088" max="16088" width="14.28515625" style="103" customWidth="1"/>
    <col min="16089" max="16089" width="11.7109375" style="103" bestFit="1" customWidth="1"/>
    <col min="16090" max="16090" width="14.140625" style="103" bestFit="1" customWidth="1"/>
    <col min="16091" max="16091" width="16.7109375" style="103" customWidth="1"/>
    <col min="16092" max="16092" width="16.5703125" style="103" customWidth="1"/>
    <col min="16093" max="16094" width="7.85546875" style="103" bestFit="1" customWidth="1"/>
    <col min="16095" max="16095" width="8" style="103" bestFit="1" customWidth="1"/>
    <col min="16096" max="16097" width="7.85546875" style="103" bestFit="1" customWidth="1"/>
    <col min="16098" max="16098" width="9.7109375" style="103" customWidth="1"/>
    <col min="16099" max="16099" width="12.85546875" style="103" customWidth="1"/>
    <col min="16100" max="16384" width="9.140625" style="103"/>
  </cols>
  <sheetData>
    <row r="1" spans="1:12" s="105" customFormat="1" ht="15.75" customHeight="1">
      <c r="A1" s="471" t="s">
        <v>1</v>
      </c>
      <c r="B1" s="602" t="s">
        <v>0</v>
      </c>
      <c r="C1" s="601" t="s">
        <v>94</v>
      </c>
      <c r="D1" s="601"/>
      <c r="E1" s="601"/>
      <c r="F1" s="604" t="s">
        <v>268</v>
      </c>
      <c r="G1" s="598" t="s">
        <v>29</v>
      </c>
      <c r="H1" s="599"/>
      <c r="I1" s="599"/>
      <c r="J1" s="600"/>
    </row>
    <row r="2" spans="1:12" ht="16.5" thickBot="1">
      <c r="A2" s="472"/>
      <c r="B2" s="603"/>
      <c r="C2" s="106" t="s">
        <v>23</v>
      </c>
      <c r="D2" s="111" t="s">
        <v>9</v>
      </c>
      <c r="E2" s="114" t="s">
        <v>33</v>
      </c>
      <c r="F2" s="605"/>
      <c r="G2" s="201"/>
      <c r="H2" s="201"/>
      <c r="I2" s="201"/>
      <c r="J2" s="202"/>
    </row>
    <row r="3" spans="1:12" s="270" customFormat="1">
      <c r="A3" s="263" t="str">
        <f>'1-συμβολαια'!A3</f>
        <v>1ο</v>
      </c>
      <c r="B3" s="264" t="str">
        <f>'1-συμβολαια'!C3</f>
        <v>πληρεξούσιο</v>
      </c>
      <c r="C3" s="265"/>
      <c r="D3" s="266"/>
      <c r="E3" s="266"/>
      <c r="F3" s="266"/>
      <c r="G3" s="267" t="s">
        <v>265</v>
      </c>
      <c r="H3" s="267" t="s">
        <v>266</v>
      </c>
      <c r="I3" s="268" t="s">
        <v>267</v>
      </c>
      <c r="J3" s="269"/>
    </row>
    <row r="4" spans="1:12" ht="15.75">
      <c r="A4" s="487" t="s">
        <v>47</v>
      </c>
      <c r="B4" s="488"/>
      <c r="C4" s="102">
        <f>SUM(C3:C3)</f>
        <v>0</v>
      </c>
      <c r="D4" s="102">
        <f>SUM(D3:D3)</f>
        <v>0</v>
      </c>
      <c r="E4" s="102">
        <f>SUM(E3:E3)</f>
        <v>0</v>
      </c>
      <c r="F4" s="102">
        <f>SUM(F3:F3)</f>
        <v>0</v>
      </c>
    </row>
    <row r="5" spans="1:12" ht="15.75" customHeight="1">
      <c r="G5" s="196"/>
      <c r="H5" s="196"/>
      <c r="I5" s="196"/>
      <c r="J5" s="196"/>
      <c r="K5" s="154"/>
      <c r="L5" s="154"/>
    </row>
    <row r="6" spans="1:12" ht="15.75" customHeight="1">
      <c r="G6" s="198" t="s">
        <v>115</v>
      </c>
      <c r="H6" s="194"/>
      <c r="I6" s="199"/>
      <c r="J6" s="197"/>
      <c r="K6" s="197"/>
      <c r="L6" s="197"/>
    </row>
    <row r="7" spans="1:12" ht="15.75">
      <c r="G7" s="194"/>
      <c r="H7" s="200" t="s">
        <v>263</v>
      </c>
      <c r="I7" s="199"/>
      <c r="J7" s="63"/>
      <c r="K7" s="63"/>
      <c r="L7" s="154"/>
    </row>
    <row r="8" spans="1:12">
      <c r="G8" s="194"/>
      <c r="H8" s="194"/>
      <c r="I8" s="198" t="s">
        <v>264</v>
      </c>
      <c r="J8" s="126"/>
      <c r="K8" s="154"/>
      <c r="L8" s="154"/>
    </row>
    <row r="9" spans="1:12">
      <c r="G9" s="126"/>
      <c r="H9" s="126"/>
      <c r="I9" s="126"/>
    </row>
    <row r="10" spans="1:12">
      <c r="I10" s="126"/>
    </row>
    <row r="11" spans="1:12">
      <c r="G11" s="4"/>
      <c r="H11" s="126"/>
      <c r="I11" s="126"/>
    </row>
    <row r="12" spans="1:12">
      <c r="G12" s="126"/>
      <c r="H12" s="195"/>
      <c r="I12" s="126"/>
    </row>
    <row r="13" spans="1:12">
      <c r="G13" s="126"/>
      <c r="H13" s="126"/>
      <c r="I13" s="4"/>
    </row>
    <row r="14" spans="1:12">
      <c r="I14" s="126"/>
    </row>
    <row r="15" spans="1:12">
      <c r="I15" s="126"/>
    </row>
    <row r="16" spans="1:12">
      <c r="I16" s="126"/>
    </row>
    <row r="17" spans="9:9">
      <c r="I17" s="126"/>
    </row>
    <row r="18" spans="9:9">
      <c r="I18" s="126"/>
    </row>
    <row r="19" spans="9:9">
      <c r="I19" s="126"/>
    </row>
    <row r="20" spans="9:9">
      <c r="I20" s="126"/>
    </row>
    <row r="21" spans="9:9">
      <c r="I21" s="126"/>
    </row>
    <row r="22" spans="9:9">
      <c r="I22" s="126"/>
    </row>
    <row r="23" spans="9:9">
      <c r="I23" s="126"/>
    </row>
    <row r="24" spans="9:9">
      <c r="I24" s="126"/>
    </row>
    <row r="25" spans="9:9">
      <c r="I25" s="126"/>
    </row>
    <row r="26" spans="9:9">
      <c r="I26" s="126"/>
    </row>
    <row r="27" spans="9:9">
      <c r="I27" s="126"/>
    </row>
  </sheetData>
  <mergeCells count="6">
    <mergeCell ref="G1:J1"/>
    <mergeCell ref="A4:B4"/>
    <mergeCell ref="C1:E1"/>
    <mergeCell ref="A1:A2"/>
    <mergeCell ref="B1:B2"/>
    <mergeCell ref="F1:F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P13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42578125" style="8" bestFit="1" customWidth="1"/>
    <col min="2" max="2" width="84.28515625" style="95" bestFit="1" customWidth="1"/>
    <col min="3" max="5" width="8.140625" style="2" bestFit="1" customWidth="1"/>
    <col min="6" max="6" width="10.28515625" style="2" customWidth="1"/>
    <col min="7" max="7" width="9.7109375" style="2" bestFit="1" customWidth="1"/>
    <col min="8" max="9" width="4.7109375" style="3" customWidth="1"/>
    <col min="10" max="10" width="35.140625" style="3" customWidth="1"/>
    <col min="11" max="209" width="9.140625" style="3"/>
    <col min="210" max="210" width="9" style="3" bestFit="1" customWidth="1"/>
    <col min="211" max="211" width="9.85546875" style="3" bestFit="1" customWidth="1"/>
    <col min="212" max="212" width="9.140625" style="3" bestFit="1" customWidth="1"/>
    <col min="213" max="213" width="16" style="3" bestFit="1" customWidth="1"/>
    <col min="214" max="214" width="9" style="3" bestFit="1" customWidth="1"/>
    <col min="215" max="215" width="7.85546875" style="3" bestFit="1" customWidth="1"/>
    <col min="216" max="216" width="11.7109375" style="3" bestFit="1" customWidth="1"/>
    <col min="217" max="217" width="14.28515625" style="3" customWidth="1"/>
    <col min="218" max="218" width="11.7109375" style="3" bestFit="1" customWidth="1"/>
    <col min="219" max="219" width="14.140625" style="3" bestFit="1" customWidth="1"/>
    <col min="220" max="220" width="16.7109375" style="3" customWidth="1"/>
    <col min="221" max="221" width="16.5703125" style="3" customWidth="1"/>
    <col min="222" max="223" width="7.85546875" style="3" bestFit="1" customWidth="1"/>
    <col min="224" max="224" width="8" style="3" bestFit="1" customWidth="1"/>
    <col min="225" max="226" width="7.85546875" style="3" bestFit="1" customWidth="1"/>
    <col min="227" max="227" width="9.7109375" style="3" customWidth="1"/>
    <col min="228" max="228" width="12.85546875" style="3" customWidth="1"/>
    <col min="229" max="465" width="9.140625" style="3"/>
    <col min="466" max="466" width="9" style="3" bestFit="1" customWidth="1"/>
    <col min="467" max="467" width="9.85546875" style="3" bestFit="1" customWidth="1"/>
    <col min="468" max="468" width="9.140625" style="3" bestFit="1" customWidth="1"/>
    <col min="469" max="469" width="16" style="3" bestFit="1" customWidth="1"/>
    <col min="470" max="470" width="9" style="3" bestFit="1" customWidth="1"/>
    <col min="471" max="471" width="7.85546875" style="3" bestFit="1" customWidth="1"/>
    <col min="472" max="472" width="11.7109375" style="3" bestFit="1" customWidth="1"/>
    <col min="473" max="473" width="14.28515625" style="3" customWidth="1"/>
    <col min="474" max="474" width="11.7109375" style="3" bestFit="1" customWidth="1"/>
    <col min="475" max="475" width="14.140625" style="3" bestFit="1" customWidth="1"/>
    <col min="476" max="476" width="16.7109375" style="3" customWidth="1"/>
    <col min="477" max="477" width="16.5703125" style="3" customWidth="1"/>
    <col min="478" max="479" width="7.85546875" style="3" bestFit="1" customWidth="1"/>
    <col min="480" max="480" width="8" style="3" bestFit="1" customWidth="1"/>
    <col min="481" max="482" width="7.85546875" style="3" bestFit="1" customWidth="1"/>
    <col min="483" max="483" width="9.7109375" style="3" customWidth="1"/>
    <col min="484" max="484" width="12.85546875" style="3" customWidth="1"/>
    <col min="485" max="721" width="9.140625" style="3"/>
    <col min="722" max="722" width="9" style="3" bestFit="1" customWidth="1"/>
    <col min="723" max="723" width="9.85546875" style="3" bestFit="1" customWidth="1"/>
    <col min="724" max="724" width="9.140625" style="3" bestFit="1" customWidth="1"/>
    <col min="725" max="725" width="16" style="3" bestFit="1" customWidth="1"/>
    <col min="726" max="726" width="9" style="3" bestFit="1" customWidth="1"/>
    <col min="727" max="727" width="7.85546875" style="3" bestFit="1" customWidth="1"/>
    <col min="728" max="728" width="11.7109375" style="3" bestFit="1" customWidth="1"/>
    <col min="729" max="729" width="14.28515625" style="3" customWidth="1"/>
    <col min="730" max="730" width="11.7109375" style="3" bestFit="1" customWidth="1"/>
    <col min="731" max="731" width="14.140625" style="3" bestFit="1" customWidth="1"/>
    <col min="732" max="732" width="16.7109375" style="3" customWidth="1"/>
    <col min="733" max="733" width="16.5703125" style="3" customWidth="1"/>
    <col min="734" max="735" width="7.85546875" style="3" bestFit="1" customWidth="1"/>
    <col min="736" max="736" width="8" style="3" bestFit="1" customWidth="1"/>
    <col min="737" max="738" width="7.85546875" style="3" bestFit="1" customWidth="1"/>
    <col min="739" max="739" width="9.7109375" style="3" customWidth="1"/>
    <col min="740" max="740" width="12.85546875" style="3" customWidth="1"/>
    <col min="741" max="977" width="9.140625" style="3"/>
    <col min="978" max="978" width="9" style="3" bestFit="1" customWidth="1"/>
    <col min="979" max="979" width="9.85546875" style="3" bestFit="1" customWidth="1"/>
    <col min="980" max="980" width="9.140625" style="3" bestFit="1" customWidth="1"/>
    <col min="981" max="981" width="16" style="3" bestFit="1" customWidth="1"/>
    <col min="982" max="982" width="9" style="3" bestFit="1" customWidth="1"/>
    <col min="983" max="983" width="7.85546875" style="3" bestFit="1" customWidth="1"/>
    <col min="984" max="984" width="11.7109375" style="3" bestFit="1" customWidth="1"/>
    <col min="985" max="985" width="14.28515625" style="3" customWidth="1"/>
    <col min="986" max="986" width="11.7109375" style="3" bestFit="1" customWidth="1"/>
    <col min="987" max="987" width="14.140625" style="3" bestFit="1" customWidth="1"/>
    <col min="988" max="988" width="16.7109375" style="3" customWidth="1"/>
    <col min="989" max="989" width="16.5703125" style="3" customWidth="1"/>
    <col min="990" max="991" width="7.85546875" style="3" bestFit="1" customWidth="1"/>
    <col min="992" max="992" width="8" style="3" bestFit="1" customWidth="1"/>
    <col min="993" max="994" width="7.85546875" style="3" bestFit="1" customWidth="1"/>
    <col min="995" max="995" width="9.7109375" style="3" customWidth="1"/>
    <col min="996" max="996" width="12.85546875" style="3" customWidth="1"/>
    <col min="997" max="1233" width="9.140625" style="3"/>
    <col min="1234" max="1234" width="9" style="3" bestFit="1" customWidth="1"/>
    <col min="1235" max="1235" width="9.85546875" style="3" bestFit="1" customWidth="1"/>
    <col min="1236" max="1236" width="9.140625" style="3" bestFit="1" customWidth="1"/>
    <col min="1237" max="1237" width="16" style="3" bestFit="1" customWidth="1"/>
    <col min="1238" max="1238" width="9" style="3" bestFit="1" customWidth="1"/>
    <col min="1239" max="1239" width="7.85546875" style="3" bestFit="1" customWidth="1"/>
    <col min="1240" max="1240" width="11.7109375" style="3" bestFit="1" customWidth="1"/>
    <col min="1241" max="1241" width="14.28515625" style="3" customWidth="1"/>
    <col min="1242" max="1242" width="11.7109375" style="3" bestFit="1" customWidth="1"/>
    <col min="1243" max="1243" width="14.140625" style="3" bestFit="1" customWidth="1"/>
    <col min="1244" max="1244" width="16.7109375" style="3" customWidth="1"/>
    <col min="1245" max="1245" width="16.5703125" style="3" customWidth="1"/>
    <col min="1246" max="1247" width="7.85546875" style="3" bestFit="1" customWidth="1"/>
    <col min="1248" max="1248" width="8" style="3" bestFit="1" customWidth="1"/>
    <col min="1249" max="1250" width="7.85546875" style="3" bestFit="1" customWidth="1"/>
    <col min="1251" max="1251" width="9.7109375" style="3" customWidth="1"/>
    <col min="1252" max="1252" width="12.85546875" style="3" customWidth="1"/>
    <col min="1253" max="1489" width="9.140625" style="3"/>
    <col min="1490" max="1490" width="9" style="3" bestFit="1" customWidth="1"/>
    <col min="1491" max="1491" width="9.85546875" style="3" bestFit="1" customWidth="1"/>
    <col min="1492" max="1492" width="9.140625" style="3" bestFit="1" customWidth="1"/>
    <col min="1493" max="1493" width="16" style="3" bestFit="1" customWidth="1"/>
    <col min="1494" max="1494" width="9" style="3" bestFit="1" customWidth="1"/>
    <col min="1495" max="1495" width="7.85546875" style="3" bestFit="1" customWidth="1"/>
    <col min="1496" max="1496" width="11.7109375" style="3" bestFit="1" customWidth="1"/>
    <col min="1497" max="1497" width="14.28515625" style="3" customWidth="1"/>
    <col min="1498" max="1498" width="11.7109375" style="3" bestFit="1" customWidth="1"/>
    <col min="1499" max="1499" width="14.140625" style="3" bestFit="1" customWidth="1"/>
    <col min="1500" max="1500" width="16.7109375" style="3" customWidth="1"/>
    <col min="1501" max="1501" width="16.5703125" style="3" customWidth="1"/>
    <col min="1502" max="1503" width="7.85546875" style="3" bestFit="1" customWidth="1"/>
    <col min="1504" max="1504" width="8" style="3" bestFit="1" customWidth="1"/>
    <col min="1505" max="1506" width="7.85546875" style="3" bestFit="1" customWidth="1"/>
    <col min="1507" max="1507" width="9.7109375" style="3" customWidth="1"/>
    <col min="1508" max="1508" width="12.85546875" style="3" customWidth="1"/>
    <col min="1509" max="1745" width="9.140625" style="3"/>
    <col min="1746" max="1746" width="9" style="3" bestFit="1" customWidth="1"/>
    <col min="1747" max="1747" width="9.85546875" style="3" bestFit="1" customWidth="1"/>
    <col min="1748" max="1748" width="9.140625" style="3" bestFit="1" customWidth="1"/>
    <col min="1749" max="1749" width="16" style="3" bestFit="1" customWidth="1"/>
    <col min="1750" max="1750" width="9" style="3" bestFit="1" customWidth="1"/>
    <col min="1751" max="1751" width="7.85546875" style="3" bestFit="1" customWidth="1"/>
    <col min="1752" max="1752" width="11.7109375" style="3" bestFit="1" customWidth="1"/>
    <col min="1753" max="1753" width="14.28515625" style="3" customWidth="1"/>
    <col min="1754" max="1754" width="11.7109375" style="3" bestFit="1" customWidth="1"/>
    <col min="1755" max="1755" width="14.140625" style="3" bestFit="1" customWidth="1"/>
    <col min="1756" max="1756" width="16.7109375" style="3" customWidth="1"/>
    <col min="1757" max="1757" width="16.5703125" style="3" customWidth="1"/>
    <col min="1758" max="1759" width="7.85546875" style="3" bestFit="1" customWidth="1"/>
    <col min="1760" max="1760" width="8" style="3" bestFit="1" customWidth="1"/>
    <col min="1761" max="1762" width="7.85546875" style="3" bestFit="1" customWidth="1"/>
    <col min="1763" max="1763" width="9.7109375" style="3" customWidth="1"/>
    <col min="1764" max="1764" width="12.85546875" style="3" customWidth="1"/>
    <col min="1765" max="2001" width="9.140625" style="3"/>
    <col min="2002" max="2002" width="9" style="3" bestFit="1" customWidth="1"/>
    <col min="2003" max="2003" width="9.85546875" style="3" bestFit="1" customWidth="1"/>
    <col min="2004" max="2004" width="9.140625" style="3" bestFit="1" customWidth="1"/>
    <col min="2005" max="2005" width="16" style="3" bestFit="1" customWidth="1"/>
    <col min="2006" max="2006" width="9" style="3" bestFit="1" customWidth="1"/>
    <col min="2007" max="2007" width="7.85546875" style="3" bestFit="1" customWidth="1"/>
    <col min="2008" max="2008" width="11.7109375" style="3" bestFit="1" customWidth="1"/>
    <col min="2009" max="2009" width="14.28515625" style="3" customWidth="1"/>
    <col min="2010" max="2010" width="11.7109375" style="3" bestFit="1" customWidth="1"/>
    <col min="2011" max="2011" width="14.140625" style="3" bestFit="1" customWidth="1"/>
    <col min="2012" max="2012" width="16.7109375" style="3" customWidth="1"/>
    <col min="2013" max="2013" width="16.5703125" style="3" customWidth="1"/>
    <col min="2014" max="2015" width="7.85546875" style="3" bestFit="1" customWidth="1"/>
    <col min="2016" max="2016" width="8" style="3" bestFit="1" customWidth="1"/>
    <col min="2017" max="2018" width="7.85546875" style="3" bestFit="1" customWidth="1"/>
    <col min="2019" max="2019" width="9.7109375" style="3" customWidth="1"/>
    <col min="2020" max="2020" width="12.85546875" style="3" customWidth="1"/>
    <col min="2021" max="2257" width="9.140625" style="3"/>
    <col min="2258" max="2258" width="9" style="3" bestFit="1" customWidth="1"/>
    <col min="2259" max="2259" width="9.85546875" style="3" bestFit="1" customWidth="1"/>
    <col min="2260" max="2260" width="9.140625" style="3" bestFit="1" customWidth="1"/>
    <col min="2261" max="2261" width="16" style="3" bestFit="1" customWidth="1"/>
    <col min="2262" max="2262" width="9" style="3" bestFit="1" customWidth="1"/>
    <col min="2263" max="2263" width="7.85546875" style="3" bestFit="1" customWidth="1"/>
    <col min="2264" max="2264" width="11.7109375" style="3" bestFit="1" customWidth="1"/>
    <col min="2265" max="2265" width="14.28515625" style="3" customWidth="1"/>
    <col min="2266" max="2266" width="11.7109375" style="3" bestFit="1" customWidth="1"/>
    <col min="2267" max="2267" width="14.140625" style="3" bestFit="1" customWidth="1"/>
    <col min="2268" max="2268" width="16.7109375" style="3" customWidth="1"/>
    <col min="2269" max="2269" width="16.5703125" style="3" customWidth="1"/>
    <col min="2270" max="2271" width="7.85546875" style="3" bestFit="1" customWidth="1"/>
    <col min="2272" max="2272" width="8" style="3" bestFit="1" customWidth="1"/>
    <col min="2273" max="2274" width="7.85546875" style="3" bestFit="1" customWidth="1"/>
    <col min="2275" max="2275" width="9.7109375" style="3" customWidth="1"/>
    <col min="2276" max="2276" width="12.85546875" style="3" customWidth="1"/>
    <col min="2277" max="2513" width="9.140625" style="3"/>
    <col min="2514" max="2514" width="9" style="3" bestFit="1" customWidth="1"/>
    <col min="2515" max="2515" width="9.85546875" style="3" bestFit="1" customWidth="1"/>
    <col min="2516" max="2516" width="9.140625" style="3" bestFit="1" customWidth="1"/>
    <col min="2517" max="2517" width="16" style="3" bestFit="1" customWidth="1"/>
    <col min="2518" max="2518" width="9" style="3" bestFit="1" customWidth="1"/>
    <col min="2519" max="2519" width="7.85546875" style="3" bestFit="1" customWidth="1"/>
    <col min="2520" max="2520" width="11.7109375" style="3" bestFit="1" customWidth="1"/>
    <col min="2521" max="2521" width="14.28515625" style="3" customWidth="1"/>
    <col min="2522" max="2522" width="11.7109375" style="3" bestFit="1" customWidth="1"/>
    <col min="2523" max="2523" width="14.140625" style="3" bestFit="1" customWidth="1"/>
    <col min="2524" max="2524" width="16.7109375" style="3" customWidth="1"/>
    <col min="2525" max="2525" width="16.5703125" style="3" customWidth="1"/>
    <col min="2526" max="2527" width="7.85546875" style="3" bestFit="1" customWidth="1"/>
    <col min="2528" max="2528" width="8" style="3" bestFit="1" customWidth="1"/>
    <col min="2529" max="2530" width="7.85546875" style="3" bestFit="1" customWidth="1"/>
    <col min="2531" max="2531" width="9.7109375" style="3" customWidth="1"/>
    <col min="2532" max="2532" width="12.85546875" style="3" customWidth="1"/>
    <col min="2533" max="2769" width="9.140625" style="3"/>
    <col min="2770" max="2770" width="9" style="3" bestFit="1" customWidth="1"/>
    <col min="2771" max="2771" width="9.85546875" style="3" bestFit="1" customWidth="1"/>
    <col min="2772" max="2772" width="9.140625" style="3" bestFit="1" customWidth="1"/>
    <col min="2773" max="2773" width="16" style="3" bestFit="1" customWidth="1"/>
    <col min="2774" max="2774" width="9" style="3" bestFit="1" customWidth="1"/>
    <col min="2775" max="2775" width="7.85546875" style="3" bestFit="1" customWidth="1"/>
    <col min="2776" max="2776" width="11.7109375" style="3" bestFit="1" customWidth="1"/>
    <col min="2777" max="2777" width="14.28515625" style="3" customWidth="1"/>
    <col min="2778" max="2778" width="11.7109375" style="3" bestFit="1" customWidth="1"/>
    <col min="2779" max="2779" width="14.140625" style="3" bestFit="1" customWidth="1"/>
    <col min="2780" max="2780" width="16.7109375" style="3" customWidth="1"/>
    <col min="2781" max="2781" width="16.5703125" style="3" customWidth="1"/>
    <col min="2782" max="2783" width="7.85546875" style="3" bestFit="1" customWidth="1"/>
    <col min="2784" max="2784" width="8" style="3" bestFit="1" customWidth="1"/>
    <col min="2785" max="2786" width="7.85546875" style="3" bestFit="1" customWidth="1"/>
    <col min="2787" max="2787" width="9.7109375" style="3" customWidth="1"/>
    <col min="2788" max="2788" width="12.85546875" style="3" customWidth="1"/>
    <col min="2789" max="3025" width="9.140625" style="3"/>
    <col min="3026" max="3026" width="9" style="3" bestFit="1" customWidth="1"/>
    <col min="3027" max="3027" width="9.85546875" style="3" bestFit="1" customWidth="1"/>
    <col min="3028" max="3028" width="9.140625" style="3" bestFit="1" customWidth="1"/>
    <col min="3029" max="3029" width="16" style="3" bestFit="1" customWidth="1"/>
    <col min="3030" max="3030" width="9" style="3" bestFit="1" customWidth="1"/>
    <col min="3031" max="3031" width="7.85546875" style="3" bestFit="1" customWidth="1"/>
    <col min="3032" max="3032" width="11.7109375" style="3" bestFit="1" customWidth="1"/>
    <col min="3033" max="3033" width="14.28515625" style="3" customWidth="1"/>
    <col min="3034" max="3034" width="11.7109375" style="3" bestFit="1" customWidth="1"/>
    <col min="3035" max="3035" width="14.140625" style="3" bestFit="1" customWidth="1"/>
    <col min="3036" max="3036" width="16.7109375" style="3" customWidth="1"/>
    <col min="3037" max="3037" width="16.5703125" style="3" customWidth="1"/>
    <col min="3038" max="3039" width="7.85546875" style="3" bestFit="1" customWidth="1"/>
    <col min="3040" max="3040" width="8" style="3" bestFit="1" customWidth="1"/>
    <col min="3041" max="3042" width="7.85546875" style="3" bestFit="1" customWidth="1"/>
    <col min="3043" max="3043" width="9.7109375" style="3" customWidth="1"/>
    <col min="3044" max="3044" width="12.85546875" style="3" customWidth="1"/>
    <col min="3045" max="3281" width="9.140625" style="3"/>
    <col min="3282" max="3282" width="9" style="3" bestFit="1" customWidth="1"/>
    <col min="3283" max="3283" width="9.85546875" style="3" bestFit="1" customWidth="1"/>
    <col min="3284" max="3284" width="9.140625" style="3" bestFit="1" customWidth="1"/>
    <col min="3285" max="3285" width="16" style="3" bestFit="1" customWidth="1"/>
    <col min="3286" max="3286" width="9" style="3" bestFit="1" customWidth="1"/>
    <col min="3287" max="3287" width="7.85546875" style="3" bestFit="1" customWidth="1"/>
    <col min="3288" max="3288" width="11.7109375" style="3" bestFit="1" customWidth="1"/>
    <col min="3289" max="3289" width="14.28515625" style="3" customWidth="1"/>
    <col min="3290" max="3290" width="11.7109375" style="3" bestFit="1" customWidth="1"/>
    <col min="3291" max="3291" width="14.140625" style="3" bestFit="1" customWidth="1"/>
    <col min="3292" max="3292" width="16.7109375" style="3" customWidth="1"/>
    <col min="3293" max="3293" width="16.5703125" style="3" customWidth="1"/>
    <col min="3294" max="3295" width="7.85546875" style="3" bestFit="1" customWidth="1"/>
    <col min="3296" max="3296" width="8" style="3" bestFit="1" customWidth="1"/>
    <col min="3297" max="3298" width="7.85546875" style="3" bestFit="1" customWidth="1"/>
    <col min="3299" max="3299" width="9.7109375" style="3" customWidth="1"/>
    <col min="3300" max="3300" width="12.85546875" style="3" customWidth="1"/>
    <col min="3301" max="3537" width="9.140625" style="3"/>
    <col min="3538" max="3538" width="9" style="3" bestFit="1" customWidth="1"/>
    <col min="3539" max="3539" width="9.85546875" style="3" bestFit="1" customWidth="1"/>
    <col min="3540" max="3540" width="9.140625" style="3" bestFit="1" customWidth="1"/>
    <col min="3541" max="3541" width="16" style="3" bestFit="1" customWidth="1"/>
    <col min="3542" max="3542" width="9" style="3" bestFit="1" customWidth="1"/>
    <col min="3543" max="3543" width="7.85546875" style="3" bestFit="1" customWidth="1"/>
    <col min="3544" max="3544" width="11.7109375" style="3" bestFit="1" customWidth="1"/>
    <col min="3545" max="3545" width="14.28515625" style="3" customWidth="1"/>
    <col min="3546" max="3546" width="11.7109375" style="3" bestFit="1" customWidth="1"/>
    <col min="3547" max="3547" width="14.140625" style="3" bestFit="1" customWidth="1"/>
    <col min="3548" max="3548" width="16.7109375" style="3" customWidth="1"/>
    <col min="3549" max="3549" width="16.5703125" style="3" customWidth="1"/>
    <col min="3550" max="3551" width="7.85546875" style="3" bestFit="1" customWidth="1"/>
    <col min="3552" max="3552" width="8" style="3" bestFit="1" customWidth="1"/>
    <col min="3553" max="3554" width="7.85546875" style="3" bestFit="1" customWidth="1"/>
    <col min="3555" max="3555" width="9.7109375" style="3" customWidth="1"/>
    <col min="3556" max="3556" width="12.85546875" style="3" customWidth="1"/>
    <col min="3557" max="3793" width="9.140625" style="3"/>
    <col min="3794" max="3794" width="9" style="3" bestFit="1" customWidth="1"/>
    <col min="3795" max="3795" width="9.85546875" style="3" bestFit="1" customWidth="1"/>
    <col min="3796" max="3796" width="9.140625" style="3" bestFit="1" customWidth="1"/>
    <col min="3797" max="3797" width="16" style="3" bestFit="1" customWidth="1"/>
    <col min="3798" max="3798" width="9" style="3" bestFit="1" customWidth="1"/>
    <col min="3799" max="3799" width="7.85546875" style="3" bestFit="1" customWidth="1"/>
    <col min="3800" max="3800" width="11.7109375" style="3" bestFit="1" customWidth="1"/>
    <col min="3801" max="3801" width="14.28515625" style="3" customWidth="1"/>
    <col min="3802" max="3802" width="11.7109375" style="3" bestFit="1" customWidth="1"/>
    <col min="3803" max="3803" width="14.140625" style="3" bestFit="1" customWidth="1"/>
    <col min="3804" max="3804" width="16.7109375" style="3" customWidth="1"/>
    <col min="3805" max="3805" width="16.5703125" style="3" customWidth="1"/>
    <col min="3806" max="3807" width="7.85546875" style="3" bestFit="1" customWidth="1"/>
    <col min="3808" max="3808" width="8" style="3" bestFit="1" customWidth="1"/>
    <col min="3809" max="3810" width="7.85546875" style="3" bestFit="1" customWidth="1"/>
    <col min="3811" max="3811" width="9.7109375" style="3" customWidth="1"/>
    <col min="3812" max="3812" width="12.85546875" style="3" customWidth="1"/>
    <col min="3813" max="4049" width="9.140625" style="3"/>
    <col min="4050" max="4050" width="9" style="3" bestFit="1" customWidth="1"/>
    <col min="4051" max="4051" width="9.85546875" style="3" bestFit="1" customWidth="1"/>
    <col min="4052" max="4052" width="9.140625" style="3" bestFit="1" customWidth="1"/>
    <col min="4053" max="4053" width="16" style="3" bestFit="1" customWidth="1"/>
    <col min="4054" max="4054" width="9" style="3" bestFit="1" customWidth="1"/>
    <col min="4055" max="4055" width="7.85546875" style="3" bestFit="1" customWidth="1"/>
    <col min="4056" max="4056" width="11.7109375" style="3" bestFit="1" customWidth="1"/>
    <col min="4057" max="4057" width="14.28515625" style="3" customWidth="1"/>
    <col min="4058" max="4058" width="11.7109375" style="3" bestFit="1" customWidth="1"/>
    <col min="4059" max="4059" width="14.140625" style="3" bestFit="1" customWidth="1"/>
    <col min="4060" max="4060" width="16.7109375" style="3" customWidth="1"/>
    <col min="4061" max="4061" width="16.5703125" style="3" customWidth="1"/>
    <col min="4062" max="4063" width="7.85546875" style="3" bestFit="1" customWidth="1"/>
    <col min="4064" max="4064" width="8" style="3" bestFit="1" customWidth="1"/>
    <col min="4065" max="4066" width="7.85546875" style="3" bestFit="1" customWidth="1"/>
    <col min="4067" max="4067" width="9.7109375" style="3" customWidth="1"/>
    <col min="4068" max="4068" width="12.85546875" style="3" customWidth="1"/>
    <col min="4069" max="4305" width="9.140625" style="3"/>
    <col min="4306" max="4306" width="9" style="3" bestFit="1" customWidth="1"/>
    <col min="4307" max="4307" width="9.85546875" style="3" bestFit="1" customWidth="1"/>
    <col min="4308" max="4308" width="9.140625" style="3" bestFit="1" customWidth="1"/>
    <col min="4309" max="4309" width="16" style="3" bestFit="1" customWidth="1"/>
    <col min="4310" max="4310" width="9" style="3" bestFit="1" customWidth="1"/>
    <col min="4311" max="4311" width="7.85546875" style="3" bestFit="1" customWidth="1"/>
    <col min="4312" max="4312" width="11.7109375" style="3" bestFit="1" customWidth="1"/>
    <col min="4313" max="4313" width="14.28515625" style="3" customWidth="1"/>
    <col min="4314" max="4314" width="11.7109375" style="3" bestFit="1" customWidth="1"/>
    <col min="4315" max="4315" width="14.140625" style="3" bestFit="1" customWidth="1"/>
    <col min="4316" max="4316" width="16.7109375" style="3" customWidth="1"/>
    <col min="4317" max="4317" width="16.5703125" style="3" customWidth="1"/>
    <col min="4318" max="4319" width="7.85546875" style="3" bestFit="1" customWidth="1"/>
    <col min="4320" max="4320" width="8" style="3" bestFit="1" customWidth="1"/>
    <col min="4321" max="4322" width="7.85546875" style="3" bestFit="1" customWidth="1"/>
    <col min="4323" max="4323" width="9.7109375" style="3" customWidth="1"/>
    <col min="4324" max="4324" width="12.85546875" style="3" customWidth="1"/>
    <col min="4325" max="4561" width="9.140625" style="3"/>
    <col min="4562" max="4562" width="9" style="3" bestFit="1" customWidth="1"/>
    <col min="4563" max="4563" width="9.85546875" style="3" bestFit="1" customWidth="1"/>
    <col min="4564" max="4564" width="9.140625" style="3" bestFit="1" customWidth="1"/>
    <col min="4565" max="4565" width="16" style="3" bestFit="1" customWidth="1"/>
    <col min="4566" max="4566" width="9" style="3" bestFit="1" customWidth="1"/>
    <col min="4567" max="4567" width="7.85546875" style="3" bestFit="1" customWidth="1"/>
    <col min="4568" max="4568" width="11.7109375" style="3" bestFit="1" customWidth="1"/>
    <col min="4569" max="4569" width="14.28515625" style="3" customWidth="1"/>
    <col min="4570" max="4570" width="11.7109375" style="3" bestFit="1" customWidth="1"/>
    <col min="4571" max="4571" width="14.140625" style="3" bestFit="1" customWidth="1"/>
    <col min="4572" max="4572" width="16.7109375" style="3" customWidth="1"/>
    <col min="4573" max="4573" width="16.5703125" style="3" customWidth="1"/>
    <col min="4574" max="4575" width="7.85546875" style="3" bestFit="1" customWidth="1"/>
    <col min="4576" max="4576" width="8" style="3" bestFit="1" customWidth="1"/>
    <col min="4577" max="4578" width="7.85546875" style="3" bestFit="1" customWidth="1"/>
    <col min="4579" max="4579" width="9.7109375" style="3" customWidth="1"/>
    <col min="4580" max="4580" width="12.85546875" style="3" customWidth="1"/>
    <col min="4581" max="4817" width="9.140625" style="3"/>
    <col min="4818" max="4818" width="9" style="3" bestFit="1" customWidth="1"/>
    <col min="4819" max="4819" width="9.85546875" style="3" bestFit="1" customWidth="1"/>
    <col min="4820" max="4820" width="9.140625" style="3" bestFit="1" customWidth="1"/>
    <col min="4821" max="4821" width="16" style="3" bestFit="1" customWidth="1"/>
    <col min="4822" max="4822" width="9" style="3" bestFit="1" customWidth="1"/>
    <col min="4823" max="4823" width="7.85546875" style="3" bestFit="1" customWidth="1"/>
    <col min="4824" max="4824" width="11.7109375" style="3" bestFit="1" customWidth="1"/>
    <col min="4825" max="4825" width="14.28515625" style="3" customWidth="1"/>
    <col min="4826" max="4826" width="11.7109375" style="3" bestFit="1" customWidth="1"/>
    <col min="4827" max="4827" width="14.140625" style="3" bestFit="1" customWidth="1"/>
    <col min="4828" max="4828" width="16.7109375" style="3" customWidth="1"/>
    <col min="4829" max="4829" width="16.5703125" style="3" customWidth="1"/>
    <col min="4830" max="4831" width="7.85546875" style="3" bestFit="1" customWidth="1"/>
    <col min="4832" max="4832" width="8" style="3" bestFit="1" customWidth="1"/>
    <col min="4833" max="4834" width="7.85546875" style="3" bestFit="1" customWidth="1"/>
    <col min="4835" max="4835" width="9.7109375" style="3" customWidth="1"/>
    <col min="4836" max="4836" width="12.85546875" style="3" customWidth="1"/>
    <col min="4837" max="5073" width="9.140625" style="3"/>
    <col min="5074" max="5074" width="9" style="3" bestFit="1" customWidth="1"/>
    <col min="5075" max="5075" width="9.85546875" style="3" bestFit="1" customWidth="1"/>
    <col min="5076" max="5076" width="9.140625" style="3" bestFit="1" customWidth="1"/>
    <col min="5077" max="5077" width="16" style="3" bestFit="1" customWidth="1"/>
    <col min="5078" max="5078" width="9" style="3" bestFit="1" customWidth="1"/>
    <col min="5079" max="5079" width="7.85546875" style="3" bestFit="1" customWidth="1"/>
    <col min="5080" max="5080" width="11.7109375" style="3" bestFit="1" customWidth="1"/>
    <col min="5081" max="5081" width="14.28515625" style="3" customWidth="1"/>
    <col min="5082" max="5082" width="11.7109375" style="3" bestFit="1" customWidth="1"/>
    <col min="5083" max="5083" width="14.140625" style="3" bestFit="1" customWidth="1"/>
    <col min="5084" max="5084" width="16.7109375" style="3" customWidth="1"/>
    <col min="5085" max="5085" width="16.5703125" style="3" customWidth="1"/>
    <col min="5086" max="5087" width="7.85546875" style="3" bestFit="1" customWidth="1"/>
    <col min="5088" max="5088" width="8" style="3" bestFit="1" customWidth="1"/>
    <col min="5089" max="5090" width="7.85546875" style="3" bestFit="1" customWidth="1"/>
    <col min="5091" max="5091" width="9.7109375" style="3" customWidth="1"/>
    <col min="5092" max="5092" width="12.85546875" style="3" customWidth="1"/>
    <col min="5093" max="5329" width="9.140625" style="3"/>
    <col min="5330" max="5330" width="9" style="3" bestFit="1" customWidth="1"/>
    <col min="5331" max="5331" width="9.85546875" style="3" bestFit="1" customWidth="1"/>
    <col min="5332" max="5332" width="9.140625" style="3" bestFit="1" customWidth="1"/>
    <col min="5333" max="5333" width="16" style="3" bestFit="1" customWidth="1"/>
    <col min="5334" max="5334" width="9" style="3" bestFit="1" customWidth="1"/>
    <col min="5335" max="5335" width="7.85546875" style="3" bestFit="1" customWidth="1"/>
    <col min="5336" max="5336" width="11.7109375" style="3" bestFit="1" customWidth="1"/>
    <col min="5337" max="5337" width="14.28515625" style="3" customWidth="1"/>
    <col min="5338" max="5338" width="11.7109375" style="3" bestFit="1" customWidth="1"/>
    <col min="5339" max="5339" width="14.140625" style="3" bestFit="1" customWidth="1"/>
    <col min="5340" max="5340" width="16.7109375" style="3" customWidth="1"/>
    <col min="5341" max="5341" width="16.5703125" style="3" customWidth="1"/>
    <col min="5342" max="5343" width="7.85546875" style="3" bestFit="1" customWidth="1"/>
    <col min="5344" max="5344" width="8" style="3" bestFit="1" customWidth="1"/>
    <col min="5345" max="5346" width="7.85546875" style="3" bestFit="1" customWidth="1"/>
    <col min="5347" max="5347" width="9.7109375" style="3" customWidth="1"/>
    <col min="5348" max="5348" width="12.85546875" style="3" customWidth="1"/>
    <col min="5349" max="5585" width="9.140625" style="3"/>
    <col min="5586" max="5586" width="9" style="3" bestFit="1" customWidth="1"/>
    <col min="5587" max="5587" width="9.85546875" style="3" bestFit="1" customWidth="1"/>
    <col min="5588" max="5588" width="9.140625" style="3" bestFit="1" customWidth="1"/>
    <col min="5589" max="5589" width="16" style="3" bestFit="1" customWidth="1"/>
    <col min="5590" max="5590" width="9" style="3" bestFit="1" customWidth="1"/>
    <col min="5591" max="5591" width="7.85546875" style="3" bestFit="1" customWidth="1"/>
    <col min="5592" max="5592" width="11.7109375" style="3" bestFit="1" customWidth="1"/>
    <col min="5593" max="5593" width="14.28515625" style="3" customWidth="1"/>
    <col min="5594" max="5594" width="11.7109375" style="3" bestFit="1" customWidth="1"/>
    <col min="5595" max="5595" width="14.140625" style="3" bestFit="1" customWidth="1"/>
    <col min="5596" max="5596" width="16.7109375" style="3" customWidth="1"/>
    <col min="5597" max="5597" width="16.5703125" style="3" customWidth="1"/>
    <col min="5598" max="5599" width="7.85546875" style="3" bestFit="1" customWidth="1"/>
    <col min="5600" max="5600" width="8" style="3" bestFit="1" customWidth="1"/>
    <col min="5601" max="5602" width="7.85546875" style="3" bestFit="1" customWidth="1"/>
    <col min="5603" max="5603" width="9.7109375" style="3" customWidth="1"/>
    <col min="5604" max="5604" width="12.85546875" style="3" customWidth="1"/>
    <col min="5605" max="5841" width="9.140625" style="3"/>
    <col min="5842" max="5842" width="9" style="3" bestFit="1" customWidth="1"/>
    <col min="5843" max="5843" width="9.85546875" style="3" bestFit="1" customWidth="1"/>
    <col min="5844" max="5844" width="9.140625" style="3" bestFit="1" customWidth="1"/>
    <col min="5845" max="5845" width="16" style="3" bestFit="1" customWidth="1"/>
    <col min="5846" max="5846" width="9" style="3" bestFit="1" customWidth="1"/>
    <col min="5847" max="5847" width="7.85546875" style="3" bestFit="1" customWidth="1"/>
    <col min="5848" max="5848" width="11.7109375" style="3" bestFit="1" customWidth="1"/>
    <col min="5849" max="5849" width="14.28515625" style="3" customWidth="1"/>
    <col min="5850" max="5850" width="11.7109375" style="3" bestFit="1" customWidth="1"/>
    <col min="5851" max="5851" width="14.140625" style="3" bestFit="1" customWidth="1"/>
    <col min="5852" max="5852" width="16.7109375" style="3" customWidth="1"/>
    <col min="5853" max="5853" width="16.5703125" style="3" customWidth="1"/>
    <col min="5854" max="5855" width="7.85546875" style="3" bestFit="1" customWidth="1"/>
    <col min="5856" max="5856" width="8" style="3" bestFit="1" customWidth="1"/>
    <col min="5857" max="5858" width="7.85546875" style="3" bestFit="1" customWidth="1"/>
    <col min="5859" max="5859" width="9.7109375" style="3" customWidth="1"/>
    <col min="5860" max="5860" width="12.85546875" style="3" customWidth="1"/>
    <col min="5861" max="6097" width="9.140625" style="3"/>
    <col min="6098" max="6098" width="9" style="3" bestFit="1" customWidth="1"/>
    <col min="6099" max="6099" width="9.85546875" style="3" bestFit="1" customWidth="1"/>
    <col min="6100" max="6100" width="9.140625" style="3" bestFit="1" customWidth="1"/>
    <col min="6101" max="6101" width="16" style="3" bestFit="1" customWidth="1"/>
    <col min="6102" max="6102" width="9" style="3" bestFit="1" customWidth="1"/>
    <col min="6103" max="6103" width="7.85546875" style="3" bestFit="1" customWidth="1"/>
    <col min="6104" max="6104" width="11.7109375" style="3" bestFit="1" customWidth="1"/>
    <col min="6105" max="6105" width="14.28515625" style="3" customWidth="1"/>
    <col min="6106" max="6106" width="11.7109375" style="3" bestFit="1" customWidth="1"/>
    <col min="6107" max="6107" width="14.140625" style="3" bestFit="1" customWidth="1"/>
    <col min="6108" max="6108" width="16.7109375" style="3" customWidth="1"/>
    <col min="6109" max="6109" width="16.5703125" style="3" customWidth="1"/>
    <col min="6110" max="6111" width="7.85546875" style="3" bestFit="1" customWidth="1"/>
    <col min="6112" max="6112" width="8" style="3" bestFit="1" customWidth="1"/>
    <col min="6113" max="6114" width="7.85546875" style="3" bestFit="1" customWidth="1"/>
    <col min="6115" max="6115" width="9.7109375" style="3" customWidth="1"/>
    <col min="6116" max="6116" width="12.85546875" style="3" customWidth="1"/>
    <col min="6117" max="6353" width="9.140625" style="3"/>
    <col min="6354" max="6354" width="9" style="3" bestFit="1" customWidth="1"/>
    <col min="6355" max="6355" width="9.85546875" style="3" bestFit="1" customWidth="1"/>
    <col min="6356" max="6356" width="9.140625" style="3" bestFit="1" customWidth="1"/>
    <col min="6357" max="6357" width="16" style="3" bestFit="1" customWidth="1"/>
    <col min="6358" max="6358" width="9" style="3" bestFit="1" customWidth="1"/>
    <col min="6359" max="6359" width="7.85546875" style="3" bestFit="1" customWidth="1"/>
    <col min="6360" max="6360" width="11.7109375" style="3" bestFit="1" customWidth="1"/>
    <col min="6361" max="6361" width="14.28515625" style="3" customWidth="1"/>
    <col min="6362" max="6362" width="11.7109375" style="3" bestFit="1" customWidth="1"/>
    <col min="6363" max="6363" width="14.140625" style="3" bestFit="1" customWidth="1"/>
    <col min="6364" max="6364" width="16.7109375" style="3" customWidth="1"/>
    <col min="6365" max="6365" width="16.5703125" style="3" customWidth="1"/>
    <col min="6366" max="6367" width="7.85546875" style="3" bestFit="1" customWidth="1"/>
    <col min="6368" max="6368" width="8" style="3" bestFit="1" customWidth="1"/>
    <col min="6369" max="6370" width="7.85546875" style="3" bestFit="1" customWidth="1"/>
    <col min="6371" max="6371" width="9.7109375" style="3" customWidth="1"/>
    <col min="6372" max="6372" width="12.85546875" style="3" customWidth="1"/>
    <col min="6373" max="6609" width="9.140625" style="3"/>
    <col min="6610" max="6610" width="9" style="3" bestFit="1" customWidth="1"/>
    <col min="6611" max="6611" width="9.85546875" style="3" bestFit="1" customWidth="1"/>
    <col min="6612" max="6612" width="9.140625" style="3" bestFit="1" customWidth="1"/>
    <col min="6613" max="6613" width="16" style="3" bestFit="1" customWidth="1"/>
    <col min="6614" max="6614" width="9" style="3" bestFit="1" customWidth="1"/>
    <col min="6615" max="6615" width="7.85546875" style="3" bestFit="1" customWidth="1"/>
    <col min="6616" max="6616" width="11.7109375" style="3" bestFit="1" customWidth="1"/>
    <col min="6617" max="6617" width="14.28515625" style="3" customWidth="1"/>
    <col min="6618" max="6618" width="11.7109375" style="3" bestFit="1" customWidth="1"/>
    <col min="6619" max="6619" width="14.140625" style="3" bestFit="1" customWidth="1"/>
    <col min="6620" max="6620" width="16.7109375" style="3" customWidth="1"/>
    <col min="6621" max="6621" width="16.5703125" style="3" customWidth="1"/>
    <col min="6622" max="6623" width="7.85546875" style="3" bestFit="1" customWidth="1"/>
    <col min="6624" max="6624" width="8" style="3" bestFit="1" customWidth="1"/>
    <col min="6625" max="6626" width="7.85546875" style="3" bestFit="1" customWidth="1"/>
    <col min="6627" max="6627" width="9.7109375" style="3" customWidth="1"/>
    <col min="6628" max="6628" width="12.85546875" style="3" customWidth="1"/>
    <col min="6629" max="6865" width="9.140625" style="3"/>
    <col min="6866" max="6866" width="9" style="3" bestFit="1" customWidth="1"/>
    <col min="6867" max="6867" width="9.85546875" style="3" bestFit="1" customWidth="1"/>
    <col min="6868" max="6868" width="9.140625" style="3" bestFit="1" customWidth="1"/>
    <col min="6869" max="6869" width="16" style="3" bestFit="1" customWidth="1"/>
    <col min="6870" max="6870" width="9" style="3" bestFit="1" customWidth="1"/>
    <col min="6871" max="6871" width="7.85546875" style="3" bestFit="1" customWidth="1"/>
    <col min="6872" max="6872" width="11.7109375" style="3" bestFit="1" customWidth="1"/>
    <col min="6873" max="6873" width="14.28515625" style="3" customWidth="1"/>
    <col min="6874" max="6874" width="11.7109375" style="3" bestFit="1" customWidth="1"/>
    <col min="6875" max="6875" width="14.140625" style="3" bestFit="1" customWidth="1"/>
    <col min="6876" max="6876" width="16.7109375" style="3" customWidth="1"/>
    <col min="6877" max="6877" width="16.5703125" style="3" customWidth="1"/>
    <col min="6878" max="6879" width="7.85546875" style="3" bestFit="1" customWidth="1"/>
    <col min="6880" max="6880" width="8" style="3" bestFit="1" customWidth="1"/>
    <col min="6881" max="6882" width="7.85546875" style="3" bestFit="1" customWidth="1"/>
    <col min="6883" max="6883" width="9.7109375" style="3" customWidth="1"/>
    <col min="6884" max="6884" width="12.85546875" style="3" customWidth="1"/>
    <col min="6885" max="7121" width="9.140625" style="3"/>
    <col min="7122" max="7122" width="9" style="3" bestFit="1" customWidth="1"/>
    <col min="7123" max="7123" width="9.85546875" style="3" bestFit="1" customWidth="1"/>
    <col min="7124" max="7124" width="9.140625" style="3" bestFit="1" customWidth="1"/>
    <col min="7125" max="7125" width="16" style="3" bestFit="1" customWidth="1"/>
    <col min="7126" max="7126" width="9" style="3" bestFit="1" customWidth="1"/>
    <col min="7127" max="7127" width="7.85546875" style="3" bestFit="1" customWidth="1"/>
    <col min="7128" max="7128" width="11.7109375" style="3" bestFit="1" customWidth="1"/>
    <col min="7129" max="7129" width="14.28515625" style="3" customWidth="1"/>
    <col min="7130" max="7130" width="11.7109375" style="3" bestFit="1" customWidth="1"/>
    <col min="7131" max="7131" width="14.140625" style="3" bestFit="1" customWidth="1"/>
    <col min="7132" max="7132" width="16.7109375" style="3" customWidth="1"/>
    <col min="7133" max="7133" width="16.5703125" style="3" customWidth="1"/>
    <col min="7134" max="7135" width="7.85546875" style="3" bestFit="1" customWidth="1"/>
    <col min="7136" max="7136" width="8" style="3" bestFit="1" customWidth="1"/>
    <col min="7137" max="7138" width="7.85546875" style="3" bestFit="1" customWidth="1"/>
    <col min="7139" max="7139" width="9.7109375" style="3" customWidth="1"/>
    <col min="7140" max="7140" width="12.85546875" style="3" customWidth="1"/>
    <col min="7141" max="7377" width="9.140625" style="3"/>
    <col min="7378" max="7378" width="9" style="3" bestFit="1" customWidth="1"/>
    <col min="7379" max="7379" width="9.85546875" style="3" bestFit="1" customWidth="1"/>
    <col min="7380" max="7380" width="9.140625" style="3" bestFit="1" customWidth="1"/>
    <col min="7381" max="7381" width="16" style="3" bestFit="1" customWidth="1"/>
    <col min="7382" max="7382" width="9" style="3" bestFit="1" customWidth="1"/>
    <col min="7383" max="7383" width="7.85546875" style="3" bestFit="1" customWidth="1"/>
    <col min="7384" max="7384" width="11.7109375" style="3" bestFit="1" customWidth="1"/>
    <col min="7385" max="7385" width="14.28515625" style="3" customWidth="1"/>
    <col min="7386" max="7386" width="11.7109375" style="3" bestFit="1" customWidth="1"/>
    <col min="7387" max="7387" width="14.140625" style="3" bestFit="1" customWidth="1"/>
    <col min="7388" max="7388" width="16.7109375" style="3" customWidth="1"/>
    <col min="7389" max="7389" width="16.5703125" style="3" customWidth="1"/>
    <col min="7390" max="7391" width="7.85546875" style="3" bestFit="1" customWidth="1"/>
    <col min="7392" max="7392" width="8" style="3" bestFit="1" customWidth="1"/>
    <col min="7393" max="7394" width="7.85546875" style="3" bestFit="1" customWidth="1"/>
    <col min="7395" max="7395" width="9.7109375" style="3" customWidth="1"/>
    <col min="7396" max="7396" width="12.85546875" style="3" customWidth="1"/>
    <col min="7397" max="7633" width="9.140625" style="3"/>
    <col min="7634" max="7634" width="9" style="3" bestFit="1" customWidth="1"/>
    <col min="7635" max="7635" width="9.85546875" style="3" bestFit="1" customWidth="1"/>
    <col min="7636" max="7636" width="9.140625" style="3" bestFit="1" customWidth="1"/>
    <col min="7637" max="7637" width="16" style="3" bestFit="1" customWidth="1"/>
    <col min="7638" max="7638" width="9" style="3" bestFit="1" customWidth="1"/>
    <col min="7639" max="7639" width="7.85546875" style="3" bestFit="1" customWidth="1"/>
    <col min="7640" max="7640" width="11.7109375" style="3" bestFit="1" customWidth="1"/>
    <col min="7641" max="7641" width="14.28515625" style="3" customWidth="1"/>
    <col min="7642" max="7642" width="11.7109375" style="3" bestFit="1" customWidth="1"/>
    <col min="7643" max="7643" width="14.140625" style="3" bestFit="1" customWidth="1"/>
    <col min="7644" max="7644" width="16.7109375" style="3" customWidth="1"/>
    <col min="7645" max="7645" width="16.5703125" style="3" customWidth="1"/>
    <col min="7646" max="7647" width="7.85546875" style="3" bestFit="1" customWidth="1"/>
    <col min="7648" max="7648" width="8" style="3" bestFit="1" customWidth="1"/>
    <col min="7649" max="7650" width="7.85546875" style="3" bestFit="1" customWidth="1"/>
    <col min="7651" max="7651" width="9.7109375" style="3" customWidth="1"/>
    <col min="7652" max="7652" width="12.85546875" style="3" customWidth="1"/>
    <col min="7653" max="7889" width="9.140625" style="3"/>
    <col min="7890" max="7890" width="9" style="3" bestFit="1" customWidth="1"/>
    <col min="7891" max="7891" width="9.85546875" style="3" bestFit="1" customWidth="1"/>
    <col min="7892" max="7892" width="9.140625" style="3" bestFit="1" customWidth="1"/>
    <col min="7893" max="7893" width="16" style="3" bestFit="1" customWidth="1"/>
    <col min="7894" max="7894" width="9" style="3" bestFit="1" customWidth="1"/>
    <col min="7895" max="7895" width="7.85546875" style="3" bestFit="1" customWidth="1"/>
    <col min="7896" max="7896" width="11.7109375" style="3" bestFit="1" customWidth="1"/>
    <col min="7897" max="7897" width="14.28515625" style="3" customWidth="1"/>
    <col min="7898" max="7898" width="11.7109375" style="3" bestFit="1" customWidth="1"/>
    <col min="7899" max="7899" width="14.140625" style="3" bestFit="1" customWidth="1"/>
    <col min="7900" max="7900" width="16.7109375" style="3" customWidth="1"/>
    <col min="7901" max="7901" width="16.5703125" style="3" customWidth="1"/>
    <col min="7902" max="7903" width="7.85546875" style="3" bestFit="1" customWidth="1"/>
    <col min="7904" max="7904" width="8" style="3" bestFit="1" customWidth="1"/>
    <col min="7905" max="7906" width="7.85546875" style="3" bestFit="1" customWidth="1"/>
    <col min="7907" max="7907" width="9.7109375" style="3" customWidth="1"/>
    <col min="7908" max="7908" width="12.85546875" style="3" customWidth="1"/>
    <col min="7909" max="8145" width="9.140625" style="3"/>
    <col min="8146" max="8146" width="9" style="3" bestFit="1" customWidth="1"/>
    <col min="8147" max="8147" width="9.85546875" style="3" bestFit="1" customWidth="1"/>
    <col min="8148" max="8148" width="9.140625" style="3" bestFit="1" customWidth="1"/>
    <col min="8149" max="8149" width="16" style="3" bestFit="1" customWidth="1"/>
    <col min="8150" max="8150" width="9" style="3" bestFit="1" customWidth="1"/>
    <col min="8151" max="8151" width="7.85546875" style="3" bestFit="1" customWidth="1"/>
    <col min="8152" max="8152" width="11.7109375" style="3" bestFit="1" customWidth="1"/>
    <col min="8153" max="8153" width="14.28515625" style="3" customWidth="1"/>
    <col min="8154" max="8154" width="11.7109375" style="3" bestFit="1" customWidth="1"/>
    <col min="8155" max="8155" width="14.140625" style="3" bestFit="1" customWidth="1"/>
    <col min="8156" max="8156" width="16.7109375" style="3" customWidth="1"/>
    <col min="8157" max="8157" width="16.5703125" style="3" customWidth="1"/>
    <col min="8158" max="8159" width="7.85546875" style="3" bestFit="1" customWidth="1"/>
    <col min="8160" max="8160" width="8" style="3" bestFit="1" customWidth="1"/>
    <col min="8161" max="8162" width="7.85546875" style="3" bestFit="1" customWidth="1"/>
    <col min="8163" max="8163" width="9.7109375" style="3" customWidth="1"/>
    <col min="8164" max="8164" width="12.85546875" style="3" customWidth="1"/>
    <col min="8165" max="8401" width="9.140625" style="3"/>
    <col min="8402" max="8402" width="9" style="3" bestFit="1" customWidth="1"/>
    <col min="8403" max="8403" width="9.85546875" style="3" bestFit="1" customWidth="1"/>
    <col min="8404" max="8404" width="9.140625" style="3" bestFit="1" customWidth="1"/>
    <col min="8405" max="8405" width="16" style="3" bestFit="1" customWidth="1"/>
    <col min="8406" max="8406" width="9" style="3" bestFit="1" customWidth="1"/>
    <col min="8407" max="8407" width="7.85546875" style="3" bestFit="1" customWidth="1"/>
    <col min="8408" max="8408" width="11.7109375" style="3" bestFit="1" customWidth="1"/>
    <col min="8409" max="8409" width="14.28515625" style="3" customWidth="1"/>
    <col min="8410" max="8410" width="11.7109375" style="3" bestFit="1" customWidth="1"/>
    <col min="8411" max="8411" width="14.140625" style="3" bestFit="1" customWidth="1"/>
    <col min="8412" max="8412" width="16.7109375" style="3" customWidth="1"/>
    <col min="8413" max="8413" width="16.5703125" style="3" customWidth="1"/>
    <col min="8414" max="8415" width="7.85546875" style="3" bestFit="1" customWidth="1"/>
    <col min="8416" max="8416" width="8" style="3" bestFit="1" customWidth="1"/>
    <col min="8417" max="8418" width="7.85546875" style="3" bestFit="1" customWidth="1"/>
    <col min="8419" max="8419" width="9.7109375" style="3" customWidth="1"/>
    <col min="8420" max="8420" width="12.85546875" style="3" customWidth="1"/>
    <col min="8421" max="8657" width="9.140625" style="3"/>
    <col min="8658" max="8658" width="9" style="3" bestFit="1" customWidth="1"/>
    <col min="8659" max="8659" width="9.85546875" style="3" bestFit="1" customWidth="1"/>
    <col min="8660" max="8660" width="9.140625" style="3" bestFit="1" customWidth="1"/>
    <col min="8661" max="8661" width="16" style="3" bestFit="1" customWidth="1"/>
    <col min="8662" max="8662" width="9" style="3" bestFit="1" customWidth="1"/>
    <col min="8663" max="8663" width="7.85546875" style="3" bestFit="1" customWidth="1"/>
    <col min="8664" max="8664" width="11.7109375" style="3" bestFit="1" customWidth="1"/>
    <col min="8665" max="8665" width="14.28515625" style="3" customWidth="1"/>
    <col min="8666" max="8666" width="11.7109375" style="3" bestFit="1" customWidth="1"/>
    <col min="8667" max="8667" width="14.140625" style="3" bestFit="1" customWidth="1"/>
    <col min="8668" max="8668" width="16.7109375" style="3" customWidth="1"/>
    <col min="8669" max="8669" width="16.5703125" style="3" customWidth="1"/>
    <col min="8670" max="8671" width="7.85546875" style="3" bestFit="1" customWidth="1"/>
    <col min="8672" max="8672" width="8" style="3" bestFit="1" customWidth="1"/>
    <col min="8673" max="8674" width="7.85546875" style="3" bestFit="1" customWidth="1"/>
    <col min="8675" max="8675" width="9.7109375" style="3" customWidth="1"/>
    <col min="8676" max="8676" width="12.85546875" style="3" customWidth="1"/>
    <col min="8677" max="8913" width="9.140625" style="3"/>
    <col min="8914" max="8914" width="9" style="3" bestFit="1" customWidth="1"/>
    <col min="8915" max="8915" width="9.85546875" style="3" bestFit="1" customWidth="1"/>
    <col min="8916" max="8916" width="9.140625" style="3" bestFit="1" customWidth="1"/>
    <col min="8917" max="8917" width="16" style="3" bestFit="1" customWidth="1"/>
    <col min="8918" max="8918" width="9" style="3" bestFit="1" customWidth="1"/>
    <col min="8919" max="8919" width="7.85546875" style="3" bestFit="1" customWidth="1"/>
    <col min="8920" max="8920" width="11.7109375" style="3" bestFit="1" customWidth="1"/>
    <col min="8921" max="8921" width="14.28515625" style="3" customWidth="1"/>
    <col min="8922" max="8922" width="11.7109375" style="3" bestFit="1" customWidth="1"/>
    <col min="8923" max="8923" width="14.140625" style="3" bestFit="1" customWidth="1"/>
    <col min="8924" max="8924" width="16.7109375" style="3" customWidth="1"/>
    <col min="8925" max="8925" width="16.5703125" style="3" customWidth="1"/>
    <col min="8926" max="8927" width="7.85546875" style="3" bestFit="1" customWidth="1"/>
    <col min="8928" max="8928" width="8" style="3" bestFit="1" customWidth="1"/>
    <col min="8929" max="8930" width="7.85546875" style="3" bestFit="1" customWidth="1"/>
    <col min="8931" max="8931" width="9.7109375" style="3" customWidth="1"/>
    <col min="8932" max="8932" width="12.85546875" style="3" customWidth="1"/>
    <col min="8933" max="9169" width="9.140625" style="3"/>
    <col min="9170" max="9170" width="9" style="3" bestFit="1" customWidth="1"/>
    <col min="9171" max="9171" width="9.85546875" style="3" bestFit="1" customWidth="1"/>
    <col min="9172" max="9172" width="9.140625" style="3" bestFit="1" customWidth="1"/>
    <col min="9173" max="9173" width="16" style="3" bestFit="1" customWidth="1"/>
    <col min="9174" max="9174" width="9" style="3" bestFit="1" customWidth="1"/>
    <col min="9175" max="9175" width="7.85546875" style="3" bestFit="1" customWidth="1"/>
    <col min="9176" max="9176" width="11.7109375" style="3" bestFit="1" customWidth="1"/>
    <col min="9177" max="9177" width="14.28515625" style="3" customWidth="1"/>
    <col min="9178" max="9178" width="11.7109375" style="3" bestFit="1" customWidth="1"/>
    <col min="9179" max="9179" width="14.140625" style="3" bestFit="1" customWidth="1"/>
    <col min="9180" max="9180" width="16.7109375" style="3" customWidth="1"/>
    <col min="9181" max="9181" width="16.5703125" style="3" customWidth="1"/>
    <col min="9182" max="9183" width="7.85546875" style="3" bestFit="1" customWidth="1"/>
    <col min="9184" max="9184" width="8" style="3" bestFit="1" customWidth="1"/>
    <col min="9185" max="9186" width="7.85546875" style="3" bestFit="1" customWidth="1"/>
    <col min="9187" max="9187" width="9.7109375" style="3" customWidth="1"/>
    <col min="9188" max="9188" width="12.85546875" style="3" customWidth="1"/>
    <col min="9189" max="9425" width="9.140625" style="3"/>
    <col min="9426" max="9426" width="9" style="3" bestFit="1" customWidth="1"/>
    <col min="9427" max="9427" width="9.85546875" style="3" bestFit="1" customWidth="1"/>
    <col min="9428" max="9428" width="9.140625" style="3" bestFit="1" customWidth="1"/>
    <col min="9429" max="9429" width="16" style="3" bestFit="1" customWidth="1"/>
    <col min="9430" max="9430" width="9" style="3" bestFit="1" customWidth="1"/>
    <col min="9431" max="9431" width="7.85546875" style="3" bestFit="1" customWidth="1"/>
    <col min="9432" max="9432" width="11.7109375" style="3" bestFit="1" customWidth="1"/>
    <col min="9433" max="9433" width="14.28515625" style="3" customWidth="1"/>
    <col min="9434" max="9434" width="11.7109375" style="3" bestFit="1" customWidth="1"/>
    <col min="9435" max="9435" width="14.140625" style="3" bestFit="1" customWidth="1"/>
    <col min="9436" max="9436" width="16.7109375" style="3" customWidth="1"/>
    <col min="9437" max="9437" width="16.5703125" style="3" customWidth="1"/>
    <col min="9438" max="9439" width="7.85546875" style="3" bestFit="1" customWidth="1"/>
    <col min="9440" max="9440" width="8" style="3" bestFit="1" customWidth="1"/>
    <col min="9441" max="9442" width="7.85546875" style="3" bestFit="1" customWidth="1"/>
    <col min="9443" max="9443" width="9.7109375" style="3" customWidth="1"/>
    <col min="9444" max="9444" width="12.85546875" style="3" customWidth="1"/>
    <col min="9445" max="9681" width="9.140625" style="3"/>
    <col min="9682" max="9682" width="9" style="3" bestFit="1" customWidth="1"/>
    <col min="9683" max="9683" width="9.85546875" style="3" bestFit="1" customWidth="1"/>
    <col min="9684" max="9684" width="9.140625" style="3" bestFit="1" customWidth="1"/>
    <col min="9685" max="9685" width="16" style="3" bestFit="1" customWidth="1"/>
    <col min="9686" max="9686" width="9" style="3" bestFit="1" customWidth="1"/>
    <col min="9687" max="9687" width="7.85546875" style="3" bestFit="1" customWidth="1"/>
    <col min="9688" max="9688" width="11.7109375" style="3" bestFit="1" customWidth="1"/>
    <col min="9689" max="9689" width="14.28515625" style="3" customWidth="1"/>
    <col min="9690" max="9690" width="11.7109375" style="3" bestFit="1" customWidth="1"/>
    <col min="9691" max="9691" width="14.140625" style="3" bestFit="1" customWidth="1"/>
    <col min="9692" max="9692" width="16.7109375" style="3" customWidth="1"/>
    <col min="9693" max="9693" width="16.5703125" style="3" customWidth="1"/>
    <col min="9694" max="9695" width="7.85546875" style="3" bestFit="1" customWidth="1"/>
    <col min="9696" max="9696" width="8" style="3" bestFit="1" customWidth="1"/>
    <col min="9697" max="9698" width="7.85546875" style="3" bestFit="1" customWidth="1"/>
    <col min="9699" max="9699" width="9.7109375" style="3" customWidth="1"/>
    <col min="9700" max="9700" width="12.85546875" style="3" customWidth="1"/>
    <col min="9701" max="9937" width="9.140625" style="3"/>
    <col min="9938" max="9938" width="9" style="3" bestFit="1" customWidth="1"/>
    <col min="9939" max="9939" width="9.85546875" style="3" bestFit="1" customWidth="1"/>
    <col min="9940" max="9940" width="9.140625" style="3" bestFit="1" customWidth="1"/>
    <col min="9941" max="9941" width="16" style="3" bestFit="1" customWidth="1"/>
    <col min="9942" max="9942" width="9" style="3" bestFit="1" customWidth="1"/>
    <col min="9943" max="9943" width="7.85546875" style="3" bestFit="1" customWidth="1"/>
    <col min="9944" max="9944" width="11.7109375" style="3" bestFit="1" customWidth="1"/>
    <col min="9945" max="9945" width="14.28515625" style="3" customWidth="1"/>
    <col min="9946" max="9946" width="11.7109375" style="3" bestFit="1" customWidth="1"/>
    <col min="9947" max="9947" width="14.140625" style="3" bestFit="1" customWidth="1"/>
    <col min="9948" max="9948" width="16.7109375" style="3" customWidth="1"/>
    <col min="9949" max="9949" width="16.5703125" style="3" customWidth="1"/>
    <col min="9950" max="9951" width="7.85546875" style="3" bestFit="1" customWidth="1"/>
    <col min="9952" max="9952" width="8" style="3" bestFit="1" customWidth="1"/>
    <col min="9953" max="9954" width="7.85546875" style="3" bestFit="1" customWidth="1"/>
    <col min="9955" max="9955" width="9.7109375" style="3" customWidth="1"/>
    <col min="9956" max="9956" width="12.85546875" style="3" customWidth="1"/>
    <col min="9957" max="10193" width="9.140625" style="3"/>
    <col min="10194" max="10194" width="9" style="3" bestFit="1" customWidth="1"/>
    <col min="10195" max="10195" width="9.85546875" style="3" bestFit="1" customWidth="1"/>
    <col min="10196" max="10196" width="9.140625" style="3" bestFit="1" customWidth="1"/>
    <col min="10197" max="10197" width="16" style="3" bestFit="1" customWidth="1"/>
    <col min="10198" max="10198" width="9" style="3" bestFit="1" customWidth="1"/>
    <col min="10199" max="10199" width="7.85546875" style="3" bestFit="1" customWidth="1"/>
    <col min="10200" max="10200" width="11.7109375" style="3" bestFit="1" customWidth="1"/>
    <col min="10201" max="10201" width="14.28515625" style="3" customWidth="1"/>
    <col min="10202" max="10202" width="11.7109375" style="3" bestFit="1" customWidth="1"/>
    <col min="10203" max="10203" width="14.140625" style="3" bestFit="1" customWidth="1"/>
    <col min="10204" max="10204" width="16.7109375" style="3" customWidth="1"/>
    <col min="10205" max="10205" width="16.5703125" style="3" customWidth="1"/>
    <col min="10206" max="10207" width="7.85546875" style="3" bestFit="1" customWidth="1"/>
    <col min="10208" max="10208" width="8" style="3" bestFit="1" customWidth="1"/>
    <col min="10209" max="10210" width="7.85546875" style="3" bestFit="1" customWidth="1"/>
    <col min="10211" max="10211" width="9.7109375" style="3" customWidth="1"/>
    <col min="10212" max="10212" width="12.85546875" style="3" customWidth="1"/>
    <col min="10213" max="10449" width="9.140625" style="3"/>
    <col min="10450" max="10450" width="9" style="3" bestFit="1" customWidth="1"/>
    <col min="10451" max="10451" width="9.85546875" style="3" bestFit="1" customWidth="1"/>
    <col min="10452" max="10452" width="9.140625" style="3" bestFit="1" customWidth="1"/>
    <col min="10453" max="10453" width="16" style="3" bestFit="1" customWidth="1"/>
    <col min="10454" max="10454" width="9" style="3" bestFit="1" customWidth="1"/>
    <col min="10455" max="10455" width="7.85546875" style="3" bestFit="1" customWidth="1"/>
    <col min="10456" max="10456" width="11.7109375" style="3" bestFit="1" customWidth="1"/>
    <col min="10457" max="10457" width="14.28515625" style="3" customWidth="1"/>
    <col min="10458" max="10458" width="11.7109375" style="3" bestFit="1" customWidth="1"/>
    <col min="10459" max="10459" width="14.140625" style="3" bestFit="1" customWidth="1"/>
    <col min="10460" max="10460" width="16.7109375" style="3" customWidth="1"/>
    <col min="10461" max="10461" width="16.5703125" style="3" customWidth="1"/>
    <col min="10462" max="10463" width="7.85546875" style="3" bestFit="1" customWidth="1"/>
    <col min="10464" max="10464" width="8" style="3" bestFit="1" customWidth="1"/>
    <col min="10465" max="10466" width="7.85546875" style="3" bestFit="1" customWidth="1"/>
    <col min="10467" max="10467" width="9.7109375" style="3" customWidth="1"/>
    <col min="10468" max="10468" width="12.85546875" style="3" customWidth="1"/>
    <col min="10469" max="10705" width="9.140625" style="3"/>
    <col min="10706" max="10706" width="9" style="3" bestFit="1" customWidth="1"/>
    <col min="10707" max="10707" width="9.85546875" style="3" bestFit="1" customWidth="1"/>
    <col min="10708" max="10708" width="9.140625" style="3" bestFit="1" customWidth="1"/>
    <col min="10709" max="10709" width="16" style="3" bestFit="1" customWidth="1"/>
    <col min="10710" max="10710" width="9" style="3" bestFit="1" customWidth="1"/>
    <col min="10711" max="10711" width="7.85546875" style="3" bestFit="1" customWidth="1"/>
    <col min="10712" max="10712" width="11.7109375" style="3" bestFit="1" customWidth="1"/>
    <col min="10713" max="10713" width="14.28515625" style="3" customWidth="1"/>
    <col min="10714" max="10714" width="11.7109375" style="3" bestFit="1" customWidth="1"/>
    <col min="10715" max="10715" width="14.140625" style="3" bestFit="1" customWidth="1"/>
    <col min="10716" max="10716" width="16.7109375" style="3" customWidth="1"/>
    <col min="10717" max="10717" width="16.5703125" style="3" customWidth="1"/>
    <col min="10718" max="10719" width="7.85546875" style="3" bestFit="1" customWidth="1"/>
    <col min="10720" max="10720" width="8" style="3" bestFit="1" customWidth="1"/>
    <col min="10721" max="10722" width="7.85546875" style="3" bestFit="1" customWidth="1"/>
    <col min="10723" max="10723" width="9.7109375" style="3" customWidth="1"/>
    <col min="10724" max="10724" width="12.85546875" style="3" customWidth="1"/>
    <col min="10725" max="10961" width="9.140625" style="3"/>
    <col min="10962" max="10962" width="9" style="3" bestFit="1" customWidth="1"/>
    <col min="10963" max="10963" width="9.85546875" style="3" bestFit="1" customWidth="1"/>
    <col min="10964" max="10964" width="9.140625" style="3" bestFit="1" customWidth="1"/>
    <col min="10965" max="10965" width="16" style="3" bestFit="1" customWidth="1"/>
    <col min="10966" max="10966" width="9" style="3" bestFit="1" customWidth="1"/>
    <col min="10967" max="10967" width="7.85546875" style="3" bestFit="1" customWidth="1"/>
    <col min="10968" max="10968" width="11.7109375" style="3" bestFit="1" customWidth="1"/>
    <col min="10969" max="10969" width="14.28515625" style="3" customWidth="1"/>
    <col min="10970" max="10970" width="11.7109375" style="3" bestFit="1" customWidth="1"/>
    <col min="10971" max="10971" width="14.140625" style="3" bestFit="1" customWidth="1"/>
    <col min="10972" max="10972" width="16.7109375" style="3" customWidth="1"/>
    <col min="10973" max="10973" width="16.5703125" style="3" customWidth="1"/>
    <col min="10974" max="10975" width="7.85546875" style="3" bestFit="1" customWidth="1"/>
    <col min="10976" max="10976" width="8" style="3" bestFit="1" customWidth="1"/>
    <col min="10977" max="10978" width="7.85546875" style="3" bestFit="1" customWidth="1"/>
    <col min="10979" max="10979" width="9.7109375" style="3" customWidth="1"/>
    <col min="10980" max="10980" width="12.85546875" style="3" customWidth="1"/>
    <col min="10981" max="11217" width="9.140625" style="3"/>
    <col min="11218" max="11218" width="9" style="3" bestFit="1" customWidth="1"/>
    <col min="11219" max="11219" width="9.85546875" style="3" bestFit="1" customWidth="1"/>
    <col min="11220" max="11220" width="9.140625" style="3" bestFit="1" customWidth="1"/>
    <col min="11221" max="11221" width="16" style="3" bestFit="1" customWidth="1"/>
    <col min="11222" max="11222" width="9" style="3" bestFit="1" customWidth="1"/>
    <col min="11223" max="11223" width="7.85546875" style="3" bestFit="1" customWidth="1"/>
    <col min="11224" max="11224" width="11.7109375" style="3" bestFit="1" customWidth="1"/>
    <col min="11225" max="11225" width="14.28515625" style="3" customWidth="1"/>
    <col min="11226" max="11226" width="11.7109375" style="3" bestFit="1" customWidth="1"/>
    <col min="11227" max="11227" width="14.140625" style="3" bestFit="1" customWidth="1"/>
    <col min="11228" max="11228" width="16.7109375" style="3" customWidth="1"/>
    <col min="11229" max="11229" width="16.5703125" style="3" customWidth="1"/>
    <col min="11230" max="11231" width="7.85546875" style="3" bestFit="1" customWidth="1"/>
    <col min="11232" max="11232" width="8" style="3" bestFit="1" customWidth="1"/>
    <col min="11233" max="11234" width="7.85546875" style="3" bestFit="1" customWidth="1"/>
    <col min="11235" max="11235" width="9.7109375" style="3" customWidth="1"/>
    <col min="11236" max="11236" width="12.85546875" style="3" customWidth="1"/>
    <col min="11237" max="11473" width="9.140625" style="3"/>
    <col min="11474" max="11474" width="9" style="3" bestFit="1" customWidth="1"/>
    <col min="11475" max="11475" width="9.85546875" style="3" bestFit="1" customWidth="1"/>
    <col min="11476" max="11476" width="9.140625" style="3" bestFit="1" customWidth="1"/>
    <col min="11477" max="11477" width="16" style="3" bestFit="1" customWidth="1"/>
    <col min="11478" max="11478" width="9" style="3" bestFit="1" customWidth="1"/>
    <col min="11479" max="11479" width="7.85546875" style="3" bestFit="1" customWidth="1"/>
    <col min="11480" max="11480" width="11.7109375" style="3" bestFit="1" customWidth="1"/>
    <col min="11481" max="11481" width="14.28515625" style="3" customWidth="1"/>
    <col min="11482" max="11482" width="11.7109375" style="3" bestFit="1" customWidth="1"/>
    <col min="11483" max="11483" width="14.140625" style="3" bestFit="1" customWidth="1"/>
    <col min="11484" max="11484" width="16.7109375" style="3" customWidth="1"/>
    <col min="11485" max="11485" width="16.5703125" style="3" customWidth="1"/>
    <col min="11486" max="11487" width="7.85546875" style="3" bestFit="1" customWidth="1"/>
    <col min="11488" max="11488" width="8" style="3" bestFit="1" customWidth="1"/>
    <col min="11489" max="11490" width="7.85546875" style="3" bestFit="1" customWidth="1"/>
    <col min="11491" max="11491" width="9.7109375" style="3" customWidth="1"/>
    <col min="11492" max="11492" width="12.85546875" style="3" customWidth="1"/>
    <col min="11493" max="11729" width="9.140625" style="3"/>
    <col min="11730" max="11730" width="9" style="3" bestFit="1" customWidth="1"/>
    <col min="11731" max="11731" width="9.85546875" style="3" bestFit="1" customWidth="1"/>
    <col min="11732" max="11732" width="9.140625" style="3" bestFit="1" customWidth="1"/>
    <col min="11733" max="11733" width="16" style="3" bestFit="1" customWidth="1"/>
    <col min="11734" max="11734" width="9" style="3" bestFit="1" customWidth="1"/>
    <col min="11735" max="11735" width="7.85546875" style="3" bestFit="1" customWidth="1"/>
    <col min="11736" max="11736" width="11.7109375" style="3" bestFit="1" customWidth="1"/>
    <col min="11737" max="11737" width="14.28515625" style="3" customWidth="1"/>
    <col min="11738" max="11738" width="11.7109375" style="3" bestFit="1" customWidth="1"/>
    <col min="11739" max="11739" width="14.140625" style="3" bestFit="1" customWidth="1"/>
    <col min="11740" max="11740" width="16.7109375" style="3" customWidth="1"/>
    <col min="11741" max="11741" width="16.5703125" style="3" customWidth="1"/>
    <col min="11742" max="11743" width="7.85546875" style="3" bestFit="1" customWidth="1"/>
    <col min="11744" max="11744" width="8" style="3" bestFit="1" customWidth="1"/>
    <col min="11745" max="11746" width="7.85546875" style="3" bestFit="1" customWidth="1"/>
    <col min="11747" max="11747" width="9.7109375" style="3" customWidth="1"/>
    <col min="11748" max="11748" width="12.85546875" style="3" customWidth="1"/>
    <col min="11749" max="11985" width="9.140625" style="3"/>
    <col min="11986" max="11986" width="9" style="3" bestFit="1" customWidth="1"/>
    <col min="11987" max="11987" width="9.85546875" style="3" bestFit="1" customWidth="1"/>
    <col min="11988" max="11988" width="9.140625" style="3" bestFit="1" customWidth="1"/>
    <col min="11989" max="11989" width="16" style="3" bestFit="1" customWidth="1"/>
    <col min="11990" max="11990" width="9" style="3" bestFit="1" customWidth="1"/>
    <col min="11991" max="11991" width="7.85546875" style="3" bestFit="1" customWidth="1"/>
    <col min="11992" max="11992" width="11.7109375" style="3" bestFit="1" customWidth="1"/>
    <col min="11993" max="11993" width="14.28515625" style="3" customWidth="1"/>
    <col min="11994" max="11994" width="11.7109375" style="3" bestFit="1" customWidth="1"/>
    <col min="11995" max="11995" width="14.140625" style="3" bestFit="1" customWidth="1"/>
    <col min="11996" max="11996" width="16.7109375" style="3" customWidth="1"/>
    <col min="11997" max="11997" width="16.5703125" style="3" customWidth="1"/>
    <col min="11998" max="11999" width="7.85546875" style="3" bestFit="1" customWidth="1"/>
    <col min="12000" max="12000" width="8" style="3" bestFit="1" customWidth="1"/>
    <col min="12001" max="12002" width="7.85546875" style="3" bestFit="1" customWidth="1"/>
    <col min="12003" max="12003" width="9.7109375" style="3" customWidth="1"/>
    <col min="12004" max="12004" width="12.85546875" style="3" customWidth="1"/>
    <col min="12005" max="12241" width="9.140625" style="3"/>
    <col min="12242" max="12242" width="9" style="3" bestFit="1" customWidth="1"/>
    <col min="12243" max="12243" width="9.85546875" style="3" bestFit="1" customWidth="1"/>
    <col min="12244" max="12244" width="9.140625" style="3" bestFit="1" customWidth="1"/>
    <col min="12245" max="12245" width="16" style="3" bestFit="1" customWidth="1"/>
    <col min="12246" max="12246" width="9" style="3" bestFit="1" customWidth="1"/>
    <col min="12247" max="12247" width="7.85546875" style="3" bestFit="1" customWidth="1"/>
    <col min="12248" max="12248" width="11.7109375" style="3" bestFit="1" customWidth="1"/>
    <col min="12249" max="12249" width="14.28515625" style="3" customWidth="1"/>
    <col min="12250" max="12250" width="11.7109375" style="3" bestFit="1" customWidth="1"/>
    <col min="12251" max="12251" width="14.140625" style="3" bestFit="1" customWidth="1"/>
    <col min="12252" max="12252" width="16.7109375" style="3" customWidth="1"/>
    <col min="12253" max="12253" width="16.5703125" style="3" customWidth="1"/>
    <col min="12254" max="12255" width="7.85546875" style="3" bestFit="1" customWidth="1"/>
    <col min="12256" max="12256" width="8" style="3" bestFit="1" customWidth="1"/>
    <col min="12257" max="12258" width="7.85546875" style="3" bestFit="1" customWidth="1"/>
    <col min="12259" max="12259" width="9.7109375" style="3" customWidth="1"/>
    <col min="12260" max="12260" width="12.85546875" style="3" customWidth="1"/>
    <col min="12261" max="12497" width="9.140625" style="3"/>
    <col min="12498" max="12498" width="9" style="3" bestFit="1" customWidth="1"/>
    <col min="12499" max="12499" width="9.85546875" style="3" bestFit="1" customWidth="1"/>
    <col min="12500" max="12500" width="9.140625" style="3" bestFit="1" customWidth="1"/>
    <col min="12501" max="12501" width="16" style="3" bestFit="1" customWidth="1"/>
    <col min="12502" max="12502" width="9" style="3" bestFit="1" customWidth="1"/>
    <col min="12503" max="12503" width="7.85546875" style="3" bestFit="1" customWidth="1"/>
    <col min="12504" max="12504" width="11.7109375" style="3" bestFit="1" customWidth="1"/>
    <col min="12505" max="12505" width="14.28515625" style="3" customWidth="1"/>
    <col min="12506" max="12506" width="11.7109375" style="3" bestFit="1" customWidth="1"/>
    <col min="12507" max="12507" width="14.140625" style="3" bestFit="1" customWidth="1"/>
    <col min="12508" max="12508" width="16.7109375" style="3" customWidth="1"/>
    <col min="12509" max="12509" width="16.5703125" style="3" customWidth="1"/>
    <col min="12510" max="12511" width="7.85546875" style="3" bestFit="1" customWidth="1"/>
    <col min="12512" max="12512" width="8" style="3" bestFit="1" customWidth="1"/>
    <col min="12513" max="12514" width="7.85546875" style="3" bestFit="1" customWidth="1"/>
    <col min="12515" max="12515" width="9.7109375" style="3" customWidth="1"/>
    <col min="12516" max="12516" width="12.85546875" style="3" customWidth="1"/>
    <col min="12517" max="12753" width="9.140625" style="3"/>
    <col min="12754" max="12754" width="9" style="3" bestFit="1" customWidth="1"/>
    <col min="12755" max="12755" width="9.85546875" style="3" bestFit="1" customWidth="1"/>
    <col min="12756" max="12756" width="9.140625" style="3" bestFit="1" customWidth="1"/>
    <col min="12757" max="12757" width="16" style="3" bestFit="1" customWidth="1"/>
    <col min="12758" max="12758" width="9" style="3" bestFit="1" customWidth="1"/>
    <col min="12759" max="12759" width="7.85546875" style="3" bestFit="1" customWidth="1"/>
    <col min="12760" max="12760" width="11.7109375" style="3" bestFit="1" customWidth="1"/>
    <col min="12761" max="12761" width="14.28515625" style="3" customWidth="1"/>
    <col min="12762" max="12762" width="11.7109375" style="3" bestFit="1" customWidth="1"/>
    <col min="12763" max="12763" width="14.140625" style="3" bestFit="1" customWidth="1"/>
    <col min="12764" max="12764" width="16.7109375" style="3" customWidth="1"/>
    <col min="12765" max="12765" width="16.5703125" style="3" customWidth="1"/>
    <col min="12766" max="12767" width="7.85546875" style="3" bestFit="1" customWidth="1"/>
    <col min="12768" max="12768" width="8" style="3" bestFit="1" customWidth="1"/>
    <col min="12769" max="12770" width="7.85546875" style="3" bestFit="1" customWidth="1"/>
    <col min="12771" max="12771" width="9.7109375" style="3" customWidth="1"/>
    <col min="12772" max="12772" width="12.85546875" style="3" customWidth="1"/>
    <col min="12773" max="13009" width="9.140625" style="3"/>
    <col min="13010" max="13010" width="9" style="3" bestFit="1" customWidth="1"/>
    <col min="13011" max="13011" width="9.85546875" style="3" bestFit="1" customWidth="1"/>
    <col min="13012" max="13012" width="9.140625" style="3" bestFit="1" customWidth="1"/>
    <col min="13013" max="13013" width="16" style="3" bestFit="1" customWidth="1"/>
    <col min="13014" max="13014" width="9" style="3" bestFit="1" customWidth="1"/>
    <col min="13015" max="13015" width="7.85546875" style="3" bestFit="1" customWidth="1"/>
    <col min="13016" max="13016" width="11.7109375" style="3" bestFit="1" customWidth="1"/>
    <col min="13017" max="13017" width="14.28515625" style="3" customWidth="1"/>
    <col min="13018" max="13018" width="11.7109375" style="3" bestFit="1" customWidth="1"/>
    <col min="13019" max="13019" width="14.140625" style="3" bestFit="1" customWidth="1"/>
    <col min="13020" max="13020" width="16.7109375" style="3" customWidth="1"/>
    <col min="13021" max="13021" width="16.5703125" style="3" customWidth="1"/>
    <col min="13022" max="13023" width="7.85546875" style="3" bestFit="1" customWidth="1"/>
    <col min="13024" max="13024" width="8" style="3" bestFit="1" customWidth="1"/>
    <col min="13025" max="13026" width="7.85546875" style="3" bestFit="1" customWidth="1"/>
    <col min="13027" max="13027" width="9.7109375" style="3" customWidth="1"/>
    <col min="13028" max="13028" width="12.85546875" style="3" customWidth="1"/>
    <col min="13029" max="13265" width="9.140625" style="3"/>
    <col min="13266" max="13266" width="9" style="3" bestFit="1" customWidth="1"/>
    <col min="13267" max="13267" width="9.85546875" style="3" bestFit="1" customWidth="1"/>
    <col min="13268" max="13268" width="9.140625" style="3" bestFit="1" customWidth="1"/>
    <col min="13269" max="13269" width="16" style="3" bestFit="1" customWidth="1"/>
    <col min="13270" max="13270" width="9" style="3" bestFit="1" customWidth="1"/>
    <col min="13271" max="13271" width="7.85546875" style="3" bestFit="1" customWidth="1"/>
    <col min="13272" max="13272" width="11.7109375" style="3" bestFit="1" customWidth="1"/>
    <col min="13273" max="13273" width="14.28515625" style="3" customWidth="1"/>
    <col min="13274" max="13274" width="11.7109375" style="3" bestFit="1" customWidth="1"/>
    <col min="13275" max="13275" width="14.140625" style="3" bestFit="1" customWidth="1"/>
    <col min="13276" max="13276" width="16.7109375" style="3" customWidth="1"/>
    <col min="13277" max="13277" width="16.5703125" style="3" customWidth="1"/>
    <col min="13278" max="13279" width="7.85546875" style="3" bestFit="1" customWidth="1"/>
    <col min="13280" max="13280" width="8" style="3" bestFit="1" customWidth="1"/>
    <col min="13281" max="13282" width="7.85546875" style="3" bestFit="1" customWidth="1"/>
    <col min="13283" max="13283" width="9.7109375" style="3" customWidth="1"/>
    <col min="13284" max="13284" width="12.85546875" style="3" customWidth="1"/>
    <col min="13285" max="13521" width="9.140625" style="3"/>
    <col min="13522" max="13522" width="9" style="3" bestFit="1" customWidth="1"/>
    <col min="13523" max="13523" width="9.85546875" style="3" bestFit="1" customWidth="1"/>
    <col min="13524" max="13524" width="9.140625" style="3" bestFit="1" customWidth="1"/>
    <col min="13525" max="13525" width="16" style="3" bestFit="1" customWidth="1"/>
    <col min="13526" max="13526" width="9" style="3" bestFit="1" customWidth="1"/>
    <col min="13527" max="13527" width="7.85546875" style="3" bestFit="1" customWidth="1"/>
    <col min="13528" max="13528" width="11.7109375" style="3" bestFit="1" customWidth="1"/>
    <col min="13529" max="13529" width="14.28515625" style="3" customWidth="1"/>
    <col min="13530" max="13530" width="11.7109375" style="3" bestFit="1" customWidth="1"/>
    <col min="13531" max="13531" width="14.140625" style="3" bestFit="1" customWidth="1"/>
    <col min="13532" max="13532" width="16.7109375" style="3" customWidth="1"/>
    <col min="13533" max="13533" width="16.5703125" style="3" customWidth="1"/>
    <col min="13534" max="13535" width="7.85546875" style="3" bestFit="1" customWidth="1"/>
    <col min="13536" max="13536" width="8" style="3" bestFit="1" customWidth="1"/>
    <col min="13537" max="13538" width="7.85546875" style="3" bestFit="1" customWidth="1"/>
    <col min="13539" max="13539" width="9.7109375" style="3" customWidth="1"/>
    <col min="13540" max="13540" width="12.85546875" style="3" customWidth="1"/>
    <col min="13541" max="13777" width="9.140625" style="3"/>
    <col min="13778" max="13778" width="9" style="3" bestFit="1" customWidth="1"/>
    <col min="13779" max="13779" width="9.85546875" style="3" bestFit="1" customWidth="1"/>
    <col min="13780" max="13780" width="9.140625" style="3" bestFit="1" customWidth="1"/>
    <col min="13781" max="13781" width="16" style="3" bestFit="1" customWidth="1"/>
    <col min="13782" max="13782" width="9" style="3" bestFit="1" customWidth="1"/>
    <col min="13783" max="13783" width="7.85546875" style="3" bestFit="1" customWidth="1"/>
    <col min="13784" max="13784" width="11.7109375" style="3" bestFit="1" customWidth="1"/>
    <col min="13785" max="13785" width="14.28515625" style="3" customWidth="1"/>
    <col min="13786" max="13786" width="11.7109375" style="3" bestFit="1" customWidth="1"/>
    <col min="13787" max="13787" width="14.140625" style="3" bestFit="1" customWidth="1"/>
    <col min="13788" max="13788" width="16.7109375" style="3" customWidth="1"/>
    <col min="13789" max="13789" width="16.5703125" style="3" customWidth="1"/>
    <col min="13790" max="13791" width="7.85546875" style="3" bestFit="1" customWidth="1"/>
    <col min="13792" max="13792" width="8" style="3" bestFit="1" customWidth="1"/>
    <col min="13793" max="13794" width="7.85546875" style="3" bestFit="1" customWidth="1"/>
    <col min="13795" max="13795" width="9.7109375" style="3" customWidth="1"/>
    <col min="13796" max="13796" width="12.85546875" style="3" customWidth="1"/>
    <col min="13797" max="14033" width="9.140625" style="3"/>
    <col min="14034" max="14034" width="9" style="3" bestFit="1" customWidth="1"/>
    <col min="14035" max="14035" width="9.85546875" style="3" bestFit="1" customWidth="1"/>
    <col min="14036" max="14036" width="9.140625" style="3" bestFit="1" customWidth="1"/>
    <col min="14037" max="14037" width="16" style="3" bestFit="1" customWidth="1"/>
    <col min="14038" max="14038" width="9" style="3" bestFit="1" customWidth="1"/>
    <col min="14039" max="14039" width="7.85546875" style="3" bestFit="1" customWidth="1"/>
    <col min="14040" max="14040" width="11.7109375" style="3" bestFit="1" customWidth="1"/>
    <col min="14041" max="14041" width="14.28515625" style="3" customWidth="1"/>
    <col min="14042" max="14042" width="11.7109375" style="3" bestFit="1" customWidth="1"/>
    <col min="14043" max="14043" width="14.140625" style="3" bestFit="1" customWidth="1"/>
    <col min="14044" max="14044" width="16.7109375" style="3" customWidth="1"/>
    <col min="14045" max="14045" width="16.5703125" style="3" customWidth="1"/>
    <col min="14046" max="14047" width="7.85546875" style="3" bestFit="1" customWidth="1"/>
    <col min="14048" max="14048" width="8" style="3" bestFit="1" customWidth="1"/>
    <col min="14049" max="14050" width="7.85546875" style="3" bestFit="1" customWidth="1"/>
    <col min="14051" max="14051" width="9.7109375" style="3" customWidth="1"/>
    <col min="14052" max="14052" width="12.85546875" style="3" customWidth="1"/>
    <col min="14053" max="14289" width="9.140625" style="3"/>
    <col min="14290" max="14290" width="9" style="3" bestFit="1" customWidth="1"/>
    <col min="14291" max="14291" width="9.85546875" style="3" bestFit="1" customWidth="1"/>
    <col min="14292" max="14292" width="9.140625" style="3" bestFit="1" customWidth="1"/>
    <col min="14293" max="14293" width="16" style="3" bestFit="1" customWidth="1"/>
    <col min="14294" max="14294" width="9" style="3" bestFit="1" customWidth="1"/>
    <col min="14295" max="14295" width="7.85546875" style="3" bestFit="1" customWidth="1"/>
    <col min="14296" max="14296" width="11.7109375" style="3" bestFit="1" customWidth="1"/>
    <col min="14297" max="14297" width="14.28515625" style="3" customWidth="1"/>
    <col min="14298" max="14298" width="11.7109375" style="3" bestFit="1" customWidth="1"/>
    <col min="14299" max="14299" width="14.140625" style="3" bestFit="1" customWidth="1"/>
    <col min="14300" max="14300" width="16.7109375" style="3" customWidth="1"/>
    <col min="14301" max="14301" width="16.5703125" style="3" customWidth="1"/>
    <col min="14302" max="14303" width="7.85546875" style="3" bestFit="1" customWidth="1"/>
    <col min="14304" max="14304" width="8" style="3" bestFit="1" customWidth="1"/>
    <col min="14305" max="14306" width="7.85546875" style="3" bestFit="1" customWidth="1"/>
    <col min="14307" max="14307" width="9.7109375" style="3" customWidth="1"/>
    <col min="14308" max="14308" width="12.85546875" style="3" customWidth="1"/>
    <col min="14309" max="14545" width="9.140625" style="3"/>
    <col min="14546" max="14546" width="9" style="3" bestFit="1" customWidth="1"/>
    <col min="14547" max="14547" width="9.85546875" style="3" bestFit="1" customWidth="1"/>
    <col min="14548" max="14548" width="9.140625" style="3" bestFit="1" customWidth="1"/>
    <col min="14549" max="14549" width="16" style="3" bestFit="1" customWidth="1"/>
    <col min="14550" max="14550" width="9" style="3" bestFit="1" customWidth="1"/>
    <col min="14551" max="14551" width="7.85546875" style="3" bestFit="1" customWidth="1"/>
    <col min="14552" max="14552" width="11.7109375" style="3" bestFit="1" customWidth="1"/>
    <col min="14553" max="14553" width="14.28515625" style="3" customWidth="1"/>
    <col min="14554" max="14554" width="11.7109375" style="3" bestFit="1" customWidth="1"/>
    <col min="14555" max="14555" width="14.140625" style="3" bestFit="1" customWidth="1"/>
    <col min="14556" max="14556" width="16.7109375" style="3" customWidth="1"/>
    <col min="14557" max="14557" width="16.5703125" style="3" customWidth="1"/>
    <col min="14558" max="14559" width="7.85546875" style="3" bestFit="1" customWidth="1"/>
    <col min="14560" max="14560" width="8" style="3" bestFit="1" customWidth="1"/>
    <col min="14561" max="14562" width="7.85546875" style="3" bestFit="1" customWidth="1"/>
    <col min="14563" max="14563" width="9.7109375" style="3" customWidth="1"/>
    <col min="14564" max="14564" width="12.85546875" style="3" customWidth="1"/>
    <col min="14565" max="14801" width="9.140625" style="3"/>
    <col min="14802" max="14802" width="9" style="3" bestFit="1" customWidth="1"/>
    <col min="14803" max="14803" width="9.85546875" style="3" bestFit="1" customWidth="1"/>
    <col min="14804" max="14804" width="9.140625" style="3" bestFit="1" customWidth="1"/>
    <col min="14805" max="14805" width="16" style="3" bestFit="1" customWidth="1"/>
    <col min="14806" max="14806" width="9" style="3" bestFit="1" customWidth="1"/>
    <col min="14807" max="14807" width="7.85546875" style="3" bestFit="1" customWidth="1"/>
    <col min="14808" max="14808" width="11.7109375" style="3" bestFit="1" customWidth="1"/>
    <col min="14809" max="14809" width="14.28515625" style="3" customWidth="1"/>
    <col min="14810" max="14810" width="11.7109375" style="3" bestFit="1" customWidth="1"/>
    <col min="14811" max="14811" width="14.140625" style="3" bestFit="1" customWidth="1"/>
    <col min="14812" max="14812" width="16.7109375" style="3" customWidth="1"/>
    <col min="14813" max="14813" width="16.5703125" style="3" customWidth="1"/>
    <col min="14814" max="14815" width="7.85546875" style="3" bestFit="1" customWidth="1"/>
    <col min="14816" max="14816" width="8" style="3" bestFit="1" customWidth="1"/>
    <col min="14817" max="14818" width="7.85546875" style="3" bestFit="1" customWidth="1"/>
    <col min="14819" max="14819" width="9.7109375" style="3" customWidth="1"/>
    <col min="14820" max="14820" width="12.85546875" style="3" customWidth="1"/>
    <col min="14821" max="15057" width="9.140625" style="3"/>
    <col min="15058" max="15058" width="9" style="3" bestFit="1" customWidth="1"/>
    <col min="15059" max="15059" width="9.85546875" style="3" bestFit="1" customWidth="1"/>
    <col min="15060" max="15060" width="9.140625" style="3" bestFit="1" customWidth="1"/>
    <col min="15061" max="15061" width="16" style="3" bestFit="1" customWidth="1"/>
    <col min="15062" max="15062" width="9" style="3" bestFit="1" customWidth="1"/>
    <col min="15063" max="15063" width="7.85546875" style="3" bestFit="1" customWidth="1"/>
    <col min="15064" max="15064" width="11.7109375" style="3" bestFit="1" customWidth="1"/>
    <col min="15065" max="15065" width="14.28515625" style="3" customWidth="1"/>
    <col min="15066" max="15066" width="11.7109375" style="3" bestFit="1" customWidth="1"/>
    <col min="15067" max="15067" width="14.140625" style="3" bestFit="1" customWidth="1"/>
    <col min="15068" max="15068" width="16.7109375" style="3" customWidth="1"/>
    <col min="15069" max="15069" width="16.5703125" style="3" customWidth="1"/>
    <col min="15070" max="15071" width="7.85546875" style="3" bestFit="1" customWidth="1"/>
    <col min="15072" max="15072" width="8" style="3" bestFit="1" customWidth="1"/>
    <col min="15073" max="15074" width="7.85546875" style="3" bestFit="1" customWidth="1"/>
    <col min="15075" max="15075" width="9.7109375" style="3" customWidth="1"/>
    <col min="15076" max="15076" width="12.85546875" style="3" customWidth="1"/>
    <col min="15077" max="15313" width="9.140625" style="3"/>
    <col min="15314" max="15314" width="9" style="3" bestFit="1" customWidth="1"/>
    <col min="15315" max="15315" width="9.85546875" style="3" bestFit="1" customWidth="1"/>
    <col min="15316" max="15316" width="9.140625" style="3" bestFit="1" customWidth="1"/>
    <col min="15317" max="15317" width="16" style="3" bestFit="1" customWidth="1"/>
    <col min="15318" max="15318" width="9" style="3" bestFit="1" customWidth="1"/>
    <col min="15319" max="15319" width="7.85546875" style="3" bestFit="1" customWidth="1"/>
    <col min="15320" max="15320" width="11.7109375" style="3" bestFit="1" customWidth="1"/>
    <col min="15321" max="15321" width="14.28515625" style="3" customWidth="1"/>
    <col min="15322" max="15322" width="11.7109375" style="3" bestFit="1" customWidth="1"/>
    <col min="15323" max="15323" width="14.140625" style="3" bestFit="1" customWidth="1"/>
    <col min="15324" max="15324" width="16.7109375" style="3" customWidth="1"/>
    <col min="15325" max="15325" width="16.5703125" style="3" customWidth="1"/>
    <col min="15326" max="15327" width="7.85546875" style="3" bestFit="1" customWidth="1"/>
    <col min="15328" max="15328" width="8" style="3" bestFit="1" customWidth="1"/>
    <col min="15329" max="15330" width="7.85546875" style="3" bestFit="1" customWidth="1"/>
    <col min="15331" max="15331" width="9.7109375" style="3" customWidth="1"/>
    <col min="15332" max="15332" width="12.85546875" style="3" customWidth="1"/>
    <col min="15333" max="15569" width="9.140625" style="3"/>
    <col min="15570" max="15570" width="9" style="3" bestFit="1" customWidth="1"/>
    <col min="15571" max="15571" width="9.85546875" style="3" bestFit="1" customWidth="1"/>
    <col min="15572" max="15572" width="9.140625" style="3" bestFit="1" customWidth="1"/>
    <col min="15573" max="15573" width="16" style="3" bestFit="1" customWidth="1"/>
    <col min="15574" max="15574" width="9" style="3" bestFit="1" customWidth="1"/>
    <col min="15575" max="15575" width="7.85546875" style="3" bestFit="1" customWidth="1"/>
    <col min="15576" max="15576" width="11.7109375" style="3" bestFit="1" customWidth="1"/>
    <col min="15577" max="15577" width="14.28515625" style="3" customWidth="1"/>
    <col min="15578" max="15578" width="11.7109375" style="3" bestFit="1" customWidth="1"/>
    <col min="15579" max="15579" width="14.140625" style="3" bestFit="1" customWidth="1"/>
    <col min="15580" max="15580" width="16.7109375" style="3" customWidth="1"/>
    <col min="15581" max="15581" width="16.5703125" style="3" customWidth="1"/>
    <col min="15582" max="15583" width="7.85546875" style="3" bestFit="1" customWidth="1"/>
    <col min="15584" max="15584" width="8" style="3" bestFit="1" customWidth="1"/>
    <col min="15585" max="15586" width="7.85546875" style="3" bestFit="1" customWidth="1"/>
    <col min="15587" max="15587" width="9.7109375" style="3" customWidth="1"/>
    <col min="15588" max="15588" width="12.85546875" style="3" customWidth="1"/>
    <col min="15589" max="15825" width="9.140625" style="3"/>
    <col min="15826" max="15826" width="9" style="3" bestFit="1" customWidth="1"/>
    <col min="15827" max="15827" width="9.85546875" style="3" bestFit="1" customWidth="1"/>
    <col min="15828" max="15828" width="9.140625" style="3" bestFit="1" customWidth="1"/>
    <col min="15829" max="15829" width="16" style="3" bestFit="1" customWidth="1"/>
    <col min="15830" max="15830" width="9" style="3" bestFit="1" customWidth="1"/>
    <col min="15831" max="15831" width="7.85546875" style="3" bestFit="1" customWidth="1"/>
    <col min="15832" max="15832" width="11.7109375" style="3" bestFit="1" customWidth="1"/>
    <col min="15833" max="15833" width="14.28515625" style="3" customWidth="1"/>
    <col min="15834" max="15834" width="11.7109375" style="3" bestFit="1" customWidth="1"/>
    <col min="15835" max="15835" width="14.140625" style="3" bestFit="1" customWidth="1"/>
    <col min="15836" max="15836" width="16.7109375" style="3" customWidth="1"/>
    <col min="15837" max="15837" width="16.5703125" style="3" customWidth="1"/>
    <col min="15838" max="15839" width="7.85546875" style="3" bestFit="1" customWidth="1"/>
    <col min="15840" max="15840" width="8" style="3" bestFit="1" customWidth="1"/>
    <col min="15841" max="15842" width="7.85546875" style="3" bestFit="1" customWidth="1"/>
    <col min="15843" max="15843" width="9.7109375" style="3" customWidth="1"/>
    <col min="15844" max="15844" width="12.85546875" style="3" customWidth="1"/>
    <col min="15845" max="16081" width="9.140625" style="3"/>
    <col min="16082" max="16082" width="9" style="3" bestFit="1" customWidth="1"/>
    <col min="16083" max="16083" width="9.85546875" style="3" bestFit="1" customWidth="1"/>
    <col min="16084" max="16084" width="9.140625" style="3" bestFit="1" customWidth="1"/>
    <col min="16085" max="16085" width="16" style="3" bestFit="1" customWidth="1"/>
    <col min="16086" max="16086" width="9" style="3" bestFit="1" customWidth="1"/>
    <col min="16087" max="16087" width="7.85546875" style="3" bestFit="1" customWidth="1"/>
    <col min="16088" max="16088" width="11.7109375" style="3" bestFit="1" customWidth="1"/>
    <col min="16089" max="16089" width="14.28515625" style="3" customWidth="1"/>
    <col min="16090" max="16090" width="11.7109375" style="3" bestFit="1" customWidth="1"/>
    <col min="16091" max="16091" width="14.140625" style="3" bestFit="1" customWidth="1"/>
    <col min="16092" max="16092" width="16.7109375" style="3" customWidth="1"/>
    <col min="16093" max="16093" width="16.5703125" style="3" customWidth="1"/>
    <col min="16094" max="16095" width="7.85546875" style="3" bestFit="1" customWidth="1"/>
    <col min="16096" max="16096" width="8" style="3" bestFit="1" customWidth="1"/>
    <col min="16097" max="16098" width="7.85546875" style="3" bestFit="1" customWidth="1"/>
    <col min="16099" max="16099" width="9.7109375" style="3" customWidth="1"/>
    <col min="16100" max="16100" width="12.85546875" style="3" customWidth="1"/>
    <col min="16101" max="16384" width="9.140625" style="3"/>
  </cols>
  <sheetData>
    <row r="1" spans="1:16" s="6" customFormat="1" ht="34.5" customHeight="1">
      <c r="A1" s="471" t="s">
        <v>1</v>
      </c>
      <c r="B1" s="473" t="s">
        <v>0</v>
      </c>
      <c r="C1" s="611" t="s">
        <v>45</v>
      </c>
      <c r="D1" s="612"/>
      <c r="E1" s="613" t="s">
        <v>436</v>
      </c>
      <c r="F1" s="614"/>
      <c r="G1" s="609" t="s">
        <v>57</v>
      </c>
      <c r="H1" s="606" t="s">
        <v>29</v>
      </c>
      <c r="I1" s="607"/>
      <c r="J1" s="608"/>
    </row>
    <row r="2" spans="1:16" ht="34.5" customHeight="1" thickBot="1">
      <c r="A2" s="472"/>
      <c r="B2" s="474"/>
      <c r="C2" s="422" t="s">
        <v>349</v>
      </c>
      <c r="D2" s="272" t="s">
        <v>95</v>
      </c>
      <c r="E2" s="271" t="s">
        <v>349</v>
      </c>
      <c r="F2" s="262" t="s">
        <v>33</v>
      </c>
      <c r="G2" s="610"/>
      <c r="H2" s="466"/>
      <c r="I2" s="467"/>
      <c r="J2" s="468"/>
    </row>
    <row r="3" spans="1:16" s="401" customFormat="1" ht="14.25">
      <c r="A3" s="418" t="str">
        <f>'1-συμβολαια'!A3</f>
        <v>1ο</v>
      </c>
      <c r="B3" s="400" t="str">
        <f>'1-συμβολαια'!C3</f>
        <v>πληρεξούσιο</v>
      </c>
      <c r="C3" s="427"/>
      <c r="D3" s="427"/>
      <c r="E3" s="419">
        <v>0.5</v>
      </c>
      <c r="F3" s="420"/>
      <c r="G3" s="420"/>
      <c r="H3" s="378"/>
      <c r="I3" s="378"/>
      <c r="J3" s="76"/>
    </row>
    <row r="4" spans="1:16" ht="15.75">
      <c r="A4" s="487" t="s">
        <v>56</v>
      </c>
      <c r="B4" s="488"/>
      <c r="C4" s="424">
        <f>SUM(C3:C3)</f>
        <v>0</v>
      </c>
      <c r="D4" s="424">
        <f>SUM(D3:D3)</f>
        <v>0</v>
      </c>
      <c r="E4" s="424">
        <f>SUM(E3:E3)</f>
        <v>0.5</v>
      </c>
      <c r="F4" s="424">
        <f>SUM(F3:F3)</f>
        <v>0</v>
      </c>
      <c r="G4" s="424">
        <f>SUM(G3:G3)</f>
        <v>0</v>
      </c>
    </row>
    <row r="5" spans="1:16" ht="15.75">
      <c r="H5" s="138" t="s">
        <v>116</v>
      </c>
      <c r="I5" s="157"/>
      <c r="J5" s="157"/>
      <c r="K5" s="131"/>
      <c r="L5" s="131"/>
      <c r="M5" s="131"/>
      <c r="N5" s="131"/>
      <c r="O5" s="5"/>
    </row>
    <row r="6" spans="1:16" ht="15.75">
      <c r="H6" s="274"/>
      <c r="I6" s="157" t="s">
        <v>117</v>
      </c>
      <c r="J6" s="157"/>
      <c r="K6" s="157"/>
      <c r="L6" s="157"/>
      <c r="M6" s="157"/>
      <c r="N6" s="157"/>
      <c r="O6" s="274"/>
      <c r="P6" s="273"/>
    </row>
    <row r="7" spans="1:16" ht="15.75">
      <c r="H7" s="274"/>
      <c r="I7" s="274"/>
      <c r="J7" s="275"/>
      <c r="K7" s="275"/>
      <c r="L7" s="275"/>
      <c r="M7" s="275"/>
      <c r="N7" s="275"/>
      <c r="O7" s="275"/>
      <c r="P7" s="273"/>
    </row>
    <row r="8" spans="1:16" ht="15.75">
      <c r="H8" s="274"/>
      <c r="I8" s="274"/>
      <c r="J8" s="157"/>
      <c r="K8" s="275"/>
      <c r="L8" s="275"/>
      <c r="M8" s="157"/>
      <c r="N8" s="157"/>
      <c r="O8" s="157"/>
      <c r="P8" s="273"/>
    </row>
    <row r="9" spans="1:16" ht="15.75">
      <c r="H9" s="274"/>
      <c r="I9" s="274"/>
      <c r="J9" s="275"/>
      <c r="K9" s="275"/>
      <c r="L9" s="275"/>
      <c r="M9" s="275"/>
      <c r="N9" s="275"/>
      <c r="O9" s="275"/>
      <c r="P9" s="273"/>
    </row>
    <row r="10" spans="1:16" ht="15.75">
      <c r="K10" s="143"/>
      <c r="P10" s="273"/>
    </row>
    <row r="11" spans="1:16" ht="15.75">
      <c r="K11" s="143"/>
    </row>
    <row r="12" spans="1:16" ht="15.75">
      <c r="K12" s="143"/>
    </row>
    <row r="13" spans="1:16" ht="15.75">
      <c r="K13" s="143"/>
    </row>
  </sheetData>
  <mergeCells count="7">
    <mergeCell ref="H1:J2"/>
    <mergeCell ref="G1:G2"/>
    <mergeCell ref="A4:B4"/>
    <mergeCell ref="C1:D1"/>
    <mergeCell ref="A1:A2"/>
    <mergeCell ref="B1:B2"/>
    <mergeCell ref="E1:F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9" sqref="B19"/>
    </sheetView>
  </sheetViews>
  <sheetFormatPr defaultRowHeight="15"/>
  <cols>
    <col min="1" max="1" width="11.5703125" style="108" bestFit="1" customWidth="1"/>
    <col min="2" max="2" width="30.140625" style="109" customWidth="1"/>
    <col min="3" max="3" width="14.28515625" style="110" customWidth="1"/>
    <col min="4" max="4" width="10.42578125" style="110" bestFit="1" customWidth="1"/>
    <col min="5" max="5" width="16.7109375" style="110" bestFit="1" customWidth="1"/>
    <col min="6" max="6" width="7.85546875" style="107" customWidth="1"/>
    <col min="7" max="7" width="10" style="107" customWidth="1"/>
    <col min="8" max="8" width="6.140625" style="107" bestFit="1" customWidth="1"/>
    <col min="9" max="12" width="7.140625" style="107" customWidth="1"/>
    <col min="13" max="13" width="6.28515625" style="107" customWidth="1"/>
    <col min="14" max="21" width="7.140625" style="107" customWidth="1"/>
    <col min="22" max="22" width="30.85546875" style="107" customWidth="1"/>
    <col min="23" max="220" width="9.140625" style="103"/>
    <col min="221" max="221" width="9" style="103" bestFit="1" customWidth="1"/>
    <col min="222" max="222" width="9.85546875" style="103" bestFit="1" customWidth="1"/>
    <col min="223" max="223" width="9.140625" style="103" bestFit="1" customWidth="1"/>
    <col min="224" max="224" width="16" style="103" bestFit="1" customWidth="1"/>
    <col min="225" max="225" width="9" style="103" bestFit="1" customWidth="1"/>
    <col min="226" max="226" width="7.85546875" style="103" bestFit="1" customWidth="1"/>
    <col min="227" max="227" width="11.7109375" style="103" bestFit="1" customWidth="1"/>
    <col min="228" max="228" width="14.28515625" style="103" customWidth="1"/>
    <col min="229" max="229" width="11.7109375" style="103" bestFit="1" customWidth="1"/>
    <col min="230" max="230" width="14.140625" style="103" bestFit="1" customWidth="1"/>
    <col min="231" max="231" width="16.7109375" style="103" customWidth="1"/>
    <col min="232" max="232" width="16.5703125" style="103" customWidth="1"/>
    <col min="233" max="234" width="7.85546875" style="103" bestFit="1" customWidth="1"/>
    <col min="235" max="235" width="8" style="103" bestFit="1" customWidth="1"/>
    <col min="236" max="237" width="7.85546875" style="103" bestFit="1" customWidth="1"/>
    <col min="238" max="238" width="9.7109375" style="103" customWidth="1"/>
    <col min="239" max="239" width="12.85546875" style="103" customWidth="1"/>
    <col min="240" max="476" width="9.140625" style="103"/>
    <col min="477" max="477" width="9" style="103" bestFit="1" customWidth="1"/>
    <col min="478" max="478" width="9.85546875" style="103" bestFit="1" customWidth="1"/>
    <col min="479" max="479" width="9.140625" style="103" bestFit="1" customWidth="1"/>
    <col min="480" max="480" width="16" style="103" bestFit="1" customWidth="1"/>
    <col min="481" max="481" width="9" style="103" bestFit="1" customWidth="1"/>
    <col min="482" max="482" width="7.85546875" style="103" bestFit="1" customWidth="1"/>
    <col min="483" max="483" width="11.7109375" style="103" bestFit="1" customWidth="1"/>
    <col min="484" max="484" width="14.28515625" style="103" customWidth="1"/>
    <col min="485" max="485" width="11.7109375" style="103" bestFit="1" customWidth="1"/>
    <col min="486" max="486" width="14.140625" style="103" bestFit="1" customWidth="1"/>
    <col min="487" max="487" width="16.7109375" style="103" customWidth="1"/>
    <col min="488" max="488" width="16.5703125" style="103" customWidth="1"/>
    <col min="489" max="490" width="7.85546875" style="103" bestFit="1" customWidth="1"/>
    <col min="491" max="491" width="8" style="103" bestFit="1" customWidth="1"/>
    <col min="492" max="493" width="7.85546875" style="103" bestFit="1" customWidth="1"/>
    <col min="494" max="494" width="9.7109375" style="103" customWidth="1"/>
    <col min="495" max="495" width="12.85546875" style="103" customWidth="1"/>
    <col min="496" max="732" width="9.140625" style="103"/>
    <col min="733" max="733" width="9" style="103" bestFit="1" customWidth="1"/>
    <col min="734" max="734" width="9.85546875" style="103" bestFit="1" customWidth="1"/>
    <col min="735" max="735" width="9.140625" style="103" bestFit="1" customWidth="1"/>
    <col min="736" max="736" width="16" style="103" bestFit="1" customWidth="1"/>
    <col min="737" max="737" width="9" style="103" bestFit="1" customWidth="1"/>
    <col min="738" max="738" width="7.85546875" style="103" bestFit="1" customWidth="1"/>
    <col min="739" max="739" width="11.7109375" style="103" bestFit="1" customWidth="1"/>
    <col min="740" max="740" width="14.28515625" style="103" customWidth="1"/>
    <col min="741" max="741" width="11.7109375" style="103" bestFit="1" customWidth="1"/>
    <col min="742" max="742" width="14.140625" style="103" bestFit="1" customWidth="1"/>
    <col min="743" max="743" width="16.7109375" style="103" customWidth="1"/>
    <col min="744" max="744" width="16.5703125" style="103" customWidth="1"/>
    <col min="745" max="746" width="7.85546875" style="103" bestFit="1" customWidth="1"/>
    <col min="747" max="747" width="8" style="103" bestFit="1" customWidth="1"/>
    <col min="748" max="749" width="7.85546875" style="103" bestFit="1" customWidth="1"/>
    <col min="750" max="750" width="9.7109375" style="103" customWidth="1"/>
    <col min="751" max="751" width="12.85546875" style="103" customWidth="1"/>
    <col min="752" max="988" width="9.140625" style="103"/>
    <col min="989" max="989" width="9" style="103" bestFit="1" customWidth="1"/>
    <col min="990" max="990" width="9.85546875" style="103" bestFit="1" customWidth="1"/>
    <col min="991" max="991" width="9.140625" style="103" bestFit="1" customWidth="1"/>
    <col min="992" max="992" width="16" style="103" bestFit="1" customWidth="1"/>
    <col min="993" max="993" width="9" style="103" bestFit="1" customWidth="1"/>
    <col min="994" max="994" width="7.85546875" style="103" bestFit="1" customWidth="1"/>
    <col min="995" max="995" width="11.7109375" style="103" bestFit="1" customWidth="1"/>
    <col min="996" max="996" width="14.28515625" style="103" customWidth="1"/>
    <col min="997" max="997" width="11.7109375" style="103" bestFit="1" customWidth="1"/>
    <col min="998" max="998" width="14.140625" style="103" bestFit="1" customWidth="1"/>
    <col min="999" max="999" width="16.7109375" style="103" customWidth="1"/>
    <col min="1000" max="1000" width="16.5703125" style="103" customWidth="1"/>
    <col min="1001" max="1002" width="7.85546875" style="103" bestFit="1" customWidth="1"/>
    <col min="1003" max="1003" width="8" style="103" bestFit="1" customWidth="1"/>
    <col min="1004" max="1005" width="7.85546875" style="103" bestFit="1" customWidth="1"/>
    <col min="1006" max="1006" width="9.7109375" style="103" customWidth="1"/>
    <col min="1007" max="1007" width="12.85546875" style="103" customWidth="1"/>
    <col min="1008" max="1244" width="9.140625" style="103"/>
    <col min="1245" max="1245" width="9" style="103" bestFit="1" customWidth="1"/>
    <col min="1246" max="1246" width="9.85546875" style="103" bestFit="1" customWidth="1"/>
    <col min="1247" max="1247" width="9.140625" style="103" bestFit="1" customWidth="1"/>
    <col min="1248" max="1248" width="16" style="103" bestFit="1" customWidth="1"/>
    <col min="1249" max="1249" width="9" style="103" bestFit="1" customWidth="1"/>
    <col min="1250" max="1250" width="7.85546875" style="103" bestFit="1" customWidth="1"/>
    <col min="1251" max="1251" width="11.7109375" style="103" bestFit="1" customWidth="1"/>
    <col min="1252" max="1252" width="14.28515625" style="103" customWidth="1"/>
    <col min="1253" max="1253" width="11.7109375" style="103" bestFit="1" customWidth="1"/>
    <col min="1254" max="1254" width="14.140625" style="103" bestFit="1" customWidth="1"/>
    <col min="1255" max="1255" width="16.7109375" style="103" customWidth="1"/>
    <col min="1256" max="1256" width="16.5703125" style="103" customWidth="1"/>
    <col min="1257" max="1258" width="7.85546875" style="103" bestFit="1" customWidth="1"/>
    <col min="1259" max="1259" width="8" style="103" bestFit="1" customWidth="1"/>
    <col min="1260" max="1261" width="7.85546875" style="103" bestFit="1" customWidth="1"/>
    <col min="1262" max="1262" width="9.7109375" style="103" customWidth="1"/>
    <col min="1263" max="1263" width="12.85546875" style="103" customWidth="1"/>
    <col min="1264" max="1500" width="9.140625" style="103"/>
    <col min="1501" max="1501" width="9" style="103" bestFit="1" customWidth="1"/>
    <col min="1502" max="1502" width="9.85546875" style="103" bestFit="1" customWidth="1"/>
    <col min="1503" max="1503" width="9.140625" style="103" bestFit="1" customWidth="1"/>
    <col min="1504" max="1504" width="16" style="103" bestFit="1" customWidth="1"/>
    <col min="1505" max="1505" width="9" style="103" bestFit="1" customWidth="1"/>
    <col min="1506" max="1506" width="7.85546875" style="103" bestFit="1" customWidth="1"/>
    <col min="1507" max="1507" width="11.7109375" style="103" bestFit="1" customWidth="1"/>
    <col min="1508" max="1508" width="14.28515625" style="103" customWidth="1"/>
    <col min="1509" max="1509" width="11.7109375" style="103" bestFit="1" customWidth="1"/>
    <col min="1510" max="1510" width="14.140625" style="103" bestFit="1" customWidth="1"/>
    <col min="1511" max="1511" width="16.7109375" style="103" customWidth="1"/>
    <col min="1512" max="1512" width="16.5703125" style="103" customWidth="1"/>
    <col min="1513" max="1514" width="7.85546875" style="103" bestFit="1" customWidth="1"/>
    <col min="1515" max="1515" width="8" style="103" bestFit="1" customWidth="1"/>
    <col min="1516" max="1517" width="7.85546875" style="103" bestFit="1" customWidth="1"/>
    <col min="1518" max="1518" width="9.7109375" style="103" customWidth="1"/>
    <col min="1519" max="1519" width="12.85546875" style="103" customWidth="1"/>
    <col min="1520" max="1756" width="9.140625" style="103"/>
    <col min="1757" max="1757" width="9" style="103" bestFit="1" customWidth="1"/>
    <col min="1758" max="1758" width="9.85546875" style="103" bestFit="1" customWidth="1"/>
    <col min="1759" max="1759" width="9.140625" style="103" bestFit="1" customWidth="1"/>
    <col min="1760" max="1760" width="16" style="103" bestFit="1" customWidth="1"/>
    <col min="1761" max="1761" width="9" style="103" bestFit="1" customWidth="1"/>
    <col min="1762" max="1762" width="7.85546875" style="103" bestFit="1" customWidth="1"/>
    <col min="1763" max="1763" width="11.7109375" style="103" bestFit="1" customWidth="1"/>
    <col min="1764" max="1764" width="14.28515625" style="103" customWidth="1"/>
    <col min="1765" max="1765" width="11.7109375" style="103" bestFit="1" customWidth="1"/>
    <col min="1766" max="1766" width="14.140625" style="103" bestFit="1" customWidth="1"/>
    <col min="1767" max="1767" width="16.7109375" style="103" customWidth="1"/>
    <col min="1768" max="1768" width="16.5703125" style="103" customWidth="1"/>
    <col min="1769" max="1770" width="7.85546875" style="103" bestFit="1" customWidth="1"/>
    <col min="1771" max="1771" width="8" style="103" bestFit="1" customWidth="1"/>
    <col min="1772" max="1773" width="7.85546875" style="103" bestFit="1" customWidth="1"/>
    <col min="1774" max="1774" width="9.7109375" style="103" customWidth="1"/>
    <col min="1775" max="1775" width="12.85546875" style="103" customWidth="1"/>
    <col min="1776" max="2012" width="9.140625" style="103"/>
    <col min="2013" max="2013" width="9" style="103" bestFit="1" customWidth="1"/>
    <col min="2014" max="2014" width="9.85546875" style="103" bestFit="1" customWidth="1"/>
    <col min="2015" max="2015" width="9.140625" style="103" bestFit="1" customWidth="1"/>
    <col min="2016" max="2016" width="16" style="103" bestFit="1" customWidth="1"/>
    <col min="2017" max="2017" width="9" style="103" bestFit="1" customWidth="1"/>
    <col min="2018" max="2018" width="7.85546875" style="103" bestFit="1" customWidth="1"/>
    <col min="2019" max="2019" width="11.7109375" style="103" bestFit="1" customWidth="1"/>
    <col min="2020" max="2020" width="14.28515625" style="103" customWidth="1"/>
    <col min="2021" max="2021" width="11.7109375" style="103" bestFit="1" customWidth="1"/>
    <col min="2022" max="2022" width="14.140625" style="103" bestFit="1" customWidth="1"/>
    <col min="2023" max="2023" width="16.7109375" style="103" customWidth="1"/>
    <col min="2024" max="2024" width="16.5703125" style="103" customWidth="1"/>
    <col min="2025" max="2026" width="7.85546875" style="103" bestFit="1" customWidth="1"/>
    <col min="2027" max="2027" width="8" style="103" bestFit="1" customWidth="1"/>
    <col min="2028" max="2029" width="7.85546875" style="103" bestFit="1" customWidth="1"/>
    <col min="2030" max="2030" width="9.7109375" style="103" customWidth="1"/>
    <col min="2031" max="2031" width="12.85546875" style="103" customWidth="1"/>
    <col min="2032" max="2268" width="9.140625" style="103"/>
    <col min="2269" max="2269" width="9" style="103" bestFit="1" customWidth="1"/>
    <col min="2270" max="2270" width="9.85546875" style="103" bestFit="1" customWidth="1"/>
    <col min="2271" max="2271" width="9.140625" style="103" bestFit="1" customWidth="1"/>
    <col min="2272" max="2272" width="16" style="103" bestFit="1" customWidth="1"/>
    <col min="2273" max="2273" width="9" style="103" bestFit="1" customWidth="1"/>
    <col min="2274" max="2274" width="7.85546875" style="103" bestFit="1" customWidth="1"/>
    <col min="2275" max="2275" width="11.7109375" style="103" bestFit="1" customWidth="1"/>
    <col min="2276" max="2276" width="14.28515625" style="103" customWidth="1"/>
    <col min="2277" max="2277" width="11.7109375" style="103" bestFit="1" customWidth="1"/>
    <col min="2278" max="2278" width="14.140625" style="103" bestFit="1" customWidth="1"/>
    <col min="2279" max="2279" width="16.7109375" style="103" customWidth="1"/>
    <col min="2280" max="2280" width="16.5703125" style="103" customWidth="1"/>
    <col min="2281" max="2282" width="7.85546875" style="103" bestFit="1" customWidth="1"/>
    <col min="2283" max="2283" width="8" style="103" bestFit="1" customWidth="1"/>
    <col min="2284" max="2285" width="7.85546875" style="103" bestFit="1" customWidth="1"/>
    <col min="2286" max="2286" width="9.7109375" style="103" customWidth="1"/>
    <col min="2287" max="2287" width="12.85546875" style="103" customWidth="1"/>
    <col min="2288" max="2524" width="9.140625" style="103"/>
    <col min="2525" max="2525" width="9" style="103" bestFit="1" customWidth="1"/>
    <col min="2526" max="2526" width="9.85546875" style="103" bestFit="1" customWidth="1"/>
    <col min="2527" max="2527" width="9.140625" style="103" bestFit="1" customWidth="1"/>
    <col min="2528" max="2528" width="16" style="103" bestFit="1" customWidth="1"/>
    <col min="2529" max="2529" width="9" style="103" bestFit="1" customWidth="1"/>
    <col min="2530" max="2530" width="7.85546875" style="103" bestFit="1" customWidth="1"/>
    <col min="2531" max="2531" width="11.7109375" style="103" bestFit="1" customWidth="1"/>
    <col min="2532" max="2532" width="14.28515625" style="103" customWidth="1"/>
    <col min="2533" max="2533" width="11.7109375" style="103" bestFit="1" customWidth="1"/>
    <col min="2534" max="2534" width="14.140625" style="103" bestFit="1" customWidth="1"/>
    <col min="2535" max="2535" width="16.7109375" style="103" customWidth="1"/>
    <col min="2536" max="2536" width="16.5703125" style="103" customWidth="1"/>
    <col min="2537" max="2538" width="7.85546875" style="103" bestFit="1" customWidth="1"/>
    <col min="2539" max="2539" width="8" style="103" bestFit="1" customWidth="1"/>
    <col min="2540" max="2541" width="7.85546875" style="103" bestFit="1" customWidth="1"/>
    <col min="2542" max="2542" width="9.7109375" style="103" customWidth="1"/>
    <col min="2543" max="2543" width="12.85546875" style="103" customWidth="1"/>
    <col min="2544" max="2780" width="9.140625" style="103"/>
    <col min="2781" max="2781" width="9" style="103" bestFit="1" customWidth="1"/>
    <col min="2782" max="2782" width="9.85546875" style="103" bestFit="1" customWidth="1"/>
    <col min="2783" max="2783" width="9.140625" style="103" bestFit="1" customWidth="1"/>
    <col min="2784" max="2784" width="16" style="103" bestFit="1" customWidth="1"/>
    <col min="2785" max="2785" width="9" style="103" bestFit="1" customWidth="1"/>
    <col min="2786" max="2786" width="7.85546875" style="103" bestFit="1" customWidth="1"/>
    <col min="2787" max="2787" width="11.7109375" style="103" bestFit="1" customWidth="1"/>
    <col min="2788" max="2788" width="14.28515625" style="103" customWidth="1"/>
    <col min="2789" max="2789" width="11.7109375" style="103" bestFit="1" customWidth="1"/>
    <col min="2790" max="2790" width="14.140625" style="103" bestFit="1" customWidth="1"/>
    <col min="2791" max="2791" width="16.7109375" style="103" customWidth="1"/>
    <col min="2792" max="2792" width="16.5703125" style="103" customWidth="1"/>
    <col min="2793" max="2794" width="7.85546875" style="103" bestFit="1" customWidth="1"/>
    <col min="2795" max="2795" width="8" style="103" bestFit="1" customWidth="1"/>
    <col min="2796" max="2797" width="7.85546875" style="103" bestFit="1" customWidth="1"/>
    <col min="2798" max="2798" width="9.7109375" style="103" customWidth="1"/>
    <col min="2799" max="2799" width="12.85546875" style="103" customWidth="1"/>
    <col min="2800" max="3036" width="9.140625" style="103"/>
    <col min="3037" max="3037" width="9" style="103" bestFit="1" customWidth="1"/>
    <col min="3038" max="3038" width="9.85546875" style="103" bestFit="1" customWidth="1"/>
    <col min="3039" max="3039" width="9.140625" style="103" bestFit="1" customWidth="1"/>
    <col min="3040" max="3040" width="16" style="103" bestFit="1" customWidth="1"/>
    <col min="3041" max="3041" width="9" style="103" bestFit="1" customWidth="1"/>
    <col min="3042" max="3042" width="7.85546875" style="103" bestFit="1" customWidth="1"/>
    <col min="3043" max="3043" width="11.7109375" style="103" bestFit="1" customWidth="1"/>
    <col min="3044" max="3044" width="14.28515625" style="103" customWidth="1"/>
    <col min="3045" max="3045" width="11.7109375" style="103" bestFit="1" customWidth="1"/>
    <col min="3046" max="3046" width="14.140625" style="103" bestFit="1" customWidth="1"/>
    <col min="3047" max="3047" width="16.7109375" style="103" customWidth="1"/>
    <col min="3048" max="3048" width="16.5703125" style="103" customWidth="1"/>
    <col min="3049" max="3050" width="7.85546875" style="103" bestFit="1" customWidth="1"/>
    <col min="3051" max="3051" width="8" style="103" bestFit="1" customWidth="1"/>
    <col min="3052" max="3053" width="7.85546875" style="103" bestFit="1" customWidth="1"/>
    <col min="3054" max="3054" width="9.7109375" style="103" customWidth="1"/>
    <col min="3055" max="3055" width="12.85546875" style="103" customWidth="1"/>
    <col min="3056" max="3292" width="9.140625" style="103"/>
    <col min="3293" max="3293" width="9" style="103" bestFit="1" customWidth="1"/>
    <col min="3294" max="3294" width="9.85546875" style="103" bestFit="1" customWidth="1"/>
    <col min="3295" max="3295" width="9.140625" style="103" bestFit="1" customWidth="1"/>
    <col min="3296" max="3296" width="16" style="103" bestFit="1" customWidth="1"/>
    <col min="3297" max="3297" width="9" style="103" bestFit="1" customWidth="1"/>
    <col min="3298" max="3298" width="7.85546875" style="103" bestFit="1" customWidth="1"/>
    <col min="3299" max="3299" width="11.7109375" style="103" bestFit="1" customWidth="1"/>
    <col min="3300" max="3300" width="14.28515625" style="103" customWidth="1"/>
    <col min="3301" max="3301" width="11.7109375" style="103" bestFit="1" customWidth="1"/>
    <col min="3302" max="3302" width="14.140625" style="103" bestFit="1" customWidth="1"/>
    <col min="3303" max="3303" width="16.7109375" style="103" customWidth="1"/>
    <col min="3304" max="3304" width="16.5703125" style="103" customWidth="1"/>
    <col min="3305" max="3306" width="7.85546875" style="103" bestFit="1" customWidth="1"/>
    <col min="3307" max="3307" width="8" style="103" bestFit="1" customWidth="1"/>
    <col min="3308" max="3309" width="7.85546875" style="103" bestFit="1" customWidth="1"/>
    <col min="3310" max="3310" width="9.7109375" style="103" customWidth="1"/>
    <col min="3311" max="3311" width="12.85546875" style="103" customWidth="1"/>
    <col min="3312" max="3548" width="9.140625" style="103"/>
    <col min="3549" max="3549" width="9" style="103" bestFit="1" customWidth="1"/>
    <col min="3550" max="3550" width="9.85546875" style="103" bestFit="1" customWidth="1"/>
    <col min="3551" max="3551" width="9.140625" style="103" bestFit="1" customWidth="1"/>
    <col min="3552" max="3552" width="16" style="103" bestFit="1" customWidth="1"/>
    <col min="3553" max="3553" width="9" style="103" bestFit="1" customWidth="1"/>
    <col min="3554" max="3554" width="7.85546875" style="103" bestFit="1" customWidth="1"/>
    <col min="3555" max="3555" width="11.7109375" style="103" bestFit="1" customWidth="1"/>
    <col min="3556" max="3556" width="14.28515625" style="103" customWidth="1"/>
    <col min="3557" max="3557" width="11.7109375" style="103" bestFit="1" customWidth="1"/>
    <col min="3558" max="3558" width="14.140625" style="103" bestFit="1" customWidth="1"/>
    <col min="3559" max="3559" width="16.7109375" style="103" customWidth="1"/>
    <col min="3560" max="3560" width="16.5703125" style="103" customWidth="1"/>
    <col min="3561" max="3562" width="7.85546875" style="103" bestFit="1" customWidth="1"/>
    <col min="3563" max="3563" width="8" style="103" bestFit="1" customWidth="1"/>
    <col min="3564" max="3565" width="7.85546875" style="103" bestFit="1" customWidth="1"/>
    <col min="3566" max="3566" width="9.7109375" style="103" customWidth="1"/>
    <col min="3567" max="3567" width="12.85546875" style="103" customWidth="1"/>
    <col min="3568" max="3804" width="9.140625" style="103"/>
    <col min="3805" max="3805" width="9" style="103" bestFit="1" customWidth="1"/>
    <col min="3806" max="3806" width="9.85546875" style="103" bestFit="1" customWidth="1"/>
    <col min="3807" max="3807" width="9.140625" style="103" bestFit="1" customWidth="1"/>
    <col min="3808" max="3808" width="16" style="103" bestFit="1" customWidth="1"/>
    <col min="3809" max="3809" width="9" style="103" bestFit="1" customWidth="1"/>
    <col min="3810" max="3810" width="7.85546875" style="103" bestFit="1" customWidth="1"/>
    <col min="3811" max="3811" width="11.7109375" style="103" bestFit="1" customWidth="1"/>
    <col min="3812" max="3812" width="14.28515625" style="103" customWidth="1"/>
    <col min="3813" max="3813" width="11.7109375" style="103" bestFit="1" customWidth="1"/>
    <col min="3814" max="3814" width="14.140625" style="103" bestFit="1" customWidth="1"/>
    <col min="3815" max="3815" width="16.7109375" style="103" customWidth="1"/>
    <col min="3816" max="3816" width="16.5703125" style="103" customWidth="1"/>
    <col min="3817" max="3818" width="7.85546875" style="103" bestFit="1" customWidth="1"/>
    <col min="3819" max="3819" width="8" style="103" bestFit="1" customWidth="1"/>
    <col min="3820" max="3821" width="7.85546875" style="103" bestFit="1" customWidth="1"/>
    <col min="3822" max="3822" width="9.7109375" style="103" customWidth="1"/>
    <col min="3823" max="3823" width="12.85546875" style="103" customWidth="1"/>
    <col min="3824" max="4060" width="9.140625" style="103"/>
    <col min="4061" max="4061" width="9" style="103" bestFit="1" customWidth="1"/>
    <col min="4062" max="4062" width="9.85546875" style="103" bestFit="1" customWidth="1"/>
    <col min="4063" max="4063" width="9.140625" style="103" bestFit="1" customWidth="1"/>
    <col min="4064" max="4064" width="16" style="103" bestFit="1" customWidth="1"/>
    <col min="4065" max="4065" width="9" style="103" bestFit="1" customWidth="1"/>
    <col min="4066" max="4066" width="7.85546875" style="103" bestFit="1" customWidth="1"/>
    <col min="4067" max="4067" width="11.7109375" style="103" bestFit="1" customWidth="1"/>
    <col min="4068" max="4068" width="14.28515625" style="103" customWidth="1"/>
    <col min="4069" max="4069" width="11.7109375" style="103" bestFit="1" customWidth="1"/>
    <col min="4070" max="4070" width="14.140625" style="103" bestFit="1" customWidth="1"/>
    <col min="4071" max="4071" width="16.7109375" style="103" customWidth="1"/>
    <col min="4072" max="4072" width="16.5703125" style="103" customWidth="1"/>
    <col min="4073" max="4074" width="7.85546875" style="103" bestFit="1" customWidth="1"/>
    <col min="4075" max="4075" width="8" style="103" bestFit="1" customWidth="1"/>
    <col min="4076" max="4077" width="7.85546875" style="103" bestFit="1" customWidth="1"/>
    <col min="4078" max="4078" width="9.7109375" style="103" customWidth="1"/>
    <col min="4079" max="4079" width="12.85546875" style="103" customWidth="1"/>
    <col min="4080" max="4316" width="9.140625" style="103"/>
    <col min="4317" max="4317" width="9" style="103" bestFit="1" customWidth="1"/>
    <col min="4318" max="4318" width="9.85546875" style="103" bestFit="1" customWidth="1"/>
    <col min="4319" max="4319" width="9.140625" style="103" bestFit="1" customWidth="1"/>
    <col min="4320" max="4320" width="16" style="103" bestFit="1" customWidth="1"/>
    <col min="4321" max="4321" width="9" style="103" bestFit="1" customWidth="1"/>
    <col min="4322" max="4322" width="7.85546875" style="103" bestFit="1" customWidth="1"/>
    <col min="4323" max="4323" width="11.7109375" style="103" bestFit="1" customWidth="1"/>
    <col min="4324" max="4324" width="14.28515625" style="103" customWidth="1"/>
    <col min="4325" max="4325" width="11.7109375" style="103" bestFit="1" customWidth="1"/>
    <col min="4326" max="4326" width="14.140625" style="103" bestFit="1" customWidth="1"/>
    <col min="4327" max="4327" width="16.7109375" style="103" customWidth="1"/>
    <col min="4328" max="4328" width="16.5703125" style="103" customWidth="1"/>
    <col min="4329" max="4330" width="7.85546875" style="103" bestFit="1" customWidth="1"/>
    <col min="4331" max="4331" width="8" style="103" bestFit="1" customWidth="1"/>
    <col min="4332" max="4333" width="7.85546875" style="103" bestFit="1" customWidth="1"/>
    <col min="4334" max="4334" width="9.7109375" style="103" customWidth="1"/>
    <col min="4335" max="4335" width="12.85546875" style="103" customWidth="1"/>
    <col min="4336" max="4572" width="9.140625" style="103"/>
    <col min="4573" max="4573" width="9" style="103" bestFit="1" customWidth="1"/>
    <col min="4574" max="4574" width="9.85546875" style="103" bestFit="1" customWidth="1"/>
    <col min="4575" max="4575" width="9.140625" style="103" bestFit="1" customWidth="1"/>
    <col min="4576" max="4576" width="16" style="103" bestFit="1" customWidth="1"/>
    <col min="4577" max="4577" width="9" style="103" bestFit="1" customWidth="1"/>
    <col min="4578" max="4578" width="7.85546875" style="103" bestFit="1" customWidth="1"/>
    <col min="4579" max="4579" width="11.7109375" style="103" bestFit="1" customWidth="1"/>
    <col min="4580" max="4580" width="14.28515625" style="103" customWidth="1"/>
    <col min="4581" max="4581" width="11.7109375" style="103" bestFit="1" customWidth="1"/>
    <col min="4582" max="4582" width="14.140625" style="103" bestFit="1" customWidth="1"/>
    <col min="4583" max="4583" width="16.7109375" style="103" customWidth="1"/>
    <col min="4584" max="4584" width="16.5703125" style="103" customWidth="1"/>
    <col min="4585" max="4586" width="7.85546875" style="103" bestFit="1" customWidth="1"/>
    <col min="4587" max="4587" width="8" style="103" bestFit="1" customWidth="1"/>
    <col min="4588" max="4589" width="7.85546875" style="103" bestFit="1" customWidth="1"/>
    <col min="4590" max="4590" width="9.7109375" style="103" customWidth="1"/>
    <col min="4591" max="4591" width="12.85546875" style="103" customWidth="1"/>
    <col min="4592" max="4828" width="9.140625" style="103"/>
    <col min="4829" max="4829" width="9" style="103" bestFit="1" customWidth="1"/>
    <col min="4830" max="4830" width="9.85546875" style="103" bestFit="1" customWidth="1"/>
    <col min="4831" max="4831" width="9.140625" style="103" bestFit="1" customWidth="1"/>
    <col min="4832" max="4832" width="16" style="103" bestFit="1" customWidth="1"/>
    <col min="4833" max="4833" width="9" style="103" bestFit="1" customWidth="1"/>
    <col min="4834" max="4834" width="7.85546875" style="103" bestFit="1" customWidth="1"/>
    <col min="4835" max="4835" width="11.7109375" style="103" bestFit="1" customWidth="1"/>
    <col min="4836" max="4836" width="14.28515625" style="103" customWidth="1"/>
    <col min="4837" max="4837" width="11.7109375" style="103" bestFit="1" customWidth="1"/>
    <col min="4838" max="4838" width="14.140625" style="103" bestFit="1" customWidth="1"/>
    <col min="4839" max="4839" width="16.7109375" style="103" customWidth="1"/>
    <col min="4840" max="4840" width="16.5703125" style="103" customWidth="1"/>
    <col min="4841" max="4842" width="7.85546875" style="103" bestFit="1" customWidth="1"/>
    <col min="4843" max="4843" width="8" style="103" bestFit="1" customWidth="1"/>
    <col min="4844" max="4845" width="7.85546875" style="103" bestFit="1" customWidth="1"/>
    <col min="4846" max="4846" width="9.7109375" style="103" customWidth="1"/>
    <col min="4847" max="4847" width="12.85546875" style="103" customWidth="1"/>
    <col min="4848" max="5084" width="9.140625" style="103"/>
    <col min="5085" max="5085" width="9" style="103" bestFit="1" customWidth="1"/>
    <col min="5086" max="5086" width="9.85546875" style="103" bestFit="1" customWidth="1"/>
    <col min="5087" max="5087" width="9.140625" style="103" bestFit="1" customWidth="1"/>
    <col min="5088" max="5088" width="16" style="103" bestFit="1" customWidth="1"/>
    <col min="5089" max="5089" width="9" style="103" bestFit="1" customWidth="1"/>
    <col min="5090" max="5090" width="7.85546875" style="103" bestFit="1" customWidth="1"/>
    <col min="5091" max="5091" width="11.7109375" style="103" bestFit="1" customWidth="1"/>
    <col min="5092" max="5092" width="14.28515625" style="103" customWidth="1"/>
    <col min="5093" max="5093" width="11.7109375" style="103" bestFit="1" customWidth="1"/>
    <col min="5094" max="5094" width="14.140625" style="103" bestFit="1" customWidth="1"/>
    <col min="5095" max="5095" width="16.7109375" style="103" customWidth="1"/>
    <col min="5096" max="5096" width="16.5703125" style="103" customWidth="1"/>
    <col min="5097" max="5098" width="7.85546875" style="103" bestFit="1" customWidth="1"/>
    <col min="5099" max="5099" width="8" style="103" bestFit="1" customWidth="1"/>
    <col min="5100" max="5101" width="7.85546875" style="103" bestFit="1" customWidth="1"/>
    <col min="5102" max="5102" width="9.7109375" style="103" customWidth="1"/>
    <col min="5103" max="5103" width="12.85546875" style="103" customWidth="1"/>
    <col min="5104" max="5340" width="9.140625" style="103"/>
    <col min="5341" max="5341" width="9" style="103" bestFit="1" customWidth="1"/>
    <col min="5342" max="5342" width="9.85546875" style="103" bestFit="1" customWidth="1"/>
    <col min="5343" max="5343" width="9.140625" style="103" bestFit="1" customWidth="1"/>
    <col min="5344" max="5344" width="16" style="103" bestFit="1" customWidth="1"/>
    <col min="5345" max="5345" width="9" style="103" bestFit="1" customWidth="1"/>
    <col min="5346" max="5346" width="7.85546875" style="103" bestFit="1" customWidth="1"/>
    <col min="5347" max="5347" width="11.7109375" style="103" bestFit="1" customWidth="1"/>
    <col min="5348" max="5348" width="14.28515625" style="103" customWidth="1"/>
    <col min="5349" max="5349" width="11.7109375" style="103" bestFit="1" customWidth="1"/>
    <col min="5350" max="5350" width="14.140625" style="103" bestFit="1" customWidth="1"/>
    <col min="5351" max="5351" width="16.7109375" style="103" customWidth="1"/>
    <col min="5352" max="5352" width="16.5703125" style="103" customWidth="1"/>
    <col min="5353" max="5354" width="7.85546875" style="103" bestFit="1" customWidth="1"/>
    <col min="5355" max="5355" width="8" style="103" bestFit="1" customWidth="1"/>
    <col min="5356" max="5357" width="7.85546875" style="103" bestFit="1" customWidth="1"/>
    <col min="5358" max="5358" width="9.7109375" style="103" customWidth="1"/>
    <col min="5359" max="5359" width="12.85546875" style="103" customWidth="1"/>
    <col min="5360" max="5596" width="9.140625" style="103"/>
    <col min="5597" max="5597" width="9" style="103" bestFit="1" customWidth="1"/>
    <col min="5598" max="5598" width="9.85546875" style="103" bestFit="1" customWidth="1"/>
    <col min="5599" max="5599" width="9.140625" style="103" bestFit="1" customWidth="1"/>
    <col min="5600" max="5600" width="16" style="103" bestFit="1" customWidth="1"/>
    <col min="5601" max="5601" width="9" style="103" bestFit="1" customWidth="1"/>
    <col min="5602" max="5602" width="7.85546875" style="103" bestFit="1" customWidth="1"/>
    <col min="5603" max="5603" width="11.7109375" style="103" bestFit="1" customWidth="1"/>
    <col min="5604" max="5604" width="14.28515625" style="103" customWidth="1"/>
    <col min="5605" max="5605" width="11.7109375" style="103" bestFit="1" customWidth="1"/>
    <col min="5606" max="5606" width="14.140625" style="103" bestFit="1" customWidth="1"/>
    <col min="5607" max="5607" width="16.7109375" style="103" customWidth="1"/>
    <col min="5608" max="5608" width="16.5703125" style="103" customWidth="1"/>
    <col min="5609" max="5610" width="7.85546875" style="103" bestFit="1" customWidth="1"/>
    <col min="5611" max="5611" width="8" style="103" bestFit="1" customWidth="1"/>
    <col min="5612" max="5613" width="7.85546875" style="103" bestFit="1" customWidth="1"/>
    <col min="5614" max="5614" width="9.7109375" style="103" customWidth="1"/>
    <col min="5615" max="5615" width="12.85546875" style="103" customWidth="1"/>
    <col min="5616" max="5852" width="9.140625" style="103"/>
    <col min="5853" max="5853" width="9" style="103" bestFit="1" customWidth="1"/>
    <col min="5854" max="5854" width="9.85546875" style="103" bestFit="1" customWidth="1"/>
    <col min="5855" max="5855" width="9.140625" style="103" bestFit="1" customWidth="1"/>
    <col min="5856" max="5856" width="16" style="103" bestFit="1" customWidth="1"/>
    <col min="5857" max="5857" width="9" style="103" bestFit="1" customWidth="1"/>
    <col min="5858" max="5858" width="7.85546875" style="103" bestFit="1" customWidth="1"/>
    <col min="5859" max="5859" width="11.7109375" style="103" bestFit="1" customWidth="1"/>
    <col min="5860" max="5860" width="14.28515625" style="103" customWidth="1"/>
    <col min="5861" max="5861" width="11.7109375" style="103" bestFit="1" customWidth="1"/>
    <col min="5862" max="5862" width="14.140625" style="103" bestFit="1" customWidth="1"/>
    <col min="5863" max="5863" width="16.7109375" style="103" customWidth="1"/>
    <col min="5864" max="5864" width="16.5703125" style="103" customWidth="1"/>
    <col min="5865" max="5866" width="7.85546875" style="103" bestFit="1" customWidth="1"/>
    <col min="5867" max="5867" width="8" style="103" bestFit="1" customWidth="1"/>
    <col min="5868" max="5869" width="7.85546875" style="103" bestFit="1" customWidth="1"/>
    <col min="5870" max="5870" width="9.7109375" style="103" customWidth="1"/>
    <col min="5871" max="5871" width="12.85546875" style="103" customWidth="1"/>
    <col min="5872" max="6108" width="9.140625" style="103"/>
    <col min="6109" max="6109" width="9" style="103" bestFit="1" customWidth="1"/>
    <col min="6110" max="6110" width="9.85546875" style="103" bestFit="1" customWidth="1"/>
    <col min="6111" max="6111" width="9.140625" style="103" bestFit="1" customWidth="1"/>
    <col min="6112" max="6112" width="16" style="103" bestFit="1" customWidth="1"/>
    <col min="6113" max="6113" width="9" style="103" bestFit="1" customWidth="1"/>
    <col min="6114" max="6114" width="7.85546875" style="103" bestFit="1" customWidth="1"/>
    <col min="6115" max="6115" width="11.7109375" style="103" bestFit="1" customWidth="1"/>
    <col min="6116" max="6116" width="14.28515625" style="103" customWidth="1"/>
    <col min="6117" max="6117" width="11.7109375" style="103" bestFit="1" customWidth="1"/>
    <col min="6118" max="6118" width="14.140625" style="103" bestFit="1" customWidth="1"/>
    <col min="6119" max="6119" width="16.7109375" style="103" customWidth="1"/>
    <col min="6120" max="6120" width="16.5703125" style="103" customWidth="1"/>
    <col min="6121" max="6122" width="7.85546875" style="103" bestFit="1" customWidth="1"/>
    <col min="6123" max="6123" width="8" style="103" bestFit="1" customWidth="1"/>
    <col min="6124" max="6125" width="7.85546875" style="103" bestFit="1" customWidth="1"/>
    <col min="6126" max="6126" width="9.7109375" style="103" customWidth="1"/>
    <col min="6127" max="6127" width="12.85546875" style="103" customWidth="1"/>
    <col min="6128" max="6364" width="9.140625" style="103"/>
    <col min="6365" max="6365" width="9" style="103" bestFit="1" customWidth="1"/>
    <col min="6366" max="6366" width="9.85546875" style="103" bestFit="1" customWidth="1"/>
    <col min="6367" max="6367" width="9.140625" style="103" bestFit="1" customWidth="1"/>
    <col min="6368" max="6368" width="16" style="103" bestFit="1" customWidth="1"/>
    <col min="6369" max="6369" width="9" style="103" bestFit="1" customWidth="1"/>
    <col min="6370" max="6370" width="7.85546875" style="103" bestFit="1" customWidth="1"/>
    <col min="6371" max="6371" width="11.7109375" style="103" bestFit="1" customWidth="1"/>
    <col min="6372" max="6372" width="14.28515625" style="103" customWidth="1"/>
    <col min="6373" max="6373" width="11.7109375" style="103" bestFit="1" customWidth="1"/>
    <col min="6374" max="6374" width="14.140625" style="103" bestFit="1" customWidth="1"/>
    <col min="6375" max="6375" width="16.7109375" style="103" customWidth="1"/>
    <col min="6376" max="6376" width="16.5703125" style="103" customWidth="1"/>
    <col min="6377" max="6378" width="7.85546875" style="103" bestFit="1" customWidth="1"/>
    <col min="6379" max="6379" width="8" style="103" bestFit="1" customWidth="1"/>
    <col min="6380" max="6381" width="7.85546875" style="103" bestFit="1" customWidth="1"/>
    <col min="6382" max="6382" width="9.7109375" style="103" customWidth="1"/>
    <col min="6383" max="6383" width="12.85546875" style="103" customWidth="1"/>
    <col min="6384" max="6620" width="9.140625" style="103"/>
    <col min="6621" max="6621" width="9" style="103" bestFit="1" customWidth="1"/>
    <col min="6622" max="6622" width="9.85546875" style="103" bestFit="1" customWidth="1"/>
    <col min="6623" max="6623" width="9.140625" style="103" bestFit="1" customWidth="1"/>
    <col min="6624" max="6624" width="16" style="103" bestFit="1" customWidth="1"/>
    <col min="6625" max="6625" width="9" style="103" bestFit="1" customWidth="1"/>
    <col min="6626" max="6626" width="7.85546875" style="103" bestFit="1" customWidth="1"/>
    <col min="6627" max="6627" width="11.7109375" style="103" bestFit="1" customWidth="1"/>
    <col min="6628" max="6628" width="14.28515625" style="103" customWidth="1"/>
    <col min="6629" max="6629" width="11.7109375" style="103" bestFit="1" customWidth="1"/>
    <col min="6630" max="6630" width="14.140625" style="103" bestFit="1" customWidth="1"/>
    <col min="6631" max="6631" width="16.7109375" style="103" customWidth="1"/>
    <col min="6632" max="6632" width="16.5703125" style="103" customWidth="1"/>
    <col min="6633" max="6634" width="7.85546875" style="103" bestFit="1" customWidth="1"/>
    <col min="6635" max="6635" width="8" style="103" bestFit="1" customWidth="1"/>
    <col min="6636" max="6637" width="7.85546875" style="103" bestFit="1" customWidth="1"/>
    <col min="6638" max="6638" width="9.7109375" style="103" customWidth="1"/>
    <col min="6639" max="6639" width="12.85546875" style="103" customWidth="1"/>
    <col min="6640" max="6876" width="9.140625" style="103"/>
    <col min="6877" max="6877" width="9" style="103" bestFit="1" customWidth="1"/>
    <col min="6878" max="6878" width="9.85546875" style="103" bestFit="1" customWidth="1"/>
    <col min="6879" max="6879" width="9.140625" style="103" bestFit="1" customWidth="1"/>
    <col min="6880" max="6880" width="16" style="103" bestFit="1" customWidth="1"/>
    <col min="6881" max="6881" width="9" style="103" bestFit="1" customWidth="1"/>
    <col min="6882" max="6882" width="7.85546875" style="103" bestFit="1" customWidth="1"/>
    <col min="6883" max="6883" width="11.7109375" style="103" bestFit="1" customWidth="1"/>
    <col min="6884" max="6884" width="14.28515625" style="103" customWidth="1"/>
    <col min="6885" max="6885" width="11.7109375" style="103" bestFit="1" customWidth="1"/>
    <col min="6886" max="6886" width="14.140625" style="103" bestFit="1" customWidth="1"/>
    <col min="6887" max="6887" width="16.7109375" style="103" customWidth="1"/>
    <col min="6888" max="6888" width="16.5703125" style="103" customWidth="1"/>
    <col min="6889" max="6890" width="7.85546875" style="103" bestFit="1" customWidth="1"/>
    <col min="6891" max="6891" width="8" style="103" bestFit="1" customWidth="1"/>
    <col min="6892" max="6893" width="7.85546875" style="103" bestFit="1" customWidth="1"/>
    <col min="6894" max="6894" width="9.7109375" style="103" customWidth="1"/>
    <col min="6895" max="6895" width="12.85546875" style="103" customWidth="1"/>
    <col min="6896" max="7132" width="9.140625" style="103"/>
    <col min="7133" max="7133" width="9" style="103" bestFit="1" customWidth="1"/>
    <col min="7134" max="7134" width="9.85546875" style="103" bestFit="1" customWidth="1"/>
    <col min="7135" max="7135" width="9.140625" style="103" bestFit="1" customWidth="1"/>
    <col min="7136" max="7136" width="16" style="103" bestFit="1" customWidth="1"/>
    <col min="7137" max="7137" width="9" style="103" bestFit="1" customWidth="1"/>
    <col min="7138" max="7138" width="7.85546875" style="103" bestFit="1" customWidth="1"/>
    <col min="7139" max="7139" width="11.7109375" style="103" bestFit="1" customWidth="1"/>
    <col min="7140" max="7140" width="14.28515625" style="103" customWidth="1"/>
    <col min="7141" max="7141" width="11.7109375" style="103" bestFit="1" customWidth="1"/>
    <col min="7142" max="7142" width="14.140625" style="103" bestFit="1" customWidth="1"/>
    <col min="7143" max="7143" width="16.7109375" style="103" customWidth="1"/>
    <col min="7144" max="7144" width="16.5703125" style="103" customWidth="1"/>
    <col min="7145" max="7146" width="7.85546875" style="103" bestFit="1" customWidth="1"/>
    <col min="7147" max="7147" width="8" style="103" bestFit="1" customWidth="1"/>
    <col min="7148" max="7149" width="7.85546875" style="103" bestFit="1" customWidth="1"/>
    <col min="7150" max="7150" width="9.7109375" style="103" customWidth="1"/>
    <col min="7151" max="7151" width="12.85546875" style="103" customWidth="1"/>
    <col min="7152" max="7388" width="9.140625" style="103"/>
    <col min="7389" max="7389" width="9" style="103" bestFit="1" customWidth="1"/>
    <col min="7390" max="7390" width="9.85546875" style="103" bestFit="1" customWidth="1"/>
    <col min="7391" max="7391" width="9.140625" style="103" bestFit="1" customWidth="1"/>
    <col min="7392" max="7392" width="16" style="103" bestFit="1" customWidth="1"/>
    <col min="7393" max="7393" width="9" style="103" bestFit="1" customWidth="1"/>
    <col min="7394" max="7394" width="7.85546875" style="103" bestFit="1" customWidth="1"/>
    <col min="7395" max="7395" width="11.7109375" style="103" bestFit="1" customWidth="1"/>
    <col min="7396" max="7396" width="14.28515625" style="103" customWidth="1"/>
    <col min="7397" max="7397" width="11.7109375" style="103" bestFit="1" customWidth="1"/>
    <col min="7398" max="7398" width="14.140625" style="103" bestFit="1" customWidth="1"/>
    <col min="7399" max="7399" width="16.7109375" style="103" customWidth="1"/>
    <col min="7400" max="7400" width="16.5703125" style="103" customWidth="1"/>
    <col min="7401" max="7402" width="7.85546875" style="103" bestFit="1" customWidth="1"/>
    <col min="7403" max="7403" width="8" style="103" bestFit="1" customWidth="1"/>
    <col min="7404" max="7405" width="7.85546875" style="103" bestFit="1" customWidth="1"/>
    <col min="7406" max="7406" width="9.7109375" style="103" customWidth="1"/>
    <col min="7407" max="7407" width="12.85546875" style="103" customWidth="1"/>
    <col min="7408" max="7644" width="9.140625" style="103"/>
    <col min="7645" max="7645" width="9" style="103" bestFit="1" customWidth="1"/>
    <col min="7646" max="7646" width="9.85546875" style="103" bestFit="1" customWidth="1"/>
    <col min="7647" max="7647" width="9.140625" style="103" bestFit="1" customWidth="1"/>
    <col min="7648" max="7648" width="16" style="103" bestFit="1" customWidth="1"/>
    <col min="7649" max="7649" width="9" style="103" bestFit="1" customWidth="1"/>
    <col min="7650" max="7650" width="7.85546875" style="103" bestFit="1" customWidth="1"/>
    <col min="7651" max="7651" width="11.7109375" style="103" bestFit="1" customWidth="1"/>
    <col min="7652" max="7652" width="14.28515625" style="103" customWidth="1"/>
    <col min="7653" max="7653" width="11.7109375" style="103" bestFit="1" customWidth="1"/>
    <col min="7654" max="7654" width="14.140625" style="103" bestFit="1" customWidth="1"/>
    <col min="7655" max="7655" width="16.7109375" style="103" customWidth="1"/>
    <col min="7656" max="7656" width="16.5703125" style="103" customWidth="1"/>
    <col min="7657" max="7658" width="7.85546875" style="103" bestFit="1" customWidth="1"/>
    <col min="7659" max="7659" width="8" style="103" bestFit="1" customWidth="1"/>
    <col min="7660" max="7661" width="7.85546875" style="103" bestFit="1" customWidth="1"/>
    <col min="7662" max="7662" width="9.7109375" style="103" customWidth="1"/>
    <col min="7663" max="7663" width="12.85546875" style="103" customWidth="1"/>
    <col min="7664" max="7900" width="9.140625" style="103"/>
    <col min="7901" max="7901" width="9" style="103" bestFit="1" customWidth="1"/>
    <col min="7902" max="7902" width="9.85546875" style="103" bestFit="1" customWidth="1"/>
    <col min="7903" max="7903" width="9.140625" style="103" bestFit="1" customWidth="1"/>
    <col min="7904" max="7904" width="16" style="103" bestFit="1" customWidth="1"/>
    <col min="7905" max="7905" width="9" style="103" bestFit="1" customWidth="1"/>
    <col min="7906" max="7906" width="7.85546875" style="103" bestFit="1" customWidth="1"/>
    <col min="7907" max="7907" width="11.7109375" style="103" bestFit="1" customWidth="1"/>
    <col min="7908" max="7908" width="14.28515625" style="103" customWidth="1"/>
    <col min="7909" max="7909" width="11.7109375" style="103" bestFit="1" customWidth="1"/>
    <col min="7910" max="7910" width="14.140625" style="103" bestFit="1" customWidth="1"/>
    <col min="7911" max="7911" width="16.7109375" style="103" customWidth="1"/>
    <col min="7912" max="7912" width="16.5703125" style="103" customWidth="1"/>
    <col min="7913" max="7914" width="7.85546875" style="103" bestFit="1" customWidth="1"/>
    <col min="7915" max="7915" width="8" style="103" bestFit="1" customWidth="1"/>
    <col min="7916" max="7917" width="7.85546875" style="103" bestFit="1" customWidth="1"/>
    <col min="7918" max="7918" width="9.7109375" style="103" customWidth="1"/>
    <col min="7919" max="7919" width="12.85546875" style="103" customWidth="1"/>
    <col min="7920" max="8156" width="9.140625" style="103"/>
    <col min="8157" max="8157" width="9" style="103" bestFit="1" customWidth="1"/>
    <col min="8158" max="8158" width="9.85546875" style="103" bestFit="1" customWidth="1"/>
    <col min="8159" max="8159" width="9.140625" style="103" bestFit="1" customWidth="1"/>
    <col min="8160" max="8160" width="16" style="103" bestFit="1" customWidth="1"/>
    <col min="8161" max="8161" width="9" style="103" bestFit="1" customWidth="1"/>
    <col min="8162" max="8162" width="7.85546875" style="103" bestFit="1" customWidth="1"/>
    <col min="8163" max="8163" width="11.7109375" style="103" bestFit="1" customWidth="1"/>
    <col min="8164" max="8164" width="14.28515625" style="103" customWidth="1"/>
    <col min="8165" max="8165" width="11.7109375" style="103" bestFit="1" customWidth="1"/>
    <col min="8166" max="8166" width="14.140625" style="103" bestFit="1" customWidth="1"/>
    <col min="8167" max="8167" width="16.7109375" style="103" customWidth="1"/>
    <col min="8168" max="8168" width="16.5703125" style="103" customWidth="1"/>
    <col min="8169" max="8170" width="7.85546875" style="103" bestFit="1" customWidth="1"/>
    <col min="8171" max="8171" width="8" style="103" bestFit="1" customWidth="1"/>
    <col min="8172" max="8173" width="7.85546875" style="103" bestFit="1" customWidth="1"/>
    <col min="8174" max="8174" width="9.7109375" style="103" customWidth="1"/>
    <col min="8175" max="8175" width="12.85546875" style="103" customWidth="1"/>
    <col min="8176" max="8412" width="9.140625" style="103"/>
    <col min="8413" max="8413" width="9" style="103" bestFit="1" customWidth="1"/>
    <col min="8414" max="8414" width="9.85546875" style="103" bestFit="1" customWidth="1"/>
    <col min="8415" max="8415" width="9.140625" style="103" bestFit="1" customWidth="1"/>
    <col min="8416" max="8416" width="16" style="103" bestFit="1" customWidth="1"/>
    <col min="8417" max="8417" width="9" style="103" bestFit="1" customWidth="1"/>
    <col min="8418" max="8418" width="7.85546875" style="103" bestFit="1" customWidth="1"/>
    <col min="8419" max="8419" width="11.7109375" style="103" bestFit="1" customWidth="1"/>
    <col min="8420" max="8420" width="14.28515625" style="103" customWidth="1"/>
    <col min="8421" max="8421" width="11.7109375" style="103" bestFit="1" customWidth="1"/>
    <col min="8422" max="8422" width="14.140625" style="103" bestFit="1" customWidth="1"/>
    <col min="8423" max="8423" width="16.7109375" style="103" customWidth="1"/>
    <col min="8424" max="8424" width="16.5703125" style="103" customWidth="1"/>
    <col min="8425" max="8426" width="7.85546875" style="103" bestFit="1" customWidth="1"/>
    <col min="8427" max="8427" width="8" style="103" bestFit="1" customWidth="1"/>
    <col min="8428" max="8429" width="7.85546875" style="103" bestFit="1" customWidth="1"/>
    <col min="8430" max="8430" width="9.7109375" style="103" customWidth="1"/>
    <col min="8431" max="8431" width="12.85546875" style="103" customWidth="1"/>
    <col min="8432" max="8668" width="9.140625" style="103"/>
    <col min="8669" max="8669" width="9" style="103" bestFit="1" customWidth="1"/>
    <col min="8670" max="8670" width="9.85546875" style="103" bestFit="1" customWidth="1"/>
    <col min="8671" max="8671" width="9.140625" style="103" bestFit="1" customWidth="1"/>
    <col min="8672" max="8672" width="16" style="103" bestFit="1" customWidth="1"/>
    <col min="8673" max="8673" width="9" style="103" bestFit="1" customWidth="1"/>
    <col min="8674" max="8674" width="7.85546875" style="103" bestFit="1" customWidth="1"/>
    <col min="8675" max="8675" width="11.7109375" style="103" bestFit="1" customWidth="1"/>
    <col min="8676" max="8676" width="14.28515625" style="103" customWidth="1"/>
    <col min="8677" max="8677" width="11.7109375" style="103" bestFit="1" customWidth="1"/>
    <col min="8678" max="8678" width="14.140625" style="103" bestFit="1" customWidth="1"/>
    <col min="8679" max="8679" width="16.7109375" style="103" customWidth="1"/>
    <col min="8680" max="8680" width="16.5703125" style="103" customWidth="1"/>
    <col min="8681" max="8682" width="7.85546875" style="103" bestFit="1" customWidth="1"/>
    <col min="8683" max="8683" width="8" style="103" bestFit="1" customWidth="1"/>
    <col min="8684" max="8685" width="7.85546875" style="103" bestFit="1" customWidth="1"/>
    <col min="8686" max="8686" width="9.7109375" style="103" customWidth="1"/>
    <col min="8687" max="8687" width="12.85546875" style="103" customWidth="1"/>
    <col min="8688" max="8924" width="9.140625" style="103"/>
    <col min="8925" max="8925" width="9" style="103" bestFit="1" customWidth="1"/>
    <col min="8926" max="8926" width="9.85546875" style="103" bestFit="1" customWidth="1"/>
    <col min="8927" max="8927" width="9.140625" style="103" bestFit="1" customWidth="1"/>
    <col min="8928" max="8928" width="16" style="103" bestFit="1" customWidth="1"/>
    <col min="8929" max="8929" width="9" style="103" bestFit="1" customWidth="1"/>
    <col min="8930" max="8930" width="7.85546875" style="103" bestFit="1" customWidth="1"/>
    <col min="8931" max="8931" width="11.7109375" style="103" bestFit="1" customWidth="1"/>
    <col min="8932" max="8932" width="14.28515625" style="103" customWidth="1"/>
    <col min="8933" max="8933" width="11.7109375" style="103" bestFit="1" customWidth="1"/>
    <col min="8934" max="8934" width="14.140625" style="103" bestFit="1" customWidth="1"/>
    <col min="8935" max="8935" width="16.7109375" style="103" customWidth="1"/>
    <col min="8936" max="8936" width="16.5703125" style="103" customWidth="1"/>
    <col min="8937" max="8938" width="7.85546875" style="103" bestFit="1" customWidth="1"/>
    <col min="8939" max="8939" width="8" style="103" bestFit="1" customWidth="1"/>
    <col min="8940" max="8941" width="7.85546875" style="103" bestFit="1" customWidth="1"/>
    <col min="8942" max="8942" width="9.7109375" style="103" customWidth="1"/>
    <col min="8943" max="8943" width="12.85546875" style="103" customWidth="1"/>
    <col min="8944" max="9180" width="9.140625" style="103"/>
    <col min="9181" max="9181" width="9" style="103" bestFit="1" customWidth="1"/>
    <col min="9182" max="9182" width="9.85546875" style="103" bestFit="1" customWidth="1"/>
    <col min="9183" max="9183" width="9.140625" style="103" bestFit="1" customWidth="1"/>
    <col min="9184" max="9184" width="16" style="103" bestFit="1" customWidth="1"/>
    <col min="9185" max="9185" width="9" style="103" bestFit="1" customWidth="1"/>
    <col min="9186" max="9186" width="7.85546875" style="103" bestFit="1" customWidth="1"/>
    <col min="9187" max="9187" width="11.7109375" style="103" bestFit="1" customWidth="1"/>
    <col min="9188" max="9188" width="14.28515625" style="103" customWidth="1"/>
    <col min="9189" max="9189" width="11.7109375" style="103" bestFit="1" customWidth="1"/>
    <col min="9190" max="9190" width="14.140625" style="103" bestFit="1" customWidth="1"/>
    <col min="9191" max="9191" width="16.7109375" style="103" customWidth="1"/>
    <col min="9192" max="9192" width="16.5703125" style="103" customWidth="1"/>
    <col min="9193" max="9194" width="7.85546875" style="103" bestFit="1" customWidth="1"/>
    <col min="9195" max="9195" width="8" style="103" bestFit="1" customWidth="1"/>
    <col min="9196" max="9197" width="7.85546875" style="103" bestFit="1" customWidth="1"/>
    <col min="9198" max="9198" width="9.7109375" style="103" customWidth="1"/>
    <col min="9199" max="9199" width="12.85546875" style="103" customWidth="1"/>
    <col min="9200" max="9436" width="9.140625" style="103"/>
    <col min="9437" max="9437" width="9" style="103" bestFit="1" customWidth="1"/>
    <col min="9438" max="9438" width="9.85546875" style="103" bestFit="1" customWidth="1"/>
    <col min="9439" max="9439" width="9.140625" style="103" bestFit="1" customWidth="1"/>
    <col min="9440" max="9440" width="16" style="103" bestFit="1" customWidth="1"/>
    <col min="9441" max="9441" width="9" style="103" bestFit="1" customWidth="1"/>
    <col min="9442" max="9442" width="7.85546875" style="103" bestFit="1" customWidth="1"/>
    <col min="9443" max="9443" width="11.7109375" style="103" bestFit="1" customWidth="1"/>
    <col min="9444" max="9444" width="14.28515625" style="103" customWidth="1"/>
    <col min="9445" max="9445" width="11.7109375" style="103" bestFit="1" customWidth="1"/>
    <col min="9446" max="9446" width="14.140625" style="103" bestFit="1" customWidth="1"/>
    <col min="9447" max="9447" width="16.7109375" style="103" customWidth="1"/>
    <col min="9448" max="9448" width="16.5703125" style="103" customWidth="1"/>
    <col min="9449" max="9450" width="7.85546875" style="103" bestFit="1" customWidth="1"/>
    <col min="9451" max="9451" width="8" style="103" bestFit="1" customWidth="1"/>
    <col min="9452" max="9453" width="7.85546875" style="103" bestFit="1" customWidth="1"/>
    <col min="9454" max="9454" width="9.7109375" style="103" customWidth="1"/>
    <col min="9455" max="9455" width="12.85546875" style="103" customWidth="1"/>
    <col min="9456" max="9692" width="9.140625" style="103"/>
    <col min="9693" max="9693" width="9" style="103" bestFit="1" customWidth="1"/>
    <col min="9694" max="9694" width="9.85546875" style="103" bestFit="1" customWidth="1"/>
    <col min="9695" max="9695" width="9.140625" style="103" bestFit="1" customWidth="1"/>
    <col min="9696" max="9696" width="16" style="103" bestFit="1" customWidth="1"/>
    <col min="9697" max="9697" width="9" style="103" bestFit="1" customWidth="1"/>
    <col min="9698" max="9698" width="7.85546875" style="103" bestFit="1" customWidth="1"/>
    <col min="9699" max="9699" width="11.7109375" style="103" bestFit="1" customWidth="1"/>
    <col min="9700" max="9700" width="14.28515625" style="103" customWidth="1"/>
    <col min="9701" max="9701" width="11.7109375" style="103" bestFit="1" customWidth="1"/>
    <col min="9702" max="9702" width="14.140625" style="103" bestFit="1" customWidth="1"/>
    <col min="9703" max="9703" width="16.7109375" style="103" customWidth="1"/>
    <col min="9704" max="9704" width="16.5703125" style="103" customWidth="1"/>
    <col min="9705" max="9706" width="7.85546875" style="103" bestFit="1" customWidth="1"/>
    <col min="9707" max="9707" width="8" style="103" bestFit="1" customWidth="1"/>
    <col min="9708" max="9709" width="7.85546875" style="103" bestFit="1" customWidth="1"/>
    <col min="9710" max="9710" width="9.7109375" style="103" customWidth="1"/>
    <col min="9711" max="9711" width="12.85546875" style="103" customWidth="1"/>
    <col min="9712" max="9948" width="9.140625" style="103"/>
    <col min="9949" max="9949" width="9" style="103" bestFit="1" customWidth="1"/>
    <col min="9950" max="9950" width="9.85546875" style="103" bestFit="1" customWidth="1"/>
    <col min="9951" max="9951" width="9.140625" style="103" bestFit="1" customWidth="1"/>
    <col min="9952" max="9952" width="16" style="103" bestFit="1" customWidth="1"/>
    <col min="9953" max="9953" width="9" style="103" bestFit="1" customWidth="1"/>
    <col min="9954" max="9954" width="7.85546875" style="103" bestFit="1" customWidth="1"/>
    <col min="9955" max="9955" width="11.7109375" style="103" bestFit="1" customWidth="1"/>
    <col min="9956" max="9956" width="14.28515625" style="103" customWidth="1"/>
    <col min="9957" max="9957" width="11.7109375" style="103" bestFit="1" customWidth="1"/>
    <col min="9958" max="9958" width="14.140625" style="103" bestFit="1" customWidth="1"/>
    <col min="9959" max="9959" width="16.7109375" style="103" customWidth="1"/>
    <col min="9960" max="9960" width="16.5703125" style="103" customWidth="1"/>
    <col min="9961" max="9962" width="7.85546875" style="103" bestFit="1" customWidth="1"/>
    <col min="9963" max="9963" width="8" style="103" bestFit="1" customWidth="1"/>
    <col min="9964" max="9965" width="7.85546875" style="103" bestFit="1" customWidth="1"/>
    <col min="9966" max="9966" width="9.7109375" style="103" customWidth="1"/>
    <col min="9967" max="9967" width="12.85546875" style="103" customWidth="1"/>
    <col min="9968" max="10204" width="9.140625" style="103"/>
    <col min="10205" max="10205" width="9" style="103" bestFit="1" customWidth="1"/>
    <col min="10206" max="10206" width="9.85546875" style="103" bestFit="1" customWidth="1"/>
    <col min="10207" max="10207" width="9.140625" style="103" bestFit="1" customWidth="1"/>
    <col min="10208" max="10208" width="16" style="103" bestFit="1" customWidth="1"/>
    <col min="10209" max="10209" width="9" style="103" bestFit="1" customWidth="1"/>
    <col min="10210" max="10210" width="7.85546875" style="103" bestFit="1" customWidth="1"/>
    <col min="10211" max="10211" width="11.7109375" style="103" bestFit="1" customWidth="1"/>
    <col min="10212" max="10212" width="14.28515625" style="103" customWidth="1"/>
    <col min="10213" max="10213" width="11.7109375" style="103" bestFit="1" customWidth="1"/>
    <col min="10214" max="10214" width="14.140625" style="103" bestFit="1" customWidth="1"/>
    <col min="10215" max="10215" width="16.7109375" style="103" customWidth="1"/>
    <col min="10216" max="10216" width="16.5703125" style="103" customWidth="1"/>
    <col min="10217" max="10218" width="7.85546875" style="103" bestFit="1" customWidth="1"/>
    <col min="10219" max="10219" width="8" style="103" bestFit="1" customWidth="1"/>
    <col min="10220" max="10221" width="7.85546875" style="103" bestFit="1" customWidth="1"/>
    <col min="10222" max="10222" width="9.7109375" style="103" customWidth="1"/>
    <col min="10223" max="10223" width="12.85546875" style="103" customWidth="1"/>
    <col min="10224" max="10460" width="9.140625" style="103"/>
    <col min="10461" max="10461" width="9" style="103" bestFit="1" customWidth="1"/>
    <col min="10462" max="10462" width="9.85546875" style="103" bestFit="1" customWidth="1"/>
    <col min="10463" max="10463" width="9.140625" style="103" bestFit="1" customWidth="1"/>
    <col min="10464" max="10464" width="16" style="103" bestFit="1" customWidth="1"/>
    <col min="10465" max="10465" width="9" style="103" bestFit="1" customWidth="1"/>
    <col min="10466" max="10466" width="7.85546875" style="103" bestFit="1" customWidth="1"/>
    <col min="10467" max="10467" width="11.7109375" style="103" bestFit="1" customWidth="1"/>
    <col min="10468" max="10468" width="14.28515625" style="103" customWidth="1"/>
    <col min="10469" max="10469" width="11.7109375" style="103" bestFit="1" customWidth="1"/>
    <col min="10470" max="10470" width="14.140625" style="103" bestFit="1" customWidth="1"/>
    <col min="10471" max="10471" width="16.7109375" style="103" customWidth="1"/>
    <col min="10472" max="10472" width="16.5703125" style="103" customWidth="1"/>
    <col min="10473" max="10474" width="7.85546875" style="103" bestFit="1" customWidth="1"/>
    <col min="10475" max="10475" width="8" style="103" bestFit="1" customWidth="1"/>
    <col min="10476" max="10477" width="7.85546875" style="103" bestFit="1" customWidth="1"/>
    <col min="10478" max="10478" width="9.7109375" style="103" customWidth="1"/>
    <col min="10479" max="10479" width="12.85546875" style="103" customWidth="1"/>
    <col min="10480" max="10716" width="9.140625" style="103"/>
    <col min="10717" max="10717" width="9" style="103" bestFit="1" customWidth="1"/>
    <col min="10718" max="10718" width="9.85546875" style="103" bestFit="1" customWidth="1"/>
    <col min="10719" max="10719" width="9.140625" style="103" bestFit="1" customWidth="1"/>
    <col min="10720" max="10720" width="16" style="103" bestFit="1" customWidth="1"/>
    <col min="10721" max="10721" width="9" style="103" bestFit="1" customWidth="1"/>
    <col min="10722" max="10722" width="7.85546875" style="103" bestFit="1" customWidth="1"/>
    <col min="10723" max="10723" width="11.7109375" style="103" bestFit="1" customWidth="1"/>
    <col min="10724" max="10724" width="14.28515625" style="103" customWidth="1"/>
    <col min="10725" max="10725" width="11.7109375" style="103" bestFit="1" customWidth="1"/>
    <col min="10726" max="10726" width="14.140625" style="103" bestFit="1" customWidth="1"/>
    <col min="10727" max="10727" width="16.7109375" style="103" customWidth="1"/>
    <col min="10728" max="10728" width="16.5703125" style="103" customWidth="1"/>
    <col min="10729" max="10730" width="7.85546875" style="103" bestFit="1" customWidth="1"/>
    <col min="10731" max="10731" width="8" style="103" bestFit="1" customWidth="1"/>
    <col min="10732" max="10733" width="7.85546875" style="103" bestFit="1" customWidth="1"/>
    <col min="10734" max="10734" width="9.7109375" style="103" customWidth="1"/>
    <col min="10735" max="10735" width="12.85546875" style="103" customWidth="1"/>
    <col min="10736" max="10972" width="9.140625" style="103"/>
    <col min="10973" max="10973" width="9" style="103" bestFit="1" customWidth="1"/>
    <col min="10974" max="10974" width="9.85546875" style="103" bestFit="1" customWidth="1"/>
    <col min="10975" max="10975" width="9.140625" style="103" bestFit="1" customWidth="1"/>
    <col min="10976" max="10976" width="16" style="103" bestFit="1" customWidth="1"/>
    <col min="10977" max="10977" width="9" style="103" bestFit="1" customWidth="1"/>
    <col min="10978" max="10978" width="7.85546875" style="103" bestFit="1" customWidth="1"/>
    <col min="10979" max="10979" width="11.7109375" style="103" bestFit="1" customWidth="1"/>
    <col min="10980" max="10980" width="14.28515625" style="103" customWidth="1"/>
    <col min="10981" max="10981" width="11.7109375" style="103" bestFit="1" customWidth="1"/>
    <col min="10982" max="10982" width="14.140625" style="103" bestFit="1" customWidth="1"/>
    <col min="10983" max="10983" width="16.7109375" style="103" customWidth="1"/>
    <col min="10984" max="10984" width="16.5703125" style="103" customWidth="1"/>
    <col min="10985" max="10986" width="7.85546875" style="103" bestFit="1" customWidth="1"/>
    <col min="10987" max="10987" width="8" style="103" bestFit="1" customWidth="1"/>
    <col min="10988" max="10989" width="7.85546875" style="103" bestFit="1" customWidth="1"/>
    <col min="10990" max="10990" width="9.7109375" style="103" customWidth="1"/>
    <col min="10991" max="10991" width="12.85546875" style="103" customWidth="1"/>
    <col min="10992" max="11228" width="9.140625" style="103"/>
    <col min="11229" max="11229" width="9" style="103" bestFit="1" customWidth="1"/>
    <col min="11230" max="11230" width="9.85546875" style="103" bestFit="1" customWidth="1"/>
    <col min="11231" max="11231" width="9.140625" style="103" bestFit="1" customWidth="1"/>
    <col min="11232" max="11232" width="16" style="103" bestFit="1" customWidth="1"/>
    <col min="11233" max="11233" width="9" style="103" bestFit="1" customWidth="1"/>
    <col min="11234" max="11234" width="7.85546875" style="103" bestFit="1" customWidth="1"/>
    <col min="11235" max="11235" width="11.7109375" style="103" bestFit="1" customWidth="1"/>
    <col min="11236" max="11236" width="14.28515625" style="103" customWidth="1"/>
    <col min="11237" max="11237" width="11.7109375" style="103" bestFit="1" customWidth="1"/>
    <col min="11238" max="11238" width="14.140625" style="103" bestFit="1" customWidth="1"/>
    <col min="11239" max="11239" width="16.7109375" style="103" customWidth="1"/>
    <col min="11240" max="11240" width="16.5703125" style="103" customWidth="1"/>
    <col min="11241" max="11242" width="7.85546875" style="103" bestFit="1" customWidth="1"/>
    <col min="11243" max="11243" width="8" style="103" bestFit="1" customWidth="1"/>
    <col min="11244" max="11245" width="7.85546875" style="103" bestFit="1" customWidth="1"/>
    <col min="11246" max="11246" width="9.7109375" style="103" customWidth="1"/>
    <col min="11247" max="11247" width="12.85546875" style="103" customWidth="1"/>
    <col min="11248" max="11484" width="9.140625" style="103"/>
    <col min="11485" max="11485" width="9" style="103" bestFit="1" customWidth="1"/>
    <col min="11486" max="11486" width="9.85546875" style="103" bestFit="1" customWidth="1"/>
    <col min="11487" max="11487" width="9.140625" style="103" bestFit="1" customWidth="1"/>
    <col min="11488" max="11488" width="16" style="103" bestFit="1" customWidth="1"/>
    <col min="11489" max="11489" width="9" style="103" bestFit="1" customWidth="1"/>
    <col min="11490" max="11490" width="7.85546875" style="103" bestFit="1" customWidth="1"/>
    <col min="11491" max="11491" width="11.7109375" style="103" bestFit="1" customWidth="1"/>
    <col min="11492" max="11492" width="14.28515625" style="103" customWidth="1"/>
    <col min="11493" max="11493" width="11.7109375" style="103" bestFit="1" customWidth="1"/>
    <col min="11494" max="11494" width="14.140625" style="103" bestFit="1" customWidth="1"/>
    <col min="11495" max="11495" width="16.7109375" style="103" customWidth="1"/>
    <col min="11496" max="11496" width="16.5703125" style="103" customWidth="1"/>
    <col min="11497" max="11498" width="7.85546875" style="103" bestFit="1" customWidth="1"/>
    <col min="11499" max="11499" width="8" style="103" bestFit="1" customWidth="1"/>
    <col min="11500" max="11501" width="7.85546875" style="103" bestFit="1" customWidth="1"/>
    <col min="11502" max="11502" width="9.7109375" style="103" customWidth="1"/>
    <col min="11503" max="11503" width="12.85546875" style="103" customWidth="1"/>
    <col min="11504" max="11740" width="9.140625" style="103"/>
    <col min="11741" max="11741" width="9" style="103" bestFit="1" customWidth="1"/>
    <col min="11742" max="11742" width="9.85546875" style="103" bestFit="1" customWidth="1"/>
    <col min="11743" max="11743" width="9.140625" style="103" bestFit="1" customWidth="1"/>
    <col min="11744" max="11744" width="16" style="103" bestFit="1" customWidth="1"/>
    <col min="11745" max="11745" width="9" style="103" bestFit="1" customWidth="1"/>
    <col min="11746" max="11746" width="7.85546875" style="103" bestFit="1" customWidth="1"/>
    <col min="11747" max="11747" width="11.7109375" style="103" bestFit="1" customWidth="1"/>
    <col min="11748" max="11748" width="14.28515625" style="103" customWidth="1"/>
    <col min="11749" max="11749" width="11.7109375" style="103" bestFit="1" customWidth="1"/>
    <col min="11750" max="11750" width="14.140625" style="103" bestFit="1" customWidth="1"/>
    <col min="11751" max="11751" width="16.7109375" style="103" customWidth="1"/>
    <col min="11752" max="11752" width="16.5703125" style="103" customWidth="1"/>
    <col min="11753" max="11754" width="7.85546875" style="103" bestFit="1" customWidth="1"/>
    <col min="11755" max="11755" width="8" style="103" bestFit="1" customWidth="1"/>
    <col min="11756" max="11757" width="7.85546875" style="103" bestFit="1" customWidth="1"/>
    <col min="11758" max="11758" width="9.7109375" style="103" customWidth="1"/>
    <col min="11759" max="11759" width="12.85546875" style="103" customWidth="1"/>
    <col min="11760" max="11996" width="9.140625" style="103"/>
    <col min="11997" max="11997" width="9" style="103" bestFit="1" customWidth="1"/>
    <col min="11998" max="11998" width="9.85546875" style="103" bestFit="1" customWidth="1"/>
    <col min="11999" max="11999" width="9.140625" style="103" bestFit="1" customWidth="1"/>
    <col min="12000" max="12000" width="16" style="103" bestFit="1" customWidth="1"/>
    <col min="12001" max="12001" width="9" style="103" bestFit="1" customWidth="1"/>
    <col min="12002" max="12002" width="7.85546875" style="103" bestFit="1" customWidth="1"/>
    <col min="12003" max="12003" width="11.7109375" style="103" bestFit="1" customWidth="1"/>
    <col min="12004" max="12004" width="14.28515625" style="103" customWidth="1"/>
    <col min="12005" max="12005" width="11.7109375" style="103" bestFit="1" customWidth="1"/>
    <col min="12006" max="12006" width="14.140625" style="103" bestFit="1" customWidth="1"/>
    <col min="12007" max="12007" width="16.7109375" style="103" customWidth="1"/>
    <col min="12008" max="12008" width="16.5703125" style="103" customWidth="1"/>
    <col min="12009" max="12010" width="7.85546875" style="103" bestFit="1" customWidth="1"/>
    <col min="12011" max="12011" width="8" style="103" bestFit="1" customWidth="1"/>
    <col min="12012" max="12013" width="7.85546875" style="103" bestFit="1" customWidth="1"/>
    <col min="12014" max="12014" width="9.7109375" style="103" customWidth="1"/>
    <col min="12015" max="12015" width="12.85546875" style="103" customWidth="1"/>
    <col min="12016" max="12252" width="9.140625" style="103"/>
    <col min="12253" max="12253" width="9" style="103" bestFit="1" customWidth="1"/>
    <col min="12254" max="12254" width="9.85546875" style="103" bestFit="1" customWidth="1"/>
    <col min="12255" max="12255" width="9.140625" style="103" bestFit="1" customWidth="1"/>
    <col min="12256" max="12256" width="16" style="103" bestFit="1" customWidth="1"/>
    <col min="12257" max="12257" width="9" style="103" bestFit="1" customWidth="1"/>
    <col min="12258" max="12258" width="7.85546875" style="103" bestFit="1" customWidth="1"/>
    <col min="12259" max="12259" width="11.7109375" style="103" bestFit="1" customWidth="1"/>
    <col min="12260" max="12260" width="14.28515625" style="103" customWidth="1"/>
    <col min="12261" max="12261" width="11.7109375" style="103" bestFit="1" customWidth="1"/>
    <col min="12262" max="12262" width="14.140625" style="103" bestFit="1" customWidth="1"/>
    <col min="12263" max="12263" width="16.7109375" style="103" customWidth="1"/>
    <col min="12264" max="12264" width="16.5703125" style="103" customWidth="1"/>
    <col min="12265" max="12266" width="7.85546875" style="103" bestFit="1" customWidth="1"/>
    <col min="12267" max="12267" width="8" style="103" bestFit="1" customWidth="1"/>
    <col min="12268" max="12269" width="7.85546875" style="103" bestFit="1" customWidth="1"/>
    <col min="12270" max="12270" width="9.7109375" style="103" customWidth="1"/>
    <col min="12271" max="12271" width="12.85546875" style="103" customWidth="1"/>
    <col min="12272" max="12508" width="9.140625" style="103"/>
    <col min="12509" max="12509" width="9" style="103" bestFit="1" customWidth="1"/>
    <col min="12510" max="12510" width="9.85546875" style="103" bestFit="1" customWidth="1"/>
    <col min="12511" max="12511" width="9.140625" style="103" bestFit="1" customWidth="1"/>
    <col min="12512" max="12512" width="16" style="103" bestFit="1" customWidth="1"/>
    <col min="12513" max="12513" width="9" style="103" bestFit="1" customWidth="1"/>
    <col min="12514" max="12514" width="7.85546875" style="103" bestFit="1" customWidth="1"/>
    <col min="12515" max="12515" width="11.7109375" style="103" bestFit="1" customWidth="1"/>
    <col min="12516" max="12516" width="14.28515625" style="103" customWidth="1"/>
    <col min="12517" max="12517" width="11.7109375" style="103" bestFit="1" customWidth="1"/>
    <col min="12518" max="12518" width="14.140625" style="103" bestFit="1" customWidth="1"/>
    <col min="12519" max="12519" width="16.7109375" style="103" customWidth="1"/>
    <col min="12520" max="12520" width="16.5703125" style="103" customWidth="1"/>
    <col min="12521" max="12522" width="7.85546875" style="103" bestFit="1" customWidth="1"/>
    <col min="12523" max="12523" width="8" style="103" bestFit="1" customWidth="1"/>
    <col min="12524" max="12525" width="7.85546875" style="103" bestFit="1" customWidth="1"/>
    <col min="12526" max="12526" width="9.7109375" style="103" customWidth="1"/>
    <col min="12527" max="12527" width="12.85546875" style="103" customWidth="1"/>
    <col min="12528" max="12764" width="9.140625" style="103"/>
    <col min="12765" max="12765" width="9" style="103" bestFit="1" customWidth="1"/>
    <col min="12766" max="12766" width="9.85546875" style="103" bestFit="1" customWidth="1"/>
    <col min="12767" max="12767" width="9.140625" style="103" bestFit="1" customWidth="1"/>
    <col min="12768" max="12768" width="16" style="103" bestFit="1" customWidth="1"/>
    <col min="12769" max="12769" width="9" style="103" bestFit="1" customWidth="1"/>
    <col min="12770" max="12770" width="7.85546875" style="103" bestFit="1" customWidth="1"/>
    <col min="12771" max="12771" width="11.7109375" style="103" bestFit="1" customWidth="1"/>
    <col min="12772" max="12772" width="14.28515625" style="103" customWidth="1"/>
    <col min="12773" max="12773" width="11.7109375" style="103" bestFit="1" customWidth="1"/>
    <col min="12774" max="12774" width="14.140625" style="103" bestFit="1" customWidth="1"/>
    <col min="12775" max="12775" width="16.7109375" style="103" customWidth="1"/>
    <col min="12776" max="12776" width="16.5703125" style="103" customWidth="1"/>
    <col min="12777" max="12778" width="7.85546875" style="103" bestFit="1" customWidth="1"/>
    <col min="12779" max="12779" width="8" style="103" bestFit="1" customWidth="1"/>
    <col min="12780" max="12781" width="7.85546875" style="103" bestFit="1" customWidth="1"/>
    <col min="12782" max="12782" width="9.7109375" style="103" customWidth="1"/>
    <col min="12783" max="12783" width="12.85546875" style="103" customWidth="1"/>
    <col min="12784" max="13020" width="9.140625" style="103"/>
    <col min="13021" max="13021" width="9" style="103" bestFit="1" customWidth="1"/>
    <col min="13022" max="13022" width="9.85546875" style="103" bestFit="1" customWidth="1"/>
    <col min="13023" max="13023" width="9.140625" style="103" bestFit="1" customWidth="1"/>
    <col min="13024" max="13024" width="16" style="103" bestFit="1" customWidth="1"/>
    <col min="13025" max="13025" width="9" style="103" bestFit="1" customWidth="1"/>
    <col min="13026" max="13026" width="7.85546875" style="103" bestFit="1" customWidth="1"/>
    <col min="13027" max="13027" width="11.7109375" style="103" bestFit="1" customWidth="1"/>
    <col min="13028" max="13028" width="14.28515625" style="103" customWidth="1"/>
    <col min="13029" max="13029" width="11.7109375" style="103" bestFit="1" customWidth="1"/>
    <col min="13030" max="13030" width="14.140625" style="103" bestFit="1" customWidth="1"/>
    <col min="13031" max="13031" width="16.7109375" style="103" customWidth="1"/>
    <col min="13032" max="13032" width="16.5703125" style="103" customWidth="1"/>
    <col min="13033" max="13034" width="7.85546875" style="103" bestFit="1" customWidth="1"/>
    <col min="13035" max="13035" width="8" style="103" bestFit="1" customWidth="1"/>
    <col min="13036" max="13037" width="7.85546875" style="103" bestFit="1" customWidth="1"/>
    <col min="13038" max="13038" width="9.7109375" style="103" customWidth="1"/>
    <col min="13039" max="13039" width="12.85546875" style="103" customWidth="1"/>
    <col min="13040" max="13276" width="9.140625" style="103"/>
    <col min="13277" max="13277" width="9" style="103" bestFit="1" customWidth="1"/>
    <col min="13278" max="13278" width="9.85546875" style="103" bestFit="1" customWidth="1"/>
    <col min="13279" max="13279" width="9.140625" style="103" bestFit="1" customWidth="1"/>
    <col min="13280" max="13280" width="16" style="103" bestFit="1" customWidth="1"/>
    <col min="13281" max="13281" width="9" style="103" bestFit="1" customWidth="1"/>
    <col min="13282" max="13282" width="7.85546875" style="103" bestFit="1" customWidth="1"/>
    <col min="13283" max="13283" width="11.7109375" style="103" bestFit="1" customWidth="1"/>
    <col min="13284" max="13284" width="14.28515625" style="103" customWidth="1"/>
    <col min="13285" max="13285" width="11.7109375" style="103" bestFit="1" customWidth="1"/>
    <col min="13286" max="13286" width="14.140625" style="103" bestFit="1" customWidth="1"/>
    <col min="13287" max="13287" width="16.7109375" style="103" customWidth="1"/>
    <col min="13288" max="13288" width="16.5703125" style="103" customWidth="1"/>
    <col min="13289" max="13290" width="7.85546875" style="103" bestFit="1" customWidth="1"/>
    <col min="13291" max="13291" width="8" style="103" bestFit="1" customWidth="1"/>
    <col min="13292" max="13293" width="7.85546875" style="103" bestFit="1" customWidth="1"/>
    <col min="13294" max="13294" width="9.7109375" style="103" customWidth="1"/>
    <col min="13295" max="13295" width="12.85546875" style="103" customWidth="1"/>
    <col min="13296" max="13532" width="9.140625" style="103"/>
    <col min="13533" max="13533" width="9" style="103" bestFit="1" customWidth="1"/>
    <col min="13534" max="13534" width="9.85546875" style="103" bestFit="1" customWidth="1"/>
    <col min="13535" max="13535" width="9.140625" style="103" bestFit="1" customWidth="1"/>
    <col min="13536" max="13536" width="16" style="103" bestFit="1" customWidth="1"/>
    <col min="13537" max="13537" width="9" style="103" bestFit="1" customWidth="1"/>
    <col min="13538" max="13538" width="7.85546875" style="103" bestFit="1" customWidth="1"/>
    <col min="13539" max="13539" width="11.7109375" style="103" bestFit="1" customWidth="1"/>
    <col min="13540" max="13540" width="14.28515625" style="103" customWidth="1"/>
    <col min="13541" max="13541" width="11.7109375" style="103" bestFit="1" customWidth="1"/>
    <col min="13542" max="13542" width="14.140625" style="103" bestFit="1" customWidth="1"/>
    <col min="13543" max="13543" width="16.7109375" style="103" customWidth="1"/>
    <col min="13544" max="13544" width="16.5703125" style="103" customWidth="1"/>
    <col min="13545" max="13546" width="7.85546875" style="103" bestFit="1" customWidth="1"/>
    <col min="13547" max="13547" width="8" style="103" bestFit="1" customWidth="1"/>
    <col min="13548" max="13549" width="7.85546875" style="103" bestFit="1" customWidth="1"/>
    <col min="13550" max="13550" width="9.7109375" style="103" customWidth="1"/>
    <col min="13551" max="13551" width="12.85546875" style="103" customWidth="1"/>
    <col min="13552" max="13788" width="9.140625" style="103"/>
    <col min="13789" max="13789" width="9" style="103" bestFit="1" customWidth="1"/>
    <col min="13790" max="13790" width="9.85546875" style="103" bestFit="1" customWidth="1"/>
    <col min="13791" max="13791" width="9.140625" style="103" bestFit="1" customWidth="1"/>
    <col min="13792" max="13792" width="16" style="103" bestFit="1" customWidth="1"/>
    <col min="13793" max="13793" width="9" style="103" bestFit="1" customWidth="1"/>
    <col min="13794" max="13794" width="7.85546875" style="103" bestFit="1" customWidth="1"/>
    <col min="13795" max="13795" width="11.7109375" style="103" bestFit="1" customWidth="1"/>
    <col min="13796" max="13796" width="14.28515625" style="103" customWidth="1"/>
    <col min="13797" max="13797" width="11.7109375" style="103" bestFit="1" customWidth="1"/>
    <col min="13798" max="13798" width="14.140625" style="103" bestFit="1" customWidth="1"/>
    <col min="13799" max="13799" width="16.7109375" style="103" customWidth="1"/>
    <col min="13800" max="13800" width="16.5703125" style="103" customWidth="1"/>
    <col min="13801" max="13802" width="7.85546875" style="103" bestFit="1" customWidth="1"/>
    <col min="13803" max="13803" width="8" style="103" bestFit="1" customWidth="1"/>
    <col min="13804" max="13805" width="7.85546875" style="103" bestFit="1" customWidth="1"/>
    <col min="13806" max="13806" width="9.7109375" style="103" customWidth="1"/>
    <col min="13807" max="13807" width="12.85546875" style="103" customWidth="1"/>
    <col min="13808" max="14044" width="9.140625" style="103"/>
    <col min="14045" max="14045" width="9" style="103" bestFit="1" customWidth="1"/>
    <col min="14046" max="14046" width="9.85546875" style="103" bestFit="1" customWidth="1"/>
    <col min="14047" max="14047" width="9.140625" style="103" bestFit="1" customWidth="1"/>
    <col min="14048" max="14048" width="16" style="103" bestFit="1" customWidth="1"/>
    <col min="14049" max="14049" width="9" style="103" bestFit="1" customWidth="1"/>
    <col min="14050" max="14050" width="7.85546875" style="103" bestFit="1" customWidth="1"/>
    <col min="14051" max="14051" width="11.7109375" style="103" bestFit="1" customWidth="1"/>
    <col min="14052" max="14052" width="14.28515625" style="103" customWidth="1"/>
    <col min="14053" max="14053" width="11.7109375" style="103" bestFit="1" customWidth="1"/>
    <col min="14054" max="14054" width="14.140625" style="103" bestFit="1" customWidth="1"/>
    <col min="14055" max="14055" width="16.7109375" style="103" customWidth="1"/>
    <col min="14056" max="14056" width="16.5703125" style="103" customWidth="1"/>
    <col min="14057" max="14058" width="7.85546875" style="103" bestFit="1" customWidth="1"/>
    <col min="14059" max="14059" width="8" style="103" bestFit="1" customWidth="1"/>
    <col min="14060" max="14061" width="7.85546875" style="103" bestFit="1" customWidth="1"/>
    <col min="14062" max="14062" width="9.7109375" style="103" customWidth="1"/>
    <col min="14063" max="14063" width="12.85546875" style="103" customWidth="1"/>
    <col min="14064" max="14300" width="9.140625" style="103"/>
    <col min="14301" max="14301" width="9" style="103" bestFit="1" customWidth="1"/>
    <col min="14302" max="14302" width="9.85546875" style="103" bestFit="1" customWidth="1"/>
    <col min="14303" max="14303" width="9.140625" style="103" bestFit="1" customWidth="1"/>
    <col min="14304" max="14304" width="16" style="103" bestFit="1" customWidth="1"/>
    <col min="14305" max="14305" width="9" style="103" bestFit="1" customWidth="1"/>
    <col min="14306" max="14306" width="7.85546875" style="103" bestFit="1" customWidth="1"/>
    <col min="14307" max="14307" width="11.7109375" style="103" bestFit="1" customWidth="1"/>
    <col min="14308" max="14308" width="14.28515625" style="103" customWidth="1"/>
    <col min="14309" max="14309" width="11.7109375" style="103" bestFit="1" customWidth="1"/>
    <col min="14310" max="14310" width="14.140625" style="103" bestFit="1" customWidth="1"/>
    <col min="14311" max="14311" width="16.7109375" style="103" customWidth="1"/>
    <col min="14312" max="14312" width="16.5703125" style="103" customWidth="1"/>
    <col min="14313" max="14314" width="7.85546875" style="103" bestFit="1" customWidth="1"/>
    <col min="14315" max="14315" width="8" style="103" bestFit="1" customWidth="1"/>
    <col min="14316" max="14317" width="7.85546875" style="103" bestFit="1" customWidth="1"/>
    <col min="14318" max="14318" width="9.7109375" style="103" customWidth="1"/>
    <col min="14319" max="14319" width="12.85546875" style="103" customWidth="1"/>
    <col min="14320" max="14556" width="9.140625" style="103"/>
    <col min="14557" max="14557" width="9" style="103" bestFit="1" customWidth="1"/>
    <col min="14558" max="14558" width="9.85546875" style="103" bestFit="1" customWidth="1"/>
    <col min="14559" max="14559" width="9.140625" style="103" bestFit="1" customWidth="1"/>
    <col min="14560" max="14560" width="16" style="103" bestFit="1" customWidth="1"/>
    <col min="14561" max="14561" width="9" style="103" bestFit="1" customWidth="1"/>
    <col min="14562" max="14562" width="7.85546875" style="103" bestFit="1" customWidth="1"/>
    <col min="14563" max="14563" width="11.7109375" style="103" bestFit="1" customWidth="1"/>
    <col min="14564" max="14564" width="14.28515625" style="103" customWidth="1"/>
    <col min="14565" max="14565" width="11.7109375" style="103" bestFit="1" customWidth="1"/>
    <col min="14566" max="14566" width="14.140625" style="103" bestFit="1" customWidth="1"/>
    <col min="14567" max="14567" width="16.7109375" style="103" customWidth="1"/>
    <col min="14568" max="14568" width="16.5703125" style="103" customWidth="1"/>
    <col min="14569" max="14570" width="7.85546875" style="103" bestFit="1" customWidth="1"/>
    <col min="14571" max="14571" width="8" style="103" bestFit="1" customWidth="1"/>
    <col min="14572" max="14573" width="7.85546875" style="103" bestFit="1" customWidth="1"/>
    <col min="14574" max="14574" width="9.7109375" style="103" customWidth="1"/>
    <col min="14575" max="14575" width="12.85546875" style="103" customWidth="1"/>
    <col min="14576" max="14812" width="9.140625" style="103"/>
    <col min="14813" max="14813" width="9" style="103" bestFit="1" customWidth="1"/>
    <col min="14814" max="14814" width="9.85546875" style="103" bestFit="1" customWidth="1"/>
    <col min="14815" max="14815" width="9.140625" style="103" bestFit="1" customWidth="1"/>
    <col min="14816" max="14816" width="16" style="103" bestFit="1" customWidth="1"/>
    <col min="14817" max="14817" width="9" style="103" bestFit="1" customWidth="1"/>
    <col min="14818" max="14818" width="7.85546875" style="103" bestFit="1" customWidth="1"/>
    <col min="14819" max="14819" width="11.7109375" style="103" bestFit="1" customWidth="1"/>
    <col min="14820" max="14820" width="14.28515625" style="103" customWidth="1"/>
    <col min="14821" max="14821" width="11.7109375" style="103" bestFit="1" customWidth="1"/>
    <col min="14822" max="14822" width="14.140625" style="103" bestFit="1" customWidth="1"/>
    <col min="14823" max="14823" width="16.7109375" style="103" customWidth="1"/>
    <col min="14824" max="14824" width="16.5703125" style="103" customWidth="1"/>
    <col min="14825" max="14826" width="7.85546875" style="103" bestFit="1" customWidth="1"/>
    <col min="14827" max="14827" width="8" style="103" bestFit="1" customWidth="1"/>
    <col min="14828" max="14829" width="7.85546875" style="103" bestFit="1" customWidth="1"/>
    <col min="14830" max="14830" width="9.7109375" style="103" customWidth="1"/>
    <col min="14831" max="14831" width="12.85546875" style="103" customWidth="1"/>
    <col min="14832" max="15068" width="9.140625" style="103"/>
    <col min="15069" max="15069" width="9" style="103" bestFit="1" customWidth="1"/>
    <col min="15070" max="15070" width="9.85546875" style="103" bestFit="1" customWidth="1"/>
    <col min="15071" max="15071" width="9.140625" style="103" bestFit="1" customWidth="1"/>
    <col min="15072" max="15072" width="16" style="103" bestFit="1" customWidth="1"/>
    <col min="15073" max="15073" width="9" style="103" bestFit="1" customWidth="1"/>
    <col min="15074" max="15074" width="7.85546875" style="103" bestFit="1" customWidth="1"/>
    <col min="15075" max="15075" width="11.7109375" style="103" bestFit="1" customWidth="1"/>
    <col min="15076" max="15076" width="14.28515625" style="103" customWidth="1"/>
    <col min="15077" max="15077" width="11.7109375" style="103" bestFit="1" customWidth="1"/>
    <col min="15078" max="15078" width="14.140625" style="103" bestFit="1" customWidth="1"/>
    <col min="15079" max="15079" width="16.7109375" style="103" customWidth="1"/>
    <col min="15080" max="15080" width="16.5703125" style="103" customWidth="1"/>
    <col min="15081" max="15082" width="7.85546875" style="103" bestFit="1" customWidth="1"/>
    <col min="15083" max="15083" width="8" style="103" bestFit="1" customWidth="1"/>
    <col min="15084" max="15085" width="7.85546875" style="103" bestFit="1" customWidth="1"/>
    <col min="15086" max="15086" width="9.7109375" style="103" customWidth="1"/>
    <col min="15087" max="15087" width="12.85546875" style="103" customWidth="1"/>
    <col min="15088" max="15324" width="9.140625" style="103"/>
    <col min="15325" max="15325" width="9" style="103" bestFit="1" customWidth="1"/>
    <col min="15326" max="15326" width="9.85546875" style="103" bestFit="1" customWidth="1"/>
    <col min="15327" max="15327" width="9.140625" style="103" bestFit="1" customWidth="1"/>
    <col min="15328" max="15328" width="16" style="103" bestFit="1" customWidth="1"/>
    <col min="15329" max="15329" width="9" style="103" bestFit="1" customWidth="1"/>
    <col min="15330" max="15330" width="7.85546875" style="103" bestFit="1" customWidth="1"/>
    <col min="15331" max="15331" width="11.7109375" style="103" bestFit="1" customWidth="1"/>
    <col min="15332" max="15332" width="14.28515625" style="103" customWidth="1"/>
    <col min="15333" max="15333" width="11.7109375" style="103" bestFit="1" customWidth="1"/>
    <col min="15334" max="15334" width="14.140625" style="103" bestFit="1" customWidth="1"/>
    <col min="15335" max="15335" width="16.7109375" style="103" customWidth="1"/>
    <col min="15336" max="15336" width="16.5703125" style="103" customWidth="1"/>
    <col min="15337" max="15338" width="7.85546875" style="103" bestFit="1" customWidth="1"/>
    <col min="15339" max="15339" width="8" style="103" bestFit="1" customWidth="1"/>
    <col min="15340" max="15341" width="7.85546875" style="103" bestFit="1" customWidth="1"/>
    <col min="15342" max="15342" width="9.7109375" style="103" customWidth="1"/>
    <col min="15343" max="15343" width="12.85546875" style="103" customWidth="1"/>
    <col min="15344" max="15580" width="9.140625" style="103"/>
    <col min="15581" max="15581" width="9" style="103" bestFit="1" customWidth="1"/>
    <col min="15582" max="15582" width="9.85546875" style="103" bestFit="1" customWidth="1"/>
    <col min="15583" max="15583" width="9.140625" style="103" bestFit="1" customWidth="1"/>
    <col min="15584" max="15584" width="16" style="103" bestFit="1" customWidth="1"/>
    <col min="15585" max="15585" width="9" style="103" bestFit="1" customWidth="1"/>
    <col min="15586" max="15586" width="7.85546875" style="103" bestFit="1" customWidth="1"/>
    <col min="15587" max="15587" width="11.7109375" style="103" bestFit="1" customWidth="1"/>
    <col min="15588" max="15588" width="14.28515625" style="103" customWidth="1"/>
    <col min="15589" max="15589" width="11.7109375" style="103" bestFit="1" customWidth="1"/>
    <col min="15590" max="15590" width="14.140625" style="103" bestFit="1" customWidth="1"/>
    <col min="15591" max="15591" width="16.7109375" style="103" customWidth="1"/>
    <col min="15592" max="15592" width="16.5703125" style="103" customWidth="1"/>
    <col min="15593" max="15594" width="7.85546875" style="103" bestFit="1" customWidth="1"/>
    <col min="15595" max="15595" width="8" style="103" bestFit="1" customWidth="1"/>
    <col min="15596" max="15597" width="7.85546875" style="103" bestFit="1" customWidth="1"/>
    <col min="15598" max="15598" width="9.7109375" style="103" customWidth="1"/>
    <col min="15599" max="15599" width="12.85546875" style="103" customWidth="1"/>
    <col min="15600" max="15836" width="9.140625" style="103"/>
    <col min="15837" max="15837" width="9" style="103" bestFit="1" customWidth="1"/>
    <col min="15838" max="15838" width="9.85546875" style="103" bestFit="1" customWidth="1"/>
    <col min="15839" max="15839" width="9.140625" style="103" bestFit="1" customWidth="1"/>
    <col min="15840" max="15840" width="16" style="103" bestFit="1" customWidth="1"/>
    <col min="15841" max="15841" width="9" style="103" bestFit="1" customWidth="1"/>
    <col min="15842" max="15842" width="7.85546875" style="103" bestFit="1" customWidth="1"/>
    <col min="15843" max="15843" width="11.7109375" style="103" bestFit="1" customWidth="1"/>
    <col min="15844" max="15844" width="14.28515625" style="103" customWidth="1"/>
    <col min="15845" max="15845" width="11.7109375" style="103" bestFit="1" customWidth="1"/>
    <col min="15846" max="15846" width="14.140625" style="103" bestFit="1" customWidth="1"/>
    <col min="15847" max="15847" width="16.7109375" style="103" customWidth="1"/>
    <col min="15848" max="15848" width="16.5703125" style="103" customWidth="1"/>
    <col min="15849" max="15850" width="7.85546875" style="103" bestFit="1" customWidth="1"/>
    <col min="15851" max="15851" width="8" style="103" bestFit="1" customWidth="1"/>
    <col min="15852" max="15853" width="7.85546875" style="103" bestFit="1" customWidth="1"/>
    <col min="15854" max="15854" width="9.7109375" style="103" customWidth="1"/>
    <col min="15855" max="15855" width="12.85546875" style="103" customWidth="1"/>
    <col min="15856" max="16092" width="9.140625" style="103"/>
    <col min="16093" max="16093" width="9" style="103" bestFit="1" customWidth="1"/>
    <col min="16094" max="16094" width="9.85546875" style="103" bestFit="1" customWidth="1"/>
    <col min="16095" max="16095" width="9.140625" style="103" bestFit="1" customWidth="1"/>
    <col min="16096" max="16096" width="16" style="103" bestFit="1" customWidth="1"/>
    <col min="16097" max="16097" width="9" style="103" bestFit="1" customWidth="1"/>
    <col min="16098" max="16098" width="7.85546875" style="103" bestFit="1" customWidth="1"/>
    <col min="16099" max="16099" width="11.7109375" style="103" bestFit="1" customWidth="1"/>
    <col min="16100" max="16100" width="14.28515625" style="103" customWidth="1"/>
    <col min="16101" max="16101" width="11.7109375" style="103" bestFit="1" customWidth="1"/>
    <col min="16102" max="16102" width="14.140625" style="103" bestFit="1" customWidth="1"/>
    <col min="16103" max="16103" width="16.7109375" style="103" customWidth="1"/>
    <col min="16104" max="16104" width="16.5703125" style="103" customWidth="1"/>
    <col min="16105" max="16106" width="7.85546875" style="103" bestFit="1" customWidth="1"/>
    <col min="16107" max="16107" width="8" style="103" bestFit="1" customWidth="1"/>
    <col min="16108" max="16109" width="7.85546875" style="103" bestFit="1" customWidth="1"/>
    <col min="16110" max="16110" width="9.7109375" style="103" customWidth="1"/>
    <col min="16111" max="16111" width="12.85546875" style="103" customWidth="1"/>
    <col min="16112" max="16384" width="9.140625" style="103"/>
  </cols>
  <sheetData>
    <row r="1" spans="1:22" s="105" customFormat="1" ht="15.75" customHeight="1">
      <c r="A1" s="471" t="s">
        <v>1</v>
      </c>
      <c r="B1" s="602" t="s">
        <v>0</v>
      </c>
      <c r="C1" s="601" t="s">
        <v>164</v>
      </c>
      <c r="D1" s="601"/>
      <c r="E1" s="601"/>
      <c r="F1" s="615" t="s">
        <v>29</v>
      </c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616"/>
      <c r="S1" s="616"/>
      <c r="T1" s="616"/>
      <c r="U1" s="616"/>
      <c r="V1" s="617"/>
    </row>
    <row r="2" spans="1:22" ht="16.5" thickBot="1">
      <c r="A2" s="472"/>
      <c r="B2" s="603"/>
      <c r="C2" s="106" t="s">
        <v>23</v>
      </c>
      <c r="D2" s="111" t="s">
        <v>9</v>
      </c>
      <c r="E2" s="114" t="s">
        <v>33</v>
      </c>
      <c r="F2" s="323">
        <v>61</v>
      </c>
      <c r="G2" s="323">
        <v>62</v>
      </c>
      <c r="H2" s="323">
        <v>63</v>
      </c>
      <c r="I2" s="324">
        <v>64</v>
      </c>
      <c r="J2" s="325" t="s">
        <v>462</v>
      </c>
      <c r="K2" s="325" t="s">
        <v>463</v>
      </c>
      <c r="L2" s="325" t="s">
        <v>464</v>
      </c>
      <c r="M2" s="326">
        <v>65</v>
      </c>
      <c r="N2" s="327" t="s">
        <v>465</v>
      </c>
      <c r="O2" s="327" t="s">
        <v>466</v>
      </c>
      <c r="P2" s="327" t="s">
        <v>467</v>
      </c>
      <c r="Q2" s="327" t="s">
        <v>468</v>
      </c>
      <c r="R2" s="327" t="s">
        <v>469</v>
      </c>
      <c r="S2" s="323">
        <v>67</v>
      </c>
      <c r="T2" s="201"/>
      <c r="U2" s="201"/>
      <c r="V2" s="322"/>
    </row>
    <row r="3" spans="1:22" s="154" customFormat="1">
      <c r="A3" s="421" t="str">
        <f>'1-συμβολαια'!A3</f>
        <v>1ο</v>
      </c>
      <c r="B3" s="404" t="str">
        <f>'1-συμβολαια'!C3</f>
        <v>πληρεξούσιο</v>
      </c>
      <c r="C3" s="389"/>
      <c r="D3" s="405"/>
      <c r="E3" s="405"/>
      <c r="F3" s="386"/>
      <c r="G3" s="386"/>
      <c r="H3" s="406"/>
      <c r="I3" s="407"/>
      <c r="J3" s="407"/>
      <c r="K3" s="407"/>
      <c r="L3" s="407"/>
      <c r="M3" s="407"/>
      <c r="N3" s="386"/>
      <c r="O3" s="386"/>
      <c r="P3" s="386"/>
      <c r="Q3" s="386"/>
      <c r="R3" s="386"/>
      <c r="S3" s="386"/>
      <c r="T3" s="386"/>
      <c r="U3" s="386"/>
      <c r="V3" s="386"/>
    </row>
    <row r="4" spans="1:22" ht="15.75">
      <c r="A4" s="487" t="s">
        <v>47</v>
      </c>
      <c r="B4" s="488"/>
      <c r="C4" s="112">
        <f>SUM(C3:C3)</f>
        <v>0</v>
      </c>
      <c r="D4" s="112">
        <f>SUM(D3:D3)</f>
        <v>0</v>
      </c>
      <c r="E4" s="112">
        <f>SUM(E3:E3)</f>
        <v>0</v>
      </c>
      <c r="I4" s="71">
        <f t="shared" ref="I4:T4" si="0">SUM(I3:I3)</f>
        <v>0</v>
      </c>
      <c r="J4" s="71">
        <f t="shared" si="0"/>
        <v>0</v>
      </c>
      <c r="K4" s="71">
        <f t="shared" si="0"/>
        <v>0</v>
      </c>
      <c r="L4" s="71">
        <f t="shared" si="0"/>
        <v>0</v>
      </c>
      <c r="M4" s="71">
        <f t="shared" si="0"/>
        <v>0</v>
      </c>
      <c r="N4" s="71">
        <f t="shared" si="0"/>
        <v>0</v>
      </c>
      <c r="O4" s="71">
        <f t="shared" si="0"/>
        <v>0</v>
      </c>
      <c r="P4" s="71">
        <f t="shared" si="0"/>
        <v>0</v>
      </c>
      <c r="Q4" s="71">
        <f t="shared" si="0"/>
        <v>0</v>
      </c>
      <c r="R4" s="71">
        <f t="shared" si="0"/>
        <v>0</v>
      </c>
      <c r="S4" s="71">
        <f t="shared" si="0"/>
        <v>0</v>
      </c>
      <c r="T4" s="71">
        <f t="shared" si="0"/>
        <v>0</v>
      </c>
    </row>
    <row r="5" spans="1:22"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</row>
    <row r="6" spans="1:22" ht="15.75">
      <c r="F6" s="177" t="s">
        <v>269</v>
      </c>
      <c r="G6" s="13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328"/>
      <c r="V6" s="329"/>
    </row>
    <row r="7" spans="1:22" ht="15.75">
      <c r="F7" s="330"/>
      <c r="G7" s="157" t="s">
        <v>270</v>
      </c>
      <c r="H7" s="328"/>
      <c r="I7" s="328"/>
      <c r="J7" s="328"/>
      <c r="K7" s="328"/>
      <c r="L7" s="328"/>
      <c r="M7" s="328"/>
      <c r="N7" s="328"/>
      <c r="O7" s="328"/>
      <c r="P7" s="328"/>
      <c r="Q7" s="328"/>
      <c r="R7" s="328"/>
      <c r="S7" s="328"/>
      <c r="T7" s="328"/>
      <c r="U7" s="328"/>
      <c r="V7" s="329"/>
    </row>
    <row r="8" spans="1:22" ht="15.75">
      <c r="F8" s="329"/>
      <c r="G8" s="329"/>
      <c r="H8" s="177" t="s">
        <v>271</v>
      </c>
      <c r="I8" s="138"/>
      <c r="J8" s="138"/>
      <c r="K8" s="13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9"/>
    </row>
    <row r="9" spans="1:22" ht="15.75">
      <c r="F9" s="329"/>
      <c r="G9" s="330"/>
      <c r="H9" s="329"/>
      <c r="I9" s="157" t="s">
        <v>294</v>
      </c>
      <c r="J9" s="157"/>
      <c r="K9" s="157"/>
      <c r="L9" s="331"/>
      <c r="M9" s="331"/>
      <c r="N9" s="331"/>
      <c r="O9" s="331"/>
      <c r="P9" s="331"/>
      <c r="Q9" s="331"/>
      <c r="R9" s="331"/>
      <c r="S9" s="331"/>
      <c r="T9" s="331"/>
      <c r="U9" s="328"/>
      <c r="V9" s="329"/>
    </row>
    <row r="10" spans="1:22" ht="15.75">
      <c r="F10" s="329"/>
      <c r="G10" s="330"/>
      <c r="H10" s="329"/>
      <c r="I10" s="157"/>
      <c r="J10" s="177" t="s">
        <v>470</v>
      </c>
      <c r="K10" s="157"/>
      <c r="L10" s="331"/>
      <c r="M10" s="331"/>
      <c r="N10" s="331"/>
      <c r="O10" s="331"/>
      <c r="P10" s="331"/>
      <c r="Q10" s="331"/>
      <c r="R10" s="331"/>
      <c r="S10" s="331"/>
      <c r="T10" s="331"/>
      <c r="U10" s="328"/>
      <c r="V10" s="329"/>
    </row>
    <row r="11" spans="1:22" ht="15.75">
      <c r="F11" s="329"/>
      <c r="G11" s="330"/>
      <c r="H11" s="329"/>
      <c r="I11" s="157"/>
      <c r="J11" s="157"/>
      <c r="K11" s="157" t="s">
        <v>471</v>
      </c>
      <c r="L11" s="331"/>
      <c r="M11" s="331"/>
      <c r="N11" s="331"/>
      <c r="O11" s="331"/>
      <c r="P11" s="331"/>
      <c r="Q11" s="331"/>
      <c r="R11" s="331"/>
      <c r="S11" s="331"/>
      <c r="T11" s="331"/>
      <c r="U11" s="328"/>
      <c r="V11" s="329"/>
    </row>
    <row r="12" spans="1:22" ht="15.75">
      <c r="F12" s="329"/>
      <c r="G12" s="329"/>
      <c r="H12" s="328"/>
      <c r="I12" s="331"/>
      <c r="J12" s="331"/>
      <c r="K12" s="331"/>
      <c r="L12" s="177" t="s">
        <v>472</v>
      </c>
      <c r="M12" s="331"/>
      <c r="N12" s="331"/>
      <c r="O12" s="331"/>
      <c r="P12" s="331"/>
      <c r="Q12" s="331"/>
      <c r="R12" s="331"/>
      <c r="S12" s="331"/>
      <c r="T12" s="331"/>
      <c r="U12" s="328"/>
      <c r="V12" s="329"/>
    </row>
    <row r="13" spans="1:22" ht="15.75">
      <c r="C13" s="110">
        <f>SUM(C5:C6)</f>
        <v>0</v>
      </c>
      <c r="F13" s="328"/>
      <c r="G13" s="328"/>
      <c r="H13" s="328"/>
      <c r="I13" s="331"/>
      <c r="J13" s="331"/>
      <c r="K13" s="331"/>
      <c r="L13" s="331"/>
      <c r="M13" s="157" t="s">
        <v>295</v>
      </c>
      <c r="N13" s="331"/>
      <c r="O13" s="331"/>
      <c r="P13" s="331"/>
      <c r="Q13" s="331"/>
      <c r="R13" s="331"/>
      <c r="S13" s="331"/>
      <c r="T13" s="331"/>
      <c r="U13" s="328"/>
      <c r="V13" s="329"/>
    </row>
    <row r="14" spans="1:22" ht="15.75">
      <c r="F14" s="329"/>
      <c r="G14" s="329"/>
      <c r="H14" s="328"/>
      <c r="I14" s="331"/>
      <c r="J14" s="331"/>
      <c r="K14" s="331"/>
      <c r="L14" s="331"/>
      <c r="M14" s="331"/>
      <c r="N14" s="177" t="s">
        <v>473</v>
      </c>
      <c r="O14" s="331"/>
      <c r="P14" s="331"/>
      <c r="Q14" s="331"/>
      <c r="R14" s="331"/>
      <c r="S14" s="331"/>
      <c r="T14" s="331"/>
      <c r="U14" s="328"/>
      <c r="V14" s="329"/>
    </row>
    <row r="15" spans="1:22" ht="15.75">
      <c r="F15" s="329"/>
      <c r="G15" s="329"/>
      <c r="H15" s="328"/>
      <c r="I15" s="331"/>
      <c r="J15" s="331"/>
      <c r="K15" s="331"/>
      <c r="L15" s="331"/>
      <c r="M15" s="331"/>
      <c r="N15" s="331"/>
      <c r="O15" s="157" t="s">
        <v>474</v>
      </c>
      <c r="P15" s="331"/>
      <c r="Q15" s="331"/>
      <c r="R15" s="331"/>
      <c r="S15" s="331"/>
      <c r="T15" s="331"/>
      <c r="U15" s="328"/>
      <c r="V15" s="329"/>
    </row>
    <row r="16" spans="1:22" ht="15.75">
      <c r="F16" s="329"/>
      <c r="G16" s="329"/>
      <c r="H16" s="328"/>
      <c r="I16" s="331"/>
      <c r="J16" s="331"/>
      <c r="K16" s="331"/>
      <c r="L16" s="331"/>
      <c r="M16" s="331"/>
      <c r="N16" s="331"/>
      <c r="O16" s="331"/>
      <c r="P16" s="177" t="s">
        <v>296</v>
      </c>
      <c r="Q16" s="331"/>
      <c r="R16" s="331"/>
      <c r="S16" s="331"/>
      <c r="T16" s="331"/>
      <c r="U16" s="328"/>
      <c r="V16" s="329"/>
    </row>
    <row r="17" spans="3:22" ht="15.75">
      <c r="F17" s="329"/>
      <c r="G17" s="329"/>
      <c r="H17" s="328"/>
      <c r="I17" s="331"/>
      <c r="J17" s="331"/>
      <c r="K17" s="331"/>
      <c r="L17" s="331"/>
      <c r="M17" s="331"/>
      <c r="N17" s="331"/>
      <c r="O17" s="331"/>
      <c r="P17" s="331"/>
      <c r="Q17" s="157" t="s">
        <v>297</v>
      </c>
      <c r="R17" s="157"/>
      <c r="S17" s="157"/>
      <c r="T17" s="331"/>
      <c r="U17" s="328"/>
      <c r="V17" s="329"/>
    </row>
    <row r="18" spans="3:22" ht="15.75">
      <c r="F18" s="329"/>
      <c r="G18" s="329"/>
      <c r="H18" s="328"/>
      <c r="I18" s="331"/>
      <c r="J18" s="331"/>
      <c r="K18" s="331"/>
      <c r="L18" s="331"/>
      <c r="M18" s="331"/>
      <c r="N18" s="331"/>
      <c r="O18" s="331"/>
      <c r="P18" s="331"/>
      <c r="Q18" s="331"/>
      <c r="R18" s="177" t="s">
        <v>298</v>
      </c>
      <c r="S18" s="331"/>
      <c r="T18" s="331"/>
      <c r="U18" s="328"/>
      <c r="V18" s="329"/>
    </row>
    <row r="19" spans="3:22" ht="15.75">
      <c r="F19" s="329"/>
      <c r="G19" s="329"/>
      <c r="H19" s="328"/>
      <c r="I19" s="331"/>
      <c r="J19" s="331"/>
      <c r="K19" s="331"/>
      <c r="L19" s="331"/>
      <c r="M19" s="331"/>
      <c r="N19" s="331"/>
      <c r="O19" s="331"/>
      <c r="P19" s="331"/>
      <c r="Q19" s="331"/>
      <c r="R19" s="331"/>
      <c r="S19" s="157" t="s">
        <v>299</v>
      </c>
      <c r="T19" s="331"/>
      <c r="U19" s="328"/>
      <c r="V19" s="329"/>
    </row>
    <row r="20" spans="3:22" ht="15.75">
      <c r="F20" s="329"/>
      <c r="G20" s="329"/>
      <c r="H20" s="328"/>
      <c r="I20" s="331"/>
      <c r="J20" s="331"/>
      <c r="K20" s="331"/>
      <c r="L20" s="331"/>
      <c r="M20" s="331"/>
      <c r="N20" s="331"/>
      <c r="O20" s="331"/>
      <c r="P20" s="331"/>
      <c r="Q20" s="331"/>
      <c r="R20" s="331"/>
      <c r="S20" s="331"/>
      <c r="T20" s="177" t="s">
        <v>475</v>
      </c>
      <c r="U20" s="328"/>
      <c r="V20" s="329"/>
    </row>
    <row r="21" spans="3:22">
      <c r="F21" s="329"/>
      <c r="G21" s="329"/>
      <c r="H21" s="328"/>
      <c r="I21" s="328"/>
      <c r="J21" s="328"/>
      <c r="K21" s="328"/>
      <c r="L21" s="328"/>
      <c r="M21" s="328"/>
      <c r="N21" s="328"/>
      <c r="O21" s="328"/>
      <c r="P21" s="328"/>
      <c r="Q21" s="328"/>
      <c r="R21" s="328"/>
      <c r="S21" s="328"/>
      <c r="T21" s="328"/>
      <c r="U21" s="328"/>
      <c r="V21" s="329"/>
    </row>
    <row r="22" spans="3:22" ht="15.75" customHeight="1">
      <c r="C22" s="363"/>
      <c r="E22" s="364"/>
      <c r="F22" s="364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</row>
    <row r="23" spans="3:22" ht="15.75" customHeight="1">
      <c r="C23" s="115"/>
      <c r="E23" s="364"/>
      <c r="F23" s="364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</row>
    <row r="24" spans="3:22">
      <c r="H24" s="126"/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</row>
    <row r="25" spans="3:22">
      <c r="H25" s="126"/>
      <c r="I25" s="126"/>
      <c r="J25" s="126"/>
      <c r="K25" s="126"/>
      <c r="L25" s="126"/>
      <c r="M25" s="126"/>
      <c r="N25" s="126"/>
      <c r="O25" s="126"/>
      <c r="P25" s="126"/>
      <c r="Q25" s="126"/>
      <c r="R25" s="126"/>
      <c r="S25" s="126"/>
      <c r="T25" s="126"/>
      <c r="U25" s="126"/>
    </row>
    <row r="26" spans="3:22"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</row>
    <row r="27" spans="3:22"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</row>
    <row r="28" spans="3:22"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</row>
    <row r="29" spans="3:22">
      <c r="H29" s="126"/>
      <c r="I29" s="126"/>
      <c r="J29" s="126"/>
      <c r="K29" s="126"/>
      <c r="L29" s="126"/>
      <c r="M29" s="126"/>
      <c r="N29" s="126"/>
      <c r="O29" s="126"/>
      <c r="P29" s="126"/>
      <c r="Q29" s="126"/>
      <c r="R29" s="126"/>
      <c r="S29" s="126"/>
      <c r="T29" s="126"/>
      <c r="U29" s="126"/>
    </row>
    <row r="30" spans="3:22"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</row>
    <row r="31" spans="3:22"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</row>
    <row r="32" spans="3:22">
      <c r="H32" s="126"/>
      <c r="I32" s="126"/>
      <c r="J32" s="126"/>
      <c r="K32" s="126"/>
      <c r="L32" s="126"/>
      <c r="M32" s="126"/>
      <c r="N32" s="126"/>
      <c r="O32" s="126"/>
      <c r="P32" s="126"/>
      <c r="Q32" s="126"/>
      <c r="R32" s="126"/>
      <c r="S32" s="126"/>
      <c r="T32" s="126"/>
      <c r="U32" s="126"/>
    </row>
    <row r="33" spans="8:21"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B31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7.28515625" style="8" bestFit="1" customWidth="1"/>
    <col min="2" max="2" width="10.140625" style="162" bestFit="1" customWidth="1"/>
    <col min="3" max="4" width="9.42578125" style="2" customWidth="1"/>
    <col min="5" max="5" width="9.42578125" style="83" customWidth="1"/>
    <col min="6" max="6" width="8.140625" style="83" customWidth="1"/>
    <col min="7" max="7" width="10.7109375" style="83" customWidth="1"/>
    <col min="8" max="8" width="9.42578125" style="83" customWidth="1"/>
    <col min="9" max="10" width="7.85546875" style="83" customWidth="1"/>
    <col min="11" max="11" width="7.42578125" style="83" customWidth="1"/>
    <col min="12" max="12" width="6.85546875" style="83" customWidth="1"/>
    <col min="13" max="24" width="7.140625" style="83" customWidth="1"/>
    <col min="25" max="25" width="7.140625" style="433" customWidth="1"/>
    <col min="26" max="26" width="6.140625" style="83" customWidth="1"/>
    <col min="27" max="27" width="7.140625" style="83" customWidth="1"/>
    <col min="28" max="31" width="6.140625" style="83" customWidth="1"/>
    <col min="32" max="32" width="7.85546875" style="83" customWidth="1"/>
    <col min="33" max="33" width="16.28515625" style="83" customWidth="1"/>
    <col min="34" max="35" width="7.140625" style="83" customWidth="1"/>
    <col min="36" max="36" width="8.140625" style="83" customWidth="1"/>
    <col min="37" max="37" width="7.7109375" style="83" customWidth="1"/>
    <col min="38" max="38" width="7" style="83" customWidth="1"/>
    <col min="39" max="39" width="6.140625" style="83" customWidth="1"/>
    <col min="40" max="44" width="7.85546875" style="83" customWidth="1"/>
    <col min="45" max="47" width="6.140625" style="83" customWidth="1"/>
    <col min="48" max="48" width="8.28515625" style="83" customWidth="1"/>
    <col min="49" max="49" width="6.7109375" style="83" customWidth="1"/>
    <col min="50" max="53" width="6.140625" style="83" customWidth="1"/>
    <col min="54" max="54" width="8" style="83" customWidth="1"/>
    <col min="55" max="56" width="6.140625" style="83" customWidth="1"/>
    <col min="57" max="57" width="7.42578125" style="83" customWidth="1"/>
    <col min="58" max="58" width="8.5703125" style="83" customWidth="1"/>
    <col min="59" max="65" width="6.140625" style="83" customWidth="1"/>
    <col min="66" max="66" width="6.140625" style="433" customWidth="1"/>
    <col min="67" max="68" width="6.140625" style="83" customWidth="1"/>
    <col min="69" max="69" width="5.5703125" style="83" customWidth="1"/>
    <col min="70" max="77" width="10.5703125" style="83" customWidth="1"/>
    <col min="78" max="79" width="12.42578125" style="83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446" t="s">
        <v>1</v>
      </c>
      <c r="B1" s="628" t="s">
        <v>0</v>
      </c>
      <c r="C1" s="631" t="s">
        <v>98</v>
      </c>
      <c r="D1" s="632"/>
      <c r="E1" s="619" t="s">
        <v>99</v>
      </c>
      <c r="F1" s="619"/>
      <c r="G1" s="619"/>
      <c r="H1" s="620" t="s">
        <v>195</v>
      </c>
      <c r="I1" s="620"/>
      <c r="J1" s="620"/>
      <c r="K1" s="619" t="s">
        <v>199</v>
      </c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30" t="s">
        <v>200</v>
      </c>
      <c r="AI1" s="630"/>
      <c r="AJ1" s="630"/>
      <c r="AK1" s="630"/>
      <c r="AL1" s="630"/>
      <c r="AM1" s="630"/>
      <c r="AN1" s="630"/>
      <c r="AO1" s="630"/>
      <c r="AP1" s="630"/>
      <c r="AQ1" s="630"/>
      <c r="AR1" s="630"/>
      <c r="AS1" s="630"/>
      <c r="AT1" s="630"/>
      <c r="AU1" s="630"/>
      <c r="AV1" s="630"/>
      <c r="AW1" s="621" t="s">
        <v>216</v>
      </c>
      <c r="AX1" s="622"/>
      <c r="AY1" s="622"/>
      <c r="AZ1" s="622"/>
      <c r="BA1" s="622"/>
      <c r="BB1" s="623"/>
      <c r="BC1" s="624" t="s">
        <v>220</v>
      </c>
      <c r="BD1" s="625"/>
      <c r="BE1" s="625"/>
      <c r="BF1" s="626"/>
      <c r="BG1" s="627" t="s">
        <v>208</v>
      </c>
      <c r="BH1" s="627"/>
      <c r="BI1" s="627"/>
      <c r="BJ1" s="627"/>
      <c r="BK1" s="627"/>
      <c r="BL1" s="627"/>
      <c r="BM1" s="627"/>
      <c r="BN1" s="627"/>
      <c r="BO1" s="627"/>
      <c r="BP1" s="627"/>
      <c r="BQ1" s="627"/>
      <c r="BR1" s="627"/>
      <c r="BS1" s="633" t="s">
        <v>532</v>
      </c>
      <c r="BT1" s="634"/>
      <c r="BU1" s="634"/>
      <c r="BV1" s="634"/>
      <c r="BW1" s="634"/>
      <c r="BX1" s="635"/>
      <c r="BY1" s="636" t="s">
        <v>536</v>
      </c>
      <c r="BZ1" s="618" t="s">
        <v>321</v>
      </c>
      <c r="CA1" s="618"/>
      <c r="CB1" s="618"/>
    </row>
    <row r="2" spans="1:80" ht="23.25" thickBot="1">
      <c r="A2" s="447"/>
      <c r="B2" s="629"/>
      <c r="C2" s="184"/>
      <c r="D2" s="212" t="s">
        <v>96</v>
      </c>
      <c r="E2" s="165"/>
      <c r="F2" s="213" t="s">
        <v>96</v>
      </c>
      <c r="G2" s="164" t="s">
        <v>194</v>
      </c>
      <c r="H2" s="165"/>
      <c r="I2" s="213" t="s">
        <v>96</v>
      </c>
      <c r="J2" s="166" t="s">
        <v>193</v>
      </c>
      <c r="K2" s="165" t="s">
        <v>272</v>
      </c>
      <c r="L2" s="165" t="s">
        <v>273</v>
      </c>
      <c r="M2" s="165" t="s">
        <v>274</v>
      </c>
      <c r="N2" s="165" t="s">
        <v>275</v>
      </c>
      <c r="O2" s="165" t="s">
        <v>276</v>
      </c>
      <c r="P2" s="165" t="s">
        <v>493</v>
      </c>
      <c r="Q2" s="165" t="s">
        <v>516</v>
      </c>
      <c r="R2" s="165" t="s">
        <v>520</v>
      </c>
      <c r="S2" s="165" t="s">
        <v>277</v>
      </c>
      <c r="T2" s="165" t="s">
        <v>458</v>
      </c>
      <c r="U2" s="165" t="s">
        <v>459</v>
      </c>
      <c r="V2" s="165" t="s">
        <v>487</v>
      </c>
      <c r="W2" s="165" t="s">
        <v>496</v>
      </c>
      <c r="X2" s="165" t="s">
        <v>278</v>
      </c>
      <c r="Y2" s="165" t="s">
        <v>279</v>
      </c>
      <c r="Z2" s="165" t="s">
        <v>280</v>
      </c>
      <c r="AA2" s="165" t="s">
        <v>314</v>
      </c>
      <c r="AB2" s="165" t="s">
        <v>312</v>
      </c>
      <c r="AC2" s="165" t="s">
        <v>313</v>
      </c>
      <c r="AD2" s="165"/>
      <c r="AE2" s="165"/>
      <c r="AF2" s="165" t="s">
        <v>47</v>
      </c>
      <c r="AG2" s="163" t="s">
        <v>29</v>
      </c>
      <c r="AH2" s="165" t="s">
        <v>201</v>
      </c>
      <c r="AI2" s="165" t="s">
        <v>202</v>
      </c>
      <c r="AJ2" s="165" t="s">
        <v>203</v>
      </c>
      <c r="AK2" s="165" t="s">
        <v>205</v>
      </c>
      <c r="AL2" s="165" t="s">
        <v>206</v>
      </c>
      <c r="AM2" s="165" t="s">
        <v>207</v>
      </c>
      <c r="AN2" s="165" t="s">
        <v>300</v>
      </c>
      <c r="AO2" s="165" t="s">
        <v>301</v>
      </c>
      <c r="AP2" s="165" t="s">
        <v>302</v>
      </c>
      <c r="AQ2" s="165" t="s">
        <v>523</v>
      </c>
      <c r="AR2" s="165" t="s">
        <v>489</v>
      </c>
      <c r="AS2" s="165" t="s">
        <v>490</v>
      </c>
      <c r="AT2" s="165"/>
      <c r="AU2" s="165"/>
      <c r="AV2" s="168" t="s">
        <v>47</v>
      </c>
      <c r="AW2" s="165" t="s">
        <v>213</v>
      </c>
      <c r="AX2" s="165" t="s">
        <v>214</v>
      </c>
      <c r="AY2" s="165" t="s">
        <v>217</v>
      </c>
      <c r="AZ2" s="165" t="s">
        <v>215</v>
      </c>
      <c r="BA2" s="165" t="s">
        <v>219</v>
      </c>
      <c r="BB2" s="163" t="s">
        <v>47</v>
      </c>
      <c r="BC2" s="165" t="s">
        <v>224</v>
      </c>
      <c r="BD2" s="165" t="s">
        <v>225</v>
      </c>
      <c r="BE2" s="165" t="s">
        <v>226</v>
      </c>
      <c r="BF2" s="166" t="s">
        <v>47</v>
      </c>
      <c r="BG2" s="165" t="s">
        <v>235</v>
      </c>
      <c r="BH2" s="165" t="s">
        <v>236</v>
      </c>
      <c r="BI2" s="165" t="s">
        <v>239</v>
      </c>
      <c r="BJ2" s="165" t="s">
        <v>244</v>
      </c>
      <c r="BK2" s="165" t="s">
        <v>245</v>
      </c>
      <c r="BL2" s="165" t="s">
        <v>246</v>
      </c>
      <c r="BM2" s="165" t="s">
        <v>315</v>
      </c>
      <c r="BN2" s="165" t="s">
        <v>316</v>
      </c>
      <c r="BO2" s="165" t="s">
        <v>476</v>
      </c>
      <c r="BP2" s="165" t="s">
        <v>477</v>
      </c>
      <c r="BQ2" s="165"/>
      <c r="BR2" s="163" t="s">
        <v>47</v>
      </c>
      <c r="BS2" s="165"/>
      <c r="BT2" s="165"/>
      <c r="BU2" s="165"/>
      <c r="BV2" s="165"/>
      <c r="BW2" s="165"/>
      <c r="BX2" s="168" t="s">
        <v>528</v>
      </c>
      <c r="BY2" s="637"/>
      <c r="BZ2" s="184" t="s">
        <v>159</v>
      </c>
      <c r="CA2" s="360" t="s">
        <v>515</v>
      </c>
      <c r="CB2" s="210" t="s">
        <v>320</v>
      </c>
    </row>
    <row r="3" spans="1:80" s="5" customFormat="1">
      <c r="A3" s="392" t="str">
        <f>'1-συμβολαια'!A3</f>
        <v>1ο</v>
      </c>
      <c r="B3" s="408" t="str">
        <f>'1-συμβολαια'!C3</f>
        <v>πληρεξούσιο</v>
      </c>
      <c r="C3" s="397">
        <f>'5-αντίγρ'!AN3</f>
        <v>0</v>
      </c>
      <c r="D3" s="397">
        <f>'5-αντίγρ'!AM3</f>
        <v>0</v>
      </c>
      <c r="E3" s="358">
        <f>'6-μεταγρ'!Q3</f>
        <v>0</v>
      </c>
      <c r="F3" s="358">
        <f>'6-μεταγρ'!O3</f>
        <v>0</v>
      </c>
      <c r="G3" s="358">
        <f>'6-μεταγρ'!R3</f>
        <v>0</v>
      </c>
      <c r="H3" s="358">
        <f>'7-προςΔΟΥ'!Q3</f>
        <v>0</v>
      </c>
      <c r="I3" s="316">
        <f>'7-προςΔΟΥ'!K3</f>
        <v>0</v>
      </c>
      <c r="J3" s="316"/>
      <c r="K3" s="317"/>
      <c r="L3" s="317"/>
      <c r="M3" s="317"/>
      <c r="N3" s="317"/>
      <c r="O3" s="317"/>
      <c r="P3" s="317"/>
      <c r="Q3" s="317"/>
      <c r="R3" s="317"/>
      <c r="S3" s="317"/>
      <c r="T3" s="317"/>
      <c r="U3" s="317"/>
      <c r="V3" s="317"/>
      <c r="W3" s="317"/>
      <c r="X3" s="317"/>
      <c r="Y3" s="317"/>
      <c r="Z3" s="315"/>
      <c r="AA3" s="317"/>
      <c r="AB3" s="317"/>
      <c r="AC3" s="315"/>
      <c r="AD3" s="315"/>
      <c r="AE3" s="315"/>
      <c r="AF3" s="317">
        <f t="shared" ref="AF3" si="0">SUM(K3:AE3)</f>
        <v>0</v>
      </c>
      <c r="AG3" s="315"/>
      <c r="AH3" s="317"/>
      <c r="AI3" s="317"/>
      <c r="AJ3" s="317"/>
      <c r="AK3" s="317"/>
      <c r="AL3" s="317"/>
      <c r="AM3" s="317"/>
      <c r="AN3" s="317"/>
      <c r="AO3" s="317"/>
      <c r="AP3" s="317"/>
      <c r="AQ3" s="317"/>
      <c r="AR3" s="317"/>
      <c r="AS3" s="317"/>
      <c r="AT3" s="315"/>
      <c r="AU3" s="315"/>
      <c r="AV3" s="317">
        <f t="shared" ref="AV3" si="1">SUM(AH3:AU3)</f>
        <v>0</v>
      </c>
      <c r="AW3" s="317"/>
      <c r="AX3" s="315"/>
      <c r="AY3" s="317"/>
      <c r="AZ3" s="315"/>
      <c r="BA3" s="315"/>
      <c r="BB3" s="317">
        <f t="shared" ref="BB3" si="2">SUM(AW3:BA3)</f>
        <v>0</v>
      </c>
      <c r="BC3" s="315"/>
      <c r="BD3" s="315"/>
      <c r="BE3" s="315"/>
      <c r="BF3" s="315">
        <f t="shared" ref="BF3" si="3">SUM(BC3:BE3)</f>
        <v>0</v>
      </c>
      <c r="BG3" s="315"/>
      <c r="BH3" s="315"/>
      <c r="BI3" s="315"/>
      <c r="BJ3" s="315"/>
      <c r="BK3" s="315"/>
      <c r="BL3" s="315"/>
      <c r="BM3" s="315"/>
      <c r="BN3" s="317"/>
      <c r="BO3" s="317"/>
      <c r="BP3" s="317">
        <v>0.9</v>
      </c>
      <c r="BQ3" s="312"/>
      <c r="BR3" s="317">
        <f t="shared" ref="BR3" si="4">SUM(BG3:BQ3)</f>
        <v>0.9</v>
      </c>
      <c r="BS3" s="358"/>
      <c r="BT3" s="358"/>
      <c r="BU3" s="358"/>
      <c r="BV3" s="358"/>
      <c r="BW3" s="358"/>
      <c r="BX3" s="358">
        <f t="shared" ref="BX3" si="5">SUM(BS3:BW3)</f>
        <v>0</v>
      </c>
      <c r="BY3" s="358"/>
      <c r="BZ3" s="318">
        <f t="shared" ref="BZ3" si="6">C3+E3+G3+H3+J3+AF3+AV3+BB3+BF3+BR3+BS3+BT3+BU3+BV3+BY3</f>
        <v>0.9</v>
      </c>
      <c r="CA3" s="318">
        <f t="shared" ref="CA3" si="7">D3+F3+I3+BW3</f>
        <v>0</v>
      </c>
      <c r="CB3" s="399"/>
    </row>
    <row r="4" spans="1:80">
      <c r="A4" s="444" t="s">
        <v>47</v>
      </c>
      <c r="B4" s="445"/>
      <c r="C4" s="40">
        <f t="shared" ref="C4:AF4" si="8">SUM(C3:C3)</f>
        <v>0</v>
      </c>
      <c r="D4" s="40">
        <f t="shared" si="8"/>
        <v>0</v>
      </c>
      <c r="E4" s="40">
        <f t="shared" si="8"/>
        <v>0</v>
      </c>
      <c r="F4" s="40">
        <f t="shared" si="8"/>
        <v>0</v>
      </c>
      <c r="G4" s="40">
        <f t="shared" si="8"/>
        <v>0</v>
      </c>
      <c r="H4" s="40">
        <f t="shared" si="8"/>
        <v>0</v>
      </c>
      <c r="I4" s="40">
        <f t="shared" si="8"/>
        <v>0</v>
      </c>
      <c r="J4" s="276">
        <f t="shared" si="8"/>
        <v>0</v>
      </c>
      <c r="K4" s="40">
        <f t="shared" si="8"/>
        <v>0</v>
      </c>
      <c r="L4" s="40">
        <f t="shared" si="8"/>
        <v>0</v>
      </c>
      <c r="M4" s="40">
        <f t="shared" si="8"/>
        <v>0</v>
      </c>
      <c r="N4" s="40">
        <f t="shared" si="8"/>
        <v>0</v>
      </c>
      <c r="O4" s="40">
        <f t="shared" si="8"/>
        <v>0</v>
      </c>
      <c r="P4" s="40">
        <f t="shared" si="8"/>
        <v>0</v>
      </c>
      <c r="Q4" s="40">
        <f t="shared" si="8"/>
        <v>0</v>
      </c>
      <c r="R4" s="40">
        <f t="shared" si="8"/>
        <v>0</v>
      </c>
      <c r="S4" s="40">
        <f t="shared" si="8"/>
        <v>0</v>
      </c>
      <c r="T4" s="40">
        <f t="shared" si="8"/>
        <v>0</v>
      </c>
      <c r="U4" s="40">
        <f t="shared" si="8"/>
        <v>0</v>
      </c>
      <c r="V4" s="40">
        <f t="shared" si="8"/>
        <v>0</v>
      </c>
      <c r="W4" s="40">
        <f t="shared" si="8"/>
        <v>0</v>
      </c>
      <c r="X4" s="40">
        <f t="shared" si="8"/>
        <v>0</v>
      </c>
      <c r="Y4" s="40">
        <f t="shared" si="8"/>
        <v>0</v>
      </c>
      <c r="Z4" s="40">
        <f t="shared" si="8"/>
        <v>0</v>
      </c>
      <c r="AA4" s="40">
        <f t="shared" si="8"/>
        <v>0</v>
      </c>
      <c r="AB4" s="40">
        <f t="shared" si="8"/>
        <v>0</v>
      </c>
      <c r="AC4" s="40">
        <f t="shared" si="8"/>
        <v>0</v>
      </c>
      <c r="AD4" s="40">
        <f t="shared" si="8"/>
        <v>0</v>
      </c>
      <c r="AE4" s="40">
        <f t="shared" si="8"/>
        <v>0</v>
      </c>
      <c r="AF4" s="40">
        <f t="shared" si="8"/>
        <v>0</v>
      </c>
      <c r="AG4" s="40"/>
      <c r="AH4" s="40">
        <f t="shared" ref="AH4:AS4" si="9">SUM(AH3:AH3)</f>
        <v>0</v>
      </c>
      <c r="AI4" s="40">
        <f t="shared" si="9"/>
        <v>0</v>
      </c>
      <c r="AJ4" s="40">
        <f t="shared" si="9"/>
        <v>0</v>
      </c>
      <c r="AK4" s="40">
        <f t="shared" si="9"/>
        <v>0</v>
      </c>
      <c r="AL4" s="40">
        <f t="shared" si="9"/>
        <v>0</v>
      </c>
      <c r="AM4" s="278">
        <f t="shared" si="9"/>
        <v>0</v>
      </c>
      <c r="AN4" s="40">
        <f t="shared" si="9"/>
        <v>0</v>
      </c>
      <c r="AO4" s="40">
        <f t="shared" si="9"/>
        <v>0</v>
      </c>
      <c r="AP4" s="40">
        <f t="shared" si="9"/>
        <v>0</v>
      </c>
      <c r="AQ4" s="40">
        <f t="shared" si="9"/>
        <v>0</v>
      </c>
      <c r="AR4" s="40">
        <f t="shared" si="9"/>
        <v>0</v>
      </c>
      <c r="AS4" s="40">
        <f t="shared" si="9"/>
        <v>0</v>
      </c>
      <c r="AT4" s="40"/>
      <c r="AU4" s="40">
        <f t="shared" ref="AU4:BN4" si="10">SUM(AU3:AU3)</f>
        <v>0</v>
      </c>
      <c r="AV4" s="40">
        <f t="shared" si="10"/>
        <v>0</v>
      </c>
      <c r="AW4" s="40">
        <f t="shared" si="10"/>
        <v>0</v>
      </c>
      <c r="AX4" s="282">
        <f t="shared" si="10"/>
        <v>0</v>
      </c>
      <c r="AY4" s="282">
        <f t="shared" si="10"/>
        <v>0</v>
      </c>
      <c r="AZ4" s="282">
        <f t="shared" si="10"/>
        <v>0</v>
      </c>
      <c r="BA4" s="282">
        <f t="shared" si="10"/>
        <v>0</v>
      </c>
      <c r="BB4" s="40">
        <f t="shared" si="10"/>
        <v>0</v>
      </c>
      <c r="BC4" s="40">
        <f t="shared" si="10"/>
        <v>0</v>
      </c>
      <c r="BD4" s="282">
        <f t="shared" si="10"/>
        <v>0</v>
      </c>
      <c r="BE4" s="40">
        <f t="shared" si="10"/>
        <v>0</v>
      </c>
      <c r="BF4" s="40">
        <f t="shared" si="10"/>
        <v>0</v>
      </c>
      <c r="BG4" s="40">
        <f t="shared" si="10"/>
        <v>0</v>
      </c>
      <c r="BH4" s="40">
        <f t="shared" si="10"/>
        <v>0</v>
      </c>
      <c r="BI4" s="40">
        <f t="shared" si="10"/>
        <v>0</v>
      </c>
      <c r="BJ4" s="40">
        <f t="shared" si="10"/>
        <v>0</v>
      </c>
      <c r="BK4" s="40">
        <f t="shared" si="10"/>
        <v>0</v>
      </c>
      <c r="BL4" s="40">
        <f t="shared" si="10"/>
        <v>0</v>
      </c>
      <c r="BM4" s="40">
        <f t="shared" si="10"/>
        <v>0</v>
      </c>
      <c r="BN4" s="40">
        <f t="shared" si="10"/>
        <v>0</v>
      </c>
      <c r="BO4" s="40"/>
      <c r="BP4" s="40"/>
      <c r="BQ4" s="40">
        <f>SUM(BQ3:BQ3)</f>
        <v>0</v>
      </c>
      <c r="BR4" s="40">
        <f>SUM(BR3:BR3)</f>
        <v>0.9</v>
      </c>
      <c r="BS4" s="40"/>
      <c r="BT4" s="40"/>
      <c r="BU4" s="40"/>
      <c r="BV4" s="40"/>
      <c r="BW4" s="40"/>
      <c r="BX4" s="40"/>
      <c r="BY4" s="40"/>
      <c r="BZ4" s="40">
        <f>SUM(BZ3:BZ3)</f>
        <v>0.9</v>
      </c>
      <c r="CA4" s="40">
        <f>SUM(CA3:CA3)</f>
        <v>0</v>
      </c>
      <c r="CB4" s="282"/>
    </row>
    <row r="5" spans="1:80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</row>
    <row r="6" spans="1:80" ht="11.25" customHeight="1">
      <c r="C6" s="145"/>
      <c r="D6" s="145"/>
      <c r="E6" s="2"/>
      <c r="F6" s="2"/>
      <c r="G6" s="2"/>
      <c r="H6" s="2"/>
      <c r="I6" s="2"/>
      <c r="J6" s="2"/>
      <c r="K6" s="181" t="s">
        <v>437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2"/>
      <c r="AG6" s="2"/>
      <c r="AH6" s="18" t="s">
        <v>447</v>
      </c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173" t="s">
        <v>209</v>
      </c>
      <c r="AX6" s="2"/>
      <c r="AY6" s="2"/>
      <c r="AZ6" s="2"/>
      <c r="BA6" s="2"/>
      <c r="BB6" s="2"/>
      <c r="BC6" s="173" t="s">
        <v>221</v>
      </c>
      <c r="BD6" s="2"/>
      <c r="BE6" s="2"/>
      <c r="BF6" s="2"/>
      <c r="BG6" s="173" t="s">
        <v>234</v>
      </c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 t="s">
        <v>529</v>
      </c>
      <c r="BT6" s="2"/>
      <c r="BU6" s="2"/>
      <c r="BV6" s="2"/>
      <c r="BW6" s="2"/>
      <c r="BX6" s="2"/>
      <c r="BY6" s="2"/>
      <c r="BZ6" s="2"/>
      <c r="CA6" s="2"/>
      <c r="CB6" s="2"/>
    </row>
    <row r="7" spans="1:80" ht="11.25" customHeight="1">
      <c r="C7" s="145"/>
      <c r="D7" s="145"/>
      <c r="E7" s="2"/>
      <c r="F7" s="2"/>
      <c r="G7" s="2"/>
      <c r="H7" s="2"/>
      <c r="I7" s="2"/>
      <c r="J7" s="2"/>
      <c r="K7" s="4"/>
      <c r="L7" s="361" t="s">
        <v>438</v>
      </c>
      <c r="M7" s="362"/>
      <c r="N7" s="362"/>
      <c r="O7" s="362"/>
      <c r="P7" s="362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2"/>
      <c r="AG7" s="2"/>
      <c r="AH7" s="2"/>
      <c r="AI7" s="181" t="s">
        <v>204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81" t="s">
        <v>212</v>
      </c>
      <c r="AY7" s="2"/>
      <c r="AZ7" s="2"/>
      <c r="BA7" s="2"/>
      <c r="BB7" s="2"/>
      <c r="BC7" s="2"/>
      <c r="BD7" s="280" t="s">
        <v>222</v>
      </c>
      <c r="BE7" s="2"/>
      <c r="BF7" s="2"/>
      <c r="BG7" s="2"/>
      <c r="BH7" s="192" t="s">
        <v>237</v>
      </c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 t="s">
        <v>530</v>
      </c>
      <c r="BU7" s="2"/>
      <c r="BV7" s="2"/>
      <c r="BW7" s="2"/>
      <c r="BX7" s="2"/>
      <c r="BY7" s="2"/>
      <c r="BZ7" s="2"/>
      <c r="CA7" s="2"/>
      <c r="CB7" s="2"/>
    </row>
    <row r="8" spans="1:80" ht="11.25" customHeight="1">
      <c r="C8" s="145"/>
      <c r="D8" s="145"/>
      <c r="E8" s="2"/>
      <c r="F8" s="2"/>
      <c r="G8" s="2"/>
      <c r="H8" s="2"/>
      <c r="I8" s="2"/>
      <c r="J8" s="2"/>
      <c r="K8" s="4"/>
      <c r="L8" s="362"/>
      <c r="M8" s="361" t="s">
        <v>439</v>
      </c>
      <c r="N8" s="362"/>
      <c r="O8" s="362"/>
      <c r="P8" s="362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2"/>
      <c r="AG8" s="2"/>
      <c r="AH8" s="2"/>
      <c r="AI8" s="2"/>
      <c r="AJ8" s="18" t="s">
        <v>448</v>
      </c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80" t="s">
        <v>210</v>
      </c>
      <c r="AZ8" s="2"/>
      <c r="BA8" s="2"/>
      <c r="BB8" s="2"/>
      <c r="BC8" s="2"/>
      <c r="BD8" s="2"/>
      <c r="BE8" s="173" t="s">
        <v>223</v>
      </c>
      <c r="BF8" s="2"/>
      <c r="BG8" s="2"/>
      <c r="BH8" s="2"/>
      <c r="BI8" s="173" t="s">
        <v>238</v>
      </c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 t="s">
        <v>31</v>
      </c>
      <c r="BV8" s="2"/>
      <c r="BW8" s="2"/>
      <c r="BX8" s="2"/>
      <c r="BY8" s="2"/>
      <c r="BZ8" s="2"/>
      <c r="CA8" s="2"/>
      <c r="CB8" s="2"/>
    </row>
    <row r="9" spans="1:80" ht="11.25" customHeight="1">
      <c r="C9" s="145"/>
      <c r="D9" s="145"/>
      <c r="E9" s="2"/>
      <c r="F9" s="2"/>
      <c r="G9" s="2"/>
      <c r="H9" s="2"/>
      <c r="I9" s="2"/>
      <c r="J9" s="2"/>
      <c r="K9" s="4"/>
      <c r="L9" s="362"/>
      <c r="M9" s="362"/>
      <c r="N9" s="362" t="s">
        <v>440</v>
      </c>
      <c r="O9" s="362"/>
      <c r="P9" s="362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2"/>
      <c r="AG9" s="2"/>
      <c r="AH9" s="2"/>
      <c r="AI9" s="2"/>
      <c r="AJ9" s="2"/>
      <c r="AK9" s="123" t="s">
        <v>449</v>
      </c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81" t="s">
        <v>211</v>
      </c>
      <c r="BA9" s="2"/>
      <c r="BB9" s="2"/>
      <c r="BC9" s="2"/>
      <c r="BD9" s="2"/>
      <c r="BE9" s="2"/>
      <c r="BF9" s="2"/>
      <c r="BG9" s="2"/>
      <c r="BH9" s="2"/>
      <c r="BI9" s="2"/>
      <c r="BJ9" s="192" t="s">
        <v>240</v>
      </c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 t="s">
        <v>531</v>
      </c>
      <c r="BW9" s="2"/>
      <c r="BX9" s="2"/>
      <c r="BY9" s="2"/>
      <c r="BZ9" s="2"/>
      <c r="CA9" s="2"/>
      <c r="CB9" s="2"/>
    </row>
    <row r="10" spans="1:80" ht="11.25" customHeight="1">
      <c r="C10" s="145"/>
      <c r="D10" s="145"/>
      <c r="E10" s="2"/>
      <c r="F10" s="2"/>
      <c r="G10" s="2"/>
      <c r="H10" s="2"/>
      <c r="I10" s="2"/>
      <c r="J10" s="2"/>
      <c r="K10" s="4"/>
      <c r="L10" s="4"/>
      <c r="M10" s="4"/>
      <c r="N10" s="4"/>
      <c r="O10" s="4" t="s">
        <v>441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2"/>
      <c r="AG10" s="2"/>
      <c r="AH10" s="2"/>
      <c r="AI10" s="2"/>
      <c r="AJ10" s="2"/>
      <c r="AK10" s="2"/>
      <c r="AL10" s="18" t="s">
        <v>450</v>
      </c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80" t="s">
        <v>218</v>
      </c>
      <c r="BB10" s="2"/>
      <c r="BC10" s="2"/>
      <c r="BD10" s="2"/>
      <c r="BE10" s="2"/>
      <c r="BF10" s="2"/>
      <c r="BG10" s="2"/>
      <c r="BH10" s="2"/>
      <c r="BI10" s="2"/>
      <c r="BJ10" s="2"/>
      <c r="BK10" s="173" t="s">
        <v>241</v>
      </c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 t="s">
        <v>59</v>
      </c>
      <c r="BX10" s="2"/>
      <c r="BY10" s="2"/>
      <c r="BZ10" s="3"/>
      <c r="CA10" s="3"/>
    </row>
    <row r="11" spans="1:80" ht="11.25" customHeight="1">
      <c r="C11" s="145"/>
      <c r="D11" s="145"/>
      <c r="E11" s="2"/>
      <c r="F11" s="2"/>
      <c r="G11" s="2"/>
      <c r="H11" s="2"/>
      <c r="I11" s="2"/>
      <c r="J11" s="2"/>
      <c r="K11" s="4"/>
      <c r="L11" s="4"/>
      <c r="M11" s="4"/>
      <c r="N11" s="4"/>
      <c r="O11" s="4"/>
      <c r="P11" s="4" t="s">
        <v>494</v>
      </c>
      <c r="Q11" s="4"/>
      <c r="R11" s="4"/>
      <c r="S11" s="4"/>
      <c r="T11" s="195"/>
      <c r="U11" s="195"/>
      <c r="V11" s="195"/>
      <c r="W11" s="4"/>
      <c r="X11" s="4"/>
      <c r="Y11" s="4"/>
      <c r="Z11" s="4"/>
      <c r="AA11" s="4"/>
      <c r="AB11" s="4"/>
      <c r="AC11" s="4"/>
      <c r="AD11" s="4"/>
      <c r="AE11" s="4"/>
      <c r="AF11" s="2"/>
      <c r="AG11" s="2"/>
      <c r="AH11" s="2"/>
      <c r="AI11" s="2"/>
      <c r="AJ11" s="2"/>
      <c r="AK11" s="2"/>
      <c r="AL11" s="2"/>
      <c r="AM11" s="279" t="s">
        <v>451</v>
      </c>
      <c r="AN11" s="123"/>
      <c r="AO11" s="123"/>
      <c r="AP11" s="123"/>
      <c r="AQ11" s="123"/>
      <c r="AR11" s="123"/>
      <c r="AS11" s="123"/>
      <c r="AT11" s="123"/>
      <c r="AU11" s="123"/>
      <c r="AV11" s="2"/>
      <c r="AW11" s="2"/>
      <c r="AX11" s="2"/>
      <c r="AY11" s="2"/>
      <c r="AZ11" s="2"/>
      <c r="BA11" s="2"/>
      <c r="BB11" s="2"/>
      <c r="BC11" s="2"/>
      <c r="BD11" s="2"/>
      <c r="BE11" s="173" t="s">
        <v>229</v>
      </c>
      <c r="BF11" s="2"/>
      <c r="BG11" s="2"/>
      <c r="BH11" s="2"/>
      <c r="BI11" s="2"/>
      <c r="BJ11" s="2"/>
      <c r="BK11" s="2"/>
      <c r="BL11" s="192" t="s">
        <v>242</v>
      </c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3"/>
      <c r="CA11" s="3"/>
    </row>
    <row r="12" spans="1:80" ht="11.25" customHeight="1">
      <c r="C12" s="145"/>
      <c r="D12" s="145"/>
      <c r="E12" s="2"/>
      <c r="F12" s="2"/>
      <c r="G12" s="2"/>
      <c r="H12" s="2"/>
      <c r="I12" s="2"/>
      <c r="J12" s="2"/>
      <c r="K12" s="4"/>
      <c r="L12" s="4"/>
      <c r="M12" s="4"/>
      <c r="N12" s="4"/>
      <c r="O12" s="4"/>
      <c r="P12" s="4"/>
      <c r="Q12" s="4" t="s">
        <v>517</v>
      </c>
      <c r="R12" s="4"/>
      <c r="S12" s="4"/>
      <c r="T12" s="195"/>
      <c r="U12" s="195"/>
      <c r="V12" s="195"/>
      <c r="W12" s="4"/>
      <c r="X12" s="4"/>
      <c r="Y12" s="4"/>
      <c r="Z12" s="4"/>
      <c r="AA12" s="4"/>
      <c r="AB12" s="4"/>
      <c r="AC12" s="4"/>
      <c r="AD12" s="4"/>
      <c r="AE12" s="4"/>
      <c r="AF12" s="2"/>
      <c r="AG12" s="2"/>
      <c r="AH12" s="2"/>
      <c r="AI12" s="2"/>
      <c r="AJ12" s="2"/>
      <c r="AK12" s="2"/>
      <c r="AL12" s="2"/>
      <c r="AM12" s="2"/>
      <c r="AN12" s="180" t="s">
        <v>452</v>
      </c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81" t="s">
        <v>227</v>
      </c>
      <c r="BF12" s="2"/>
      <c r="BG12" s="2"/>
      <c r="BH12" s="2"/>
      <c r="BI12" s="2"/>
      <c r="BJ12" s="2"/>
      <c r="BK12" s="2"/>
      <c r="BL12" s="192"/>
      <c r="BM12" s="173" t="s">
        <v>243</v>
      </c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3"/>
      <c r="CA12" s="3"/>
    </row>
    <row r="13" spans="1:80" ht="11.25" customHeight="1">
      <c r="C13" s="145"/>
      <c r="D13" s="145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/>
      <c r="Q13" s="4"/>
      <c r="R13" s="173" t="s">
        <v>521</v>
      </c>
      <c r="S13" s="4"/>
      <c r="T13" s="195"/>
      <c r="U13" s="195"/>
      <c r="V13" s="195"/>
      <c r="W13" s="4"/>
      <c r="X13" s="4"/>
      <c r="Y13" s="4"/>
      <c r="Z13" s="4"/>
      <c r="AA13" s="4"/>
      <c r="AB13" s="4"/>
      <c r="AC13" s="4"/>
      <c r="AD13" s="4"/>
      <c r="AE13" s="4"/>
      <c r="AF13" s="2"/>
      <c r="AG13" s="2"/>
      <c r="AH13" s="2"/>
      <c r="AI13" s="2"/>
      <c r="AJ13" s="2"/>
      <c r="AK13" s="2"/>
      <c r="AL13" s="2"/>
      <c r="AM13" s="2"/>
      <c r="AN13" s="2"/>
      <c r="AO13" s="123" t="s">
        <v>491</v>
      </c>
      <c r="AP13" s="123"/>
      <c r="AQ13" s="123"/>
      <c r="AR13" s="123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173" t="s">
        <v>228</v>
      </c>
      <c r="BF13" s="2"/>
      <c r="BG13" s="2"/>
      <c r="BH13" s="2"/>
      <c r="BI13" s="2"/>
      <c r="BJ13" s="2"/>
      <c r="BK13" s="2"/>
      <c r="BL13" s="192"/>
      <c r="BM13" s="4"/>
      <c r="BN13" s="192" t="s">
        <v>317</v>
      </c>
      <c r="BO13" s="192"/>
      <c r="BP13" s="192"/>
      <c r="BQ13" s="2"/>
      <c r="BR13" s="2"/>
      <c r="BS13" s="2"/>
      <c r="BT13" s="2"/>
      <c r="BU13" s="2"/>
      <c r="BV13" s="2"/>
      <c r="BW13" s="2"/>
      <c r="BX13" s="2"/>
      <c r="BY13" s="2"/>
      <c r="BZ13" s="3"/>
      <c r="CA13" s="3"/>
    </row>
    <row r="14" spans="1:80">
      <c r="C14" s="83"/>
      <c r="D14" s="83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/>
      <c r="R14" s="4"/>
      <c r="S14" s="195" t="s">
        <v>442</v>
      </c>
      <c r="T14" s="195"/>
      <c r="U14" s="195"/>
      <c r="V14" s="195"/>
      <c r="W14" s="4"/>
      <c r="X14" s="4"/>
      <c r="Y14" s="4"/>
      <c r="Z14" s="4"/>
      <c r="AA14" s="4"/>
      <c r="AB14" s="4"/>
      <c r="AC14" s="4"/>
      <c r="AD14" s="4"/>
      <c r="AE14" s="4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180" t="s">
        <v>492</v>
      </c>
      <c r="AQ14" s="2"/>
      <c r="AR14" s="180"/>
      <c r="AS14" s="2"/>
      <c r="AT14" s="2"/>
      <c r="AU14" s="2"/>
      <c r="AV14" s="2"/>
      <c r="AW14" s="2">
        <f>3*3.23</f>
        <v>9.69</v>
      </c>
      <c r="AX14" s="2"/>
      <c r="AY14" s="2"/>
      <c r="AZ14" s="2"/>
      <c r="BA14" s="2"/>
      <c r="BB14" s="2"/>
      <c r="BC14" s="2"/>
      <c r="BD14" s="2"/>
      <c r="BE14" s="192" t="s">
        <v>230</v>
      </c>
      <c r="BF14" s="2"/>
      <c r="BG14" s="2"/>
      <c r="BH14" s="2"/>
      <c r="BI14" s="2"/>
      <c r="BJ14" s="2"/>
      <c r="BK14" s="2"/>
      <c r="BL14" s="2"/>
      <c r="BM14" s="2"/>
      <c r="BN14" s="2"/>
      <c r="BO14" s="173" t="s">
        <v>479</v>
      </c>
      <c r="BP14" s="173"/>
      <c r="BQ14" s="2"/>
      <c r="BR14" s="2"/>
      <c r="BS14" s="2"/>
      <c r="BT14" s="2"/>
      <c r="BU14" s="2"/>
      <c r="BV14" s="2"/>
      <c r="BW14" s="2"/>
      <c r="BX14" s="2"/>
      <c r="BY14" s="2"/>
      <c r="BZ14" s="3"/>
      <c r="CA14" s="3"/>
    </row>
    <row r="15" spans="1:80">
      <c r="C15" s="83"/>
      <c r="D15" s="83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4"/>
      <c r="S15" s="4"/>
      <c r="T15" s="4" t="s">
        <v>460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2"/>
      <c r="AG15" s="2"/>
      <c r="AH15" s="2"/>
      <c r="AI15" s="2"/>
      <c r="AJ15" s="2"/>
      <c r="AK15" s="2"/>
      <c r="AL15" s="2"/>
      <c r="AM15" s="2"/>
      <c r="AN15" s="2"/>
      <c r="AO15" s="88"/>
      <c r="AP15" s="88"/>
      <c r="AQ15" s="123" t="s">
        <v>522</v>
      </c>
      <c r="AR15" s="123"/>
      <c r="AS15" s="88"/>
      <c r="AT15" s="88"/>
      <c r="AU15" s="2"/>
      <c r="AV15" s="2"/>
      <c r="AW15" s="2">
        <v>5.87</v>
      </c>
      <c r="AX15" s="2"/>
      <c r="AY15" s="2"/>
      <c r="AZ15" s="2"/>
      <c r="BA15" s="2"/>
      <c r="BB15" s="2"/>
      <c r="BC15" s="2"/>
      <c r="BD15" s="2"/>
      <c r="BE15" s="204" t="s">
        <v>281</v>
      </c>
      <c r="BF15" s="2"/>
      <c r="BG15" s="2"/>
      <c r="BH15" s="2"/>
      <c r="BI15" s="2"/>
      <c r="BJ15" s="2"/>
      <c r="BK15" s="2"/>
      <c r="BL15" s="2"/>
      <c r="BM15" s="2"/>
      <c r="BN15" s="432"/>
      <c r="BO15" s="88"/>
      <c r="BP15" s="195" t="s">
        <v>478</v>
      </c>
      <c r="BQ15" s="2"/>
      <c r="BR15" s="2"/>
      <c r="BS15" s="2"/>
      <c r="BT15" s="2"/>
      <c r="BU15" s="2"/>
      <c r="BV15" s="2"/>
      <c r="BW15" s="2"/>
      <c r="BX15" s="2"/>
      <c r="BY15" s="2"/>
      <c r="BZ15" s="3"/>
      <c r="CA15" s="3"/>
    </row>
    <row r="16" spans="1:80">
      <c r="C16" s="83"/>
      <c r="D16" s="83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4"/>
      <c r="T16" s="4"/>
      <c r="U16" s="362" t="s">
        <v>461</v>
      </c>
      <c r="V16" s="195"/>
      <c r="W16" s="4"/>
      <c r="X16" s="4"/>
      <c r="Y16" s="4"/>
      <c r="Z16" s="4"/>
      <c r="AA16" s="4"/>
      <c r="AB16" s="4"/>
      <c r="AC16" s="4"/>
      <c r="AD16" s="4"/>
      <c r="AE16" s="4"/>
      <c r="AF16" s="2"/>
      <c r="AG16" s="2"/>
      <c r="AH16" s="2"/>
      <c r="AI16" s="2"/>
      <c r="AJ16" s="2"/>
      <c r="AK16" s="2"/>
      <c r="AL16" s="2"/>
      <c r="AM16" s="2"/>
      <c r="AN16" s="88"/>
      <c r="AO16" s="88"/>
      <c r="AP16" s="88"/>
      <c r="AQ16" s="2"/>
      <c r="AR16" s="123" t="s">
        <v>518</v>
      </c>
      <c r="AS16" s="123"/>
      <c r="AT16" s="88"/>
      <c r="AU16" s="88"/>
      <c r="AV16" s="88"/>
      <c r="AW16" s="428">
        <f>SUM(AW14:AW15)</f>
        <v>15.559999999999999</v>
      </c>
      <c r="AX16" s="88"/>
      <c r="AY16" s="88"/>
      <c r="AZ16" s="88"/>
      <c r="BA16" s="88"/>
      <c r="BB16" s="88"/>
      <c r="BC16" s="88"/>
      <c r="BD16" s="88"/>
      <c r="BE16" s="205" t="s">
        <v>282</v>
      </c>
      <c r="BF16" s="2"/>
      <c r="BG16" s="2"/>
      <c r="BH16" s="2"/>
      <c r="BI16" s="2"/>
      <c r="BJ16" s="2"/>
      <c r="BK16" s="2"/>
      <c r="BL16" s="2"/>
      <c r="BM16" s="88"/>
      <c r="BN16" s="432"/>
      <c r="BO16" s="88"/>
      <c r="BP16" s="88"/>
      <c r="BQ16" s="173" t="s">
        <v>527</v>
      </c>
      <c r="BR16" s="88"/>
      <c r="BS16" s="88"/>
      <c r="BT16" s="88"/>
      <c r="BU16" s="88"/>
      <c r="BV16" s="88"/>
      <c r="BW16" s="88"/>
      <c r="BX16" s="88"/>
      <c r="BY16" s="88"/>
      <c r="BZ16" s="88"/>
      <c r="CA16" s="3"/>
    </row>
    <row r="17" spans="3:79">
      <c r="C17" s="83"/>
      <c r="D17" s="83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4"/>
      <c r="P17" s="4"/>
      <c r="Q17" s="4"/>
      <c r="R17" s="4"/>
      <c r="S17" s="4"/>
      <c r="T17" s="4"/>
      <c r="U17" s="4"/>
      <c r="V17" s="173" t="s">
        <v>488</v>
      </c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2"/>
      <c r="AI17" s="2"/>
      <c r="AJ17" s="88"/>
      <c r="AK17" s="88"/>
      <c r="AL17" s="88"/>
      <c r="AM17" s="88"/>
      <c r="AN17" s="88"/>
      <c r="AO17" s="88"/>
      <c r="AP17" s="88"/>
      <c r="AQ17" s="2"/>
      <c r="AR17" s="2"/>
      <c r="AS17" s="180" t="s">
        <v>519</v>
      </c>
      <c r="AT17" s="2"/>
      <c r="AU17" s="2"/>
      <c r="AV17" s="2"/>
      <c r="AW17" s="88"/>
      <c r="AX17" s="88"/>
      <c r="AY17" s="88"/>
      <c r="AZ17" s="88"/>
      <c r="BA17" s="88"/>
      <c r="BB17" s="88"/>
      <c r="BC17" s="88"/>
      <c r="BD17" s="88"/>
      <c r="BE17" s="204" t="s">
        <v>283</v>
      </c>
      <c r="BF17" s="88"/>
      <c r="BG17" s="88"/>
      <c r="BH17" s="88"/>
      <c r="BI17" s="88"/>
      <c r="BJ17" s="88"/>
      <c r="BK17" s="88"/>
      <c r="BL17" s="88"/>
      <c r="BM17" s="88"/>
      <c r="BN17" s="432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3"/>
      <c r="CA17" s="3"/>
    </row>
    <row r="18" spans="3:79">
      <c r="C18" s="83"/>
      <c r="D18" s="83"/>
      <c r="K18" s="88"/>
      <c r="L18" s="88"/>
      <c r="M18" s="88"/>
      <c r="N18" s="88"/>
      <c r="O18" s="88"/>
      <c r="P18" s="88"/>
      <c r="Q18" s="88"/>
      <c r="R18" s="88"/>
      <c r="S18" s="4"/>
      <c r="T18" s="4"/>
      <c r="U18" s="4"/>
      <c r="V18" s="4"/>
      <c r="W18" s="195" t="s">
        <v>495</v>
      </c>
      <c r="X18" s="4"/>
      <c r="Y18" s="4"/>
      <c r="Z18" s="4"/>
      <c r="AA18" s="4"/>
      <c r="AB18" s="4"/>
      <c r="AC18" s="4"/>
      <c r="AD18" s="4"/>
      <c r="AE18" s="4"/>
      <c r="AF18" s="2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432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3"/>
      <c r="CA18" s="3"/>
    </row>
    <row r="19" spans="3:79">
      <c r="C19" s="83"/>
      <c r="D19" s="83"/>
      <c r="M19" s="88"/>
      <c r="N19" s="88"/>
      <c r="O19" s="88"/>
      <c r="P19" s="88"/>
      <c r="Q19" s="88"/>
      <c r="R19" s="88"/>
      <c r="S19" s="4"/>
      <c r="T19" s="4"/>
      <c r="U19" s="4"/>
      <c r="V19" s="4"/>
      <c r="W19" s="4"/>
      <c r="X19" s="195" t="s">
        <v>443</v>
      </c>
      <c r="Y19" s="4"/>
      <c r="Z19" s="4"/>
      <c r="AA19" s="4"/>
      <c r="AB19" s="4"/>
      <c r="AC19" s="4"/>
      <c r="AD19" s="4"/>
      <c r="AE19" s="4"/>
      <c r="AF19" s="2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>
        <v>3.23</v>
      </c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432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3"/>
      <c r="CA19" s="3"/>
    </row>
    <row r="20" spans="3:79">
      <c r="C20" s="83"/>
      <c r="D20" s="83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4"/>
      <c r="X20" s="4"/>
      <c r="Y20" s="4" t="s">
        <v>444</v>
      </c>
      <c r="Z20" s="4"/>
      <c r="AA20" s="4"/>
      <c r="AB20" s="4"/>
      <c r="AC20" s="4"/>
      <c r="AD20" s="4"/>
      <c r="AE20" s="4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>
        <v>5.87</v>
      </c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432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3"/>
      <c r="CA20" s="3"/>
    </row>
    <row r="21" spans="3:79">
      <c r="C21" s="83"/>
      <c r="D21" s="83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4"/>
      <c r="X21" s="4"/>
      <c r="Y21" s="4"/>
      <c r="Z21" s="193" t="s">
        <v>445</v>
      </c>
      <c r="AA21" s="4"/>
      <c r="AB21" s="4"/>
      <c r="AC21" s="4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>
        <f>SUM(AW19:AW20)</f>
        <v>9.1</v>
      </c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432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3"/>
      <c r="CA21" s="3"/>
    </row>
    <row r="22" spans="3:79"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4"/>
      <c r="X22" s="4"/>
      <c r="Y22" s="4"/>
      <c r="Z22" s="4"/>
      <c r="AA22" s="195" t="s">
        <v>524</v>
      </c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432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</row>
    <row r="23" spans="3:79">
      <c r="L23" s="3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432"/>
      <c r="Z23" s="88"/>
      <c r="AA23" s="88"/>
      <c r="AB23" s="173" t="s">
        <v>525</v>
      </c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432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</row>
    <row r="24" spans="3:79">
      <c r="L24" s="3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432"/>
      <c r="Z24" s="88"/>
      <c r="AA24" s="88"/>
      <c r="AB24" s="88"/>
      <c r="AC24" s="195" t="s">
        <v>446</v>
      </c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432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</row>
    <row r="25" spans="3:79">
      <c r="L25" s="3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432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432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</row>
    <row r="26" spans="3:79"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432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432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</row>
    <row r="27" spans="3:79"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432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432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</row>
    <row r="28" spans="3:79"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432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432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</row>
    <row r="29" spans="3:79"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432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432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</row>
    <row r="30" spans="3:79"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432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432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</row>
    <row r="31" spans="3:79"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432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432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</row>
  </sheetData>
  <mergeCells count="14">
    <mergeCell ref="BZ1:CB1"/>
    <mergeCell ref="A4:B4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1"/>
  <sheetViews>
    <sheetView workbookViewId="0">
      <pane ySplit="2" topLeftCell="A3" activePane="bottomLeft" state="frozen"/>
      <selection pane="bottomLeft" activeCell="G21" sqref="G21"/>
    </sheetView>
  </sheetViews>
  <sheetFormatPr defaultRowHeight="11.25"/>
  <cols>
    <col min="1" max="1" width="7.28515625" style="8" bestFit="1" customWidth="1"/>
    <col min="2" max="2" width="8.7109375" style="153" bestFit="1" customWidth="1"/>
    <col min="3" max="3" width="10.140625" style="93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5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650" t="s">
        <v>1</v>
      </c>
      <c r="B1" s="652" t="s">
        <v>2</v>
      </c>
      <c r="C1" s="654" t="s">
        <v>0</v>
      </c>
      <c r="D1" s="656" t="s">
        <v>7</v>
      </c>
      <c r="E1" s="645" t="s">
        <v>6</v>
      </c>
      <c r="F1" s="646"/>
      <c r="G1" s="647" t="s">
        <v>5</v>
      </c>
      <c r="H1" s="648"/>
      <c r="I1" s="645" t="s">
        <v>65</v>
      </c>
      <c r="J1" s="646"/>
      <c r="K1" s="502" t="s">
        <v>9</v>
      </c>
      <c r="L1" s="454" t="s">
        <v>453</v>
      </c>
      <c r="M1" s="642"/>
      <c r="N1" s="643" t="s">
        <v>554</v>
      </c>
      <c r="O1" s="454" t="s">
        <v>86</v>
      </c>
      <c r="P1" s="455"/>
      <c r="Q1" s="455"/>
      <c r="R1" s="455"/>
      <c r="S1" s="455"/>
      <c r="T1" s="455"/>
      <c r="U1" s="642"/>
      <c r="V1" s="638" t="s">
        <v>88</v>
      </c>
      <c r="W1" s="638"/>
      <c r="X1" s="638"/>
      <c r="Y1" s="638"/>
      <c r="Z1" s="638"/>
      <c r="AA1" s="638"/>
      <c r="AB1" s="638"/>
    </row>
    <row r="2" spans="1:32" ht="15.75" customHeight="1" thickBot="1">
      <c r="A2" s="651"/>
      <c r="B2" s="653"/>
      <c r="C2" s="655"/>
      <c r="D2" s="453"/>
      <c r="E2" s="64"/>
      <c r="F2" s="37" t="s">
        <v>9</v>
      </c>
      <c r="G2" s="64"/>
      <c r="H2" s="65" t="s">
        <v>9</v>
      </c>
      <c r="I2" s="64"/>
      <c r="J2" s="37" t="s">
        <v>9</v>
      </c>
      <c r="K2" s="503"/>
      <c r="L2" s="371"/>
      <c r="M2" s="372" t="s">
        <v>9</v>
      </c>
      <c r="N2" s="644"/>
      <c r="O2" s="206" t="s">
        <v>160</v>
      </c>
      <c r="P2" s="206" t="s">
        <v>453</v>
      </c>
      <c r="Q2" s="206" t="s">
        <v>397</v>
      </c>
      <c r="R2" s="206" t="s">
        <v>62</v>
      </c>
      <c r="S2" s="206" t="s">
        <v>59</v>
      </c>
      <c r="T2" s="206" t="s">
        <v>159</v>
      </c>
      <c r="U2" s="207" t="s">
        <v>319</v>
      </c>
      <c r="V2" s="639" t="s">
        <v>457</v>
      </c>
      <c r="W2" s="640"/>
      <c r="X2" s="640"/>
      <c r="Y2" s="640"/>
      <c r="Z2" s="640"/>
      <c r="AA2" s="641"/>
      <c r="AB2" s="208" t="s">
        <v>47</v>
      </c>
    </row>
    <row r="3" spans="1:32" s="5" customFormat="1">
      <c r="A3" s="392" t="str">
        <f>'1-συμβολαια'!A3</f>
        <v>1ο</v>
      </c>
      <c r="B3" s="409">
        <f>'1-συμβολαια'!B3</f>
        <v>38240</v>
      </c>
      <c r="C3" s="408" t="str">
        <f>'1-συμβολαια'!C3</f>
        <v>πληρεξούσιο</v>
      </c>
      <c r="D3" s="410">
        <f>'1-συμβολαια'!D3</f>
        <v>0</v>
      </c>
      <c r="E3" s="374"/>
      <c r="F3" s="374"/>
      <c r="G3" s="374"/>
      <c r="H3" s="374"/>
      <c r="I3" s="374"/>
      <c r="J3" s="374"/>
      <c r="K3" s="376">
        <f>'1-συμβολαια'!N3</f>
        <v>35.97</v>
      </c>
      <c r="L3" s="376">
        <f>'2-δικαιώμ'!O3+'5-αντίγρ'!O3</f>
        <v>1.9792000000000001</v>
      </c>
      <c r="M3" s="376"/>
      <c r="N3" s="376"/>
      <c r="O3" s="376">
        <f>'1-συμβολαια'!O3</f>
        <v>-1.569199999999995</v>
      </c>
      <c r="P3" s="376">
        <f t="shared" ref="P3" si="0">L3-M3</f>
        <v>1.9792000000000001</v>
      </c>
      <c r="Q3" s="376">
        <f>'8-κ-15-17'!AG3</f>
        <v>0</v>
      </c>
      <c r="R3" s="376">
        <f>'10-φπα'!E3</f>
        <v>0</v>
      </c>
      <c r="S3" s="376">
        <f>'5-αντίγρ'!AM3+'11-χαρτόσ'!G3+'13-ντιΜιΧο'!CA3</f>
        <v>0</v>
      </c>
      <c r="T3" s="376">
        <f>'13-ντιΜιΧο'!BZ3</f>
        <v>0.9</v>
      </c>
      <c r="U3" s="376">
        <f>'13-ντιΜιΧο'!CB3</f>
        <v>0</v>
      </c>
      <c r="V3" s="319"/>
      <c r="W3" s="311"/>
      <c r="X3" s="311"/>
      <c r="Y3" s="311"/>
      <c r="Z3" s="311"/>
      <c r="AA3" s="311"/>
      <c r="AB3" s="314"/>
    </row>
    <row r="4" spans="1:32">
      <c r="A4" s="649" t="s">
        <v>56</v>
      </c>
      <c r="B4" s="649"/>
      <c r="C4" s="649"/>
      <c r="D4" s="649"/>
      <c r="E4" s="11">
        <f t="shared" ref="E4:Q4" si="1">SUM(E3:E3)</f>
        <v>0</v>
      </c>
      <c r="F4" s="11">
        <f t="shared" si="1"/>
        <v>0</v>
      </c>
      <c r="G4" s="11">
        <f t="shared" si="1"/>
        <v>0</v>
      </c>
      <c r="H4" s="11">
        <f t="shared" si="1"/>
        <v>0</v>
      </c>
      <c r="I4" s="11">
        <f t="shared" si="1"/>
        <v>0</v>
      </c>
      <c r="J4" s="11">
        <f t="shared" si="1"/>
        <v>0</v>
      </c>
      <c r="K4" s="11">
        <f t="shared" si="1"/>
        <v>35.97</v>
      </c>
      <c r="L4" s="11">
        <f t="shared" si="1"/>
        <v>1.9792000000000001</v>
      </c>
      <c r="M4" s="11">
        <f t="shared" si="1"/>
        <v>0</v>
      </c>
      <c r="N4" s="411">
        <f t="shared" si="1"/>
        <v>0</v>
      </c>
      <c r="O4" s="11">
        <f t="shared" si="1"/>
        <v>-1.569199999999995</v>
      </c>
      <c r="P4" s="11">
        <f t="shared" si="1"/>
        <v>1.9792000000000001</v>
      </c>
      <c r="Q4" s="11">
        <f t="shared" si="1"/>
        <v>0</v>
      </c>
      <c r="R4" s="411"/>
      <c r="S4" s="11">
        <f t="shared" ref="S4:AB4" si="2">SUM(S3:S3)</f>
        <v>0</v>
      </c>
      <c r="T4" s="11">
        <f t="shared" si="2"/>
        <v>0.9</v>
      </c>
      <c r="U4" s="411">
        <f t="shared" si="2"/>
        <v>0</v>
      </c>
      <c r="V4" s="320">
        <f t="shared" si="2"/>
        <v>0</v>
      </c>
      <c r="W4" s="320">
        <f t="shared" si="2"/>
        <v>0</v>
      </c>
      <c r="X4" s="320">
        <f t="shared" si="2"/>
        <v>0</v>
      </c>
      <c r="Y4" s="320">
        <f t="shared" si="2"/>
        <v>0</v>
      </c>
      <c r="Z4" s="320">
        <f t="shared" si="2"/>
        <v>0</v>
      </c>
      <c r="AA4" s="320">
        <f t="shared" si="2"/>
        <v>0</v>
      </c>
      <c r="AB4" s="321">
        <f t="shared" si="2"/>
        <v>0</v>
      </c>
    </row>
    <row r="6" spans="1:32">
      <c r="W6" s="85"/>
      <c r="X6" s="85"/>
      <c r="Y6" s="85"/>
      <c r="Z6" s="85"/>
      <c r="AA6" s="85"/>
      <c r="AB6" s="85"/>
      <c r="AC6" s="85"/>
      <c r="AD6" s="85"/>
      <c r="AE6" s="85"/>
      <c r="AF6" s="85"/>
    </row>
    <row r="7" spans="1:32">
      <c r="W7" s="85"/>
      <c r="X7" s="85"/>
      <c r="Y7" s="85"/>
      <c r="Z7" s="85"/>
      <c r="AA7" s="85"/>
      <c r="AB7" s="85"/>
      <c r="AC7" s="85"/>
      <c r="AD7" s="85"/>
      <c r="AE7" s="85"/>
      <c r="AF7" s="85"/>
    </row>
    <row r="8" spans="1:32" s="5" customFormat="1">
      <c r="A8" s="60"/>
      <c r="B8" s="116"/>
      <c r="C8" s="117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</row>
    <row r="9" spans="1:32">
      <c r="L9" s="4"/>
    </row>
    <row r="10" spans="1:32">
      <c r="L10" s="4"/>
    </row>
    <row r="11" spans="1:32">
      <c r="L11" s="4"/>
    </row>
  </sheetData>
  <mergeCells count="14">
    <mergeCell ref="E1:F1"/>
    <mergeCell ref="G1:H1"/>
    <mergeCell ref="I1:J1"/>
    <mergeCell ref="A4:D4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59" t="s">
        <v>77</v>
      </c>
      <c r="B1" s="659"/>
      <c r="C1" s="659"/>
      <c r="D1" s="659"/>
      <c r="E1" s="659"/>
      <c r="F1" s="659"/>
      <c r="G1" s="659"/>
      <c r="H1" s="659"/>
      <c r="I1" s="659"/>
      <c r="J1" s="659"/>
      <c r="K1" s="659"/>
      <c r="L1" s="659"/>
      <c r="M1" s="659"/>
      <c r="N1" s="659"/>
      <c r="O1" s="659"/>
      <c r="P1" s="659"/>
      <c r="Q1" s="659"/>
    </row>
    <row r="2" spans="1:23" s="9" customFormat="1" ht="23.25" customHeight="1" thickBot="1">
      <c r="A2" s="286" t="s">
        <v>19</v>
      </c>
      <c r="B2" s="660" t="s">
        <v>29</v>
      </c>
      <c r="C2" s="661"/>
      <c r="D2" s="662"/>
      <c r="E2" s="663" t="s">
        <v>88</v>
      </c>
      <c r="F2" s="664"/>
      <c r="G2" s="664"/>
      <c r="H2" s="665"/>
      <c r="I2" s="666" t="s">
        <v>88</v>
      </c>
      <c r="J2" s="667"/>
      <c r="K2" s="667"/>
      <c r="L2" s="668"/>
      <c r="M2" s="287" t="s">
        <v>38</v>
      </c>
      <c r="N2" s="287" t="s">
        <v>39</v>
      </c>
      <c r="O2" s="287" t="s">
        <v>40</v>
      </c>
      <c r="P2" s="287" t="s">
        <v>41</v>
      </c>
      <c r="Q2" s="287" t="s">
        <v>42</v>
      </c>
    </row>
    <row r="3" spans="1:23" s="18" customFormat="1">
      <c r="A3" s="30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5" spans="1:23" ht="15.75" customHeight="1">
      <c r="B5" s="657" t="s">
        <v>119</v>
      </c>
      <c r="C5" s="657"/>
      <c r="D5" s="657"/>
      <c r="E5" s="657"/>
      <c r="F5" s="657"/>
      <c r="G5" s="657"/>
      <c r="H5" s="657"/>
      <c r="I5" s="657"/>
      <c r="J5" s="657"/>
      <c r="K5" s="657"/>
      <c r="L5" s="3"/>
      <c r="M5" s="3"/>
      <c r="N5" s="3"/>
      <c r="O5" s="3"/>
      <c r="P5" s="3"/>
      <c r="Q5" s="3"/>
    </row>
    <row r="6" spans="1:23" ht="15.75" customHeight="1">
      <c r="C6" s="658" t="s">
        <v>120</v>
      </c>
      <c r="D6" s="658"/>
      <c r="E6" s="658"/>
      <c r="F6" s="658"/>
      <c r="G6" s="658"/>
      <c r="H6" s="658"/>
      <c r="I6" s="658"/>
      <c r="J6" s="658"/>
      <c r="K6" s="658"/>
      <c r="L6" s="3"/>
      <c r="M6" s="3"/>
      <c r="N6" s="3"/>
      <c r="O6" s="3"/>
      <c r="P6" s="3"/>
      <c r="Q6" s="3"/>
    </row>
    <row r="7" spans="1:23" ht="15.75" customHeight="1">
      <c r="D7" s="657" t="s">
        <v>318</v>
      </c>
      <c r="E7" s="657"/>
      <c r="F7" s="657"/>
      <c r="G7" s="657"/>
      <c r="H7" s="657"/>
      <c r="I7" s="657"/>
      <c r="J7" s="657"/>
      <c r="K7" s="657"/>
      <c r="L7" s="657"/>
      <c r="M7" s="657"/>
      <c r="N7" s="657"/>
      <c r="O7" s="657"/>
      <c r="P7" s="3"/>
      <c r="Q7" s="3"/>
    </row>
    <row r="8" spans="1:23" s="5" customFormat="1" ht="15.75" customHeight="1">
      <c r="A8" s="60"/>
      <c r="B8" s="284"/>
      <c r="C8" s="284"/>
      <c r="D8" s="285"/>
      <c r="E8" s="658" t="s">
        <v>454</v>
      </c>
      <c r="F8" s="658"/>
      <c r="G8" s="658"/>
      <c r="H8" s="658"/>
      <c r="I8" s="658"/>
      <c r="J8" s="658"/>
      <c r="K8" s="658"/>
      <c r="L8" s="658"/>
      <c r="M8" s="658"/>
      <c r="N8" s="3"/>
      <c r="O8" s="3"/>
      <c r="P8" s="3"/>
      <c r="Q8" s="3"/>
    </row>
    <row r="9" spans="1:23" s="5" customFormat="1" ht="15.75" customHeight="1">
      <c r="A9" s="60"/>
      <c r="B9" s="284"/>
      <c r="C9" s="284"/>
      <c r="D9" s="285"/>
      <c r="E9" s="6"/>
      <c r="F9" s="657" t="s">
        <v>148</v>
      </c>
      <c r="G9" s="657"/>
      <c r="H9" s="657"/>
      <c r="I9" s="657"/>
      <c r="J9" s="657"/>
      <c r="K9" s="657"/>
      <c r="L9" s="657"/>
      <c r="M9" s="657"/>
      <c r="N9" s="657"/>
      <c r="O9" s="657"/>
      <c r="P9" s="657"/>
      <c r="Q9" s="3"/>
    </row>
    <row r="10" spans="1:23" s="5" customFormat="1" ht="15.75" customHeight="1">
      <c r="A10" s="60"/>
      <c r="B10" s="284"/>
      <c r="C10" s="284"/>
      <c r="D10" s="285"/>
      <c r="E10" s="6"/>
      <c r="F10" s="6"/>
      <c r="G10" s="658" t="s">
        <v>455</v>
      </c>
      <c r="H10" s="658"/>
      <c r="I10" s="658"/>
      <c r="J10" s="658"/>
      <c r="K10" s="658"/>
      <c r="L10" s="658"/>
      <c r="M10" s="658"/>
      <c r="N10" s="658"/>
      <c r="O10" s="658"/>
      <c r="P10" s="658"/>
      <c r="Q10" s="658"/>
    </row>
    <row r="11" spans="1:23" s="5" customFormat="1" ht="15.75" customHeight="1">
      <c r="A11" s="60"/>
      <c r="B11" s="284"/>
      <c r="C11" s="284"/>
      <c r="D11" s="285"/>
      <c r="E11" s="6"/>
      <c r="F11" s="6"/>
      <c r="G11" s="277"/>
      <c r="H11" s="657" t="s">
        <v>122</v>
      </c>
      <c r="I11" s="657"/>
      <c r="J11" s="657"/>
      <c r="K11" s="657"/>
      <c r="L11" s="657"/>
      <c r="M11" s="657"/>
      <c r="N11" s="657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60"/>
      <c r="B12" s="284"/>
      <c r="C12" s="284"/>
      <c r="D12" s="285"/>
      <c r="E12" s="6"/>
      <c r="F12" s="6"/>
      <c r="G12" s="277"/>
      <c r="H12" s="6"/>
      <c r="I12" s="658" t="s">
        <v>123</v>
      </c>
      <c r="J12" s="658"/>
      <c r="K12" s="658"/>
      <c r="L12" s="658"/>
      <c r="M12" s="658"/>
      <c r="N12" s="658"/>
      <c r="O12" s="658"/>
      <c r="P12" s="658"/>
      <c r="Q12" s="658"/>
      <c r="R12" s="658"/>
      <c r="S12" s="3"/>
      <c r="T12" s="3"/>
      <c r="U12" s="3"/>
      <c r="V12" s="3"/>
      <c r="W12" s="3"/>
    </row>
    <row r="13" spans="1:23" s="5" customFormat="1" ht="15.75" customHeight="1">
      <c r="A13" s="60"/>
      <c r="B13" s="284"/>
      <c r="C13" s="284"/>
      <c r="D13" s="285"/>
      <c r="E13" s="6"/>
      <c r="F13" s="6"/>
      <c r="G13" s="277"/>
      <c r="H13" s="6"/>
      <c r="I13" s="6"/>
      <c r="J13" s="657" t="s">
        <v>124</v>
      </c>
      <c r="K13" s="657"/>
      <c r="L13" s="657"/>
      <c r="M13" s="657"/>
      <c r="N13" s="657"/>
      <c r="O13" s="657"/>
      <c r="P13" s="657"/>
      <c r="Q13" s="657"/>
      <c r="R13" s="3"/>
      <c r="S13" s="3"/>
      <c r="T13" s="3"/>
      <c r="U13" s="3"/>
      <c r="V13" s="3"/>
      <c r="W13" s="3"/>
    </row>
    <row r="14" spans="1:23" s="5" customFormat="1" ht="15.75" customHeight="1">
      <c r="A14" s="60"/>
      <c r="B14" s="284"/>
      <c r="C14" s="284"/>
      <c r="D14" s="285"/>
      <c r="E14" s="6"/>
      <c r="F14" s="6"/>
      <c r="G14" s="277"/>
      <c r="H14" s="6"/>
      <c r="I14" s="6"/>
      <c r="J14" s="6"/>
      <c r="K14" s="669" t="s">
        <v>149</v>
      </c>
      <c r="L14" s="669"/>
      <c r="M14" s="669"/>
      <c r="N14" s="669"/>
      <c r="O14" s="669"/>
      <c r="P14" s="669"/>
      <c r="Q14" s="669"/>
      <c r="R14" s="669"/>
      <c r="S14" s="669"/>
      <c r="T14" s="669"/>
      <c r="U14" s="669"/>
      <c r="V14" s="3"/>
      <c r="W14" s="3"/>
    </row>
    <row r="15" spans="1:23" s="5" customFormat="1" ht="15.75" customHeight="1">
      <c r="A15" s="60"/>
      <c r="B15" s="284"/>
      <c r="C15" s="284"/>
      <c r="D15" s="285"/>
      <c r="E15" s="6"/>
      <c r="F15" s="6"/>
      <c r="G15" s="277"/>
      <c r="H15" s="6"/>
      <c r="I15" s="6"/>
      <c r="J15" s="6"/>
      <c r="K15" s="6"/>
      <c r="L15" s="657" t="s">
        <v>125</v>
      </c>
      <c r="M15" s="657"/>
      <c r="N15" s="657"/>
      <c r="O15" s="657"/>
      <c r="P15" s="657"/>
      <c r="Q15" s="657"/>
      <c r="R15" s="657"/>
      <c r="S15" s="657"/>
      <c r="T15" s="3"/>
      <c r="U15" s="3"/>
      <c r="V15" s="3"/>
      <c r="W15" s="3"/>
    </row>
    <row r="16" spans="1:23" s="5" customFormat="1" ht="15.75" customHeight="1">
      <c r="A16" s="60"/>
      <c r="B16" s="284"/>
      <c r="C16" s="284"/>
      <c r="D16" s="285"/>
      <c r="E16" s="6"/>
      <c r="F16" s="6"/>
      <c r="G16" s="277"/>
      <c r="H16" s="6"/>
      <c r="I16" s="6"/>
      <c r="J16" s="6"/>
      <c r="K16" s="6"/>
      <c r="L16" s="3"/>
      <c r="M16" s="658" t="s">
        <v>126</v>
      </c>
      <c r="N16" s="658"/>
      <c r="O16" s="658"/>
      <c r="P16" s="658"/>
      <c r="Q16" s="658"/>
      <c r="R16" s="658"/>
      <c r="S16" s="658"/>
      <c r="T16" s="658"/>
      <c r="U16" s="3"/>
      <c r="V16" s="3"/>
      <c r="W16" s="3"/>
    </row>
    <row r="17" spans="1:23" s="5" customFormat="1" ht="15.75" customHeight="1">
      <c r="A17" s="60"/>
      <c r="B17" s="284"/>
      <c r="C17" s="284"/>
      <c r="D17" s="285"/>
      <c r="E17" s="6"/>
      <c r="F17" s="6"/>
      <c r="G17" s="277"/>
      <c r="H17" s="6"/>
      <c r="I17" s="6"/>
      <c r="J17" s="6"/>
      <c r="K17" s="6"/>
      <c r="L17" s="3"/>
      <c r="M17" s="3"/>
      <c r="N17" s="657" t="s">
        <v>127</v>
      </c>
      <c r="O17" s="657"/>
      <c r="P17" s="657"/>
      <c r="Q17" s="657"/>
      <c r="R17" s="657"/>
      <c r="S17" s="657"/>
      <c r="T17" s="657"/>
      <c r="U17" s="657"/>
      <c r="V17" s="657"/>
      <c r="W17" s="657"/>
    </row>
    <row r="18" spans="1:23" s="5" customFormat="1" ht="15.75" customHeight="1">
      <c r="A18" s="60"/>
      <c r="B18" s="284"/>
      <c r="C18" s="284"/>
      <c r="D18" s="285"/>
      <c r="E18" s="6"/>
      <c r="F18" s="6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7.42578125" style="8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659" t="s">
        <v>77</v>
      </c>
      <c r="B1" s="659"/>
      <c r="C1" s="659"/>
      <c r="D1" s="659"/>
      <c r="E1" s="659"/>
      <c r="F1" s="659"/>
      <c r="G1" s="659"/>
      <c r="H1" s="659"/>
      <c r="I1" s="659"/>
      <c r="J1" s="659"/>
      <c r="K1" s="659"/>
      <c r="L1" s="659"/>
      <c r="M1" s="659"/>
      <c r="N1" s="659"/>
      <c r="O1" s="659"/>
      <c r="P1" s="659"/>
      <c r="Q1" s="659"/>
      <c r="R1" s="659"/>
      <c r="S1" s="659"/>
      <c r="T1" s="659"/>
    </row>
    <row r="2" spans="1:20" s="9" customFormat="1" ht="23.25" customHeight="1" thickBot="1">
      <c r="A2" s="286" t="s">
        <v>19</v>
      </c>
      <c r="B2" s="660" t="s">
        <v>29</v>
      </c>
      <c r="C2" s="661"/>
      <c r="D2" s="662"/>
      <c r="E2" s="663" t="s">
        <v>88</v>
      </c>
      <c r="F2" s="664"/>
      <c r="G2" s="665"/>
      <c r="H2" s="670" t="s">
        <v>88</v>
      </c>
      <c r="I2" s="671"/>
      <c r="J2" s="672"/>
      <c r="K2" s="666" t="s">
        <v>88</v>
      </c>
      <c r="L2" s="667"/>
      <c r="M2" s="668"/>
      <c r="N2" s="287" t="s">
        <v>36</v>
      </c>
      <c r="O2" s="287" t="s">
        <v>37</v>
      </c>
      <c r="P2" s="287" t="s">
        <v>38</v>
      </c>
      <c r="Q2" s="287" t="s">
        <v>39</v>
      </c>
      <c r="R2" s="287" t="s">
        <v>40</v>
      </c>
      <c r="S2" s="287" t="s">
        <v>41</v>
      </c>
      <c r="T2" s="287" t="s">
        <v>42</v>
      </c>
    </row>
    <row r="3" spans="1:20" s="18" customFormat="1">
      <c r="A3" s="30" t="str">
        <f>'1-συμβολαια'!A3</f>
        <v>1ο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5" spans="1:20" ht="15.75">
      <c r="B5" s="657" t="s">
        <v>128</v>
      </c>
      <c r="C5" s="657"/>
      <c r="D5" s="657"/>
      <c r="E5" s="657"/>
      <c r="F5" s="657"/>
      <c r="G5" s="657"/>
      <c r="H5" s="657"/>
      <c r="I5" s="129"/>
      <c r="J5" s="6"/>
      <c r="K5" s="6"/>
      <c r="L5" s="3"/>
      <c r="M5" s="3"/>
      <c r="N5" s="3"/>
      <c r="O5" s="3"/>
    </row>
    <row r="6" spans="1:20" ht="15.75">
      <c r="B6" s="6"/>
      <c r="C6" s="658" t="s">
        <v>129</v>
      </c>
      <c r="D6" s="658"/>
      <c r="E6" s="658"/>
      <c r="F6" s="658"/>
      <c r="G6" s="658"/>
      <c r="H6" s="658"/>
      <c r="I6" s="658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57" t="s">
        <v>130</v>
      </c>
      <c r="E7" s="657"/>
      <c r="F7" s="657"/>
      <c r="G7" s="657"/>
      <c r="H7" s="657"/>
      <c r="I7" s="657"/>
      <c r="J7" s="657"/>
      <c r="K7" s="657"/>
      <c r="L7" s="3"/>
      <c r="M7" s="3"/>
      <c r="N7" s="3"/>
      <c r="O7" s="3"/>
    </row>
    <row r="8" spans="1:20" ht="15.75" customHeight="1">
      <c r="B8" s="6"/>
      <c r="C8" s="6"/>
      <c r="D8" s="6"/>
      <c r="E8" s="673" t="s">
        <v>135</v>
      </c>
      <c r="F8" s="673"/>
      <c r="G8" s="673"/>
      <c r="H8" s="673"/>
      <c r="I8" s="673"/>
      <c r="J8" s="673"/>
      <c r="K8" s="673"/>
      <c r="L8" s="673"/>
      <c r="M8" s="3"/>
      <c r="N8" s="3"/>
      <c r="O8" s="3"/>
    </row>
    <row r="9" spans="1:20" ht="15.75" customHeight="1">
      <c r="B9" s="6"/>
      <c r="C9" s="6"/>
      <c r="D9" s="6"/>
      <c r="E9" s="6"/>
      <c r="F9" s="657" t="s">
        <v>131</v>
      </c>
      <c r="G9" s="657"/>
      <c r="H9" s="657"/>
      <c r="I9" s="657"/>
      <c r="J9" s="657"/>
      <c r="K9" s="657"/>
      <c r="L9" s="657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58" t="s">
        <v>132</v>
      </c>
      <c r="H10" s="658"/>
      <c r="I10" s="658"/>
      <c r="J10" s="658"/>
      <c r="K10" s="658"/>
      <c r="L10" s="658"/>
      <c r="M10" s="658"/>
      <c r="N10" s="3"/>
      <c r="O10" s="3"/>
    </row>
    <row r="11" spans="1:20" ht="15.75">
      <c r="B11" s="6"/>
      <c r="C11" s="6"/>
      <c r="D11" s="6"/>
      <c r="E11" s="6"/>
      <c r="F11" s="6"/>
      <c r="G11" s="6"/>
      <c r="H11" s="657" t="s">
        <v>133</v>
      </c>
      <c r="I11" s="657"/>
      <c r="J11" s="657"/>
      <c r="K11" s="657"/>
      <c r="L11" s="657"/>
      <c r="M11" s="657"/>
      <c r="N11" s="657"/>
      <c r="O11" s="3"/>
    </row>
    <row r="12" spans="1:20" ht="15.75">
      <c r="B12" s="6"/>
      <c r="C12" s="6"/>
      <c r="D12" s="6"/>
      <c r="E12" s="6"/>
      <c r="F12" s="6"/>
      <c r="G12" s="6"/>
      <c r="H12" s="6"/>
      <c r="I12" s="658" t="s">
        <v>134</v>
      </c>
      <c r="J12" s="658"/>
      <c r="K12" s="658"/>
      <c r="L12" s="658"/>
      <c r="M12" s="658"/>
      <c r="N12" s="658"/>
      <c r="O12" s="658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2"/>
  <sheetViews>
    <sheetView topLeftCell="E1" zoomScaleNormal="100" workbookViewId="0">
      <pane ySplit="2" topLeftCell="A3" activePane="bottomLeft" state="frozen"/>
      <selection pane="bottomLeft" activeCell="F14" sqref="F14"/>
    </sheetView>
  </sheetViews>
  <sheetFormatPr defaultRowHeight="11.25"/>
  <cols>
    <col min="1" max="1" width="5.710937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5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500" t="s">
        <v>67</v>
      </c>
      <c r="B1" s="500"/>
      <c r="C1" s="675" t="s">
        <v>68</v>
      </c>
      <c r="D1" s="675"/>
      <c r="E1" s="500" t="s">
        <v>0</v>
      </c>
      <c r="F1" s="500"/>
      <c r="G1" s="676" t="s">
        <v>10</v>
      </c>
      <c r="H1" s="676"/>
      <c r="I1" s="676"/>
      <c r="J1" s="500" t="s">
        <v>8</v>
      </c>
      <c r="K1" s="500"/>
      <c r="L1" s="677" t="s">
        <v>456</v>
      </c>
      <c r="M1" s="678"/>
      <c r="N1" s="678"/>
      <c r="O1" s="679"/>
      <c r="P1" s="674" t="s">
        <v>66</v>
      </c>
      <c r="Q1" s="674"/>
      <c r="R1" s="676" t="s">
        <v>55</v>
      </c>
      <c r="S1" s="676"/>
      <c r="T1" s="682" t="s">
        <v>46</v>
      </c>
      <c r="U1" s="680" t="s">
        <v>88</v>
      </c>
      <c r="V1" s="680"/>
      <c r="W1" s="680"/>
      <c r="X1" s="680"/>
      <c r="Y1" s="680"/>
      <c r="Z1" s="680"/>
      <c r="AA1" s="680"/>
      <c r="AB1" s="680"/>
      <c r="AC1" s="680"/>
    </row>
    <row r="2" spans="1:35" s="12" customFormat="1" ht="15.75" customHeight="1" thickBot="1">
      <c r="A2" s="98"/>
      <c r="B2" s="53"/>
      <c r="C2" s="86"/>
      <c r="D2" s="56" t="s">
        <v>69</v>
      </c>
      <c r="E2" s="99"/>
      <c r="F2" s="54" t="s">
        <v>69</v>
      </c>
      <c r="G2" s="50" t="s">
        <v>11</v>
      </c>
      <c r="H2" s="48" t="s">
        <v>12</v>
      </c>
      <c r="I2" s="49" t="s">
        <v>29</v>
      </c>
      <c r="J2" s="75" t="s">
        <v>23</v>
      </c>
      <c r="K2" s="55" t="s">
        <v>69</v>
      </c>
      <c r="L2" s="75" t="s">
        <v>349</v>
      </c>
      <c r="M2" s="75" t="s">
        <v>353</v>
      </c>
      <c r="N2" s="75" t="s">
        <v>354</v>
      </c>
      <c r="O2" s="283" t="s">
        <v>29</v>
      </c>
      <c r="P2" s="62" t="s">
        <v>23</v>
      </c>
      <c r="Q2" s="55" t="s">
        <v>69</v>
      </c>
      <c r="R2" s="75" t="s">
        <v>23</v>
      </c>
      <c r="S2" s="36" t="s">
        <v>69</v>
      </c>
      <c r="T2" s="683"/>
      <c r="U2" s="681"/>
      <c r="V2" s="681"/>
      <c r="W2" s="681"/>
      <c r="X2" s="681"/>
      <c r="Y2" s="681"/>
      <c r="Z2" s="681"/>
      <c r="AA2" s="681"/>
      <c r="AB2" s="681"/>
      <c r="AC2" s="681"/>
    </row>
    <row r="3" spans="1:35" s="18" customFormat="1">
      <c r="A3" s="13" t="str">
        <f>'1-συμβολαια'!A3</f>
        <v>1ο</v>
      </c>
      <c r="B3" s="52"/>
      <c r="C3" s="81">
        <f>'1-συμβολαια'!B3</f>
        <v>38240</v>
      </c>
      <c r="D3" s="19"/>
      <c r="E3" s="94" t="str">
        <f>'1-συμβολαια'!C3</f>
        <v>πληρεξούσιο</v>
      </c>
      <c r="F3" s="14"/>
      <c r="G3" s="15" t="str">
        <f>'4-πολλυπρ'!D3</f>
        <v xml:space="preserve">219-87 </v>
      </c>
      <c r="H3" s="15" t="str">
        <f>'4-πολλυπρ'!I3</f>
        <v>???</v>
      </c>
      <c r="I3" s="20"/>
      <c r="J3" s="20">
        <f>'1-συμβολαια'!D3</f>
        <v>0</v>
      </c>
      <c r="K3" s="20"/>
      <c r="L3" s="27">
        <f>'11-χαρτόσ'!C3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-0.71059999999999968</v>
      </c>
      <c r="S3" s="23"/>
      <c r="T3" s="24"/>
      <c r="U3" s="87"/>
      <c r="V3" s="87"/>
      <c r="W3" s="82"/>
      <c r="X3" s="25"/>
      <c r="Y3" s="25"/>
      <c r="Z3" s="25"/>
      <c r="AA3" s="25"/>
      <c r="AB3" s="25"/>
      <c r="AC3" s="25"/>
    </row>
    <row r="4" spans="1:35">
      <c r="A4" s="444" t="s">
        <v>56</v>
      </c>
      <c r="B4" s="445"/>
      <c r="C4" s="445"/>
      <c r="D4" s="445"/>
      <c r="E4" s="445"/>
      <c r="F4" s="445"/>
      <c r="G4" s="445"/>
      <c r="H4" s="445"/>
      <c r="I4" s="445"/>
      <c r="J4" s="445"/>
      <c r="K4" s="47"/>
      <c r="L4" s="1">
        <f>SUM(L3:L3)</f>
        <v>0</v>
      </c>
      <c r="M4" s="1"/>
      <c r="N4" s="1"/>
      <c r="O4" s="1">
        <f>SUM(O3:O3)</f>
        <v>0</v>
      </c>
      <c r="P4" s="40" t="e">
        <f>SUM(P3:P3)</f>
        <v>#REF!</v>
      </c>
      <c r="Q4" s="1">
        <f>SUM(Q3:Q3)</f>
        <v>0</v>
      </c>
      <c r="R4" s="1">
        <f>SUM(R3:R3)</f>
        <v>-0.71059999999999968</v>
      </c>
      <c r="S4" s="1">
        <f>SUM(S3:S3)</f>
        <v>0</v>
      </c>
      <c r="T4" s="3"/>
      <c r="U4" s="83"/>
      <c r="V4" s="83"/>
    </row>
    <row r="5" spans="1:35">
      <c r="T5" s="132"/>
    </row>
    <row r="6" spans="1:35" ht="15.75" customHeight="1">
      <c r="T6" s="132"/>
      <c r="U6" s="657" t="s">
        <v>136</v>
      </c>
      <c r="V6" s="657"/>
      <c r="W6" s="657"/>
      <c r="X6" s="657"/>
      <c r="Y6" s="657"/>
      <c r="Z6" s="657"/>
      <c r="AA6" s="657"/>
      <c r="AB6" s="657"/>
      <c r="AC6" s="657"/>
      <c r="AD6" s="129"/>
      <c r="AE6" s="129"/>
      <c r="AF6" s="129"/>
      <c r="AG6" s="129"/>
      <c r="AH6" s="121"/>
      <c r="AI6" s="121"/>
    </row>
    <row r="7" spans="1:35" ht="15.75" customHeight="1">
      <c r="T7" s="132"/>
      <c r="U7" s="131"/>
      <c r="V7" s="658" t="s">
        <v>137</v>
      </c>
      <c r="W7" s="658"/>
      <c r="X7" s="658"/>
      <c r="Y7" s="658"/>
      <c r="Z7" s="658"/>
      <c r="AA7" s="658"/>
      <c r="AB7" s="658"/>
      <c r="AC7" s="658"/>
      <c r="AD7" s="658"/>
      <c r="AE7" s="121"/>
      <c r="AF7" s="121"/>
      <c r="AG7" s="121"/>
      <c r="AH7" s="121"/>
      <c r="AI7" s="121"/>
    </row>
    <row r="8" spans="1:35" ht="15.75" customHeight="1">
      <c r="T8" s="132"/>
      <c r="U8" s="131"/>
      <c r="V8" s="131"/>
      <c r="W8" s="657" t="s">
        <v>138</v>
      </c>
      <c r="X8" s="657"/>
      <c r="Y8" s="657"/>
      <c r="Z8" s="657"/>
      <c r="AA8" s="657"/>
      <c r="AB8" s="657"/>
      <c r="AC8" s="657"/>
      <c r="AD8" s="657"/>
      <c r="AE8" s="657"/>
      <c r="AF8" s="121"/>
      <c r="AG8" s="121"/>
      <c r="AH8" s="121"/>
      <c r="AI8" s="121"/>
    </row>
    <row r="9" spans="1:35" ht="15.75">
      <c r="U9" s="131"/>
      <c r="V9" s="131"/>
      <c r="W9" s="131"/>
      <c r="X9" s="658" t="s">
        <v>139</v>
      </c>
      <c r="Y9" s="658"/>
      <c r="Z9" s="658"/>
      <c r="AA9" s="658"/>
      <c r="AB9" s="658"/>
      <c r="AC9" s="658"/>
      <c r="AD9" s="658"/>
      <c r="AE9" s="658"/>
      <c r="AF9" s="658"/>
      <c r="AG9" s="121"/>
      <c r="AH9" s="121"/>
      <c r="AI9" s="121"/>
    </row>
    <row r="10" spans="1:35" ht="15.75">
      <c r="U10" s="131"/>
      <c r="V10" s="131"/>
      <c r="W10" s="131"/>
      <c r="X10" s="131"/>
      <c r="Y10" s="657" t="s">
        <v>140</v>
      </c>
      <c r="Z10" s="657"/>
      <c r="AA10" s="657"/>
      <c r="AB10" s="657"/>
      <c r="AC10" s="657"/>
      <c r="AD10" s="657"/>
      <c r="AE10" s="657"/>
      <c r="AF10" s="657"/>
      <c r="AG10" s="657"/>
      <c r="AH10" s="121"/>
      <c r="AI10" s="121"/>
    </row>
    <row r="11" spans="1:35" ht="15.75">
      <c r="U11" s="131"/>
      <c r="V11" s="131"/>
      <c r="W11" s="131"/>
      <c r="X11" s="131"/>
      <c r="Y11" s="131"/>
      <c r="Z11" s="658" t="s">
        <v>141</v>
      </c>
      <c r="AA11" s="658"/>
      <c r="AB11" s="658"/>
      <c r="AC11" s="658"/>
      <c r="AD11" s="658"/>
      <c r="AE11" s="658"/>
      <c r="AF11" s="658"/>
      <c r="AG11" s="658"/>
      <c r="AH11" s="658"/>
      <c r="AI11" s="121"/>
    </row>
    <row r="12" spans="1:35" ht="15.75">
      <c r="U12" s="131"/>
      <c r="V12" s="131"/>
      <c r="W12" s="131"/>
      <c r="X12" s="131"/>
      <c r="Y12" s="131"/>
      <c r="Z12" s="131"/>
      <c r="AA12" s="657" t="s">
        <v>142</v>
      </c>
      <c r="AB12" s="657"/>
      <c r="AC12" s="657"/>
      <c r="AD12" s="657"/>
      <c r="AE12" s="657"/>
      <c r="AF12" s="657"/>
      <c r="AG12" s="657"/>
      <c r="AH12" s="657"/>
      <c r="AI12" s="657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23" customFormat="1" ht="32.25" customHeight="1">
      <c r="A1" s="688" t="s">
        <v>31</v>
      </c>
      <c r="B1" s="689"/>
      <c r="C1" s="689"/>
      <c r="D1" s="689"/>
      <c r="E1" s="690"/>
      <c r="F1" s="691" t="s">
        <v>322</v>
      </c>
      <c r="G1" s="692"/>
      <c r="H1" s="692"/>
      <c r="I1" s="693"/>
      <c r="J1" s="684" t="s">
        <v>323</v>
      </c>
      <c r="K1" s="685"/>
      <c r="L1" s="685"/>
      <c r="M1" s="685"/>
      <c r="N1" s="685"/>
      <c r="O1" s="685"/>
      <c r="P1" s="685"/>
      <c r="Q1" s="685"/>
      <c r="R1" s="685"/>
      <c r="S1" s="685"/>
      <c r="T1" s="685"/>
      <c r="U1" s="685"/>
      <c r="V1" s="685"/>
      <c r="W1" s="685"/>
      <c r="X1" s="685"/>
      <c r="Y1" s="686"/>
      <c r="Z1" s="694" t="s">
        <v>324</v>
      </c>
      <c r="AA1" s="695"/>
      <c r="AB1" s="695"/>
      <c r="AC1" s="696"/>
      <c r="AD1" s="684" t="s">
        <v>325</v>
      </c>
      <c r="AE1" s="685"/>
      <c r="AF1" s="685"/>
      <c r="AG1" s="685"/>
      <c r="AH1" s="685"/>
      <c r="AI1" s="685"/>
      <c r="AJ1" s="685"/>
      <c r="AK1" s="685"/>
      <c r="AL1" s="685"/>
      <c r="AM1" s="685"/>
      <c r="AN1" s="685"/>
      <c r="AO1" s="685"/>
      <c r="AP1" s="685"/>
      <c r="AQ1" s="685"/>
      <c r="AR1" s="685"/>
      <c r="AS1" s="686"/>
      <c r="AT1" s="691" t="s">
        <v>326</v>
      </c>
      <c r="AU1" s="692"/>
      <c r="AV1" s="692"/>
      <c r="AW1" s="693"/>
      <c r="AX1" s="684" t="s">
        <v>327</v>
      </c>
      <c r="AY1" s="685"/>
      <c r="AZ1" s="685"/>
      <c r="BA1" s="685"/>
      <c r="BB1" s="685"/>
      <c r="BC1" s="685"/>
      <c r="BD1" s="685"/>
      <c r="BE1" s="685"/>
      <c r="BF1" s="685"/>
      <c r="BG1" s="685"/>
      <c r="BH1" s="685"/>
      <c r="BI1" s="685"/>
      <c r="BJ1" s="685"/>
      <c r="BK1" s="685"/>
      <c r="BL1" s="685"/>
      <c r="BM1" s="686"/>
    </row>
    <row r="2" spans="1:65" s="4" customFormat="1" ht="23.25" customHeight="1">
      <c r="A2" s="215" t="s">
        <v>19</v>
      </c>
      <c r="B2" s="215" t="s">
        <v>328</v>
      </c>
      <c r="C2" s="216" t="s">
        <v>329</v>
      </c>
      <c r="D2" s="454" t="s">
        <v>29</v>
      </c>
      <c r="E2" s="642"/>
      <c r="F2" s="217" t="s">
        <v>330</v>
      </c>
      <c r="G2" s="215" t="s">
        <v>18</v>
      </c>
      <c r="H2" s="217" t="s">
        <v>23</v>
      </c>
      <c r="I2" s="218" t="s">
        <v>88</v>
      </c>
      <c r="J2" s="219" t="s">
        <v>331</v>
      </c>
      <c r="K2" s="219" t="s">
        <v>332</v>
      </c>
      <c r="L2" s="217" t="s">
        <v>333</v>
      </c>
      <c r="M2" s="217" t="s">
        <v>334</v>
      </c>
      <c r="N2" s="217" t="s">
        <v>335</v>
      </c>
      <c r="O2" s="217" t="s">
        <v>336</v>
      </c>
      <c r="P2" s="217" t="s">
        <v>337</v>
      </c>
      <c r="Q2" s="217" t="s">
        <v>338</v>
      </c>
      <c r="R2" s="217" t="s">
        <v>339</v>
      </c>
      <c r="S2" s="217" t="s">
        <v>340</v>
      </c>
      <c r="T2" s="217" t="s">
        <v>341</v>
      </c>
      <c r="U2" s="217" t="s">
        <v>23</v>
      </c>
      <c r="V2" s="217" t="s">
        <v>342</v>
      </c>
      <c r="W2" s="217" t="s">
        <v>343</v>
      </c>
      <c r="X2" s="217" t="s">
        <v>344</v>
      </c>
      <c r="Y2" s="220" t="s">
        <v>345</v>
      </c>
      <c r="Z2" s="217" t="s">
        <v>330</v>
      </c>
      <c r="AA2" s="215" t="s">
        <v>18</v>
      </c>
      <c r="AB2" s="217" t="s">
        <v>23</v>
      </c>
      <c r="AC2" s="221" t="s">
        <v>88</v>
      </c>
      <c r="AD2" s="219" t="s">
        <v>331</v>
      </c>
      <c r="AE2" s="219" t="s">
        <v>332</v>
      </c>
      <c r="AF2" s="217" t="s">
        <v>333</v>
      </c>
      <c r="AG2" s="217" t="s">
        <v>334</v>
      </c>
      <c r="AH2" s="217" t="s">
        <v>335</v>
      </c>
      <c r="AI2" s="217" t="s">
        <v>336</v>
      </c>
      <c r="AJ2" s="217" t="s">
        <v>337</v>
      </c>
      <c r="AK2" s="217" t="s">
        <v>338</v>
      </c>
      <c r="AL2" s="217" t="s">
        <v>339</v>
      </c>
      <c r="AM2" s="217" t="s">
        <v>340</v>
      </c>
      <c r="AN2" s="217" t="s">
        <v>341</v>
      </c>
      <c r="AO2" s="217" t="s">
        <v>23</v>
      </c>
      <c r="AP2" s="217" t="s">
        <v>342</v>
      </c>
      <c r="AQ2" s="217" t="s">
        <v>343</v>
      </c>
      <c r="AR2" s="217" t="s">
        <v>344</v>
      </c>
      <c r="AS2" s="220" t="s">
        <v>345</v>
      </c>
      <c r="AT2" s="217" t="s">
        <v>330</v>
      </c>
      <c r="AU2" s="215" t="s">
        <v>18</v>
      </c>
      <c r="AV2" s="217" t="s">
        <v>23</v>
      </c>
      <c r="AW2" s="218" t="s">
        <v>88</v>
      </c>
      <c r="AX2" s="219" t="s">
        <v>331</v>
      </c>
      <c r="AY2" s="219" t="s">
        <v>332</v>
      </c>
      <c r="AZ2" s="217" t="s">
        <v>333</v>
      </c>
      <c r="BA2" s="217" t="s">
        <v>334</v>
      </c>
      <c r="BB2" s="217" t="s">
        <v>335</v>
      </c>
      <c r="BC2" s="217" t="s">
        <v>336</v>
      </c>
      <c r="BD2" s="217" t="s">
        <v>337</v>
      </c>
      <c r="BE2" s="217" t="s">
        <v>338</v>
      </c>
      <c r="BF2" s="217" t="s">
        <v>339</v>
      </c>
      <c r="BG2" s="217" t="s">
        <v>340</v>
      </c>
      <c r="BH2" s="217" t="s">
        <v>341</v>
      </c>
      <c r="BI2" s="217" t="s">
        <v>23</v>
      </c>
      <c r="BJ2" s="217" t="s">
        <v>342</v>
      </c>
      <c r="BK2" s="217" t="s">
        <v>343</v>
      </c>
      <c r="BL2" s="217" t="s">
        <v>346</v>
      </c>
      <c r="BM2" s="220" t="s">
        <v>345</v>
      </c>
    </row>
    <row r="3" spans="1:65" s="34" customFormat="1">
      <c r="A3" s="30" t="str">
        <f>'1-συμβολαια'!A3</f>
        <v>1ο</v>
      </c>
      <c r="B3" s="15" t="str">
        <f>'4-πολλυπρ'!D3</f>
        <v xml:space="preserve">219-87 </v>
      </c>
      <c r="C3" s="15" t="str">
        <f>'4-πολλυπρ'!I3</f>
        <v>???</v>
      </c>
      <c r="D3" s="32"/>
      <c r="E3" s="30"/>
      <c r="F3" s="30"/>
      <c r="G3" s="31"/>
      <c r="H3" s="30"/>
      <c r="I3" s="30"/>
      <c r="J3" s="30"/>
      <c r="K3" s="161" t="s">
        <v>347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222" t="s">
        <v>347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1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5" spans="1:65">
      <c r="F5" s="687" t="s">
        <v>348</v>
      </c>
      <c r="G5" s="687"/>
      <c r="H5" s="687"/>
      <c r="I5" s="687"/>
    </row>
    <row r="6" spans="1:65">
      <c r="F6" s="687"/>
      <c r="G6" s="687"/>
      <c r="H6" s="687"/>
      <c r="I6" s="687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1"/>
  <sheetViews>
    <sheetView workbookViewId="0">
      <pane ySplit="1" topLeftCell="A2" activePane="bottomLeft" state="frozen"/>
      <selection pane="bottomLeft" activeCell="B11" sqref="B11"/>
    </sheetView>
  </sheetViews>
  <sheetFormatPr defaultRowHeight="11.25"/>
  <cols>
    <col min="1" max="1" width="9.140625" style="3"/>
    <col min="2" max="2" width="10.140625" style="3" bestFit="1" customWidth="1"/>
    <col min="3" max="3" width="14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224"/>
      <c r="B1" s="224"/>
      <c r="C1" s="352"/>
      <c r="D1" s="224" t="s">
        <v>349</v>
      </c>
      <c r="E1" s="224" t="s">
        <v>350</v>
      </c>
      <c r="F1" s="224" t="s">
        <v>351</v>
      </c>
      <c r="G1" s="224" t="s">
        <v>352</v>
      </c>
      <c r="H1" s="224" t="s">
        <v>353</v>
      </c>
      <c r="I1" s="224" t="s">
        <v>354</v>
      </c>
      <c r="J1" s="224" t="s">
        <v>355</v>
      </c>
      <c r="K1" s="368" t="s">
        <v>356</v>
      </c>
      <c r="L1" s="459" t="s">
        <v>357</v>
      </c>
      <c r="M1" s="460"/>
      <c r="N1" s="460"/>
      <c r="O1" s="460"/>
      <c r="P1" s="461" t="s">
        <v>358</v>
      </c>
      <c r="Q1" s="461"/>
      <c r="R1" s="461"/>
      <c r="S1" s="461"/>
      <c r="T1" s="462"/>
    </row>
    <row r="2" spans="1:20" s="5" customFormat="1">
      <c r="A2" s="314" t="str">
        <f>'1-συμβολαια'!A3</f>
        <v>1ο</v>
      </c>
      <c r="B2" s="76" t="str">
        <f>'1-συμβολαια'!C3</f>
        <v>πληρεξούσιο</v>
      </c>
      <c r="C2" s="399">
        <f>'1-συμβολαια'!D3</f>
        <v>0</v>
      </c>
      <c r="D2" s="399">
        <v>0.5</v>
      </c>
      <c r="E2" s="399"/>
      <c r="F2" s="399"/>
      <c r="G2" s="399"/>
      <c r="H2" s="399"/>
      <c r="I2" s="399"/>
      <c r="J2" s="399"/>
      <c r="K2" s="399">
        <f t="shared" ref="K2" si="0">SUM(D2:I2)</f>
        <v>0.5</v>
      </c>
      <c r="L2" s="76"/>
      <c r="M2" s="76"/>
      <c r="N2" s="76"/>
      <c r="O2" s="76"/>
      <c r="P2" s="76"/>
      <c r="Q2" s="76"/>
      <c r="R2" s="76"/>
      <c r="S2" s="76"/>
      <c r="T2" s="76"/>
    </row>
    <row r="3" spans="1:20">
      <c r="A3" s="456" t="str">
        <f>'1-συμβολαια'!A4</f>
        <v>σύνολο</v>
      </c>
      <c r="B3" s="457"/>
      <c r="C3" s="458"/>
      <c r="D3" s="351">
        <f t="shared" ref="D3:K3" si="1">SUM(D2:D2)</f>
        <v>0.5</v>
      </c>
      <c r="E3" s="351">
        <f t="shared" si="1"/>
        <v>0</v>
      </c>
      <c r="F3" s="351">
        <f t="shared" si="1"/>
        <v>0</v>
      </c>
      <c r="G3" s="351">
        <f t="shared" si="1"/>
        <v>0</v>
      </c>
      <c r="H3" s="351">
        <f t="shared" si="1"/>
        <v>0</v>
      </c>
      <c r="I3" s="351">
        <f t="shared" si="1"/>
        <v>0</v>
      </c>
      <c r="J3" s="351">
        <f t="shared" si="1"/>
        <v>0</v>
      </c>
      <c r="K3" s="351">
        <f t="shared" si="1"/>
        <v>0.5</v>
      </c>
    </row>
    <row r="4" spans="1:20">
      <c r="J4" s="2"/>
    </row>
    <row r="5" spans="1:20">
      <c r="I5" s="5"/>
    </row>
    <row r="6" spans="1:20">
      <c r="J6" s="2"/>
    </row>
    <row r="7" spans="1:20">
      <c r="H7" s="181"/>
    </row>
    <row r="8" spans="1:20">
      <c r="J8" s="2"/>
    </row>
    <row r="9" spans="1:20">
      <c r="E9" s="123"/>
      <c r="J9" s="2"/>
    </row>
    <row r="10" spans="1:20">
      <c r="E10" s="6"/>
      <c r="J10" s="2"/>
    </row>
    <row r="13" spans="1:20">
      <c r="C13" s="4"/>
      <c r="D13" s="5"/>
      <c r="E13" s="5"/>
      <c r="F13" s="5"/>
      <c r="G13" s="5"/>
      <c r="H13" s="5"/>
      <c r="I13" s="5"/>
      <c r="J13" s="5"/>
      <c r="K13" s="5"/>
    </row>
    <row r="14" spans="1:20">
      <c r="C14" s="4"/>
      <c r="D14" s="5"/>
      <c r="E14" s="5"/>
      <c r="F14" s="5"/>
      <c r="G14" s="5"/>
      <c r="H14" s="5"/>
      <c r="I14" s="5"/>
      <c r="J14" s="5"/>
      <c r="K14" s="5"/>
    </row>
    <row r="15" spans="1:20">
      <c r="D15" s="5"/>
    </row>
    <row r="16" spans="1:20">
      <c r="D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</sheetData>
  <mergeCells count="3">
    <mergeCell ref="A3:C3"/>
    <mergeCell ref="L1:O1"/>
    <mergeCell ref="P1:T1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DD83"/>
  <sheetViews>
    <sheetView workbookViewId="0">
      <pane ySplit="2" topLeftCell="A3" activePane="bottomLeft" state="frozen"/>
      <selection pane="bottomLeft" activeCell="K15" sqref="K15"/>
    </sheetView>
  </sheetViews>
  <sheetFormatPr defaultRowHeight="11.25"/>
  <cols>
    <col min="1" max="1" width="8.140625" style="8" bestFit="1" customWidth="1"/>
    <col min="2" max="2" width="8.7109375" style="153" bestFit="1" customWidth="1"/>
    <col min="3" max="3" width="10.140625" style="95" bestFit="1" customWidth="1"/>
    <col min="4" max="4" width="12.85546875" style="3" customWidth="1"/>
    <col min="5" max="5" width="12.42578125" style="3" customWidth="1"/>
    <col min="6" max="6" width="9.42578125" style="3" bestFit="1" customWidth="1"/>
    <col min="7" max="7" width="8.28515625" style="2" customWidth="1"/>
    <col min="8" max="8" width="8" style="2" customWidth="1"/>
    <col min="9" max="9" width="9.42578125" style="2" bestFit="1" customWidth="1"/>
    <col min="10" max="10" width="9.7109375" style="2" bestFit="1" customWidth="1"/>
    <col min="11" max="11" width="8" style="2" bestFit="1" customWidth="1"/>
    <col min="12" max="12" width="7.5703125" style="2" bestFit="1" customWidth="1"/>
    <col min="13" max="14" width="9.42578125" style="2" customWidth="1"/>
    <col min="15" max="15" width="6.5703125" style="2" bestFit="1" customWidth="1"/>
    <col min="16" max="16" width="8.7109375" style="78" bestFit="1" customWidth="1"/>
    <col min="17" max="17" width="6.42578125" style="2" bestFit="1" customWidth="1"/>
    <col min="18" max="18" width="9.42578125" style="2" bestFit="1" customWidth="1"/>
    <col min="19" max="20" width="10.28515625" style="2" bestFit="1" customWidth="1"/>
    <col min="21" max="21" width="8.140625" style="2" bestFit="1" customWidth="1"/>
    <col min="22" max="22" width="8.5703125" style="2" bestFit="1" customWidth="1"/>
    <col min="23" max="23" width="9.42578125" style="2" bestFit="1" customWidth="1"/>
    <col min="24" max="24" width="8.140625" style="2" bestFit="1" customWidth="1"/>
    <col min="25" max="25" width="9.42578125" style="2" bestFit="1" customWidth="1"/>
    <col min="26" max="26" width="8.42578125" style="29" bestFit="1" customWidth="1"/>
    <col min="27" max="27" width="10.42578125" style="8" bestFit="1" customWidth="1"/>
    <col min="28" max="28" width="21.42578125" style="79" customWidth="1"/>
    <col min="29" max="29" width="7.5703125" style="3" customWidth="1"/>
    <col min="30" max="30" width="9.5703125" style="3" customWidth="1"/>
    <col min="31" max="33" width="6.42578125" style="3" customWidth="1"/>
    <col min="34" max="34" width="7.5703125" style="3" customWidth="1"/>
    <col min="35" max="35" width="7.28515625" style="3" customWidth="1"/>
    <col min="36" max="38" width="6.42578125" style="3" customWidth="1"/>
    <col min="39" max="39" width="7.5703125" style="3" customWidth="1"/>
    <col min="40" max="40" width="7.28515625" style="3" customWidth="1"/>
    <col min="41" max="43" width="6.42578125" style="3" customWidth="1"/>
    <col min="44" max="53" width="7.7109375" style="3" customWidth="1"/>
    <col min="54" max="89" width="7" style="3" customWidth="1"/>
    <col min="90" max="90" width="30.140625" style="3" customWidth="1"/>
    <col min="91" max="91" width="39.7109375" style="3" customWidth="1"/>
    <col min="92" max="107" width="7" style="3" customWidth="1"/>
    <col min="108" max="108" width="29.28515625" style="3" bestFit="1" customWidth="1"/>
    <col min="109" max="16384" width="9.140625" style="3"/>
  </cols>
  <sheetData>
    <row r="1" spans="1:108" ht="29.25" customHeight="1">
      <c r="A1" s="744" t="s">
        <v>1</v>
      </c>
      <c r="B1" s="746" t="s">
        <v>2</v>
      </c>
      <c r="C1" s="743" t="s">
        <v>0</v>
      </c>
      <c r="D1" s="747" t="s">
        <v>11</v>
      </c>
      <c r="E1" s="741" t="s">
        <v>12</v>
      </c>
      <c r="F1" s="749" t="s">
        <v>545</v>
      </c>
      <c r="G1" s="750"/>
      <c r="H1" s="750"/>
      <c r="I1" s="751" t="s">
        <v>552</v>
      </c>
      <c r="J1" s="737" t="s">
        <v>62</v>
      </c>
      <c r="K1" s="737"/>
      <c r="L1" s="737"/>
      <c r="M1" s="697" t="s">
        <v>159</v>
      </c>
      <c r="N1" s="711" t="s">
        <v>549</v>
      </c>
      <c r="O1" s="701" t="s">
        <v>544</v>
      </c>
      <c r="P1" s="702"/>
      <c r="Q1" s="702"/>
      <c r="R1" s="713" t="s">
        <v>543</v>
      </c>
      <c r="S1" s="705" t="s">
        <v>43</v>
      </c>
      <c r="T1" s="706"/>
      <c r="U1" s="598" t="s">
        <v>58</v>
      </c>
      <c r="V1" s="600"/>
      <c r="W1" s="703" t="s">
        <v>80</v>
      </c>
      <c r="X1" s="704"/>
      <c r="Y1" s="704"/>
      <c r="Z1" s="707" t="s">
        <v>54</v>
      </c>
      <c r="AA1" s="709" t="s">
        <v>44</v>
      </c>
      <c r="AB1" s="699" t="s">
        <v>83</v>
      </c>
      <c r="AC1" s="715" t="s">
        <v>29</v>
      </c>
      <c r="AD1" s="716"/>
      <c r="AE1" s="716"/>
      <c r="AF1" s="716"/>
      <c r="AG1" s="717"/>
      <c r="AH1" s="721" t="s">
        <v>29</v>
      </c>
      <c r="AI1" s="722"/>
      <c r="AJ1" s="722"/>
      <c r="AK1" s="722"/>
      <c r="AL1" s="722"/>
      <c r="AM1" s="722"/>
      <c r="AN1" s="722"/>
      <c r="AO1" s="722"/>
      <c r="AP1" s="722"/>
      <c r="AQ1" s="723"/>
      <c r="AR1" s="715" t="s">
        <v>29</v>
      </c>
      <c r="AS1" s="716"/>
      <c r="AT1" s="716"/>
      <c r="AU1" s="716"/>
      <c r="AV1" s="716"/>
      <c r="AW1" s="716"/>
      <c r="AX1" s="716"/>
      <c r="AY1" s="716"/>
      <c r="AZ1" s="716"/>
      <c r="BA1" s="717"/>
      <c r="BB1" s="727" t="s">
        <v>29</v>
      </c>
      <c r="BC1" s="728"/>
      <c r="BD1" s="728"/>
      <c r="BE1" s="728"/>
      <c r="BF1" s="728"/>
      <c r="BG1" s="728"/>
      <c r="BH1" s="728"/>
      <c r="BI1" s="728"/>
      <c r="BJ1" s="728"/>
      <c r="BK1" s="729"/>
      <c r="BL1" s="715" t="s">
        <v>29</v>
      </c>
      <c r="BM1" s="716"/>
      <c r="BN1" s="716"/>
      <c r="BO1" s="716"/>
      <c r="BP1" s="716"/>
      <c r="BQ1" s="716"/>
      <c r="BR1" s="716"/>
      <c r="BS1" s="716"/>
      <c r="BT1" s="716"/>
      <c r="BU1" s="717"/>
      <c r="BV1" s="721" t="s">
        <v>29</v>
      </c>
      <c r="BW1" s="722"/>
      <c r="BX1" s="722"/>
      <c r="BY1" s="722"/>
      <c r="BZ1" s="722"/>
      <c r="CA1" s="722"/>
      <c r="CB1" s="722"/>
      <c r="CC1" s="722"/>
      <c r="CD1" s="722"/>
      <c r="CE1" s="723"/>
      <c r="CF1" s="715" t="s">
        <v>29</v>
      </c>
      <c r="CG1" s="716"/>
      <c r="CH1" s="716"/>
      <c r="CI1" s="716"/>
      <c r="CJ1" s="716"/>
      <c r="CK1" s="716"/>
      <c r="CL1" s="716"/>
      <c r="CM1" s="717"/>
    </row>
    <row r="2" spans="1:108" ht="26.25" thickBot="1">
      <c r="A2" s="745"/>
      <c r="B2" s="449"/>
      <c r="C2" s="474"/>
      <c r="D2" s="748"/>
      <c r="E2" s="742"/>
      <c r="F2" s="293" t="s">
        <v>283</v>
      </c>
      <c r="G2" s="292" t="s">
        <v>96</v>
      </c>
      <c r="H2" s="365" t="s">
        <v>47</v>
      </c>
      <c r="I2" s="752"/>
      <c r="J2" s="211" t="s">
        <v>514</v>
      </c>
      <c r="K2" s="211" t="s">
        <v>159</v>
      </c>
      <c r="L2" s="367" t="s">
        <v>47</v>
      </c>
      <c r="M2" s="698"/>
      <c r="N2" s="712"/>
      <c r="O2" s="72" t="s">
        <v>23</v>
      </c>
      <c r="P2" s="77" t="s">
        <v>85</v>
      </c>
      <c r="Q2" s="366" t="s">
        <v>84</v>
      </c>
      <c r="R2" s="714"/>
      <c r="S2" s="43" t="s">
        <v>23</v>
      </c>
      <c r="T2" s="38" t="s">
        <v>34</v>
      </c>
      <c r="U2" s="43" t="s">
        <v>23</v>
      </c>
      <c r="V2" s="44" t="s">
        <v>34</v>
      </c>
      <c r="W2" s="43" t="s">
        <v>78</v>
      </c>
      <c r="X2" s="10" t="s">
        <v>79</v>
      </c>
      <c r="Y2" s="42" t="s">
        <v>33</v>
      </c>
      <c r="Z2" s="708"/>
      <c r="AA2" s="710"/>
      <c r="AB2" s="700"/>
      <c r="AC2" s="715"/>
      <c r="AD2" s="716"/>
      <c r="AE2" s="716"/>
      <c r="AF2" s="716"/>
      <c r="AG2" s="717"/>
      <c r="AH2" s="724"/>
      <c r="AI2" s="725"/>
      <c r="AJ2" s="725"/>
      <c r="AK2" s="725"/>
      <c r="AL2" s="725"/>
      <c r="AM2" s="725"/>
      <c r="AN2" s="725"/>
      <c r="AO2" s="725"/>
      <c r="AP2" s="725"/>
      <c r="AQ2" s="726"/>
      <c r="AR2" s="718"/>
      <c r="AS2" s="719"/>
      <c r="AT2" s="719"/>
      <c r="AU2" s="719"/>
      <c r="AV2" s="719"/>
      <c r="AW2" s="719"/>
      <c r="AX2" s="719"/>
      <c r="AY2" s="719"/>
      <c r="AZ2" s="719"/>
      <c r="BA2" s="720"/>
      <c r="BB2" s="730"/>
      <c r="BC2" s="731"/>
      <c r="BD2" s="731"/>
      <c r="BE2" s="731"/>
      <c r="BF2" s="731"/>
      <c r="BG2" s="731"/>
      <c r="BH2" s="731"/>
      <c r="BI2" s="731"/>
      <c r="BJ2" s="731"/>
      <c r="BK2" s="732"/>
      <c r="BL2" s="718"/>
      <c r="BM2" s="719"/>
      <c r="BN2" s="719"/>
      <c r="BO2" s="719"/>
      <c r="BP2" s="719"/>
      <c r="BQ2" s="719"/>
      <c r="BR2" s="719"/>
      <c r="BS2" s="719"/>
      <c r="BT2" s="719"/>
      <c r="BU2" s="720"/>
      <c r="BV2" s="724"/>
      <c r="BW2" s="725"/>
      <c r="BX2" s="725"/>
      <c r="BY2" s="725"/>
      <c r="BZ2" s="725"/>
      <c r="CA2" s="725"/>
      <c r="CB2" s="725"/>
      <c r="CC2" s="725"/>
      <c r="CD2" s="725"/>
      <c r="CE2" s="726"/>
      <c r="CF2" s="718"/>
      <c r="CG2" s="719"/>
      <c r="CH2" s="719"/>
      <c r="CI2" s="719"/>
      <c r="CJ2" s="719"/>
      <c r="CK2" s="719"/>
      <c r="CL2" s="719"/>
      <c r="CM2" s="720"/>
    </row>
    <row r="3" spans="1:108" s="5" customFormat="1">
      <c r="A3" s="425" t="str">
        <f>'1-συμβολαια'!A3</f>
        <v>1ο</v>
      </c>
      <c r="B3" s="414">
        <f>'1-συμβολαια'!B3</f>
        <v>38240</v>
      </c>
      <c r="C3" s="412" t="str">
        <f>'1-συμβολαια'!C3</f>
        <v>πληρεξούσιο</v>
      </c>
      <c r="D3" s="380" t="str">
        <f>'4-πολλυπρ'!D3</f>
        <v xml:space="preserve">219-87 </v>
      </c>
      <c r="E3" s="380" t="str">
        <f>'4-πολλυπρ'!I3</f>
        <v>???</v>
      </c>
      <c r="F3" s="381">
        <f>'14-βιβλΕσ'!L3</f>
        <v>1.9792000000000001</v>
      </c>
      <c r="G3" s="377">
        <f>'14-βιβλΕσ'!S3</f>
        <v>0</v>
      </c>
      <c r="H3" s="377">
        <f t="shared" ref="H3" si="0">F3+G3</f>
        <v>1.9792000000000001</v>
      </c>
      <c r="I3" s="377">
        <f>'8-κ-15-17'!AG3</f>
        <v>0</v>
      </c>
      <c r="J3" s="310"/>
      <c r="K3" s="310"/>
      <c r="L3" s="310"/>
      <c r="M3" s="377">
        <f>'14-βιβλΕσ'!T3</f>
        <v>0.9</v>
      </c>
      <c r="N3" s="377">
        <f>('14-βιβλΕσ'!O3+'14-βιβλΕσ'!P3+'14-βιβλΕσ'!T3)*40%</f>
        <v>0.52400000000000202</v>
      </c>
      <c r="O3" s="291"/>
      <c r="P3" s="291"/>
      <c r="Q3" s="291"/>
      <c r="R3" s="291"/>
      <c r="S3" s="377">
        <f t="shared" ref="S3" si="1">H3+I3+L3+N3+O3+R3</f>
        <v>2.5032000000000023</v>
      </c>
      <c r="T3" s="314">
        <v>68</v>
      </c>
      <c r="U3" s="377">
        <f t="shared" ref="U3" si="2">Y3-S3+N3</f>
        <v>-1.669199999999998</v>
      </c>
      <c r="V3" s="314">
        <v>41</v>
      </c>
      <c r="W3" s="377">
        <f>'1-συμβολαια'!L3+'8-κ-15-17'!D3+'14-βιβλΕσ'!L3+'14-βιβλΕσ'!S3+'14-βιβλΕσ'!T3</f>
        <v>37.28</v>
      </c>
      <c r="X3" s="377">
        <f>'1-συμβολαια'!M3</f>
        <v>36.97</v>
      </c>
      <c r="Y3" s="377">
        <f t="shared" ref="Y3" si="3">W3-X3</f>
        <v>0.31000000000000227</v>
      </c>
      <c r="Z3" s="398">
        <v>45820</v>
      </c>
      <c r="AA3" s="310">
        <f t="shared" ref="AA3" si="4">T3+V3</f>
        <v>109</v>
      </c>
      <c r="AB3" s="413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  <c r="CI3" s="76"/>
      <c r="CJ3" s="76"/>
      <c r="CK3" s="76"/>
      <c r="CL3" s="76"/>
      <c r="CM3" s="76"/>
    </row>
    <row r="4" spans="1:108">
      <c r="A4" s="738" t="s">
        <v>35</v>
      </c>
      <c r="B4" s="739"/>
      <c r="C4" s="739"/>
      <c r="D4" s="739"/>
      <c r="E4" s="740"/>
      <c r="F4" s="45">
        <f>SUM(F3:F3)</f>
        <v>1.9792000000000001</v>
      </c>
      <c r="G4" s="45">
        <f>SUM(G3:G3)</f>
        <v>0</v>
      </c>
      <c r="H4" s="45">
        <f>SUM(H3:H3)</f>
        <v>1.9792000000000001</v>
      </c>
      <c r="I4" s="45">
        <f>SUM(I3:I3)</f>
        <v>0</v>
      </c>
      <c r="J4" s="359"/>
      <c r="K4" s="359"/>
      <c r="L4" s="359"/>
      <c r="M4" s="45">
        <f>SUM(M3:M3)</f>
        <v>0.9</v>
      </c>
      <c r="N4" s="45"/>
      <c r="O4" s="45">
        <f>SUM(O3:O3)</f>
        <v>0</v>
      </c>
      <c r="P4" s="45">
        <f>SUM(P3:P3)</f>
        <v>0</v>
      </c>
      <c r="Q4" s="45">
        <f>SUM(Q3:Q3)</f>
        <v>0</v>
      </c>
      <c r="R4" s="45"/>
      <c r="S4" s="45">
        <f t="shared" ref="S4:Y4" si="5">SUM(S3:S3)</f>
        <v>2.5032000000000023</v>
      </c>
      <c r="T4" s="435">
        <f t="shared" si="5"/>
        <v>68</v>
      </c>
      <c r="U4" s="45">
        <f t="shared" si="5"/>
        <v>-1.669199999999998</v>
      </c>
      <c r="V4" s="435">
        <f t="shared" si="5"/>
        <v>41</v>
      </c>
      <c r="W4" s="45">
        <f t="shared" si="5"/>
        <v>37.28</v>
      </c>
      <c r="X4" s="45">
        <f t="shared" si="5"/>
        <v>36.97</v>
      </c>
      <c r="Y4" s="45">
        <f t="shared" si="5"/>
        <v>0.31000000000000227</v>
      </c>
      <c r="Z4" s="45"/>
      <c r="AA4" s="435">
        <f>SUM(AA3:AA3)</f>
        <v>109</v>
      </c>
    </row>
    <row r="5" spans="1:108">
      <c r="M5" s="78"/>
      <c r="N5" s="78"/>
    </row>
    <row r="6" spans="1:108">
      <c r="M6" s="150"/>
      <c r="N6" s="150"/>
      <c r="W6" s="150"/>
    </row>
    <row r="7" spans="1:108">
      <c r="W7" s="151"/>
    </row>
    <row r="8" spans="1:108" ht="15.75">
      <c r="AC8" s="657" t="s">
        <v>104</v>
      </c>
      <c r="AD8" s="657"/>
      <c r="AE8" s="657"/>
      <c r="AF8" s="657"/>
      <c r="AG8" s="657"/>
      <c r="AH8" s="657"/>
      <c r="AI8" s="657"/>
      <c r="AJ8" s="657"/>
      <c r="AK8" s="657"/>
      <c r="AL8" s="657"/>
      <c r="AM8" s="657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129"/>
      <c r="BR8" s="129"/>
      <c r="BS8" s="129"/>
      <c r="BT8" s="129"/>
      <c r="BU8" s="129"/>
      <c r="BV8" s="129"/>
      <c r="BW8" s="129"/>
      <c r="BX8" s="129"/>
      <c r="BY8" s="129"/>
      <c r="BZ8" s="129"/>
      <c r="CA8" s="129"/>
      <c r="CB8" s="129"/>
      <c r="CC8" s="129"/>
      <c r="CD8" s="129"/>
      <c r="CE8" s="129"/>
      <c r="CF8" s="129"/>
      <c r="CG8" s="129"/>
      <c r="CH8" s="129"/>
      <c r="CI8" s="129"/>
      <c r="CJ8" s="129"/>
      <c r="CK8" s="129"/>
      <c r="CL8" s="129"/>
      <c r="CM8" s="129"/>
      <c r="CN8" s="129"/>
      <c r="CO8" s="129"/>
      <c r="CP8" s="129"/>
      <c r="CQ8" s="129"/>
      <c r="CR8" s="129"/>
      <c r="CS8" s="129"/>
      <c r="CT8" s="129"/>
      <c r="CU8" s="129"/>
      <c r="CV8" s="129"/>
      <c r="CW8" s="129"/>
      <c r="CX8" s="129"/>
      <c r="CY8" s="129"/>
      <c r="CZ8" s="129"/>
      <c r="DA8" s="129"/>
      <c r="DB8" s="129"/>
      <c r="DC8" s="129"/>
      <c r="DD8" s="129"/>
    </row>
    <row r="9" spans="1:108" ht="15.75">
      <c r="W9" s="150"/>
      <c r="AD9" s="658" t="s">
        <v>143</v>
      </c>
      <c r="AE9" s="658"/>
      <c r="AF9" s="658"/>
      <c r="AG9" s="658"/>
      <c r="AH9" s="658"/>
      <c r="AI9" s="128"/>
    </row>
    <row r="10" spans="1:108" ht="15.75" customHeight="1">
      <c r="AE10" s="657" t="s">
        <v>144</v>
      </c>
      <c r="AF10" s="657"/>
      <c r="AG10" s="657"/>
      <c r="AH10" s="657"/>
      <c r="AI10" s="657"/>
      <c r="AJ10" s="657"/>
      <c r="AK10" s="657"/>
      <c r="AL10" s="657"/>
      <c r="AM10" s="657"/>
      <c r="AN10" s="657"/>
      <c r="AO10" s="657"/>
      <c r="AP10" s="657"/>
    </row>
    <row r="11" spans="1:108" ht="15.75" customHeight="1">
      <c r="AE11" s="130"/>
      <c r="AF11" s="658"/>
      <c r="AG11" s="658"/>
      <c r="AH11" s="658"/>
      <c r="AI11" s="658"/>
      <c r="AJ11" s="658"/>
      <c r="AK11" s="658"/>
      <c r="AL11" s="658"/>
      <c r="AM11" s="658"/>
      <c r="AN11" s="658"/>
      <c r="AO11" s="658"/>
      <c r="AP11" s="658"/>
      <c r="AQ11" s="658"/>
    </row>
    <row r="12" spans="1:108" ht="15.75">
      <c r="AE12" s="130"/>
      <c r="AF12" s="130"/>
      <c r="AG12" s="733"/>
      <c r="AH12" s="733"/>
      <c r="AI12" s="733"/>
      <c r="AJ12" s="733"/>
      <c r="AK12" s="733"/>
      <c r="AL12" s="733"/>
      <c r="AM12" s="733"/>
      <c r="AN12" s="733"/>
      <c r="AO12" s="130"/>
      <c r="AP12" s="130"/>
      <c r="AQ12" s="130"/>
    </row>
    <row r="13" spans="1:108" ht="15.75">
      <c r="AH13" s="736" t="s">
        <v>105</v>
      </c>
      <c r="AI13" s="736"/>
      <c r="AJ13" s="736"/>
      <c r="AK13" s="736"/>
      <c r="AL13" s="736"/>
      <c r="AM13" s="736"/>
      <c r="AN13" s="736"/>
      <c r="AO13" s="736"/>
    </row>
    <row r="14" spans="1:108" ht="15.75">
      <c r="AH14" s="127"/>
      <c r="AI14" s="733"/>
      <c r="AJ14" s="733"/>
      <c r="AK14" s="733"/>
      <c r="AL14" s="733"/>
      <c r="AM14" s="733"/>
      <c r="AN14" s="733"/>
      <c r="AO14" s="127"/>
    </row>
    <row r="15" spans="1:108" ht="15.75">
      <c r="AJ15" s="734" t="s">
        <v>106</v>
      </c>
      <c r="AK15" s="734"/>
      <c r="AL15" s="734"/>
      <c r="AM15" s="734"/>
      <c r="AN15" s="734"/>
      <c r="AO15" s="734"/>
    </row>
    <row r="16" spans="1:108" ht="15.75">
      <c r="AK16" s="733" t="s">
        <v>107</v>
      </c>
      <c r="AL16" s="733"/>
      <c r="AM16" s="733"/>
      <c r="AN16" s="733"/>
      <c r="AO16" s="733"/>
      <c r="AP16" s="733"/>
      <c r="AQ16" s="733"/>
    </row>
    <row r="17" spans="29:108" ht="15.75">
      <c r="AK17" s="122"/>
      <c r="AL17" s="122"/>
      <c r="AM17" s="122"/>
      <c r="AN17" s="122"/>
      <c r="AO17" s="122"/>
      <c r="AP17" s="122"/>
      <c r="AQ17" s="122"/>
    </row>
    <row r="18" spans="29:108" ht="15.75">
      <c r="AM18" s="733" t="s">
        <v>108</v>
      </c>
      <c r="AN18" s="733"/>
      <c r="AO18" s="733"/>
      <c r="AP18" s="733"/>
      <c r="AQ18" s="733"/>
      <c r="AR18" s="733"/>
      <c r="AS18" s="733"/>
    </row>
    <row r="19" spans="29:108" ht="15.75">
      <c r="AC19" s="134"/>
      <c r="AD19" s="120"/>
      <c r="AE19" s="120"/>
      <c r="AF19" s="120"/>
      <c r="AG19" s="134"/>
      <c r="AH19" s="134"/>
      <c r="AN19" s="735" t="s">
        <v>145</v>
      </c>
      <c r="AO19" s="735"/>
      <c r="AP19" s="735"/>
      <c r="AQ19" s="735"/>
      <c r="AR19" s="735"/>
      <c r="AS19" s="735"/>
      <c r="AT19" s="735"/>
      <c r="AU19" s="735"/>
      <c r="AV19" s="735"/>
      <c r="AW19" s="735"/>
      <c r="AX19" s="735"/>
      <c r="AY19" s="735"/>
    </row>
    <row r="20" spans="29:108" ht="15.75">
      <c r="AC20" s="135"/>
      <c r="AD20" s="135"/>
      <c r="AE20" s="135"/>
      <c r="AF20" s="135"/>
      <c r="AG20" s="135"/>
      <c r="AH20" s="134"/>
      <c r="AI20" s="134"/>
      <c r="AJ20" s="134"/>
      <c r="AK20" s="134"/>
      <c r="AL20" s="134"/>
      <c r="AM20" s="134"/>
      <c r="AN20" s="134"/>
      <c r="AO20" s="733" t="s">
        <v>109</v>
      </c>
      <c r="AP20" s="733"/>
      <c r="AQ20" s="733"/>
      <c r="AR20" s="733"/>
      <c r="AS20" s="733"/>
      <c r="AT20" s="733"/>
      <c r="AU20" s="733"/>
      <c r="AV20" s="733"/>
      <c r="AW20" s="733"/>
      <c r="AX20" s="733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</row>
    <row r="21" spans="29:108" ht="15.75">
      <c r="AC21" s="134"/>
      <c r="AD21" s="136"/>
      <c r="AE21" s="136"/>
      <c r="AF21" s="136"/>
      <c r="AG21" s="136"/>
      <c r="AH21" s="136"/>
      <c r="AI21" s="134"/>
      <c r="AJ21" s="137"/>
      <c r="AK21" s="137"/>
      <c r="AL21" s="137"/>
      <c r="AM21" s="137"/>
      <c r="AN21" s="137"/>
      <c r="AO21" s="137"/>
      <c r="AP21" s="669" t="s">
        <v>110</v>
      </c>
      <c r="AQ21" s="669"/>
      <c r="AR21" s="669"/>
      <c r="AS21" s="669"/>
      <c r="AT21" s="669"/>
      <c r="AU21" s="669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</row>
    <row r="22" spans="29:108" ht="15.75">
      <c r="AC22" s="134"/>
      <c r="AD22" s="138"/>
      <c r="AE22" s="138"/>
      <c r="AF22" s="138"/>
      <c r="AG22" s="138"/>
      <c r="AH22" s="138"/>
      <c r="AI22" s="138"/>
      <c r="AJ22" s="137"/>
      <c r="AK22" s="137"/>
      <c r="AL22" s="137"/>
      <c r="AM22" s="137"/>
      <c r="AN22" s="137"/>
      <c r="AO22" s="137"/>
      <c r="AP22" s="137"/>
      <c r="AQ22" s="733" t="s">
        <v>111</v>
      </c>
      <c r="AR22" s="733"/>
      <c r="AS22" s="733"/>
      <c r="AT22" s="733"/>
      <c r="AU22" s="733"/>
      <c r="AV22" s="733"/>
      <c r="AW22" s="733"/>
      <c r="AX22" s="733"/>
      <c r="AY22" s="733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137"/>
      <c r="BR22" s="137"/>
      <c r="BS22" s="137"/>
      <c r="BT22" s="137"/>
      <c r="BU22" s="137"/>
      <c r="BV22" s="137"/>
      <c r="BW22" s="137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</row>
    <row r="23" spans="29:108" ht="15.75">
      <c r="AC23" s="137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669" t="s">
        <v>112</v>
      </c>
      <c r="AS23" s="669"/>
      <c r="AT23" s="669"/>
      <c r="AU23" s="669"/>
      <c r="AV23" s="669"/>
      <c r="AW23" s="669"/>
      <c r="AX23" s="669"/>
      <c r="AY23" s="669"/>
      <c r="AZ23" s="669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  <c r="CC23" s="137"/>
      <c r="CD23" s="137"/>
      <c r="CE23" s="137"/>
      <c r="CF23" s="137"/>
      <c r="CG23" s="137"/>
      <c r="CH23" s="137"/>
      <c r="CI23" s="137"/>
      <c r="CJ23" s="137"/>
      <c r="CK23" s="137"/>
      <c r="CL23" s="137"/>
      <c r="CM23" s="137"/>
      <c r="CN23" s="137"/>
      <c r="CO23" s="137"/>
      <c r="CP23" s="137"/>
      <c r="CQ23" s="137"/>
      <c r="CR23" s="137"/>
      <c r="CS23" s="137"/>
      <c r="CT23" s="137"/>
      <c r="CU23" s="137"/>
      <c r="CV23" s="137"/>
      <c r="CW23" s="137"/>
      <c r="CX23" s="137"/>
      <c r="CY23" s="137"/>
      <c r="CZ23" s="137"/>
      <c r="DA23" s="137"/>
      <c r="DB23" s="137"/>
      <c r="DC23" s="137"/>
      <c r="DD23" s="137"/>
    </row>
    <row r="24" spans="29:108" ht="15.75">
      <c r="AC24" s="137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733" t="s">
        <v>113</v>
      </c>
      <c r="AT24" s="733"/>
      <c r="AU24" s="733"/>
      <c r="AV24" s="733"/>
      <c r="AW24" s="733"/>
      <c r="AX24" s="733"/>
      <c r="AY24" s="733"/>
      <c r="AZ24" s="733"/>
      <c r="BA24" s="733"/>
      <c r="BB24" s="733"/>
      <c r="BC24" s="733"/>
      <c r="BD24" s="733"/>
      <c r="BE24" s="139"/>
      <c r="BF24" s="139"/>
      <c r="BG24" s="139"/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  <c r="CC24" s="139"/>
      <c r="CD24" s="139"/>
      <c r="CE24" s="139"/>
      <c r="CF24" s="139"/>
      <c r="CG24" s="139"/>
      <c r="CH24" s="139"/>
      <c r="CI24" s="139"/>
      <c r="CJ24" s="139"/>
      <c r="CK24" s="139"/>
      <c r="CL24" s="139"/>
      <c r="CM24" s="139"/>
      <c r="CN24" s="139"/>
      <c r="CO24" s="139"/>
      <c r="CP24" s="139"/>
      <c r="CQ24" s="139"/>
      <c r="CR24" s="139"/>
      <c r="CS24" s="139"/>
      <c r="CT24" s="139"/>
      <c r="CU24" s="139"/>
      <c r="CV24" s="139"/>
      <c r="CW24" s="139"/>
      <c r="CX24" s="139"/>
      <c r="CY24" s="139"/>
      <c r="CZ24" s="139"/>
      <c r="DA24" s="139"/>
      <c r="DB24" s="139"/>
      <c r="DC24" s="139"/>
      <c r="DD24" s="137"/>
    </row>
    <row r="25" spans="29:108" ht="15.75"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669" t="s">
        <v>114</v>
      </c>
      <c r="AU25" s="669"/>
      <c r="AV25" s="669"/>
      <c r="AW25" s="669"/>
      <c r="AX25" s="669"/>
      <c r="AY25" s="669"/>
      <c r="AZ25" s="669"/>
      <c r="BA25" s="669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</row>
    <row r="26" spans="29:108" ht="15.75"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733" t="s">
        <v>103</v>
      </c>
      <c r="AV26" s="733"/>
      <c r="AW26" s="733"/>
      <c r="AX26" s="733"/>
      <c r="AY26" s="733"/>
      <c r="AZ26" s="733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7"/>
      <c r="CA26" s="137"/>
      <c r="CB26" s="137"/>
      <c r="CC26" s="137"/>
      <c r="CD26" s="137"/>
      <c r="CE26" s="137"/>
      <c r="CF26" s="137"/>
      <c r="CG26" s="137"/>
      <c r="CH26" s="137"/>
      <c r="CI26" s="137"/>
      <c r="CJ26" s="137"/>
      <c r="CK26" s="137"/>
      <c r="CL26" s="137"/>
      <c r="CM26" s="137"/>
      <c r="CN26" s="137"/>
      <c r="CO26" s="137"/>
      <c r="CP26" s="137"/>
      <c r="CQ26" s="137"/>
      <c r="CR26" s="137"/>
      <c r="CS26" s="137"/>
      <c r="CT26" s="137"/>
      <c r="CU26" s="137"/>
      <c r="CV26" s="137"/>
      <c r="CW26" s="137"/>
      <c r="CX26" s="137"/>
      <c r="CY26" s="137"/>
      <c r="CZ26" s="137"/>
      <c r="DA26" s="137"/>
      <c r="DB26" s="137"/>
      <c r="DC26" s="137"/>
      <c r="DD26" s="137"/>
    </row>
    <row r="27" spans="29:108" ht="15.75"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669"/>
      <c r="AW27" s="669"/>
      <c r="AX27" s="669"/>
      <c r="AY27" s="669"/>
      <c r="AZ27" s="669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7"/>
      <c r="CA27" s="137"/>
      <c r="CB27" s="137"/>
      <c r="CC27" s="137"/>
      <c r="CD27" s="137"/>
      <c r="CE27" s="137"/>
      <c r="CF27" s="137"/>
      <c r="CG27" s="137"/>
      <c r="CH27" s="137"/>
      <c r="CI27" s="137"/>
      <c r="CJ27" s="137"/>
      <c r="CK27" s="137"/>
      <c r="CL27" s="137"/>
      <c r="CM27" s="137"/>
      <c r="CN27" s="137"/>
      <c r="CO27" s="137"/>
      <c r="CP27" s="137"/>
      <c r="CQ27" s="137"/>
      <c r="CR27" s="137"/>
      <c r="CS27" s="137"/>
      <c r="CT27" s="137"/>
      <c r="CU27" s="137"/>
      <c r="CV27" s="137"/>
      <c r="CW27" s="137"/>
      <c r="CX27" s="137"/>
      <c r="CY27" s="137"/>
      <c r="CZ27" s="137"/>
      <c r="DA27" s="137"/>
      <c r="DB27" s="137"/>
      <c r="DC27" s="137"/>
      <c r="DD27" s="137"/>
    </row>
    <row r="28" spans="29:108" ht="15.75"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733"/>
      <c r="AX28" s="733"/>
      <c r="AY28" s="733"/>
      <c r="AZ28" s="733"/>
      <c r="BA28" s="733"/>
      <c r="BB28" s="733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7"/>
      <c r="CA28" s="137"/>
      <c r="CB28" s="137"/>
      <c r="CC28" s="137"/>
      <c r="CD28" s="137"/>
      <c r="CE28" s="137"/>
      <c r="CF28" s="137"/>
      <c r="CG28" s="137"/>
      <c r="CH28" s="137"/>
      <c r="CI28" s="137"/>
      <c r="CJ28" s="137"/>
      <c r="CK28" s="137"/>
      <c r="CL28" s="137"/>
      <c r="CM28" s="137"/>
      <c r="CN28" s="137"/>
      <c r="CO28" s="137"/>
      <c r="CP28" s="137"/>
      <c r="CQ28" s="137"/>
      <c r="CR28" s="137"/>
      <c r="CS28" s="137"/>
      <c r="CT28" s="137"/>
      <c r="CU28" s="137"/>
      <c r="CV28" s="137"/>
      <c r="CW28" s="137"/>
      <c r="CX28" s="137"/>
      <c r="CY28" s="137"/>
      <c r="CZ28" s="137"/>
      <c r="DA28" s="137"/>
      <c r="DB28" s="137"/>
      <c r="DC28" s="137"/>
      <c r="DD28" s="137"/>
    </row>
    <row r="29" spans="29:108" ht="15.75"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669"/>
      <c r="AY29" s="669"/>
      <c r="AZ29" s="669"/>
      <c r="BA29" s="669"/>
      <c r="BB29" s="669"/>
      <c r="BC29" s="669"/>
      <c r="BD29" s="669"/>
      <c r="BE29" s="669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7"/>
      <c r="CA29" s="137"/>
      <c r="CB29" s="137"/>
      <c r="CC29" s="137"/>
      <c r="CD29" s="137"/>
      <c r="CE29" s="137"/>
      <c r="CF29" s="137"/>
      <c r="CG29" s="137"/>
      <c r="CH29" s="137"/>
      <c r="CI29" s="137"/>
      <c r="CJ29" s="137"/>
      <c r="CK29" s="137"/>
      <c r="CL29" s="137"/>
      <c r="CM29" s="137"/>
      <c r="CN29" s="137"/>
      <c r="CO29" s="137"/>
      <c r="CP29" s="137"/>
      <c r="CQ29" s="137"/>
      <c r="CR29" s="137"/>
      <c r="CS29" s="137"/>
      <c r="CT29" s="137"/>
      <c r="CU29" s="137"/>
      <c r="CV29" s="137"/>
      <c r="CW29" s="137"/>
      <c r="CX29" s="137"/>
      <c r="CY29" s="137"/>
      <c r="CZ29" s="137"/>
      <c r="DA29" s="137"/>
      <c r="DB29" s="137"/>
      <c r="DC29" s="137"/>
      <c r="DD29" s="137"/>
    </row>
    <row r="30" spans="29:108" ht="15.75">
      <c r="AC30" s="134"/>
      <c r="AD30" s="134"/>
      <c r="AE30" s="134"/>
      <c r="AF30" s="134"/>
      <c r="AG30" s="134"/>
      <c r="AH30" s="134"/>
      <c r="AI30" s="134"/>
      <c r="AJ30" s="134"/>
      <c r="AK30" s="134"/>
      <c r="AL30" s="134"/>
      <c r="AM30" s="134"/>
      <c r="AN30" s="134"/>
      <c r="AO30" s="134"/>
      <c r="AP30" s="134"/>
      <c r="AQ30" s="134"/>
      <c r="AR30" s="134"/>
      <c r="AS30" s="134"/>
      <c r="AT30" s="134"/>
      <c r="AU30" s="134"/>
      <c r="AV30" s="134"/>
      <c r="AW30" s="134"/>
      <c r="AX30" s="134"/>
      <c r="AY30" s="733"/>
      <c r="AZ30" s="733"/>
      <c r="BA30" s="733"/>
      <c r="BB30" s="733"/>
      <c r="BC30" s="733"/>
      <c r="BD30" s="733"/>
      <c r="BE30" s="134"/>
      <c r="BF30" s="134"/>
      <c r="BG30" s="134"/>
      <c r="BH30" s="134"/>
      <c r="BI30" s="134"/>
      <c r="BJ30" s="134"/>
      <c r="BK30" s="134"/>
      <c r="BL30" s="134"/>
      <c r="BM30" s="134"/>
      <c r="BN30" s="134"/>
      <c r="BO30" s="134"/>
      <c r="BP30" s="134"/>
      <c r="BQ30" s="134"/>
      <c r="BR30" s="134"/>
      <c r="BS30" s="134"/>
      <c r="BT30" s="134"/>
      <c r="BU30" s="134"/>
      <c r="BV30" s="134"/>
      <c r="BW30" s="134"/>
      <c r="BX30" s="134"/>
      <c r="BY30" s="134"/>
      <c r="BZ30" s="134"/>
      <c r="CA30" s="134"/>
      <c r="CB30" s="134"/>
      <c r="CC30" s="134"/>
      <c r="CD30" s="134"/>
      <c r="CE30" s="134"/>
      <c r="CF30" s="134"/>
      <c r="CG30" s="134"/>
      <c r="CH30" s="134"/>
      <c r="CI30" s="134"/>
      <c r="CJ30" s="134"/>
      <c r="CK30" s="134"/>
      <c r="CL30" s="134"/>
      <c r="CM30" s="134"/>
      <c r="CN30" s="134"/>
      <c r="CO30" s="134"/>
      <c r="CP30" s="134"/>
      <c r="CQ30" s="134"/>
      <c r="CR30" s="134"/>
      <c r="CS30" s="134"/>
      <c r="CT30" s="134"/>
      <c r="CU30" s="134"/>
      <c r="CV30" s="134"/>
      <c r="CW30" s="134"/>
      <c r="CX30" s="134"/>
      <c r="CY30" s="134"/>
      <c r="CZ30" s="134"/>
      <c r="DA30" s="134"/>
      <c r="DB30" s="134"/>
      <c r="DC30" s="134"/>
      <c r="DD30" s="134"/>
    </row>
    <row r="31" spans="29:108" ht="15.75"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669" t="s">
        <v>116</v>
      </c>
      <c r="BA31" s="669"/>
      <c r="BB31" s="669"/>
      <c r="BC31" s="669"/>
      <c r="BD31" s="669"/>
      <c r="BE31" s="669"/>
      <c r="BF31" s="669"/>
      <c r="BG31" s="134"/>
      <c r="BH31" s="134"/>
      <c r="BI31" s="134"/>
      <c r="BJ31" s="134"/>
      <c r="BK31" s="134"/>
      <c r="BL31" s="134"/>
      <c r="BM31" s="134"/>
      <c r="BN31" s="134"/>
      <c r="BO31" s="134"/>
      <c r="BP31" s="134"/>
      <c r="BQ31" s="134"/>
      <c r="BR31" s="134"/>
      <c r="BS31" s="134"/>
      <c r="BT31" s="134"/>
      <c r="BU31" s="134"/>
      <c r="BV31" s="134"/>
      <c r="BW31" s="134"/>
      <c r="BX31" s="134"/>
      <c r="BY31" s="134"/>
      <c r="BZ31" s="134"/>
      <c r="CA31" s="134"/>
      <c r="CB31" s="134"/>
      <c r="CC31" s="134"/>
      <c r="CD31" s="134"/>
      <c r="CE31" s="134"/>
      <c r="CF31" s="134"/>
      <c r="CG31" s="134"/>
      <c r="CH31" s="134"/>
      <c r="CI31" s="134"/>
      <c r="CJ31" s="134"/>
      <c r="CK31" s="134"/>
      <c r="CL31" s="134"/>
      <c r="CM31" s="134"/>
      <c r="CN31" s="134"/>
      <c r="CO31" s="134"/>
      <c r="CP31" s="134"/>
      <c r="CQ31" s="134"/>
      <c r="CR31" s="134"/>
      <c r="CS31" s="134"/>
      <c r="CT31" s="134"/>
      <c r="CU31" s="134"/>
      <c r="CV31" s="134"/>
      <c r="CW31" s="134"/>
      <c r="CX31" s="134"/>
      <c r="CY31" s="134"/>
      <c r="CZ31" s="134"/>
      <c r="DA31" s="134"/>
      <c r="DB31" s="134"/>
      <c r="DC31" s="134"/>
      <c r="DD31" s="134"/>
    </row>
    <row r="32" spans="29:108" ht="15.75">
      <c r="AC32" s="134"/>
      <c r="AD32" s="134"/>
      <c r="AE32" s="134"/>
      <c r="AF32" s="134"/>
      <c r="AG32" s="134"/>
      <c r="AH32" s="134"/>
      <c r="AI32" s="134"/>
      <c r="AJ32" s="134"/>
      <c r="AK32" s="134"/>
      <c r="AL32" s="134"/>
      <c r="AM32" s="134"/>
      <c r="AN32" s="134"/>
      <c r="AO32" s="134"/>
      <c r="AP32" s="134"/>
      <c r="AQ32" s="134"/>
      <c r="AR32" s="134"/>
      <c r="AS32" s="134"/>
      <c r="AT32" s="134"/>
      <c r="AU32" s="134"/>
      <c r="AV32" s="134"/>
      <c r="AW32" s="134"/>
      <c r="AX32" s="134"/>
      <c r="AY32" s="134"/>
      <c r="AZ32" s="134"/>
      <c r="BA32" s="733"/>
      <c r="BB32" s="733"/>
      <c r="BC32" s="733"/>
      <c r="BD32" s="733"/>
      <c r="BE32" s="733"/>
      <c r="BF32" s="733"/>
      <c r="BG32" s="134"/>
      <c r="BH32" s="134"/>
      <c r="BI32" s="134"/>
      <c r="BJ32" s="134"/>
      <c r="BK32" s="134"/>
      <c r="BL32" s="134"/>
      <c r="BM32" s="134"/>
      <c r="BN32" s="134"/>
      <c r="BO32" s="134"/>
      <c r="BP32" s="134"/>
      <c r="BQ32" s="134"/>
      <c r="BR32" s="134"/>
      <c r="BS32" s="134"/>
      <c r="BT32" s="134"/>
      <c r="BU32" s="134"/>
      <c r="BV32" s="134"/>
      <c r="BW32" s="134"/>
      <c r="BX32" s="134"/>
      <c r="BY32" s="134"/>
      <c r="BZ32" s="134"/>
      <c r="CA32" s="134"/>
      <c r="CB32" s="134"/>
      <c r="CC32" s="134"/>
      <c r="CD32" s="134"/>
      <c r="CE32" s="134"/>
      <c r="CF32" s="134"/>
      <c r="CG32" s="134"/>
      <c r="CH32" s="134"/>
      <c r="CI32" s="134"/>
      <c r="CJ32" s="134"/>
      <c r="CK32" s="134"/>
      <c r="CL32" s="134"/>
      <c r="CM32" s="134"/>
      <c r="CN32" s="134"/>
      <c r="CO32" s="134"/>
      <c r="CP32" s="134"/>
      <c r="CQ32" s="134"/>
      <c r="CR32" s="134"/>
      <c r="CS32" s="134"/>
      <c r="CT32" s="134"/>
      <c r="CU32" s="134"/>
      <c r="CV32" s="134"/>
      <c r="CW32" s="134"/>
      <c r="CX32" s="134"/>
      <c r="CY32" s="134"/>
      <c r="CZ32" s="134"/>
      <c r="DA32" s="134"/>
      <c r="DB32" s="134"/>
      <c r="DC32" s="134"/>
      <c r="DD32" s="134"/>
    </row>
    <row r="33" spans="29:108" ht="15.75"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669" t="s">
        <v>117</v>
      </c>
      <c r="BC33" s="669"/>
      <c r="BD33" s="669"/>
      <c r="BE33" s="669"/>
      <c r="BF33" s="669"/>
      <c r="BG33" s="669"/>
      <c r="BH33" s="669"/>
      <c r="BI33" s="669"/>
      <c r="BJ33" s="134"/>
      <c r="BK33" s="134"/>
      <c r="BL33" s="134"/>
      <c r="BM33" s="134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134"/>
      <c r="CE33" s="134"/>
      <c r="CF33" s="134"/>
      <c r="CG33" s="134"/>
      <c r="CH33" s="134"/>
      <c r="CI33" s="134"/>
      <c r="CJ33" s="134"/>
      <c r="CK33" s="134"/>
      <c r="CL33" s="134"/>
      <c r="CM33" s="134"/>
      <c r="CN33" s="134"/>
      <c r="CO33" s="134"/>
      <c r="CP33" s="134"/>
      <c r="CQ33" s="134"/>
      <c r="CR33" s="134"/>
      <c r="CS33" s="134"/>
      <c r="CT33" s="134"/>
      <c r="CU33" s="134"/>
      <c r="CV33" s="134"/>
      <c r="CW33" s="134"/>
      <c r="CX33" s="134"/>
      <c r="CY33" s="134"/>
      <c r="CZ33" s="134"/>
      <c r="DA33" s="134"/>
      <c r="DB33" s="134"/>
      <c r="DC33" s="134"/>
      <c r="DD33" s="134"/>
    </row>
    <row r="34" spans="29:108" ht="15.75">
      <c r="AC34" s="134"/>
      <c r="AD34" s="134"/>
      <c r="AE34" s="134"/>
      <c r="AF34" s="134"/>
      <c r="AG34" s="134"/>
      <c r="AH34" s="134"/>
      <c r="AI34" s="134"/>
      <c r="AJ34" s="134"/>
      <c r="AK34" s="134"/>
      <c r="AL34" s="134"/>
      <c r="AM34" s="134"/>
      <c r="AN34" s="134"/>
      <c r="AO34" s="134"/>
      <c r="AP34" s="134"/>
      <c r="AQ34" s="134"/>
      <c r="AR34" s="134"/>
      <c r="AS34" s="134"/>
      <c r="AT34" s="134"/>
      <c r="AU34" s="134"/>
      <c r="AV34" s="134"/>
      <c r="AW34" s="134"/>
      <c r="AX34" s="134"/>
      <c r="AY34" s="134"/>
      <c r="AZ34" s="134"/>
      <c r="BA34" s="134"/>
      <c r="BB34" s="134"/>
      <c r="BC34" s="733"/>
      <c r="BD34" s="733"/>
      <c r="BE34" s="733"/>
      <c r="BF34" s="733"/>
      <c r="BG34" s="733"/>
      <c r="BH34" s="733"/>
      <c r="BI34" s="733"/>
      <c r="BJ34" s="733"/>
      <c r="BK34" s="137"/>
      <c r="BL34" s="137"/>
      <c r="BM34" s="134"/>
      <c r="BN34" s="134"/>
      <c r="BO34" s="134"/>
      <c r="BP34" s="134"/>
      <c r="BQ34" s="134"/>
      <c r="BR34" s="134"/>
      <c r="BS34" s="134"/>
      <c r="BT34" s="134"/>
      <c r="BU34" s="134"/>
      <c r="BV34" s="134"/>
      <c r="BW34" s="134"/>
      <c r="BX34" s="134"/>
      <c r="BY34" s="134"/>
      <c r="BZ34" s="134"/>
      <c r="CA34" s="134"/>
      <c r="CB34" s="134"/>
      <c r="CC34" s="134"/>
      <c r="CD34" s="134"/>
      <c r="CE34" s="134"/>
      <c r="CF34" s="134"/>
      <c r="CG34" s="134"/>
      <c r="CH34" s="134"/>
      <c r="CI34" s="134"/>
      <c r="CJ34" s="134"/>
      <c r="CK34" s="134"/>
      <c r="CL34" s="134"/>
      <c r="CM34" s="134"/>
      <c r="CN34" s="134"/>
      <c r="CO34" s="134"/>
      <c r="CP34" s="134"/>
      <c r="CQ34" s="134"/>
      <c r="CR34" s="134"/>
      <c r="CS34" s="134"/>
      <c r="CT34" s="134"/>
      <c r="CU34" s="134"/>
      <c r="CV34" s="134"/>
      <c r="CW34" s="134"/>
      <c r="CX34" s="134"/>
      <c r="CY34" s="134"/>
      <c r="CZ34" s="134"/>
      <c r="DA34" s="134"/>
      <c r="DB34" s="134"/>
      <c r="DC34" s="134"/>
      <c r="DD34" s="134"/>
    </row>
    <row r="35" spans="29:108" ht="15.75">
      <c r="AC35" s="134"/>
      <c r="AD35" s="134"/>
      <c r="AE35" s="134"/>
      <c r="AF35" s="134"/>
      <c r="AG35" s="134"/>
      <c r="AH35" s="134"/>
      <c r="AI35" s="134"/>
      <c r="AJ35" s="134"/>
      <c r="AK35" s="134"/>
      <c r="AL35" s="134"/>
      <c r="AM35" s="134"/>
      <c r="AN35" s="134"/>
      <c r="AO35" s="134"/>
      <c r="AP35" s="134"/>
      <c r="AQ35" s="134"/>
      <c r="AR35" s="134"/>
      <c r="AS35" s="134"/>
      <c r="AT35" s="134"/>
      <c r="AU35" s="134"/>
      <c r="AV35" s="134"/>
      <c r="AW35" s="134"/>
      <c r="AX35" s="134"/>
      <c r="AY35" s="134"/>
      <c r="AZ35" s="134"/>
      <c r="BA35" s="134"/>
      <c r="BB35" s="134"/>
      <c r="BC35" s="137"/>
      <c r="BD35" s="669"/>
      <c r="BE35" s="669"/>
      <c r="BF35" s="669"/>
      <c r="BG35" s="669"/>
      <c r="BH35" s="669"/>
      <c r="BI35" s="669"/>
      <c r="BJ35" s="669"/>
      <c r="BK35" s="669"/>
      <c r="BL35" s="137"/>
      <c r="BM35" s="134"/>
      <c r="BN35" s="134"/>
      <c r="BO35" s="134"/>
      <c r="BP35" s="134"/>
      <c r="BQ35" s="134"/>
      <c r="BR35" s="134"/>
      <c r="BS35" s="134"/>
      <c r="BT35" s="134"/>
      <c r="BU35" s="134"/>
      <c r="BV35" s="134"/>
      <c r="BW35" s="134"/>
      <c r="BX35" s="134"/>
      <c r="BY35" s="134"/>
      <c r="BZ35" s="134"/>
      <c r="CA35" s="134"/>
      <c r="CB35" s="134"/>
      <c r="CC35" s="134"/>
      <c r="CD35" s="134"/>
      <c r="CE35" s="134"/>
      <c r="CF35" s="134"/>
      <c r="CG35" s="134"/>
      <c r="CH35" s="134"/>
      <c r="CI35" s="134"/>
      <c r="CJ35" s="134"/>
      <c r="CK35" s="134"/>
      <c r="CL35" s="134"/>
      <c r="CM35" s="134"/>
      <c r="CN35" s="134"/>
      <c r="CO35" s="134"/>
      <c r="CP35" s="134"/>
      <c r="CQ35" s="134"/>
      <c r="CR35" s="134"/>
      <c r="CS35" s="134"/>
      <c r="CT35" s="134"/>
      <c r="CU35" s="134"/>
      <c r="CV35" s="134"/>
      <c r="CW35" s="134"/>
      <c r="CX35" s="134"/>
      <c r="CY35" s="134"/>
      <c r="CZ35" s="134"/>
      <c r="DA35" s="134"/>
      <c r="DB35" s="134"/>
      <c r="DC35" s="134"/>
      <c r="DD35" s="134"/>
    </row>
    <row r="36" spans="29:108" ht="15.75">
      <c r="AC36" s="134"/>
      <c r="AD36" s="134"/>
      <c r="AE36" s="134"/>
      <c r="AF36" s="134"/>
      <c r="AG36" s="134"/>
      <c r="AH36" s="134"/>
      <c r="AI36" s="134"/>
      <c r="AJ36" s="134"/>
      <c r="AK36" s="134"/>
      <c r="AL36" s="134"/>
      <c r="AM36" s="134"/>
      <c r="AN36" s="134"/>
      <c r="AO36" s="134"/>
      <c r="AP36" s="134"/>
      <c r="AQ36" s="134"/>
      <c r="AR36" s="134"/>
      <c r="AS36" s="134"/>
      <c r="AT36" s="134"/>
      <c r="AU36" s="134"/>
      <c r="AV36" s="134"/>
      <c r="AW36" s="134"/>
      <c r="AX36" s="134"/>
      <c r="AY36" s="134"/>
      <c r="AZ36" s="134"/>
      <c r="BA36" s="134"/>
      <c r="BB36" s="134"/>
      <c r="BC36" s="137"/>
      <c r="BD36" s="137"/>
      <c r="BE36" s="733"/>
      <c r="BF36" s="733"/>
      <c r="BG36" s="733"/>
      <c r="BH36" s="733"/>
      <c r="BI36" s="733"/>
      <c r="BJ36" s="733"/>
      <c r="BK36" s="733"/>
      <c r="BL36" s="733"/>
      <c r="BM36" s="733"/>
      <c r="BN36" s="733"/>
      <c r="BO36" s="134"/>
      <c r="BP36" s="134"/>
      <c r="BQ36" s="134"/>
      <c r="BR36" s="134"/>
      <c r="BS36" s="134"/>
      <c r="BT36" s="134"/>
      <c r="BU36" s="134"/>
      <c r="BV36" s="134"/>
      <c r="BW36" s="134"/>
      <c r="BX36" s="134"/>
      <c r="BY36" s="134"/>
      <c r="BZ36" s="134"/>
      <c r="CA36" s="134"/>
      <c r="CB36" s="134"/>
      <c r="CC36" s="134"/>
      <c r="CD36" s="134"/>
      <c r="CE36" s="134"/>
      <c r="CF36" s="134"/>
      <c r="CG36" s="134"/>
      <c r="CH36" s="134"/>
      <c r="CI36" s="134"/>
      <c r="CJ36" s="134"/>
      <c r="CK36" s="134"/>
      <c r="CL36" s="134"/>
      <c r="CM36" s="134"/>
      <c r="CN36" s="134"/>
      <c r="CO36" s="134"/>
      <c r="CP36" s="134"/>
      <c r="CQ36" s="134"/>
      <c r="CR36" s="134"/>
      <c r="CS36" s="134"/>
      <c r="CT36" s="134"/>
      <c r="CU36" s="134"/>
      <c r="CV36" s="134"/>
      <c r="CW36" s="134"/>
      <c r="CX36" s="134"/>
      <c r="CY36" s="134"/>
      <c r="CZ36" s="134"/>
      <c r="DA36" s="134"/>
      <c r="DB36" s="134"/>
      <c r="DC36" s="134"/>
      <c r="DD36" s="134"/>
    </row>
    <row r="37" spans="29:108" ht="15.75">
      <c r="AC37" s="134"/>
      <c r="AD37" s="134"/>
      <c r="AE37" s="134"/>
      <c r="AF37" s="134"/>
      <c r="AG37" s="134"/>
      <c r="AH37" s="134"/>
      <c r="AI37" s="134"/>
      <c r="AJ37" s="134"/>
      <c r="AK37" s="134"/>
      <c r="AL37" s="134"/>
      <c r="AM37" s="134"/>
      <c r="AN37" s="134"/>
      <c r="AO37" s="134"/>
      <c r="AP37" s="134"/>
      <c r="AQ37" s="134"/>
      <c r="AR37" s="134"/>
      <c r="AS37" s="134"/>
      <c r="AT37" s="134"/>
      <c r="AU37" s="134"/>
      <c r="AV37" s="134"/>
      <c r="AW37" s="134"/>
      <c r="AX37" s="134"/>
      <c r="AY37" s="134"/>
      <c r="AZ37" s="134"/>
      <c r="BA37" s="134"/>
      <c r="BB37" s="134"/>
      <c r="BC37" s="137"/>
      <c r="BD37" s="137"/>
      <c r="BE37" s="137"/>
      <c r="BF37" s="669" t="s">
        <v>118</v>
      </c>
      <c r="BG37" s="669"/>
      <c r="BH37" s="669"/>
      <c r="BI37" s="669"/>
      <c r="BJ37" s="669"/>
      <c r="BK37" s="669"/>
      <c r="BL37" s="669"/>
      <c r="BM37" s="669"/>
      <c r="BN37" s="669"/>
      <c r="BO37" s="669"/>
      <c r="BP37" s="669"/>
      <c r="BQ37" s="134"/>
      <c r="BR37" s="134"/>
      <c r="BS37" s="134"/>
      <c r="BT37" s="134"/>
      <c r="BU37" s="134"/>
      <c r="BV37" s="134"/>
      <c r="BW37" s="134"/>
      <c r="BX37" s="134"/>
      <c r="BY37" s="134"/>
      <c r="BZ37" s="134"/>
      <c r="CA37" s="134"/>
      <c r="CB37" s="134"/>
      <c r="CC37" s="134"/>
      <c r="CD37" s="134"/>
      <c r="CE37" s="134"/>
      <c r="CF37" s="134"/>
      <c r="CG37" s="134"/>
      <c r="CH37" s="134"/>
      <c r="CI37" s="134"/>
      <c r="CJ37" s="134"/>
      <c r="CK37" s="134"/>
      <c r="CL37" s="134"/>
      <c r="CM37" s="134"/>
      <c r="CN37" s="134"/>
      <c r="CO37" s="134"/>
      <c r="CP37" s="134"/>
      <c r="CQ37" s="134"/>
      <c r="CR37" s="134"/>
      <c r="CS37" s="134"/>
      <c r="CT37" s="134"/>
      <c r="CU37" s="134"/>
      <c r="CV37" s="134"/>
      <c r="CW37" s="134"/>
      <c r="CX37" s="134"/>
      <c r="CY37" s="134"/>
      <c r="CZ37" s="134"/>
      <c r="DA37" s="134"/>
      <c r="DB37" s="134"/>
      <c r="DC37" s="134"/>
      <c r="DD37" s="134"/>
    </row>
    <row r="38" spans="29:108" ht="15.75">
      <c r="AC38" s="134"/>
      <c r="AD38" s="134"/>
      <c r="AE38" s="134"/>
      <c r="AF38" s="134"/>
      <c r="AG38" s="134"/>
      <c r="AH38" s="134"/>
      <c r="AI38" s="134"/>
      <c r="AJ38" s="134"/>
      <c r="AK38" s="134"/>
      <c r="AL38" s="134"/>
      <c r="AM38" s="134"/>
      <c r="AN38" s="134"/>
      <c r="AO38" s="134"/>
      <c r="AP38" s="134"/>
      <c r="AQ38" s="134"/>
      <c r="AR38" s="134"/>
      <c r="AS38" s="134"/>
      <c r="AT38" s="134"/>
      <c r="AU38" s="134"/>
      <c r="AV38" s="134"/>
      <c r="AW38" s="134"/>
      <c r="AX38" s="134"/>
      <c r="AY38" s="134"/>
      <c r="AZ38" s="134"/>
      <c r="BA38" s="134"/>
      <c r="BB38" s="134"/>
      <c r="BC38" s="137"/>
      <c r="BD38" s="137"/>
      <c r="BE38" s="137"/>
      <c r="BF38" s="137"/>
      <c r="BG38" s="733" t="s">
        <v>146</v>
      </c>
      <c r="BH38" s="733"/>
      <c r="BI38" s="733"/>
      <c r="BJ38" s="733"/>
      <c r="BK38" s="733"/>
      <c r="BL38" s="733"/>
      <c r="BM38" s="733"/>
      <c r="BN38" s="733"/>
      <c r="BO38" s="733"/>
      <c r="BP38" s="134"/>
      <c r="BQ38" s="134"/>
      <c r="BR38" s="134"/>
      <c r="BS38" s="134"/>
      <c r="BT38" s="134"/>
      <c r="BU38" s="134"/>
      <c r="BV38" s="134"/>
      <c r="BW38" s="134"/>
      <c r="BX38" s="134"/>
      <c r="BY38" s="134"/>
      <c r="BZ38" s="134"/>
      <c r="CA38" s="134"/>
      <c r="CB38" s="134"/>
      <c r="CC38" s="134"/>
      <c r="CD38" s="134"/>
      <c r="CE38" s="134"/>
      <c r="CF38" s="134"/>
      <c r="CG38" s="134"/>
      <c r="CH38" s="134"/>
      <c r="CI38" s="134"/>
      <c r="CJ38" s="134"/>
      <c r="CK38" s="134"/>
      <c r="CL38" s="134"/>
      <c r="CM38" s="134"/>
      <c r="CN38" s="134"/>
      <c r="CO38" s="134"/>
      <c r="CP38" s="134"/>
      <c r="CQ38" s="134"/>
      <c r="CR38" s="134"/>
      <c r="CS38" s="134"/>
      <c r="CT38" s="134"/>
      <c r="CU38" s="134"/>
      <c r="CV38" s="134"/>
      <c r="CW38" s="134"/>
      <c r="CX38" s="134"/>
      <c r="CY38" s="134"/>
      <c r="CZ38" s="134"/>
      <c r="DA38" s="134"/>
      <c r="DB38" s="134"/>
      <c r="DC38" s="134"/>
      <c r="DD38" s="134"/>
    </row>
    <row r="39" spans="29:108" ht="15.75">
      <c r="AC39" s="134"/>
      <c r="AD39" s="134"/>
      <c r="AE39" s="134"/>
      <c r="AF39" s="134"/>
      <c r="AG39" s="134"/>
      <c r="AH39" s="134"/>
      <c r="AI39" s="134"/>
      <c r="AJ39" s="134"/>
      <c r="AK39" s="134"/>
      <c r="AL39" s="134"/>
      <c r="AM39" s="134"/>
      <c r="AN39" s="134"/>
      <c r="AO39" s="134"/>
      <c r="AP39" s="134"/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4"/>
      <c r="BE39" s="134"/>
      <c r="BF39" s="134"/>
      <c r="BG39" s="134"/>
      <c r="BH39" s="669" t="s">
        <v>147</v>
      </c>
      <c r="BI39" s="669"/>
      <c r="BJ39" s="669"/>
      <c r="BK39" s="669"/>
      <c r="BL39" s="669"/>
      <c r="BM39" s="669"/>
      <c r="BN39" s="669"/>
      <c r="BO39" s="669"/>
      <c r="BP39" s="669"/>
      <c r="BQ39" s="669"/>
      <c r="BR39" s="134"/>
      <c r="BS39" s="134"/>
      <c r="BT39" s="134"/>
      <c r="BU39" s="134"/>
      <c r="BV39" s="134"/>
      <c r="BW39" s="134"/>
      <c r="BX39" s="134"/>
      <c r="BY39" s="134"/>
      <c r="BZ39" s="134"/>
      <c r="CA39" s="134"/>
      <c r="CB39" s="134"/>
      <c r="CC39" s="134"/>
      <c r="CD39" s="134"/>
      <c r="CE39" s="134"/>
      <c r="CF39" s="134"/>
      <c r="CG39" s="134"/>
      <c r="CH39" s="134"/>
      <c r="CI39" s="134"/>
      <c r="CJ39" s="134"/>
      <c r="CK39" s="134"/>
      <c r="CL39" s="134"/>
      <c r="CM39" s="134"/>
      <c r="CN39" s="134"/>
      <c r="CO39" s="134"/>
      <c r="CP39" s="134"/>
      <c r="CQ39" s="134"/>
      <c r="CR39" s="134"/>
      <c r="CS39" s="134"/>
      <c r="CT39" s="134"/>
      <c r="CU39" s="134"/>
      <c r="CV39" s="134"/>
      <c r="CW39" s="134"/>
      <c r="CX39" s="134"/>
      <c r="CY39" s="134"/>
      <c r="CZ39" s="134"/>
      <c r="DA39" s="134"/>
      <c r="DB39" s="134"/>
      <c r="DC39" s="134"/>
      <c r="DD39" s="134"/>
    </row>
    <row r="40" spans="29:108" ht="15.75"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4"/>
      <c r="BE40" s="134"/>
      <c r="BF40" s="134"/>
      <c r="BG40" s="134"/>
      <c r="BH40" s="134"/>
      <c r="BI40" s="733" t="s">
        <v>119</v>
      </c>
      <c r="BJ40" s="733"/>
      <c r="BK40" s="733"/>
      <c r="BL40" s="733"/>
      <c r="BM40" s="733"/>
      <c r="BN40" s="733"/>
      <c r="BO40" s="733"/>
      <c r="BP40" s="733"/>
      <c r="BQ40" s="733"/>
      <c r="BR40" s="134"/>
      <c r="BS40" s="134"/>
      <c r="BT40" s="134"/>
      <c r="BU40" s="134"/>
      <c r="BV40" s="134"/>
      <c r="BW40" s="134"/>
      <c r="BX40" s="134"/>
      <c r="BY40" s="134"/>
      <c r="BZ40" s="134"/>
      <c r="CA40" s="134"/>
      <c r="CB40" s="134"/>
      <c r="CC40" s="134"/>
      <c r="CD40" s="134"/>
      <c r="CE40" s="134"/>
      <c r="CF40" s="134"/>
      <c r="CG40" s="134"/>
      <c r="CH40" s="134"/>
      <c r="CI40" s="134"/>
      <c r="CJ40" s="134"/>
      <c r="CK40" s="134"/>
      <c r="CL40" s="134"/>
      <c r="CM40" s="134"/>
      <c r="CN40" s="134"/>
      <c r="CO40" s="134"/>
      <c r="CP40" s="134"/>
      <c r="CQ40" s="134"/>
      <c r="CR40" s="134"/>
      <c r="CS40" s="134"/>
      <c r="CT40" s="134"/>
      <c r="CU40" s="134"/>
      <c r="CV40" s="134"/>
      <c r="CW40" s="134"/>
      <c r="CX40" s="134"/>
      <c r="CY40" s="134"/>
      <c r="CZ40" s="134"/>
      <c r="DA40" s="134"/>
      <c r="DB40" s="134"/>
      <c r="DC40" s="134"/>
      <c r="DD40" s="134"/>
    </row>
    <row r="41" spans="29:108" ht="15.75">
      <c r="AC41" s="134"/>
      <c r="AD41" s="134"/>
      <c r="AE41" s="134"/>
      <c r="AF41" s="134"/>
      <c r="AG41" s="134"/>
      <c r="AH41" s="134"/>
      <c r="AI41" s="134"/>
      <c r="AJ41" s="134"/>
      <c r="AK41" s="134"/>
      <c r="AL41" s="134"/>
      <c r="AM41" s="134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4"/>
      <c r="BC41" s="134"/>
      <c r="BD41" s="134"/>
      <c r="BE41" s="134"/>
      <c r="BF41" s="134"/>
      <c r="BG41" s="134"/>
      <c r="BH41" s="134"/>
      <c r="BI41" s="134"/>
      <c r="BJ41" s="140" t="s">
        <v>120</v>
      </c>
      <c r="BK41" s="141"/>
      <c r="BL41" s="141"/>
      <c r="BM41" s="141"/>
      <c r="BN41" s="141"/>
      <c r="BO41" s="141"/>
      <c r="BP41" s="141"/>
      <c r="BQ41" s="141"/>
      <c r="BR41" s="141"/>
      <c r="BS41" s="141"/>
      <c r="BT41" s="141"/>
      <c r="BU41" s="141"/>
      <c r="BV41" s="141"/>
      <c r="BW41" s="141"/>
      <c r="BX41" s="141"/>
      <c r="BY41" s="141"/>
      <c r="BZ41" s="141"/>
      <c r="CA41" s="141"/>
      <c r="CB41" s="141"/>
      <c r="CC41" s="141"/>
      <c r="CD41" s="134"/>
      <c r="CE41" s="134"/>
      <c r="CF41" s="134"/>
      <c r="CG41" s="134"/>
      <c r="CH41" s="134"/>
      <c r="CI41" s="134"/>
      <c r="CJ41" s="134"/>
      <c r="CK41" s="134"/>
      <c r="CL41" s="134"/>
      <c r="CM41" s="134"/>
      <c r="CN41" s="134"/>
      <c r="CO41" s="134"/>
      <c r="CP41" s="134"/>
      <c r="CQ41" s="134"/>
      <c r="CR41" s="134"/>
      <c r="CS41" s="134"/>
      <c r="CT41" s="134"/>
      <c r="CU41" s="134"/>
      <c r="CV41" s="134"/>
      <c r="CW41" s="134"/>
      <c r="CX41" s="134"/>
      <c r="CY41" s="134"/>
      <c r="CZ41" s="134"/>
      <c r="DA41" s="134"/>
      <c r="DB41" s="134"/>
      <c r="DC41" s="134"/>
      <c r="DD41" s="134"/>
    </row>
    <row r="42" spans="29:108" ht="15.75">
      <c r="AC42" s="134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4"/>
      <c r="AX42" s="134"/>
      <c r="AY42" s="134"/>
      <c r="AZ42" s="134"/>
      <c r="BA42" s="134"/>
      <c r="BB42" s="134"/>
      <c r="BC42" s="134"/>
      <c r="BD42" s="134"/>
      <c r="BE42" s="134"/>
      <c r="BF42" s="134"/>
      <c r="BG42" s="134"/>
      <c r="BH42" s="134"/>
      <c r="BI42" s="134"/>
      <c r="BJ42" s="141"/>
      <c r="BK42" s="733" t="s">
        <v>121</v>
      </c>
      <c r="BL42" s="733"/>
      <c r="BM42" s="733"/>
      <c r="BN42" s="733"/>
      <c r="BO42" s="733"/>
      <c r="BP42" s="733"/>
      <c r="BQ42" s="733"/>
      <c r="BR42" s="733"/>
      <c r="BS42" s="733"/>
      <c r="BT42" s="733"/>
      <c r="BU42" s="733"/>
      <c r="BV42" s="733"/>
      <c r="BW42" s="733"/>
      <c r="BX42" s="733"/>
      <c r="BY42" s="733"/>
      <c r="BZ42" s="733"/>
      <c r="CA42" s="733"/>
      <c r="CB42" s="733"/>
      <c r="CC42" s="733"/>
      <c r="CD42" s="134"/>
      <c r="CE42" s="134"/>
      <c r="CF42" s="134"/>
      <c r="CG42" s="134"/>
      <c r="CH42" s="134"/>
      <c r="CI42" s="134"/>
      <c r="CJ42" s="134"/>
      <c r="CK42" s="134"/>
      <c r="CL42" s="134"/>
      <c r="CM42" s="134"/>
      <c r="CN42" s="134"/>
      <c r="CO42" s="134"/>
      <c r="CP42" s="134"/>
      <c r="CQ42" s="134"/>
      <c r="CR42" s="134"/>
      <c r="CS42" s="134"/>
      <c r="CT42" s="134"/>
      <c r="CU42" s="134"/>
      <c r="CV42" s="134"/>
      <c r="CW42" s="134"/>
      <c r="CX42" s="134"/>
      <c r="CY42" s="134"/>
      <c r="CZ42" s="134"/>
      <c r="DA42" s="134"/>
      <c r="DB42" s="134"/>
      <c r="DC42" s="134"/>
      <c r="DD42" s="134"/>
    </row>
    <row r="43" spans="29:108" ht="15.75">
      <c r="AC43" s="134"/>
      <c r="AD43" s="134"/>
      <c r="AE43" s="134"/>
      <c r="AF43" s="134"/>
      <c r="AG43" s="134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4"/>
      <c r="BC43" s="134"/>
      <c r="BD43" s="134"/>
      <c r="BE43" s="134"/>
      <c r="BF43" s="134"/>
      <c r="BG43" s="134"/>
      <c r="BH43" s="134"/>
      <c r="BI43" s="134"/>
      <c r="BJ43" s="141"/>
      <c r="BK43" s="141"/>
      <c r="BL43" s="734"/>
      <c r="BM43" s="734"/>
      <c r="BN43" s="734"/>
      <c r="BO43" s="734"/>
      <c r="BP43" s="734"/>
      <c r="BQ43" s="734"/>
      <c r="BR43" s="734"/>
      <c r="BS43" s="734"/>
      <c r="BT43" s="734"/>
      <c r="BU43" s="734"/>
      <c r="BV43" s="734"/>
      <c r="BW43" s="141"/>
      <c r="BX43" s="141"/>
      <c r="BY43" s="141"/>
      <c r="BZ43" s="141"/>
      <c r="CA43" s="141"/>
      <c r="CB43" s="141"/>
      <c r="CC43" s="141"/>
      <c r="CD43" s="134"/>
      <c r="CE43" s="134"/>
      <c r="CF43" s="134"/>
      <c r="CG43" s="134"/>
      <c r="CH43" s="134"/>
      <c r="CI43" s="134"/>
      <c r="CJ43" s="134"/>
      <c r="CK43" s="134"/>
      <c r="CL43" s="134"/>
      <c r="CM43" s="134"/>
      <c r="CN43" s="134"/>
      <c r="CO43" s="134"/>
      <c r="CP43" s="134"/>
      <c r="CQ43" s="134"/>
      <c r="CR43" s="134"/>
      <c r="CS43" s="134"/>
      <c r="CT43" s="134"/>
      <c r="CU43" s="134"/>
      <c r="CV43" s="134"/>
      <c r="CW43" s="134"/>
      <c r="CX43" s="134"/>
      <c r="CY43" s="134"/>
      <c r="CZ43" s="134"/>
      <c r="DA43" s="134"/>
      <c r="DB43" s="134"/>
      <c r="DC43" s="134"/>
      <c r="DD43" s="134"/>
    </row>
    <row r="44" spans="29:108" ht="15.75"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4"/>
      <c r="BA44" s="134"/>
      <c r="BB44" s="134"/>
      <c r="BC44" s="134"/>
      <c r="BD44" s="134"/>
      <c r="BE44" s="134"/>
      <c r="BF44" s="137"/>
      <c r="BG44" s="134"/>
      <c r="BH44" s="134"/>
      <c r="BI44" s="134"/>
      <c r="BJ44" s="134"/>
      <c r="BK44" s="134"/>
      <c r="BL44" s="134"/>
      <c r="BM44" s="733" t="s">
        <v>148</v>
      </c>
      <c r="BN44" s="733"/>
      <c r="BO44" s="733"/>
      <c r="BP44" s="733"/>
      <c r="BQ44" s="733"/>
      <c r="BR44" s="733"/>
      <c r="BS44" s="733"/>
      <c r="BT44" s="733"/>
      <c r="BU44" s="733"/>
      <c r="BV44" s="733"/>
      <c r="BW44" s="733"/>
      <c r="BX44" s="733"/>
      <c r="BY44" s="733"/>
      <c r="BZ44" s="733"/>
      <c r="CA44" s="733"/>
      <c r="CB44" s="733"/>
      <c r="CC44" s="733"/>
      <c r="CD44" s="733"/>
      <c r="CE44" s="134"/>
      <c r="CF44" s="134"/>
      <c r="CG44" s="134"/>
      <c r="CH44" s="134"/>
      <c r="CI44" s="134"/>
      <c r="CJ44" s="134"/>
      <c r="CK44" s="134"/>
      <c r="CL44" s="134"/>
      <c r="CM44" s="134"/>
      <c r="CN44" s="134"/>
      <c r="CO44" s="134"/>
      <c r="CP44" s="134"/>
      <c r="CQ44" s="134"/>
      <c r="CR44" s="134"/>
      <c r="CS44" s="134"/>
      <c r="CT44" s="134"/>
      <c r="CU44" s="134"/>
      <c r="CV44" s="134"/>
      <c r="CW44" s="134"/>
      <c r="CX44" s="134"/>
      <c r="CY44" s="134"/>
      <c r="CZ44" s="134"/>
      <c r="DA44" s="134"/>
      <c r="DB44" s="134"/>
      <c r="DC44" s="134"/>
      <c r="DD44" s="134"/>
    </row>
    <row r="45" spans="29:108" ht="15.75">
      <c r="AC45" s="134"/>
      <c r="AD45" s="134"/>
      <c r="AE45" s="134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4"/>
      <c r="BC45" s="134"/>
      <c r="BD45" s="134"/>
      <c r="BE45" s="134"/>
      <c r="BF45" s="137"/>
      <c r="BG45" s="134"/>
      <c r="BH45" s="134"/>
      <c r="BI45" s="134"/>
      <c r="BJ45" s="134"/>
      <c r="BK45" s="134"/>
      <c r="BL45" s="134"/>
      <c r="BM45" s="134"/>
      <c r="BN45" s="669"/>
      <c r="BO45" s="669"/>
      <c r="BP45" s="669"/>
      <c r="BQ45" s="669"/>
      <c r="BR45" s="669"/>
      <c r="BS45" s="669"/>
      <c r="BT45" s="669"/>
      <c r="BU45" s="669"/>
      <c r="BV45" s="669"/>
      <c r="BW45" s="669"/>
      <c r="BX45" s="669"/>
      <c r="BY45" s="669"/>
      <c r="BZ45" s="669"/>
      <c r="CA45" s="669"/>
      <c r="CB45" s="669"/>
      <c r="CC45" s="669"/>
      <c r="CD45" s="669"/>
      <c r="CE45" s="134"/>
      <c r="CF45" s="134"/>
      <c r="CG45" s="134"/>
      <c r="CH45" s="134"/>
      <c r="CI45" s="134"/>
      <c r="CJ45" s="134"/>
      <c r="CK45" s="134"/>
      <c r="CL45" s="134"/>
      <c r="CM45" s="134"/>
      <c r="CN45" s="134"/>
      <c r="CO45" s="134"/>
      <c r="CP45" s="134"/>
      <c r="CQ45" s="134"/>
      <c r="CR45" s="134"/>
      <c r="CS45" s="134"/>
      <c r="CT45" s="134"/>
      <c r="CU45" s="134"/>
      <c r="CV45" s="134"/>
      <c r="CW45" s="134"/>
      <c r="CX45" s="134"/>
      <c r="CY45" s="134"/>
      <c r="CZ45" s="134"/>
      <c r="DA45" s="134"/>
      <c r="DB45" s="134"/>
      <c r="DC45" s="134"/>
      <c r="DD45" s="134"/>
    </row>
    <row r="46" spans="29:108" ht="15.75"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4"/>
      <c r="AY46" s="134"/>
      <c r="AZ46" s="134"/>
      <c r="BA46" s="134"/>
      <c r="BB46" s="134"/>
      <c r="BC46" s="134"/>
      <c r="BD46" s="134"/>
      <c r="BE46" s="134"/>
      <c r="BF46" s="137"/>
      <c r="BG46" s="134"/>
      <c r="BH46" s="134"/>
      <c r="BI46" s="137"/>
      <c r="BJ46" s="137"/>
      <c r="BK46" s="137"/>
      <c r="BL46" s="137"/>
      <c r="BM46" s="137"/>
      <c r="BN46" s="137"/>
      <c r="BO46" s="733" t="s">
        <v>122</v>
      </c>
      <c r="BP46" s="733"/>
      <c r="BQ46" s="733"/>
      <c r="BR46" s="733"/>
      <c r="BS46" s="733"/>
      <c r="BT46" s="733"/>
      <c r="BU46" s="733"/>
      <c r="BV46" s="733"/>
      <c r="BW46" s="733"/>
      <c r="BX46" s="733"/>
      <c r="BY46" s="733"/>
      <c r="BZ46" s="134"/>
      <c r="CA46" s="134"/>
      <c r="CB46" s="134"/>
      <c r="CC46" s="134"/>
      <c r="CD46" s="134"/>
      <c r="CE46" s="134"/>
      <c r="CF46" s="134"/>
      <c r="CG46" s="134"/>
      <c r="CH46" s="134"/>
      <c r="CI46" s="134"/>
      <c r="CJ46" s="134"/>
      <c r="CK46" s="134"/>
      <c r="CL46" s="134"/>
      <c r="CM46" s="134"/>
      <c r="CN46" s="134"/>
      <c r="CO46" s="134"/>
      <c r="CP46" s="134"/>
      <c r="CQ46" s="134"/>
      <c r="CR46" s="134"/>
      <c r="CS46" s="134"/>
      <c r="CT46" s="134"/>
      <c r="CU46" s="134"/>
      <c r="CV46" s="134"/>
      <c r="CW46" s="134"/>
      <c r="CX46" s="134"/>
      <c r="CY46" s="134"/>
      <c r="CZ46" s="134"/>
      <c r="DA46" s="134"/>
      <c r="DB46" s="134"/>
      <c r="DC46" s="134"/>
      <c r="DD46" s="134"/>
    </row>
    <row r="47" spans="29:108" ht="15.75">
      <c r="AC47" s="134"/>
      <c r="AD47" s="134"/>
      <c r="AE47" s="134"/>
      <c r="AF47" s="134"/>
      <c r="AG47" s="134"/>
      <c r="AH47" s="134"/>
      <c r="AI47" s="134"/>
      <c r="AJ47" s="134"/>
      <c r="AK47" s="134"/>
      <c r="AL47" s="134"/>
      <c r="AM47" s="134"/>
      <c r="AN47" s="134"/>
      <c r="AO47" s="134"/>
      <c r="AP47" s="134"/>
      <c r="AQ47" s="134"/>
      <c r="AR47" s="134"/>
      <c r="AS47" s="134"/>
      <c r="AT47" s="134"/>
      <c r="AU47" s="134"/>
      <c r="AV47" s="134"/>
      <c r="AW47" s="134"/>
      <c r="AX47" s="134"/>
      <c r="AY47" s="134"/>
      <c r="AZ47" s="134"/>
      <c r="BA47" s="134"/>
      <c r="BB47" s="134"/>
      <c r="BC47" s="134"/>
      <c r="BD47" s="134"/>
      <c r="BE47" s="134"/>
      <c r="BF47" s="134"/>
      <c r="BG47" s="134"/>
      <c r="BH47" s="134"/>
      <c r="BI47" s="137"/>
      <c r="BJ47" s="137"/>
      <c r="BK47" s="137"/>
      <c r="BL47" s="137"/>
      <c r="BM47" s="137"/>
      <c r="BN47" s="137"/>
      <c r="BO47" s="137"/>
      <c r="BP47" s="669" t="s">
        <v>123</v>
      </c>
      <c r="BQ47" s="669"/>
      <c r="BR47" s="669"/>
      <c r="BS47" s="669"/>
      <c r="BT47" s="669"/>
      <c r="BU47" s="669"/>
      <c r="BV47" s="669"/>
      <c r="BW47" s="669"/>
      <c r="BX47" s="669"/>
      <c r="BY47" s="669"/>
      <c r="BZ47" s="669"/>
      <c r="CA47" s="669"/>
      <c r="CB47" s="669"/>
      <c r="CC47" s="669"/>
      <c r="CD47" s="669"/>
      <c r="CE47" s="134"/>
      <c r="CF47" s="134"/>
      <c r="CG47" s="134"/>
      <c r="CH47" s="134"/>
      <c r="CI47" s="134"/>
      <c r="CJ47" s="134"/>
      <c r="CK47" s="134"/>
      <c r="CL47" s="134"/>
      <c r="CM47" s="134"/>
      <c r="CN47" s="134"/>
      <c r="CO47" s="134"/>
      <c r="CP47" s="134"/>
      <c r="CQ47" s="134"/>
      <c r="CR47" s="134"/>
      <c r="CS47" s="134"/>
      <c r="CT47" s="134"/>
      <c r="CU47" s="134"/>
      <c r="CV47" s="134"/>
      <c r="CW47" s="134"/>
      <c r="CX47" s="134"/>
      <c r="CY47" s="134"/>
      <c r="CZ47" s="134"/>
      <c r="DA47" s="134"/>
      <c r="DB47" s="134"/>
      <c r="DC47" s="134"/>
      <c r="DD47" s="134"/>
    </row>
    <row r="48" spans="29:108" ht="15.75">
      <c r="AC48" s="134"/>
      <c r="AD48" s="134"/>
      <c r="AE48" s="134"/>
      <c r="AF48" s="134"/>
      <c r="AG48" s="134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  <c r="AU48" s="134"/>
      <c r="AV48" s="134"/>
      <c r="AW48" s="134"/>
      <c r="AX48" s="134"/>
      <c r="AY48" s="134"/>
      <c r="AZ48" s="134"/>
      <c r="BA48" s="134"/>
      <c r="BB48" s="134"/>
      <c r="BC48" s="134"/>
      <c r="BD48" s="134"/>
      <c r="BE48" s="134"/>
      <c r="BF48" s="134"/>
      <c r="BG48" s="134"/>
      <c r="BH48" s="134"/>
      <c r="BI48" s="137"/>
      <c r="BJ48" s="137"/>
      <c r="BK48" s="137"/>
      <c r="BL48" s="137"/>
      <c r="BM48" s="137"/>
      <c r="BN48" s="137"/>
      <c r="BO48" s="137"/>
      <c r="BP48" s="137"/>
      <c r="BQ48" s="733" t="s">
        <v>124</v>
      </c>
      <c r="BR48" s="733"/>
      <c r="BS48" s="733"/>
      <c r="BT48" s="733"/>
      <c r="BU48" s="733"/>
      <c r="BV48" s="733"/>
      <c r="BW48" s="733"/>
      <c r="BX48" s="733"/>
      <c r="BY48" s="733"/>
      <c r="BZ48" s="733"/>
      <c r="CA48" s="733"/>
      <c r="CB48" s="733"/>
      <c r="CC48" s="134"/>
      <c r="CD48" s="134"/>
      <c r="CE48" s="134"/>
      <c r="CF48" s="134"/>
      <c r="CG48" s="134"/>
      <c r="CH48" s="134"/>
      <c r="CI48" s="134"/>
      <c r="CJ48" s="134"/>
      <c r="CK48" s="134"/>
      <c r="CL48" s="134"/>
      <c r="CM48" s="134"/>
      <c r="CN48" s="134"/>
      <c r="CO48" s="134"/>
      <c r="CP48" s="134"/>
      <c r="CQ48" s="134"/>
      <c r="CR48" s="134"/>
      <c r="CS48" s="134"/>
      <c r="CT48" s="134"/>
      <c r="CU48" s="134"/>
      <c r="CV48" s="134"/>
      <c r="CW48" s="134"/>
      <c r="CX48" s="134"/>
      <c r="CY48" s="134"/>
      <c r="CZ48" s="134"/>
      <c r="DA48" s="134"/>
      <c r="DB48" s="134"/>
      <c r="DC48" s="134"/>
      <c r="DD48" s="134"/>
    </row>
    <row r="49" spans="29:108" ht="15.75"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34"/>
      <c r="BG49" s="134"/>
      <c r="BH49" s="134"/>
      <c r="BI49" s="137"/>
      <c r="BJ49" s="137"/>
      <c r="BK49" s="137"/>
      <c r="BL49" s="137"/>
      <c r="BM49" s="137"/>
      <c r="BN49" s="137"/>
      <c r="BO49" s="137"/>
      <c r="BP49" s="137"/>
      <c r="BQ49" s="137"/>
      <c r="BR49" s="669" t="s">
        <v>149</v>
      </c>
      <c r="BS49" s="669"/>
      <c r="BT49" s="669"/>
      <c r="BU49" s="669"/>
      <c r="BV49" s="669"/>
      <c r="BW49" s="669"/>
      <c r="BX49" s="669"/>
      <c r="BY49" s="669"/>
      <c r="BZ49" s="669"/>
      <c r="CA49" s="669"/>
      <c r="CB49" s="669"/>
      <c r="CC49" s="134"/>
      <c r="CD49" s="134"/>
      <c r="CE49" s="134"/>
      <c r="CF49" s="134"/>
      <c r="CG49" s="134"/>
      <c r="CH49" s="134"/>
      <c r="CI49" s="134"/>
      <c r="CJ49" s="134"/>
      <c r="CK49" s="134"/>
      <c r="CL49" s="134"/>
      <c r="CM49" s="134"/>
      <c r="CN49" s="134"/>
      <c r="CO49" s="134"/>
      <c r="CP49" s="134"/>
      <c r="CQ49" s="134"/>
      <c r="CR49" s="134"/>
      <c r="CS49" s="134"/>
      <c r="CT49" s="134"/>
      <c r="CU49" s="134"/>
      <c r="CV49" s="134"/>
      <c r="CW49" s="134"/>
      <c r="CX49" s="134"/>
      <c r="CY49" s="134"/>
      <c r="CZ49" s="134"/>
      <c r="DA49" s="134"/>
      <c r="DB49" s="134"/>
      <c r="DC49" s="134"/>
      <c r="DD49" s="134"/>
    </row>
    <row r="50" spans="29:108" ht="15.75">
      <c r="AC50" s="134"/>
      <c r="AD50" s="134"/>
      <c r="AE50" s="134"/>
      <c r="AF50" s="134"/>
      <c r="AG50" s="134"/>
      <c r="AH50" s="134"/>
      <c r="AI50" s="134"/>
      <c r="AJ50" s="134"/>
      <c r="AK50" s="134"/>
      <c r="AL50" s="134"/>
      <c r="AM50" s="134"/>
      <c r="AN50" s="134"/>
      <c r="AO50" s="134"/>
      <c r="AP50" s="134"/>
      <c r="AQ50" s="134"/>
      <c r="AR50" s="134"/>
      <c r="AS50" s="134"/>
      <c r="AT50" s="134"/>
      <c r="AU50" s="134"/>
      <c r="AV50" s="134"/>
      <c r="AW50" s="134"/>
      <c r="AX50" s="134"/>
      <c r="AY50" s="134"/>
      <c r="AZ50" s="134"/>
      <c r="BA50" s="134"/>
      <c r="BB50" s="134"/>
      <c r="BC50" s="134"/>
      <c r="BD50" s="134"/>
      <c r="BE50" s="134"/>
      <c r="BF50" s="134"/>
      <c r="BG50" s="134"/>
      <c r="BH50" s="134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733" t="s">
        <v>125</v>
      </c>
      <c r="BT50" s="733"/>
      <c r="BU50" s="733"/>
      <c r="BV50" s="733"/>
      <c r="BW50" s="733"/>
      <c r="BX50" s="733"/>
      <c r="BY50" s="733"/>
      <c r="BZ50" s="733"/>
      <c r="CA50" s="733"/>
      <c r="CB50" s="733"/>
      <c r="CC50" s="733"/>
      <c r="CD50" s="733"/>
      <c r="CE50" s="134"/>
      <c r="CF50" s="134"/>
      <c r="CG50" s="134"/>
      <c r="CH50" s="134"/>
      <c r="CI50" s="134"/>
      <c r="CJ50" s="134"/>
      <c r="CK50" s="134"/>
      <c r="CL50" s="134"/>
      <c r="CM50" s="134"/>
      <c r="CN50" s="134"/>
      <c r="CO50" s="134"/>
      <c r="CP50" s="134"/>
      <c r="CQ50" s="134"/>
      <c r="CR50" s="134"/>
      <c r="CS50" s="134"/>
      <c r="CT50" s="134"/>
      <c r="CU50" s="134"/>
      <c r="CV50" s="134"/>
      <c r="CW50" s="134"/>
      <c r="CX50" s="134"/>
      <c r="CY50" s="134"/>
      <c r="CZ50" s="134"/>
      <c r="DA50" s="134"/>
      <c r="DB50" s="134"/>
      <c r="DC50" s="134"/>
      <c r="DD50" s="134"/>
    </row>
    <row r="51" spans="29:108" ht="15.75"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42"/>
      <c r="BT51" s="673" t="s">
        <v>126</v>
      </c>
      <c r="BU51" s="673"/>
      <c r="BV51" s="673"/>
      <c r="BW51" s="673"/>
      <c r="BX51" s="673"/>
      <c r="BY51" s="673"/>
      <c r="BZ51" s="673"/>
      <c r="CA51" s="673"/>
      <c r="CB51" s="673"/>
      <c r="CC51" s="119"/>
      <c r="CD51" s="119"/>
      <c r="CE51" s="134"/>
      <c r="CF51" s="134"/>
      <c r="CG51" s="134"/>
      <c r="CH51" s="134"/>
      <c r="CI51" s="134"/>
      <c r="CJ51" s="134"/>
      <c r="CK51" s="134"/>
      <c r="CL51" s="134"/>
      <c r="CM51" s="134"/>
      <c r="CN51" s="134"/>
      <c r="CO51" s="134"/>
      <c r="CP51" s="134"/>
      <c r="CQ51" s="134"/>
      <c r="CR51" s="134"/>
      <c r="CS51" s="134"/>
      <c r="CT51" s="134"/>
      <c r="CU51" s="134"/>
      <c r="CV51" s="134"/>
      <c r="CW51" s="134"/>
      <c r="CX51" s="134"/>
      <c r="CY51" s="134"/>
      <c r="CZ51" s="134"/>
      <c r="DA51" s="134"/>
      <c r="DB51" s="134"/>
      <c r="DC51" s="134"/>
      <c r="DD51" s="134"/>
    </row>
    <row r="52" spans="29:108" ht="15.75">
      <c r="AC52" s="134"/>
      <c r="AD52" s="134"/>
      <c r="AE52" s="134"/>
      <c r="AF52" s="134"/>
      <c r="AG52" s="134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4"/>
      <c r="AY52" s="134"/>
      <c r="AZ52" s="134"/>
      <c r="BA52" s="134"/>
      <c r="BB52" s="134"/>
      <c r="BC52" s="134"/>
      <c r="BD52" s="134"/>
      <c r="BE52" s="134"/>
      <c r="BF52" s="134"/>
      <c r="BG52" s="134"/>
      <c r="BH52" s="134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669" t="s">
        <v>128</v>
      </c>
      <c r="BV52" s="669"/>
      <c r="BW52" s="669"/>
      <c r="BX52" s="669"/>
      <c r="BY52" s="669"/>
      <c r="BZ52" s="669"/>
      <c r="CA52" s="669"/>
      <c r="CB52" s="669"/>
      <c r="CC52" s="669"/>
      <c r="CD52" s="134"/>
      <c r="CE52" s="134"/>
      <c r="CF52" s="134"/>
      <c r="CG52" s="134"/>
      <c r="CH52" s="134"/>
      <c r="CI52" s="134"/>
      <c r="CJ52" s="134"/>
      <c r="CK52" s="134"/>
      <c r="CL52" s="134"/>
      <c r="CM52" s="134"/>
      <c r="CN52" s="134"/>
      <c r="CO52" s="134"/>
      <c r="CP52" s="134"/>
      <c r="CQ52" s="134"/>
      <c r="CR52" s="134"/>
      <c r="CS52" s="134"/>
      <c r="CT52" s="134"/>
      <c r="CU52" s="134"/>
      <c r="CV52" s="134"/>
      <c r="CW52" s="134"/>
      <c r="CX52" s="134"/>
      <c r="CY52" s="134"/>
      <c r="CZ52" s="134"/>
      <c r="DA52" s="134"/>
      <c r="DB52" s="134"/>
      <c r="DC52" s="134"/>
      <c r="DD52" s="134"/>
    </row>
    <row r="53" spans="29:108" ht="15.75">
      <c r="AC53" s="134"/>
      <c r="AD53" s="134"/>
      <c r="AE53" s="134"/>
      <c r="AF53" s="134"/>
      <c r="AG53" s="134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4"/>
      <c r="AV53" s="134"/>
      <c r="AW53" s="134"/>
      <c r="AX53" s="134"/>
      <c r="AY53" s="134"/>
      <c r="AZ53" s="134"/>
      <c r="BA53" s="134"/>
      <c r="BB53" s="134"/>
      <c r="BC53" s="134"/>
      <c r="BD53" s="134"/>
      <c r="BE53" s="134"/>
      <c r="BF53" s="134"/>
      <c r="BG53" s="134"/>
      <c r="BH53" s="134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4"/>
      <c r="BV53" s="733" t="s">
        <v>129</v>
      </c>
      <c r="BW53" s="733"/>
      <c r="BX53" s="733"/>
      <c r="BY53" s="733"/>
      <c r="BZ53" s="733"/>
      <c r="CA53" s="733"/>
      <c r="CB53" s="733"/>
      <c r="CC53" s="733"/>
      <c r="CD53" s="733"/>
      <c r="CE53" s="134"/>
      <c r="CF53" s="134"/>
      <c r="CG53" s="134"/>
      <c r="CH53" s="134"/>
      <c r="CI53" s="134"/>
      <c r="CJ53" s="134"/>
      <c r="CK53" s="134"/>
      <c r="CL53" s="134"/>
      <c r="CM53" s="134"/>
      <c r="CN53" s="134"/>
      <c r="CO53" s="134"/>
      <c r="CP53" s="134"/>
      <c r="CQ53" s="134"/>
      <c r="CR53" s="134"/>
      <c r="CS53" s="134"/>
      <c r="CT53" s="134"/>
      <c r="CU53" s="134"/>
      <c r="CV53" s="134"/>
      <c r="CW53" s="134"/>
      <c r="CX53" s="134"/>
      <c r="CY53" s="134"/>
      <c r="CZ53" s="134"/>
      <c r="DA53" s="134"/>
      <c r="DB53" s="134"/>
      <c r="DC53" s="134"/>
      <c r="DD53" s="134"/>
    </row>
    <row r="54" spans="29:108" ht="15.75">
      <c r="AC54" s="134"/>
      <c r="AD54" s="134"/>
      <c r="AE54" s="134"/>
      <c r="AF54" s="134"/>
      <c r="AG54" s="134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4"/>
      <c r="BD54" s="134"/>
      <c r="BE54" s="134"/>
      <c r="BF54" s="134"/>
      <c r="BG54" s="134"/>
      <c r="BH54" s="134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4"/>
      <c r="BV54" s="134"/>
      <c r="BW54" s="669" t="s">
        <v>130</v>
      </c>
      <c r="BX54" s="669"/>
      <c r="BY54" s="669"/>
      <c r="BZ54" s="669"/>
      <c r="CA54" s="669"/>
      <c r="CB54" s="669"/>
      <c r="CC54" s="669"/>
      <c r="CD54" s="669"/>
      <c r="CE54" s="669"/>
      <c r="CF54" s="669"/>
      <c r="CG54" s="669"/>
      <c r="CH54" s="669"/>
      <c r="CI54" s="669"/>
      <c r="CJ54" s="669"/>
      <c r="CK54" s="669"/>
      <c r="CL54" s="669"/>
      <c r="CM54" s="669"/>
      <c r="CN54" s="669"/>
      <c r="CO54" s="143"/>
      <c r="CP54" s="143"/>
      <c r="CQ54" s="143"/>
      <c r="CR54" s="143"/>
      <c r="CS54" s="143"/>
      <c r="CT54" s="143"/>
      <c r="CU54" s="143"/>
      <c r="CV54" s="143"/>
      <c r="CW54" s="143"/>
      <c r="CX54" s="143"/>
      <c r="CY54" s="143"/>
      <c r="CZ54" s="143"/>
      <c r="DA54" s="143"/>
      <c r="DB54" s="143"/>
      <c r="DC54" s="143"/>
      <c r="DD54" s="143"/>
    </row>
    <row r="55" spans="29:108" ht="15.75"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  <c r="BG55" s="134"/>
      <c r="BH55" s="134"/>
      <c r="BI55" s="137"/>
      <c r="BJ55" s="137"/>
      <c r="BK55" s="137"/>
      <c r="BL55" s="137"/>
      <c r="BM55" s="137"/>
      <c r="BN55" s="137"/>
      <c r="BO55" s="137"/>
      <c r="BP55" s="137"/>
      <c r="BQ55" s="137"/>
      <c r="BR55" s="137"/>
      <c r="BS55" s="137"/>
      <c r="BT55" s="137"/>
      <c r="BU55" s="134"/>
      <c r="BV55" s="134"/>
      <c r="BW55" s="139"/>
      <c r="BX55" s="673" t="s">
        <v>150</v>
      </c>
      <c r="BY55" s="673"/>
      <c r="BZ55" s="673"/>
      <c r="CA55" s="673"/>
      <c r="CB55" s="673"/>
      <c r="CC55" s="673"/>
      <c r="CD55" s="673"/>
      <c r="CE55" s="673"/>
      <c r="CF55" s="673"/>
      <c r="CG55" s="139"/>
      <c r="CH55" s="139"/>
      <c r="CI55" s="139"/>
      <c r="CJ55" s="139"/>
      <c r="CK55" s="139"/>
      <c r="CL55" s="139"/>
      <c r="CM55" s="139"/>
      <c r="CN55" s="139"/>
      <c r="CO55" s="143"/>
      <c r="CP55" s="143"/>
      <c r="CQ55" s="143"/>
      <c r="CR55" s="143"/>
      <c r="CS55" s="143"/>
      <c r="CT55" s="143"/>
      <c r="CU55" s="143"/>
      <c r="CV55" s="143"/>
      <c r="CW55" s="143"/>
      <c r="CX55" s="143"/>
      <c r="CY55" s="143"/>
      <c r="CZ55" s="143"/>
      <c r="DA55" s="143"/>
      <c r="DB55" s="143"/>
      <c r="DC55" s="143"/>
      <c r="DD55" s="143"/>
    </row>
    <row r="56" spans="29:108" ht="15.75">
      <c r="AC56" s="134"/>
      <c r="AD56" s="134"/>
      <c r="AE56" s="134"/>
      <c r="AF56" s="134"/>
      <c r="AG56" s="134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4"/>
      <c r="AV56" s="134"/>
      <c r="AW56" s="134"/>
      <c r="AX56" s="134"/>
      <c r="AY56" s="134"/>
      <c r="AZ56" s="134"/>
      <c r="BA56" s="134"/>
      <c r="BB56" s="134"/>
      <c r="BC56" s="134"/>
      <c r="BD56" s="134"/>
      <c r="BE56" s="134"/>
      <c r="BF56" s="134"/>
      <c r="BG56" s="134"/>
      <c r="BH56" s="134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4"/>
      <c r="BV56" s="134"/>
      <c r="BW56" s="134"/>
      <c r="BX56" s="134"/>
      <c r="BY56" s="733" t="s">
        <v>131</v>
      </c>
      <c r="BZ56" s="733"/>
      <c r="CA56" s="733"/>
      <c r="CB56" s="733"/>
      <c r="CC56" s="733"/>
      <c r="CD56" s="733"/>
      <c r="CE56" s="733"/>
      <c r="CF56" s="733"/>
      <c r="CG56" s="733"/>
      <c r="CH56" s="134"/>
      <c r="CI56" s="134"/>
      <c r="CJ56" s="134"/>
      <c r="CK56" s="134"/>
      <c r="CL56" s="134"/>
      <c r="CM56" s="134"/>
      <c r="CN56" s="134"/>
      <c r="CO56" s="134"/>
      <c r="CP56" s="134"/>
      <c r="CQ56" s="134"/>
      <c r="CR56" s="134"/>
      <c r="CS56" s="134"/>
      <c r="CT56" s="134"/>
      <c r="CU56" s="134"/>
      <c r="CV56" s="134"/>
      <c r="CW56" s="134"/>
      <c r="CX56" s="134"/>
      <c r="CY56" s="134"/>
      <c r="CZ56" s="134"/>
      <c r="DA56" s="134"/>
      <c r="DB56" s="134"/>
      <c r="DC56" s="134"/>
      <c r="DD56" s="134"/>
    </row>
    <row r="57" spans="29:108" ht="15.75">
      <c r="AC57" s="134"/>
      <c r="AD57" s="134"/>
      <c r="AE57" s="134"/>
      <c r="AF57" s="134"/>
      <c r="AG57" s="134"/>
      <c r="AH57" s="134"/>
      <c r="AI57" s="134"/>
      <c r="AJ57" s="134"/>
      <c r="AK57" s="134"/>
      <c r="AL57" s="134"/>
      <c r="AM57" s="134"/>
      <c r="AN57" s="134"/>
      <c r="AO57" s="134"/>
      <c r="AP57" s="134"/>
      <c r="AQ57" s="134"/>
      <c r="AR57" s="134"/>
      <c r="AS57" s="134"/>
      <c r="AT57" s="134"/>
      <c r="AU57" s="134"/>
      <c r="AV57" s="134"/>
      <c r="AW57" s="134"/>
      <c r="AX57" s="134"/>
      <c r="AY57" s="134"/>
      <c r="AZ57" s="134"/>
      <c r="BA57" s="134"/>
      <c r="BB57" s="134"/>
      <c r="BC57" s="134"/>
      <c r="BD57" s="134"/>
      <c r="BE57" s="134"/>
      <c r="BF57" s="134"/>
      <c r="BG57" s="134"/>
      <c r="BH57" s="134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7"/>
      <c r="BT57" s="137"/>
      <c r="BU57" s="134"/>
      <c r="BV57" s="134"/>
      <c r="BW57" s="134"/>
      <c r="BX57" s="134"/>
      <c r="BY57" s="134"/>
      <c r="BZ57" s="669" t="s">
        <v>132</v>
      </c>
      <c r="CA57" s="669"/>
      <c r="CB57" s="669"/>
      <c r="CC57" s="669"/>
      <c r="CD57" s="669"/>
      <c r="CE57" s="669"/>
      <c r="CF57" s="669"/>
      <c r="CG57" s="669"/>
      <c r="CH57" s="669"/>
      <c r="CI57" s="134"/>
      <c r="CJ57" s="134"/>
      <c r="CK57" s="134"/>
      <c r="CL57" s="134"/>
      <c r="CM57" s="134"/>
      <c r="CN57" s="134"/>
      <c r="CO57" s="134"/>
      <c r="CP57" s="134"/>
      <c r="CQ57" s="134"/>
      <c r="CR57" s="134"/>
      <c r="CS57" s="134"/>
      <c r="CT57" s="134"/>
      <c r="CU57" s="134"/>
      <c r="CV57" s="134"/>
      <c r="CW57" s="134"/>
      <c r="CX57" s="134"/>
      <c r="CY57" s="134"/>
      <c r="CZ57" s="134"/>
      <c r="DA57" s="134"/>
      <c r="DB57" s="134"/>
      <c r="DC57" s="134"/>
      <c r="DD57" s="134"/>
    </row>
    <row r="58" spans="29:108" ht="15.75"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E58" s="134"/>
      <c r="BF58" s="134"/>
      <c r="BG58" s="134"/>
      <c r="BH58" s="134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4"/>
      <c r="BV58" s="134"/>
      <c r="BW58" s="134"/>
      <c r="BX58" s="134"/>
      <c r="BY58" s="134"/>
      <c r="BZ58" s="134"/>
      <c r="CA58" s="733" t="s">
        <v>133</v>
      </c>
      <c r="CB58" s="733"/>
      <c r="CC58" s="733"/>
      <c r="CD58" s="733"/>
      <c r="CE58" s="733"/>
      <c r="CF58" s="733"/>
      <c r="CG58" s="733"/>
      <c r="CH58" s="733"/>
      <c r="CI58" s="134"/>
      <c r="CJ58" s="134"/>
      <c r="CK58" s="134"/>
      <c r="CL58" s="134"/>
      <c r="CM58" s="134"/>
      <c r="CN58" s="134"/>
      <c r="CO58" s="134"/>
      <c r="CP58" s="134"/>
      <c r="CQ58" s="134"/>
      <c r="CR58" s="134"/>
      <c r="CS58" s="134"/>
      <c r="CT58" s="134"/>
      <c r="CU58" s="134"/>
      <c r="CV58" s="134"/>
      <c r="CW58" s="134"/>
      <c r="CX58" s="134"/>
      <c r="CY58" s="134"/>
      <c r="CZ58" s="134"/>
      <c r="DA58" s="134"/>
      <c r="DB58" s="134"/>
      <c r="DC58" s="134"/>
      <c r="DD58" s="134"/>
    </row>
    <row r="59" spans="29:108" ht="15.75"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4"/>
      <c r="BV59" s="134"/>
      <c r="BW59" s="134"/>
      <c r="BX59" s="134"/>
      <c r="BY59" s="134"/>
      <c r="BZ59" s="134"/>
      <c r="CA59" s="134"/>
      <c r="CB59" s="669" t="s">
        <v>136</v>
      </c>
      <c r="CC59" s="669"/>
      <c r="CD59" s="669"/>
      <c r="CE59" s="669"/>
      <c r="CF59" s="669"/>
      <c r="CG59" s="669"/>
      <c r="CH59" s="669"/>
      <c r="CI59" s="669"/>
      <c r="CJ59" s="669"/>
      <c r="CK59" s="669"/>
      <c r="CL59" s="669"/>
      <c r="CM59" s="669"/>
      <c r="CN59" s="134"/>
      <c r="CO59" s="134"/>
      <c r="CP59" s="134"/>
      <c r="CQ59" s="134"/>
      <c r="CR59" s="134"/>
      <c r="CS59" s="134"/>
      <c r="CT59" s="134"/>
      <c r="CU59" s="134"/>
      <c r="CV59" s="134"/>
      <c r="CW59" s="134"/>
      <c r="CX59" s="134"/>
      <c r="CY59" s="134"/>
      <c r="CZ59" s="134"/>
      <c r="DA59" s="134"/>
      <c r="DB59" s="134"/>
      <c r="DC59" s="134"/>
      <c r="DD59" s="134"/>
    </row>
    <row r="60" spans="29:108" ht="15.75">
      <c r="AC60" s="134"/>
      <c r="AD60" s="134"/>
      <c r="AE60" s="134"/>
      <c r="AF60" s="134"/>
      <c r="AG60" s="134"/>
      <c r="AH60" s="134"/>
      <c r="AI60" s="134"/>
      <c r="AJ60" s="134"/>
      <c r="AK60" s="134"/>
      <c r="AL60" s="134"/>
      <c r="AM60" s="134"/>
      <c r="AN60" s="134"/>
      <c r="AO60" s="134"/>
      <c r="AP60" s="134"/>
      <c r="AQ60" s="134"/>
      <c r="AR60" s="134"/>
      <c r="AS60" s="134"/>
      <c r="AT60" s="134"/>
      <c r="AU60" s="134"/>
      <c r="AV60" s="134"/>
      <c r="AW60" s="134"/>
      <c r="AX60" s="134"/>
      <c r="AY60" s="134"/>
      <c r="AZ60" s="134"/>
      <c r="BA60" s="134"/>
      <c r="BB60" s="134"/>
      <c r="BC60" s="134"/>
      <c r="BD60" s="134"/>
      <c r="BE60" s="134"/>
      <c r="BF60" s="134"/>
      <c r="BG60" s="134"/>
      <c r="BH60" s="134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4"/>
      <c r="BV60" s="134"/>
      <c r="BW60" s="134"/>
      <c r="BX60" s="134"/>
      <c r="BY60" s="134"/>
      <c r="BZ60" s="134"/>
      <c r="CA60" s="134"/>
      <c r="CB60" s="134"/>
      <c r="CC60" s="733" t="s">
        <v>137</v>
      </c>
      <c r="CD60" s="733"/>
      <c r="CE60" s="733"/>
      <c r="CF60" s="733"/>
      <c r="CG60" s="733"/>
      <c r="CH60" s="733"/>
      <c r="CI60" s="733"/>
      <c r="CJ60" s="733"/>
      <c r="CK60" s="733"/>
      <c r="CL60" s="733"/>
      <c r="CM60" s="134"/>
      <c r="CN60" s="134"/>
      <c r="CO60" s="134"/>
      <c r="CP60" s="134"/>
      <c r="CQ60" s="134"/>
      <c r="CR60" s="134"/>
      <c r="CS60" s="134"/>
      <c r="CT60" s="134"/>
      <c r="CU60" s="134"/>
      <c r="CV60" s="134"/>
      <c r="CW60" s="134"/>
      <c r="CX60" s="134"/>
      <c r="CY60" s="134"/>
      <c r="CZ60" s="134"/>
      <c r="DA60" s="134"/>
      <c r="DB60" s="134"/>
      <c r="DC60" s="134"/>
      <c r="DD60" s="134"/>
    </row>
    <row r="61" spans="29:108" ht="15.75">
      <c r="AC61" s="134"/>
      <c r="AD61" s="134"/>
      <c r="AE61" s="134"/>
      <c r="AF61" s="134"/>
      <c r="AG61" s="134"/>
      <c r="AH61" s="134"/>
      <c r="AI61" s="134"/>
      <c r="AJ61" s="134"/>
      <c r="AK61" s="134"/>
      <c r="AL61" s="134"/>
      <c r="AM61" s="134"/>
      <c r="AN61" s="134"/>
      <c r="AO61" s="134"/>
      <c r="AP61" s="134"/>
      <c r="AQ61" s="134"/>
      <c r="AR61" s="134"/>
      <c r="AS61" s="134"/>
      <c r="AT61" s="134"/>
      <c r="AU61" s="134"/>
      <c r="AV61" s="134"/>
      <c r="AW61" s="134"/>
      <c r="AX61" s="134"/>
      <c r="AY61" s="134"/>
      <c r="AZ61" s="134"/>
      <c r="BA61" s="134"/>
      <c r="BB61" s="134"/>
      <c r="BC61" s="134"/>
      <c r="BD61" s="134"/>
      <c r="BE61" s="134"/>
      <c r="BF61" s="134"/>
      <c r="BG61" s="134"/>
      <c r="BH61" s="134"/>
      <c r="BI61" s="134"/>
      <c r="BJ61" s="134"/>
      <c r="BK61" s="134"/>
      <c r="BL61" s="134"/>
      <c r="BM61" s="134"/>
      <c r="BN61" s="134"/>
      <c r="BO61" s="134"/>
      <c r="BP61" s="134"/>
      <c r="BQ61" s="137"/>
      <c r="BR61" s="137"/>
      <c r="BS61" s="137"/>
      <c r="BT61" s="137"/>
      <c r="BU61" s="134"/>
      <c r="BV61" s="134"/>
      <c r="BW61" s="134"/>
      <c r="BX61" s="134"/>
      <c r="BY61" s="134"/>
      <c r="BZ61" s="134"/>
      <c r="CA61" s="134"/>
      <c r="CB61" s="134"/>
      <c r="CC61" s="134"/>
      <c r="CD61" s="669" t="s">
        <v>138</v>
      </c>
      <c r="CE61" s="669"/>
      <c r="CF61" s="669"/>
      <c r="CG61" s="669"/>
      <c r="CH61" s="669"/>
      <c r="CI61" s="669"/>
      <c r="CJ61" s="669"/>
      <c r="CK61" s="669"/>
      <c r="CL61" s="669"/>
      <c r="CM61" s="669"/>
      <c r="CN61" s="669"/>
      <c r="CO61" s="134"/>
      <c r="CP61" s="134"/>
      <c r="CQ61" s="134"/>
      <c r="CR61" s="134"/>
      <c r="CS61" s="134"/>
      <c r="CT61" s="134"/>
      <c r="CU61" s="134"/>
      <c r="CV61" s="134"/>
      <c r="CW61" s="134"/>
      <c r="CX61" s="134"/>
      <c r="CY61" s="134"/>
      <c r="CZ61" s="134"/>
      <c r="DA61" s="134"/>
      <c r="DB61" s="134"/>
      <c r="DC61" s="134"/>
      <c r="DD61" s="134"/>
    </row>
    <row r="62" spans="29:108" ht="15.75">
      <c r="AC62" s="134"/>
      <c r="AD62" s="134"/>
      <c r="AE62" s="134"/>
      <c r="AF62" s="134"/>
      <c r="AG62" s="134"/>
      <c r="AH62" s="134"/>
      <c r="AI62" s="134"/>
      <c r="AJ62" s="134"/>
      <c r="AK62" s="134"/>
      <c r="AL62" s="134"/>
      <c r="AM62" s="134"/>
      <c r="AN62" s="134"/>
      <c r="AO62" s="134"/>
      <c r="AP62" s="134"/>
      <c r="AQ62" s="134"/>
      <c r="AR62" s="134"/>
      <c r="AS62" s="134"/>
      <c r="AT62" s="134"/>
      <c r="AU62" s="134"/>
      <c r="AV62" s="134"/>
      <c r="AW62" s="134"/>
      <c r="AX62" s="134"/>
      <c r="AY62" s="134"/>
      <c r="AZ62" s="134"/>
      <c r="BA62" s="134"/>
      <c r="BB62" s="134"/>
      <c r="BC62" s="134"/>
      <c r="BD62" s="134"/>
      <c r="BE62" s="134"/>
      <c r="BF62" s="134"/>
      <c r="BG62" s="134"/>
      <c r="BH62" s="134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4"/>
      <c r="BV62" s="134"/>
      <c r="BW62" s="134"/>
      <c r="BX62" s="134"/>
      <c r="BY62" s="134"/>
      <c r="BZ62" s="134"/>
      <c r="CA62" s="134"/>
      <c r="CB62" s="134"/>
      <c r="CC62" s="134"/>
      <c r="CD62" s="134"/>
      <c r="CE62" s="733" t="s">
        <v>139</v>
      </c>
      <c r="CF62" s="733"/>
      <c r="CG62" s="733"/>
      <c r="CH62" s="733"/>
      <c r="CI62" s="733"/>
      <c r="CJ62" s="733"/>
      <c r="CK62" s="733"/>
      <c r="CL62" s="733"/>
      <c r="CM62" s="733"/>
      <c r="CN62" s="733"/>
      <c r="CO62" s="134"/>
      <c r="CP62" s="134"/>
      <c r="CQ62" s="134"/>
      <c r="CR62" s="134"/>
      <c r="CS62" s="134"/>
      <c r="CT62" s="134"/>
      <c r="CU62" s="134"/>
      <c r="CV62" s="134"/>
      <c r="CW62" s="134"/>
      <c r="CX62" s="134"/>
      <c r="CY62" s="134"/>
      <c r="CZ62" s="134"/>
      <c r="DA62" s="134"/>
      <c r="DB62" s="134"/>
      <c r="DC62" s="134"/>
      <c r="DD62" s="134"/>
    </row>
    <row r="63" spans="29:108" ht="15.75">
      <c r="AC63" s="134"/>
      <c r="AD63" s="134"/>
      <c r="AE63" s="134"/>
      <c r="AF63" s="134"/>
      <c r="AG63" s="134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4"/>
      <c r="AU63" s="134"/>
      <c r="AV63" s="134"/>
      <c r="AW63" s="134"/>
      <c r="AX63" s="134"/>
      <c r="AY63" s="134"/>
      <c r="AZ63" s="134"/>
      <c r="BA63" s="134"/>
      <c r="BB63" s="134"/>
      <c r="BC63" s="134"/>
      <c r="BD63" s="134"/>
      <c r="BE63" s="134"/>
      <c r="BF63" s="134"/>
      <c r="BG63" s="134"/>
      <c r="BH63" s="134"/>
      <c r="BI63" s="137"/>
      <c r="BJ63" s="137"/>
      <c r="BK63" s="137"/>
      <c r="BL63" s="137"/>
      <c r="BM63" s="137"/>
      <c r="BN63" s="137"/>
      <c r="BO63" s="137"/>
      <c r="BP63" s="137"/>
      <c r="BQ63" s="137"/>
      <c r="BR63" s="137"/>
      <c r="BS63" s="137"/>
      <c r="BT63" s="137"/>
      <c r="BU63" s="134"/>
      <c r="BV63" s="134"/>
      <c r="BW63" s="142"/>
      <c r="BX63" s="142"/>
      <c r="BY63" s="142"/>
      <c r="BZ63" s="142"/>
      <c r="CA63" s="142"/>
      <c r="CB63" s="142"/>
      <c r="CC63" s="142"/>
      <c r="CD63" s="142"/>
      <c r="CE63" s="142"/>
      <c r="CF63" s="669" t="s">
        <v>140</v>
      </c>
      <c r="CG63" s="669"/>
      <c r="CH63" s="669"/>
      <c r="CI63" s="669"/>
      <c r="CJ63" s="669"/>
      <c r="CK63" s="669"/>
      <c r="CL63" s="669"/>
      <c r="CM63" s="669"/>
      <c r="CN63" s="669"/>
      <c r="CO63" s="669"/>
      <c r="CP63" s="669"/>
      <c r="CQ63" s="134"/>
      <c r="CR63" s="134"/>
      <c r="CS63" s="134"/>
      <c r="CT63" s="134"/>
      <c r="CU63" s="134"/>
      <c r="CV63" s="134"/>
      <c r="CW63" s="134"/>
      <c r="CX63" s="134"/>
      <c r="CY63" s="134"/>
      <c r="CZ63" s="134"/>
      <c r="DA63" s="134"/>
      <c r="DB63" s="134"/>
      <c r="DC63" s="134"/>
      <c r="DD63" s="134"/>
    </row>
    <row r="64" spans="29:108" ht="15.75"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7"/>
      <c r="BJ64" s="137"/>
      <c r="BK64" s="137"/>
      <c r="BL64" s="137"/>
      <c r="BM64" s="137"/>
      <c r="BN64" s="137"/>
      <c r="BO64" s="137"/>
      <c r="BP64" s="137"/>
      <c r="BQ64" s="137"/>
      <c r="BR64" s="137"/>
      <c r="BS64" s="137"/>
      <c r="BT64" s="137"/>
      <c r="BU64" s="134"/>
      <c r="BV64" s="137"/>
      <c r="BW64" s="134"/>
      <c r="BX64" s="134"/>
      <c r="BY64" s="134"/>
      <c r="BZ64" s="134"/>
      <c r="CA64" s="134"/>
      <c r="CB64" s="134"/>
      <c r="CC64" s="134"/>
      <c r="CD64" s="134"/>
      <c r="CE64" s="134"/>
      <c r="CF64" s="134"/>
      <c r="CG64" s="733" t="s">
        <v>141</v>
      </c>
      <c r="CH64" s="733"/>
      <c r="CI64" s="733"/>
      <c r="CJ64" s="733"/>
      <c r="CK64" s="733"/>
      <c r="CL64" s="733"/>
      <c r="CM64" s="733"/>
      <c r="CN64" s="733"/>
      <c r="CO64" s="733"/>
      <c r="CP64" s="733"/>
      <c r="CQ64" s="134"/>
      <c r="CR64" s="134"/>
      <c r="CS64" s="134"/>
      <c r="CT64" s="134"/>
      <c r="CU64" s="134"/>
      <c r="CV64" s="134"/>
      <c r="CW64" s="134"/>
      <c r="CX64" s="134"/>
      <c r="CY64" s="134"/>
      <c r="CZ64" s="134"/>
      <c r="DA64" s="134"/>
      <c r="DB64" s="134"/>
      <c r="DC64" s="134"/>
      <c r="DD64" s="134"/>
    </row>
    <row r="65" spans="29:108" ht="15.75">
      <c r="AC65" s="134"/>
      <c r="AD65" s="134"/>
      <c r="AE65" s="134"/>
      <c r="AF65" s="134"/>
      <c r="AG65" s="134"/>
      <c r="AH65" s="134"/>
      <c r="AI65" s="134"/>
      <c r="AJ65" s="134"/>
      <c r="AK65" s="134"/>
      <c r="AL65" s="134"/>
      <c r="AM65" s="134"/>
      <c r="AN65" s="134"/>
      <c r="AO65" s="134"/>
      <c r="AP65" s="134"/>
      <c r="AQ65" s="134"/>
      <c r="AR65" s="134"/>
      <c r="AS65" s="134"/>
      <c r="AT65" s="134"/>
      <c r="AU65" s="134"/>
      <c r="AV65" s="134"/>
      <c r="AW65" s="134"/>
      <c r="AX65" s="134"/>
      <c r="AY65" s="134"/>
      <c r="AZ65" s="134"/>
      <c r="BA65" s="134"/>
      <c r="BB65" s="134"/>
      <c r="BC65" s="134"/>
      <c r="BD65" s="134"/>
      <c r="BE65" s="134"/>
      <c r="BF65" s="134"/>
      <c r="BG65" s="134"/>
      <c r="BH65" s="134"/>
      <c r="BI65" s="137"/>
      <c r="BJ65" s="137"/>
      <c r="BK65" s="137"/>
      <c r="BL65" s="137"/>
      <c r="BM65" s="137"/>
      <c r="BN65" s="137"/>
      <c r="BO65" s="137"/>
      <c r="BP65" s="137"/>
      <c r="BQ65" s="137"/>
      <c r="BR65" s="137"/>
      <c r="BS65" s="137"/>
      <c r="BT65" s="137"/>
      <c r="BU65" s="134"/>
      <c r="BV65" s="137"/>
      <c r="BW65" s="134"/>
      <c r="BX65" s="134"/>
      <c r="BY65" s="134"/>
      <c r="BZ65" s="134"/>
      <c r="CA65" s="134"/>
      <c r="CB65" s="134"/>
      <c r="CC65" s="134"/>
      <c r="CD65" s="134"/>
      <c r="CE65" s="134"/>
      <c r="CF65" s="134"/>
      <c r="CG65" s="134"/>
      <c r="CH65" s="669" t="s">
        <v>142</v>
      </c>
      <c r="CI65" s="669"/>
      <c r="CJ65" s="669"/>
      <c r="CK65" s="669"/>
      <c r="CL65" s="669"/>
      <c r="CM65" s="669"/>
      <c r="CN65" s="669"/>
      <c r="CO65" s="669"/>
      <c r="CP65" s="669"/>
      <c r="CQ65" s="669"/>
      <c r="CR65" s="134"/>
      <c r="CS65" s="134"/>
      <c r="CT65" s="134"/>
      <c r="CU65" s="134"/>
      <c r="CV65" s="134"/>
      <c r="CW65" s="134"/>
      <c r="CX65" s="134"/>
      <c r="CY65" s="134"/>
      <c r="CZ65" s="134"/>
      <c r="DA65" s="134"/>
      <c r="DB65" s="134"/>
      <c r="DC65" s="134"/>
      <c r="DD65" s="134"/>
    </row>
    <row r="66" spans="29:108" ht="15.75">
      <c r="AC66" s="134"/>
      <c r="AD66" s="134"/>
      <c r="AE66" s="134"/>
      <c r="AF66" s="134"/>
      <c r="AG66" s="134"/>
      <c r="AH66" s="134"/>
      <c r="AI66" s="134"/>
      <c r="AJ66" s="134"/>
      <c r="AK66" s="134"/>
      <c r="AL66" s="134"/>
      <c r="AM66" s="134"/>
      <c r="AN66" s="134"/>
      <c r="AO66" s="134"/>
      <c r="AP66" s="134"/>
      <c r="AQ66" s="134"/>
      <c r="AR66" s="134"/>
      <c r="AS66" s="134"/>
      <c r="AT66" s="134"/>
      <c r="AU66" s="134"/>
      <c r="AV66" s="134"/>
      <c r="AW66" s="134"/>
      <c r="AX66" s="134"/>
      <c r="AY66" s="134"/>
      <c r="AZ66" s="134"/>
      <c r="BA66" s="134"/>
      <c r="BB66" s="134"/>
      <c r="BC66" s="134"/>
      <c r="BD66" s="134"/>
      <c r="BE66" s="134"/>
      <c r="BF66" s="134"/>
      <c r="BG66" s="134"/>
      <c r="BH66" s="134"/>
      <c r="BI66" s="137"/>
      <c r="BJ66" s="137"/>
      <c r="BK66" s="137"/>
      <c r="BL66" s="137"/>
      <c r="BM66" s="137"/>
      <c r="BN66" s="137"/>
      <c r="BO66" s="137"/>
      <c r="BP66" s="137"/>
      <c r="BQ66" s="137"/>
      <c r="BR66" s="137"/>
      <c r="BS66" s="137"/>
      <c r="BT66" s="137"/>
      <c r="BU66" s="134"/>
      <c r="BV66" s="137"/>
      <c r="BW66" s="134"/>
      <c r="BX66" s="134"/>
      <c r="BY66" s="134"/>
      <c r="BZ66" s="134"/>
      <c r="CA66" s="134"/>
      <c r="CB66" s="134"/>
      <c r="CC66" s="134"/>
      <c r="CD66" s="134"/>
      <c r="CE66" s="134"/>
      <c r="CF66" s="134"/>
      <c r="CG66" s="134"/>
      <c r="CH66" s="134"/>
      <c r="CI66" s="733"/>
      <c r="CJ66" s="733"/>
      <c r="CK66" s="733"/>
      <c r="CL66" s="733"/>
      <c r="CM66" s="733"/>
      <c r="CN66" s="733"/>
      <c r="CO66" s="733"/>
      <c r="CP66" s="733"/>
      <c r="CQ66" s="733"/>
      <c r="CR66" s="733"/>
      <c r="CS66" s="733"/>
      <c r="CT66" s="733"/>
      <c r="CU66" s="733"/>
      <c r="CV66" s="733"/>
      <c r="CW66" s="733"/>
      <c r="CX66" s="733"/>
      <c r="CY66" s="733"/>
      <c r="CZ66" s="733"/>
      <c r="DA66" s="139"/>
      <c r="DB66" s="139"/>
      <c r="DC66" s="139"/>
      <c r="DD66" s="134"/>
    </row>
    <row r="67" spans="29:108" ht="15.75"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7"/>
      <c r="BJ67" s="137"/>
      <c r="BK67" s="137"/>
      <c r="BL67" s="137"/>
      <c r="BM67" s="137"/>
      <c r="BN67" s="137"/>
      <c r="BO67" s="137"/>
      <c r="BP67" s="137"/>
      <c r="BQ67" s="137"/>
      <c r="BR67" s="137"/>
      <c r="BS67" s="137"/>
      <c r="BT67" s="137"/>
      <c r="BU67" s="134"/>
      <c r="BV67" s="137"/>
      <c r="BW67" s="134"/>
      <c r="BX67" s="134"/>
      <c r="BY67" s="134"/>
      <c r="BZ67" s="134"/>
      <c r="CA67" s="134"/>
      <c r="CB67" s="134"/>
      <c r="CC67" s="134"/>
      <c r="CD67" s="134"/>
      <c r="CE67" s="134"/>
      <c r="CF67" s="134"/>
      <c r="CG67" s="134"/>
      <c r="CH67" s="134"/>
      <c r="CI67" s="134"/>
      <c r="CJ67" s="669"/>
      <c r="CK67" s="669"/>
      <c r="CL67" s="669"/>
      <c r="CM67" s="669"/>
      <c r="CN67" s="669"/>
      <c r="CO67" s="669"/>
      <c r="CP67" s="669"/>
      <c r="CQ67" s="669"/>
      <c r="CR67" s="669"/>
      <c r="CS67" s="669"/>
      <c r="CT67" s="669"/>
      <c r="CU67" s="669"/>
      <c r="CV67" s="669"/>
      <c r="CW67" s="669"/>
      <c r="CX67" s="669"/>
      <c r="CY67" s="669"/>
      <c r="CZ67" s="669"/>
      <c r="DA67" s="669"/>
      <c r="DB67" s="134"/>
      <c r="DC67" s="134"/>
      <c r="DD67" s="134"/>
    </row>
    <row r="68" spans="29:108" ht="15.75">
      <c r="AC68" s="134"/>
      <c r="AD68" s="134"/>
      <c r="AE68" s="134"/>
      <c r="AF68" s="134"/>
      <c r="AG68" s="134"/>
      <c r="AH68" s="134"/>
      <c r="AI68" s="134"/>
      <c r="AJ68" s="134"/>
      <c r="AK68" s="134"/>
      <c r="AL68" s="134"/>
      <c r="AM68" s="134"/>
      <c r="AN68" s="134"/>
      <c r="AO68" s="134"/>
      <c r="AP68" s="134"/>
      <c r="AQ68" s="134"/>
      <c r="AR68" s="134"/>
      <c r="AS68" s="134"/>
      <c r="AT68" s="134"/>
      <c r="AU68" s="134"/>
      <c r="AV68" s="134"/>
      <c r="AW68" s="134"/>
      <c r="AX68" s="134"/>
      <c r="AY68" s="134"/>
      <c r="AZ68" s="134"/>
      <c r="BA68" s="134"/>
      <c r="BB68" s="134"/>
      <c r="BC68" s="134"/>
      <c r="BD68" s="134"/>
      <c r="BE68" s="134"/>
      <c r="BF68" s="134"/>
      <c r="BG68" s="134"/>
      <c r="BH68" s="134"/>
      <c r="BI68" s="137"/>
      <c r="BJ68" s="137"/>
      <c r="BK68" s="137"/>
      <c r="BL68" s="137"/>
      <c r="BM68" s="137"/>
      <c r="BN68" s="137"/>
      <c r="BO68" s="137"/>
      <c r="BP68" s="137"/>
      <c r="BQ68" s="137"/>
      <c r="BR68" s="137"/>
      <c r="BS68" s="137"/>
      <c r="BT68" s="137"/>
      <c r="BU68" s="134"/>
      <c r="BV68" s="137"/>
      <c r="BW68" s="134"/>
      <c r="BX68" s="134"/>
      <c r="BY68" s="134"/>
      <c r="BZ68" s="134"/>
      <c r="CA68" s="134"/>
      <c r="CB68" s="134"/>
      <c r="CC68" s="134"/>
      <c r="CD68" s="134"/>
      <c r="CE68" s="134"/>
      <c r="CF68" s="134"/>
      <c r="CG68" s="134"/>
      <c r="CH68" s="134"/>
      <c r="CI68" s="134"/>
      <c r="CJ68" s="134"/>
      <c r="CK68" s="733"/>
      <c r="CL68" s="733"/>
      <c r="CM68" s="733"/>
      <c r="CN68" s="733"/>
      <c r="CO68" s="733"/>
      <c r="CP68" s="733"/>
      <c r="CQ68" s="733"/>
      <c r="CR68" s="733"/>
      <c r="CS68" s="733"/>
      <c r="CT68" s="733"/>
      <c r="CU68" s="733"/>
      <c r="CV68" s="733"/>
      <c r="CW68" s="733"/>
      <c r="CX68" s="733"/>
      <c r="CY68" s="733"/>
      <c r="CZ68" s="733"/>
      <c r="DA68" s="733"/>
      <c r="DB68" s="733"/>
      <c r="DC68" s="134"/>
      <c r="DD68" s="134"/>
    </row>
    <row r="69" spans="29:108" ht="15.75">
      <c r="AC69" s="134"/>
      <c r="AD69" s="134"/>
      <c r="AE69" s="134"/>
      <c r="AF69" s="134"/>
      <c r="AG69" s="134"/>
      <c r="AH69" s="134"/>
      <c r="AI69" s="134"/>
      <c r="AJ69" s="134"/>
      <c r="AK69" s="134"/>
      <c r="AL69" s="134"/>
      <c r="AM69" s="134"/>
      <c r="AN69" s="134"/>
      <c r="AO69" s="134"/>
      <c r="AP69" s="134"/>
      <c r="AQ69" s="134"/>
      <c r="AR69" s="134"/>
      <c r="AS69" s="134"/>
      <c r="AT69" s="134"/>
      <c r="AU69" s="134"/>
      <c r="AV69" s="134"/>
      <c r="AW69" s="134"/>
      <c r="AX69" s="134"/>
      <c r="AY69" s="134"/>
      <c r="AZ69" s="134"/>
      <c r="BA69" s="134"/>
      <c r="BB69" s="134"/>
      <c r="BC69" s="134"/>
      <c r="BD69" s="134"/>
      <c r="BE69" s="134"/>
      <c r="BF69" s="134"/>
      <c r="BG69" s="134"/>
      <c r="BH69" s="134"/>
      <c r="BI69" s="134"/>
      <c r="BJ69" s="134"/>
      <c r="BK69" s="134"/>
      <c r="BL69" s="134"/>
      <c r="BM69" s="134"/>
      <c r="BN69" s="134"/>
      <c r="BO69" s="134"/>
      <c r="BP69" s="134"/>
      <c r="BQ69" s="134"/>
      <c r="BR69" s="134"/>
      <c r="BS69" s="134"/>
      <c r="BT69" s="134"/>
      <c r="BU69" s="134"/>
      <c r="BV69" s="137"/>
      <c r="BW69" s="134"/>
      <c r="BX69" s="134"/>
      <c r="BY69" s="134"/>
      <c r="BZ69" s="134"/>
      <c r="CA69" s="134"/>
      <c r="CB69" s="134"/>
      <c r="CC69" s="134"/>
      <c r="CD69" s="134"/>
      <c r="CE69" s="134"/>
      <c r="CF69" s="134"/>
      <c r="CG69" s="134"/>
      <c r="CH69" s="134"/>
      <c r="CI69" s="134"/>
      <c r="CJ69" s="134"/>
      <c r="CK69" s="134"/>
      <c r="CL69" s="134"/>
      <c r="CM69" s="134"/>
      <c r="CN69" s="134"/>
      <c r="CO69" s="134"/>
      <c r="CP69" s="134"/>
      <c r="CQ69" s="134"/>
      <c r="CR69" s="134"/>
      <c r="CS69" s="134"/>
      <c r="CT69" s="134"/>
      <c r="CU69" s="134"/>
      <c r="CV69" s="134"/>
      <c r="CW69" s="134"/>
      <c r="CX69" s="134"/>
      <c r="CY69" s="134"/>
      <c r="CZ69" s="134"/>
      <c r="DA69" s="134"/>
      <c r="DB69" s="134"/>
      <c r="DC69" s="134"/>
      <c r="DD69" s="134"/>
    </row>
    <row r="70" spans="29:108" ht="15.75">
      <c r="AC70" s="134"/>
      <c r="AD70" s="134"/>
      <c r="AE70" s="134"/>
      <c r="AF70" s="134"/>
      <c r="AG70" s="134"/>
      <c r="AH70" s="134"/>
      <c r="AI70" s="134"/>
      <c r="AJ70" s="134"/>
      <c r="AK70" s="134"/>
      <c r="AL70" s="134"/>
      <c r="AM70" s="134"/>
      <c r="AN70" s="134"/>
      <c r="AO70" s="134"/>
      <c r="AP70" s="134"/>
      <c r="AQ70" s="134"/>
      <c r="AR70" s="134"/>
      <c r="AS70" s="134"/>
      <c r="AT70" s="134"/>
      <c r="AU70" s="134"/>
      <c r="AV70" s="134"/>
      <c r="AW70" s="134"/>
      <c r="AX70" s="134"/>
      <c r="AY70" s="134"/>
      <c r="AZ70" s="134"/>
      <c r="BA70" s="134"/>
      <c r="BB70" s="134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  <c r="BP70" s="134"/>
      <c r="BQ70" s="134"/>
      <c r="BR70" s="134"/>
      <c r="BS70" s="134"/>
      <c r="BT70" s="134"/>
      <c r="BU70" s="134"/>
      <c r="BV70" s="137"/>
      <c r="BW70" s="134"/>
      <c r="BX70" s="134"/>
      <c r="BY70" s="134"/>
      <c r="BZ70" s="134"/>
      <c r="CA70" s="134"/>
      <c r="CB70" s="134"/>
      <c r="CC70" s="134"/>
      <c r="CD70" s="134"/>
      <c r="CE70" s="134"/>
      <c r="CF70" s="134"/>
      <c r="CG70" s="134"/>
      <c r="CH70" s="134"/>
      <c r="CI70" s="134"/>
      <c r="CJ70" s="134"/>
      <c r="CK70" s="134"/>
      <c r="CL70" s="134"/>
      <c r="CM70" s="134"/>
      <c r="CN70" s="134"/>
      <c r="CO70" s="134"/>
      <c r="CP70" s="134"/>
      <c r="CQ70" s="134"/>
      <c r="CR70" s="134"/>
      <c r="CS70" s="134"/>
      <c r="CT70" s="134"/>
      <c r="CU70" s="134"/>
      <c r="CV70" s="134"/>
      <c r="CW70" s="134"/>
      <c r="CX70" s="134"/>
      <c r="CY70" s="134"/>
      <c r="CZ70" s="134"/>
      <c r="DA70" s="134"/>
      <c r="DB70" s="134"/>
      <c r="DC70" s="134"/>
      <c r="DD70" s="134"/>
    </row>
    <row r="71" spans="29:108" ht="15">
      <c r="AC71" s="134"/>
      <c r="AD71" s="134"/>
      <c r="AE71" s="134"/>
      <c r="AF71" s="134"/>
      <c r="AG71" s="134"/>
      <c r="AH71" s="134"/>
      <c r="AI71" s="134"/>
      <c r="AJ71" s="134"/>
      <c r="AK71" s="134"/>
      <c r="AL71" s="134"/>
      <c r="AM71" s="134"/>
      <c r="AN71" s="134"/>
      <c r="AO71" s="134"/>
      <c r="AP71" s="134"/>
      <c r="AQ71" s="134"/>
      <c r="AR71" s="134"/>
      <c r="AS71" s="134"/>
      <c r="AT71" s="134"/>
      <c r="AU71" s="134"/>
      <c r="AV71" s="134"/>
      <c r="AW71" s="134"/>
      <c r="AX71" s="134"/>
      <c r="AY71" s="134"/>
      <c r="AZ71" s="134"/>
      <c r="BA71" s="134"/>
      <c r="BB71" s="134"/>
      <c r="BC71" s="134"/>
      <c r="BD71" s="134"/>
      <c r="BE71" s="134"/>
      <c r="BF71" s="134"/>
      <c r="BG71" s="134"/>
      <c r="BH71" s="134"/>
      <c r="BI71" s="134"/>
      <c r="BJ71" s="134"/>
      <c r="BK71" s="134"/>
      <c r="BL71" s="134"/>
      <c r="BM71" s="134"/>
      <c r="BN71" s="134"/>
      <c r="BO71" s="134"/>
      <c r="BP71" s="134"/>
      <c r="BQ71" s="134"/>
      <c r="BR71" s="134"/>
      <c r="BS71" s="134"/>
      <c r="BT71" s="134"/>
      <c r="BU71" s="134"/>
      <c r="BV71" s="134"/>
      <c r="BW71" s="134"/>
      <c r="BX71" s="134"/>
      <c r="BY71" s="134"/>
      <c r="BZ71" s="134"/>
      <c r="CA71" s="134"/>
      <c r="CB71" s="134"/>
      <c r="CC71" s="134"/>
      <c r="CD71" s="134"/>
      <c r="CE71" s="134"/>
      <c r="CF71" s="134"/>
      <c r="CG71" s="134"/>
      <c r="CH71" s="134"/>
      <c r="CI71" s="134"/>
      <c r="CJ71" s="134"/>
      <c r="CK71" s="134"/>
      <c r="CL71" s="134"/>
      <c r="CM71" s="134"/>
      <c r="CN71" s="134"/>
      <c r="CO71" s="134"/>
      <c r="CP71" s="134"/>
      <c r="CQ71" s="134"/>
      <c r="CR71" s="134"/>
      <c r="CS71" s="134"/>
      <c r="CT71" s="134"/>
      <c r="CU71" s="134"/>
      <c r="CV71" s="134"/>
      <c r="CW71" s="134"/>
      <c r="CX71" s="134"/>
      <c r="CY71" s="134"/>
      <c r="CZ71" s="134"/>
      <c r="DA71" s="134"/>
      <c r="DB71" s="134"/>
      <c r="DC71" s="134"/>
      <c r="DD71" s="134"/>
    </row>
    <row r="72" spans="29:108" ht="15">
      <c r="AC72" s="134"/>
      <c r="AD72" s="134"/>
      <c r="AE72" s="134"/>
      <c r="AF72" s="134"/>
      <c r="AG72" s="134"/>
      <c r="AH72" s="134"/>
      <c r="AI72" s="134"/>
      <c r="AJ72" s="134"/>
      <c r="AK72" s="134"/>
      <c r="AL72" s="134"/>
      <c r="AM72" s="134"/>
      <c r="AN72" s="134"/>
      <c r="AO72" s="134"/>
      <c r="AP72" s="134"/>
      <c r="AQ72" s="134"/>
      <c r="AR72" s="134"/>
      <c r="AS72" s="134"/>
      <c r="AT72" s="134"/>
      <c r="AU72" s="134"/>
      <c r="AV72" s="134"/>
      <c r="AW72" s="134"/>
      <c r="AX72" s="134"/>
      <c r="AY72" s="134"/>
      <c r="AZ72" s="134"/>
      <c r="BA72" s="134"/>
      <c r="BB72" s="134"/>
      <c r="BC72" s="134"/>
      <c r="BD72" s="134"/>
      <c r="BE72" s="134"/>
      <c r="BF72" s="134"/>
      <c r="BG72" s="134"/>
      <c r="BH72" s="134"/>
      <c r="BI72" s="134"/>
      <c r="BJ72" s="134"/>
      <c r="BK72" s="134"/>
      <c r="BL72" s="134"/>
      <c r="BM72" s="134"/>
      <c r="BN72" s="134"/>
      <c r="BO72" s="134"/>
      <c r="BP72" s="134"/>
      <c r="BQ72" s="134"/>
      <c r="BR72" s="134"/>
      <c r="BS72" s="134"/>
      <c r="BT72" s="134"/>
      <c r="BU72" s="134"/>
      <c r="BV72" s="134"/>
      <c r="BW72" s="134"/>
      <c r="BX72" s="134"/>
      <c r="BY72" s="134"/>
      <c r="BZ72" s="134"/>
      <c r="CA72" s="134"/>
      <c r="CB72" s="134"/>
      <c r="CC72" s="134"/>
      <c r="CD72" s="134"/>
      <c r="CE72" s="134"/>
      <c r="CF72" s="134"/>
      <c r="CG72" s="134"/>
      <c r="CH72" s="134"/>
      <c r="CI72" s="134"/>
      <c r="CJ72" s="134"/>
      <c r="CK72" s="134"/>
      <c r="CL72" s="134"/>
      <c r="CM72" s="134"/>
      <c r="CN72" s="134"/>
      <c r="CO72" s="134"/>
      <c r="CP72" s="134"/>
      <c r="CQ72" s="134"/>
      <c r="CR72" s="134"/>
      <c r="CS72" s="134"/>
      <c r="CT72" s="134"/>
      <c r="CU72" s="134"/>
      <c r="CV72" s="134"/>
      <c r="CW72" s="134"/>
      <c r="CX72" s="134"/>
      <c r="CY72" s="134"/>
      <c r="CZ72" s="134"/>
      <c r="DA72" s="134"/>
      <c r="DB72" s="134"/>
      <c r="DC72" s="134"/>
      <c r="DD72" s="134"/>
    </row>
    <row r="73" spans="29:108" ht="15"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34"/>
      <c r="BS73" s="134"/>
      <c r="BT73" s="134"/>
      <c r="BU73" s="134"/>
      <c r="BV73" s="134"/>
      <c r="BW73" s="134"/>
      <c r="BX73" s="134"/>
      <c r="BY73" s="134"/>
      <c r="BZ73" s="134"/>
      <c r="CA73" s="134"/>
      <c r="CB73" s="134"/>
      <c r="CC73" s="134"/>
      <c r="CD73" s="134"/>
      <c r="CE73" s="134"/>
      <c r="CF73" s="134"/>
      <c r="CG73" s="134"/>
      <c r="CH73" s="134"/>
      <c r="CI73" s="134"/>
      <c r="CJ73" s="134"/>
      <c r="CK73" s="134"/>
      <c r="CL73" s="134"/>
      <c r="CM73" s="134"/>
      <c r="CN73" s="134"/>
      <c r="CO73" s="134"/>
      <c r="CP73" s="134"/>
      <c r="CQ73" s="134"/>
      <c r="CR73" s="134"/>
      <c r="CS73" s="134"/>
      <c r="CT73" s="134"/>
      <c r="CU73" s="134"/>
      <c r="CV73" s="134"/>
      <c r="CW73" s="134"/>
      <c r="CX73" s="134"/>
      <c r="CY73" s="134"/>
      <c r="CZ73" s="134"/>
      <c r="DA73" s="134"/>
      <c r="DB73" s="134"/>
      <c r="DC73" s="134"/>
      <c r="DD73" s="134"/>
    </row>
    <row r="74" spans="29:108" ht="15.75">
      <c r="AC74" s="134"/>
      <c r="AD74" s="134"/>
      <c r="AE74" s="134"/>
      <c r="AF74" s="134"/>
      <c r="AG74" s="134"/>
      <c r="AH74" s="134"/>
      <c r="AI74" s="134"/>
      <c r="AJ74" s="134"/>
      <c r="AK74" s="134"/>
      <c r="AL74" s="134"/>
      <c r="AM74" s="134"/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4"/>
      <c r="BR74" s="134"/>
      <c r="BS74" s="134"/>
      <c r="BT74" s="134"/>
      <c r="BU74" s="134"/>
      <c r="BV74" s="134"/>
      <c r="BW74" s="134"/>
      <c r="BX74" s="134"/>
      <c r="BY74" s="134"/>
      <c r="BZ74" s="134"/>
      <c r="CA74" s="134"/>
      <c r="CB74" s="134"/>
      <c r="CC74" s="134"/>
      <c r="CD74" s="137"/>
      <c r="CE74" s="134"/>
      <c r="CF74" s="134"/>
      <c r="CG74" s="134"/>
      <c r="CH74" s="134"/>
      <c r="CI74" s="134"/>
      <c r="CJ74" s="134"/>
      <c r="CK74" s="134"/>
      <c r="CL74" s="134"/>
      <c r="CM74" s="134"/>
      <c r="CN74" s="134"/>
      <c r="CO74" s="134"/>
      <c r="CP74" s="134"/>
      <c r="CQ74" s="134"/>
      <c r="CR74" s="134"/>
      <c r="CS74" s="134"/>
      <c r="CT74" s="134"/>
      <c r="CU74" s="134"/>
      <c r="CV74" s="134"/>
      <c r="CW74" s="134"/>
      <c r="CX74" s="134"/>
      <c r="CY74" s="134"/>
      <c r="CZ74" s="134"/>
      <c r="DA74" s="134"/>
      <c r="DB74" s="134"/>
      <c r="DC74" s="134"/>
      <c r="DD74" s="134"/>
    </row>
    <row r="75" spans="29:108" ht="15.75"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4"/>
      <c r="AV75" s="134"/>
      <c r="AW75" s="134"/>
      <c r="AX75" s="134"/>
      <c r="AY75" s="134"/>
      <c r="AZ75" s="134"/>
      <c r="BA75" s="134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  <c r="BP75" s="134"/>
      <c r="BQ75" s="134"/>
      <c r="BR75" s="134"/>
      <c r="BS75" s="134"/>
      <c r="BT75" s="134"/>
      <c r="BU75" s="134"/>
      <c r="BV75" s="134"/>
      <c r="BW75" s="134"/>
      <c r="BX75" s="134"/>
      <c r="BY75" s="134"/>
      <c r="BZ75" s="134"/>
      <c r="CA75" s="134"/>
      <c r="CB75" s="134"/>
      <c r="CC75" s="134"/>
      <c r="CD75" s="137"/>
      <c r="CE75" s="134"/>
      <c r="CF75" s="134"/>
      <c r="CG75" s="134"/>
      <c r="CH75" s="134"/>
      <c r="CI75" s="134"/>
      <c r="CJ75" s="134"/>
      <c r="CK75" s="134"/>
      <c r="CL75" s="134"/>
      <c r="CM75" s="134"/>
      <c r="CN75" s="134"/>
      <c r="CO75" s="134"/>
      <c r="CP75" s="134"/>
      <c r="CQ75" s="134"/>
      <c r="CR75" s="134"/>
      <c r="CS75" s="134"/>
      <c r="CT75" s="134"/>
      <c r="CU75" s="134"/>
      <c r="CV75" s="134"/>
      <c r="CW75" s="134"/>
      <c r="CX75" s="134"/>
      <c r="CY75" s="134"/>
      <c r="CZ75" s="134"/>
      <c r="DA75" s="134"/>
      <c r="DB75" s="134"/>
      <c r="DC75" s="134"/>
      <c r="DD75" s="134"/>
    </row>
    <row r="76" spans="29:108" ht="15.75">
      <c r="AC76" s="134"/>
      <c r="AD76" s="134"/>
      <c r="AE76" s="134"/>
      <c r="AF76" s="134"/>
      <c r="AG76" s="134"/>
      <c r="AH76" s="134"/>
      <c r="AI76" s="134"/>
      <c r="AJ76" s="134"/>
      <c r="AK76" s="134"/>
      <c r="AL76" s="134"/>
      <c r="AM76" s="134"/>
      <c r="AN76" s="134"/>
      <c r="AO76" s="134"/>
      <c r="AP76" s="134"/>
      <c r="AQ76" s="134"/>
      <c r="AR76" s="134"/>
      <c r="AS76" s="134"/>
      <c r="AT76" s="134"/>
      <c r="AU76" s="134"/>
      <c r="AV76" s="134"/>
      <c r="AW76" s="134"/>
      <c r="AX76" s="134"/>
      <c r="AY76" s="134"/>
      <c r="AZ76" s="134"/>
      <c r="BA76" s="134"/>
      <c r="BB76" s="134"/>
      <c r="BC76" s="134"/>
      <c r="BD76" s="134"/>
      <c r="BE76" s="134"/>
      <c r="BF76" s="134"/>
      <c r="BG76" s="134"/>
      <c r="BH76" s="134"/>
      <c r="BI76" s="134"/>
      <c r="BJ76" s="134"/>
      <c r="BK76" s="134"/>
      <c r="BL76" s="134"/>
      <c r="BM76" s="134"/>
      <c r="BN76" s="134"/>
      <c r="BO76" s="134"/>
      <c r="BP76" s="134"/>
      <c r="BQ76" s="134"/>
      <c r="BR76" s="134"/>
      <c r="BS76" s="134"/>
      <c r="BT76" s="134"/>
      <c r="BU76" s="134"/>
      <c r="BV76" s="134"/>
      <c r="BW76" s="134"/>
      <c r="BX76" s="134"/>
      <c r="BY76" s="134"/>
      <c r="BZ76" s="134"/>
      <c r="CA76" s="134"/>
      <c r="CB76" s="134"/>
      <c r="CC76" s="134"/>
      <c r="CD76" s="137"/>
      <c r="CE76" s="134"/>
      <c r="CF76" s="134"/>
      <c r="CG76" s="134"/>
      <c r="CH76" s="134"/>
      <c r="CI76" s="134"/>
      <c r="CJ76" s="134"/>
      <c r="CK76" s="134"/>
      <c r="CL76" s="134"/>
      <c r="CM76" s="134"/>
      <c r="CN76" s="134"/>
      <c r="CO76" s="134"/>
      <c r="CP76" s="134"/>
      <c r="CQ76" s="134"/>
      <c r="CR76" s="134"/>
      <c r="CS76" s="134"/>
      <c r="CT76" s="134"/>
      <c r="CU76" s="134"/>
      <c r="CV76" s="134"/>
      <c r="CW76" s="134"/>
      <c r="CX76" s="134"/>
      <c r="CY76" s="134"/>
      <c r="CZ76" s="134"/>
      <c r="DA76" s="134"/>
      <c r="DB76" s="134"/>
      <c r="DC76" s="134"/>
      <c r="DD76" s="134"/>
    </row>
    <row r="77" spans="29:108" ht="15.75">
      <c r="AC77" s="134"/>
      <c r="AD77" s="134"/>
      <c r="AE77" s="134"/>
      <c r="AF77" s="134"/>
      <c r="AG77" s="134"/>
      <c r="AH77" s="134"/>
      <c r="AI77" s="134"/>
      <c r="AJ77" s="134"/>
      <c r="AK77" s="134"/>
      <c r="AL77" s="134"/>
      <c r="AM77" s="134"/>
      <c r="AN77" s="134"/>
      <c r="AO77" s="134"/>
      <c r="AP77" s="134"/>
      <c r="AQ77" s="134"/>
      <c r="AR77" s="134"/>
      <c r="AS77" s="134"/>
      <c r="AT77" s="134"/>
      <c r="AU77" s="134"/>
      <c r="AV77" s="134"/>
      <c r="AW77" s="134"/>
      <c r="AX77" s="134"/>
      <c r="AY77" s="134"/>
      <c r="AZ77" s="134"/>
      <c r="BA77" s="134"/>
      <c r="BB77" s="134"/>
      <c r="BC77" s="134"/>
      <c r="BD77" s="134"/>
      <c r="BE77" s="134"/>
      <c r="BF77" s="134"/>
      <c r="BG77" s="134"/>
      <c r="BH77" s="134"/>
      <c r="BI77" s="134"/>
      <c r="BJ77" s="134"/>
      <c r="BK77" s="134"/>
      <c r="BL77" s="134"/>
      <c r="BM77" s="134"/>
      <c r="BN77" s="134"/>
      <c r="BO77" s="134"/>
      <c r="BP77" s="134"/>
      <c r="BQ77" s="134"/>
      <c r="BR77" s="134"/>
      <c r="BS77" s="134"/>
      <c r="BT77" s="134"/>
      <c r="BU77" s="134"/>
      <c r="BV77" s="134"/>
      <c r="BW77" s="134"/>
      <c r="BX77" s="134"/>
      <c r="BY77" s="134"/>
      <c r="BZ77" s="134"/>
      <c r="CA77" s="134"/>
      <c r="CB77" s="134"/>
      <c r="CC77" s="134"/>
      <c r="CD77" s="137"/>
      <c r="CE77" s="134"/>
      <c r="CF77" s="134"/>
      <c r="CG77" s="134"/>
      <c r="CH77" s="134"/>
      <c r="CI77" s="134"/>
      <c r="CJ77" s="134"/>
      <c r="CK77" s="134"/>
      <c r="CL77" s="134"/>
      <c r="CM77" s="134"/>
      <c r="CN77" s="134"/>
      <c r="CO77" s="134"/>
      <c r="CP77" s="134"/>
      <c r="CQ77" s="134"/>
      <c r="CR77" s="134"/>
      <c r="CS77" s="134"/>
      <c r="CT77" s="134"/>
      <c r="CU77" s="134"/>
      <c r="CV77" s="134"/>
      <c r="CW77" s="134"/>
      <c r="CX77" s="134"/>
      <c r="CY77" s="134"/>
      <c r="CZ77" s="134"/>
      <c r="DA77" s="134"/>
      <c r="DB77" s="134"/>
      <c r="DC77" s="134"/>
      <c r="DD77" s="134"/>
    </row>
    <row r="78" spans="29:108" ht="15.75">
      <c r="AC78" s="134"/>
      <c r="AD78" s="134"/>
      <c r="AE78" s="134"/>
      <c r="AF78" s="134"/>
      <c r="AG78" s="134"/>
      <c r="AH78" s="134"/>
      <c r="AI78" s="134"/>
      <c r="AJ78" s="134"/>
      <c r="AK78" s="134"/>
      <c r="AL78" s="134"/>
      <c r="AM78" s="134"/>
      <c r="AN78" s="134"/>
      <c r="AO78" s="134"/>
      <c r="AP78" s="134"/>
      <c r="AQ78" s="134"/>
      <c r="AR78" s="134"/>
      <c r="AS78" s="134"/>
      <c r="AT78" s="134"/>
      <c r="AU78" s="134"/>
      <c r="AV78" s="134"/>
      <c r="AW78" s="134"/>
      <c r="AX78" s="134"/>
      <c r="AY78" s="134"/>
      <c r="AZ78" s="134"/>
      <c r="BA78" s="134"/>
      <c r="BB78" s="134"/>
      <c r="BC78" s="134"/>
      <c r="BD78" s="134"/>
      <c r="BE78" s="134"/>
      <c r="BF78" s="134"/>
      <c r="BG78" s="134"/>
      <c r="BH78" s="134"/>
      <c r="BI78" s="134"/>
      <c r="BJ78" s="134"/>
      <c r="BK78" s="134"/>
      <c r="BL78" s="134"/>
      <c r="BM78" s="134"/>
      <c r="BN78" s="134"/>
      <c r="BO78" s="134"/>
      <c r="BP78" s="134"/>
      <c r="BQ78" s="134"/>
      <c r="BR78" s="134"/>
      <c r="BS78" s="134"/>
      <c r="BT78" s="134"/>
      <c r="BU78" s="134"/>
      <c r="BV78" s="134"/>
      <c r="BW78" s="134"/>
      <c r="BX78" s="134"/>
      <c r="BY78" s="134"/>
      <c r="BZ78" s="134"/>
      <c r="CA78" s="134"/>
      <c r="CB78" s="134"/>
      <c r="CC78" s="134"/>
      <c r="CD78" s="137"/>
      <c r="CE78" s="134"/>
      <c r="CF78" s="134"/>
      <c r="CG78" s="134"/>
      <c r="CH78" s="134"/>
      <c r="CI78" s="134"/>
      <c r="CJ78" s="134"/>
      <c r="CK78" s="134"/>
      <c r="CL78" s="134"/>
      <c r="CM78" s="134"/>
      <c r="CN78" s="134"/>
      <c r="CO78" s="134"/>
      <c r="CP78" s="134"/>
      <c r="CQ78" s="134"/>
      <c r="CR78" s="134"/>
      <c r="CS78" s="134"/>
      <c r="CT78" s="134"/>
      <c r="CU78" s="134"/>
      <c r="CV78" s="134"/>
      <c r="CW78" s="134"/>
      <c r="CX78" s="134"/>
      <c r="CY78" s="134"/>
      <c r="CZ78" s="134"/>
      <c r="DA78" s="134"/>
      <c r="DB78" s="134"/>
      <c r="DC78" s="134"/>
      <c r="DD78" s="134"/>
    </row>
    <row r="79" spans="29:108" ht="15.75">
      <c r="AC79" s="134"/>
      <c r="AD79" s="134"/>
      <c r="AE79" s="134"/>
      <c r="AF79" s="134"/>
      <c r="AG79" s="134"/>
      <c r="AH79" s="134"/>
      <c r="AI79" s="134"/>
      <c r="AJ79" s="134"/>
      <c r="AK79" s="134"/>
      <c r="AL79" s="134"/>
      <c r="AM79" s="134"/>
      <c r="AN79" s="134"/>
      <c r="AO79" s="134"/>
      <c r="AP79" s="134"/>
      <c r="AQ79" s="134"/>
      <c r="AR79" s="134"/>
      <c r="AS79" s="134"/>
      <c r="AT79" s="134"/>
      <c r="AU79" s="134"/>
      <c r="AV79" s="134"/>
      <c r="AW79" s="134"/>
      <c r="AX79" s="134"/>
      <c r="AY79" s="134"/>
      <c r="AZ79" s="134"/>
      <c r="BA79" s="134"/>
      <c r="BB79" s="134"/>
      <c r="BC79" s="134"/>
      <c r="BD79" s="134"/>
      <c r="BE79" s="134"/>
      <c r="BF79" s="134"/>
      <c r="BG79" s="134"/>
      <c r="BH79" s="134"/>
      <c r="BI79" s="134"/>
      <c r="BJ79" s="134"/>
      <c r="BK79" s="134"/>
      <c r="BL79" s="134"/>
      <c r="BM79" s="134"/>
      <c r="BN79" s="134"/>
      <c r="BO79" s="134"/>
      <c r="BP79" s="134"/>
      <c r="BQ79" s="134"/>
      <c r="BR79" s="134"/>
      <c r="BS79" s="134"/>
      <c r="BT79" s="134"/>
      <c r="BU79" s="134"/>
      <c r="BV79" s="134"/>
      <c r="BW79" s="134"/>
      <c r="BX79" s="134"/>
      <c r="BY79" s="134"/>
      <c r="BZ79" s="134"/>
      <c r="CA79" s="134"/>
      <c r="CB79" s="134"/>
      <c r="CC79" s="134"/>
      <c r="CD79" s="137"/>
      <c r="CE79" s="134"/>
      <c r="CF79" s="134"/>
      <c r="CG79" s="134"/>
      <c r="CH79" s="134"/>
      <c r="CI79" s="134"/>
      <c r="CJ79" s="134"/>
      <c r="CK79" s="134"/>
      <c r="CL79" s="134"/>
      <c r="CM79" s="134"/>
      <c r="CN79" s="134"/>
      <c r="CO79" s="134"/>
      <c r="CP79" s="134"/>
      <c r="CQ79" s="134"/>
      <c r="CR79" s="134"/>
      <c r="CS79" s="134"/>
      <c r="CT79" s="134"/>
      <c r="CU79" s="134"/>
      <c r="CV79" s="134"/>
      <c r="CW79" s="134"/>
      <c r="CX79" s="134"/>
      <c r="CY79" s="134"/>
      <c r="CZ79" s="134"/>
      <c r="DA79" s="134"/>
      <c r="DB79" s="134"/>
      <c r="DC79" s="134"/>
      <c r="DD79" s="134"/>
    </row>
    <row r="80" spans="29:108" ht="15.75">
      <c r="AC80" s="134"/>
      <c r="AD80" s="134"/>
      <c r="AE80" s="134"/>
      <c r="AF80" s="134"/>
      <c r="AG80" s="134"/>
      <c r="AH80" s="134"/>
      <c r="AI80" s="134"/>
      <c r="AJ80" s="134"/>
      <c r="AK80" s="134"/>
      <c r="AL80" s="134"/>
      <c r="AM80" s="134"/>
      <c r="AN80" s="134"/>
      <c r="AO80" s="134"/>
      <c r="AP80" s="134"/>
      <c r="AQ80" s="134"/>
      <c r="AR80" s="134"/>
      <c r="AS80" s="134"/>
      <c r="AT80" s="134"/>
      <c r="AU80" s="134"/>
      <c r="AV80" s="134"/>
      <c r="AW80" s="134"/>
      <c r="AX80" s="134"/>
      <c r="AY80" s="134"/>
      <c r="AZ80" s="134"/>
      <c r="BA80" s="134"/>
      <c r="BB80" s="134"/>
      <c r="BC80" s="134"/>
      <c r="BD80" s="134"/>
      <c r="BE80" s="134"/>
      <c r="BF80" s="134"/>
      <c r="BG80" s="134"/>
      <c r="BH80" s="134"/>
      <c r="BI80" s="134"/>
      <c r="BJ80" s="134"/>
      <c r="BK80" s="134"/>
      <c r="BL80" s="134"/>
      <c r="BM80" s="134"/>
      <c r="BN80" s="134"/>
      <c r="BO80" s="134"/>
      <c r="BP80" s="134"/>
      <c r="BQ80" s="134"/>
      <c r="BR80" s="134"/>
      <c r="BS80" s="134"/>
      <c r="BT80" s="134"/>
      <c r="BU80" s="134"/>
      <c r="BV80" s="134"/>
      <c r="BW80" s="134"/>
      <c r="BX80" s="134"/>
      <c r="BY80" s="134"/>
      <c r="BZ80" s="134"/>
      <c r="CA80" s="134"/>
      <c r="CB80" s="134"/>
      <c r="CC80" s="134"/>
      <c r="CD80" s="137"/>
      <c r="CE80" s="134"/>
      <c r="CF80" s="134"/>
      <c r="CG80" s="134"/>
      <c r="CH80" s="134"/>
      <c r="CI80" s="134"/>
      <c r="CJ80" s="134"/>
      <c r="CK80" s="134"/>
      <c r="CL80" s="134"/>
      <c r="CM80" s="134"/>
      <c r="CN80" s="134"/>
      <c r="CO80" s="134"/>
      <c r="CP80" s="134"/>
      <c r="CQ80" s="134"/>
      <c r="CR80" s="134"/>
      <c r="CS80" s="134"/>
      <c r="CT80" s="134"/>
      <c r="CU80" s="134"/>
      <c r="CV80" s="134"/>
      <c r="CW80" s="134"/>
      <c r="CX80" s="134"/>
      <c r="CY80" s="134"/>
      <c r="CZ80" s="134"/>
      <c r="DA80" s="134"/>
      <c r="DB80" s="134"/>
      <c r="DC80" s="134"/>
      <c r="DD80" s="134"/>
    </row>
    <row r="81" spans="29:108" ht="15">
      <c r="AC81" s="134"/>
      <c r="AD81" s="134"/>
      <c r="AE81" s="134"/>
      <c r="AF81" s="134"/>
      <c r="AG81" s="134"/>
      <c r="AH81" s="134"/>
      <c r="AI81" s="134"/>
      <c r="AJ81" s="134"/>
      <c r="AK81" s="134"/>
      <c r="AL81" s="134"/>
      <c r="AM81" s="134"/>
      <c r="AN81" s="134"/>
      <c r="AO81" s="134"/>
      <c r="AP81" s="134"/>
      <c r="AQ81" s="134"/>
      <c r="AR81" s="134"/>
      <c r="AS81" s="134"/>
      <c r="AT81" s="134"/>
      <c r="AU81" s="134"/>
      <c r="AV81" s="134"/>
      <c r="AW81" s="134"/>
      <c r="AX81" s="134"/>
      <c r="AY81" s="134"/>
      <c r="AZ81" s="134"/>
      <c r="BA81" s="134"/>
      <c r="BB81" s="134"/>
      <c r="BC81" s="134"/>
      <c r="BD81" s="134"/>
      <c r="BE81" s="134"/>
      <c r="BF81" s="134"/>
      <c r="BG81" s="134"/>
      <c r="BH81" s="134"/>
      <c r="BI81" s="134"/>
      <c r="BJ81" s="134"/>
      <c r="BK81" s="134"/>
      <c r="BL81" s="134"/>
      <c r="BM81" s="134"/>
      <c r="BN81" s="134"/>
      <c r="BO81" s="134"/>
      <c r="BP81" s="134"/>
      <c r="BQ81" s="134"/>
      <c r="BR81" s="134"/>
      <c r="BS81" s="134"/>
      <c r="BT81" s="134"/>
      <c r="BU81" s="134"/>
      <c r="BV81" s="134"/>
      <c r="BW81" s="134"/>
      <c r="BX81" s="134"/>
      <c r="BY81" s="134"/>
      <c r="BZ81" s="134"/>
      <c r="CA81" s="134"/>
      <c r="CB81" s="134"/>
      <c r="CC81" s="134"/>
      <c r="CD81" s="134"/>
      <c r="CE81" s="134"/>
      <c r="CF81" s="134"/>
      <c r="CG81" s="134"/>
      <c r="CH81" s="134"/>
      <c r="CI81" s="134"/>
      <c r="CJ81" s="134"/>
      <c r="CK81" s="134"/>
      <c r="CL81" s="134"/>
      <c r="CM81" s="134"/>
      <c r="CN81" s="134"/>
      <c r="CO81" s="134"/>
      <c r="CP81" s="134"/>
      <c r="CQ81" s="134"/>
      <c r="CR81" s="134"/>
      <c r="CS81" s="134"/>
      <c r="CT81" s="134"/>
      <c r="CU81" s="134"/>
      <c r="CV81" s="134"/>
      <c r="CW81" s="134"/>
      <c r="CX81" s="134"/>
      <c r="CY81" s="134"/>
      <c r="CZ81" s="134"/>
      <c r="DA81" s="134"/>
      <c r="DB81" s="134"/>
      <c r="DC81" s="134"/>
      <c r="DD81" s="134"/>
    </row>
    <row r="82" spans="29:108" ht="15">
      <c r="AC82" s="134"/>
      <c r="AD82" s="134"/>
      <c r="AE82" s="134"/>
      <c r="AF82" s="134"/>
      <c r="AG82" s="134"/>
      <c r="AH82" s="134"/>
      <c r="AI82" s="134"/>
      <c r="AJ82" s="134"/>
      <c r="AK82" s="134"/>
      <c r="AL82" s="134"/>
      <c r="AM82" s="134"/>
      <c r="AN82" s="134"/>
      <c r="AO82" s="134"/>
      <c r="AP82" s="134"/>
      <c r="AQ82" s="134"/>
      <c r="AR82" s="134"/>
      <c r="AS82" s="134"/>
      <c r="AT82" s="134"/>
      <c r="AU82" s="134"/>
      <c r="AV82" s="134"/>
      <c r="AW82" s="134"/>
      <c r="AX82" s="134"/>
      <c r="AY82" s="134"/>
      <c r="AZ82" s="134"/>
      <c r="BA82" s="134"/>
      <c r="BB82" s="134"/>
      <c r="BC82" s="134"/>
      <c r="BD82" s="134"/>
      <c r="BE82" s="134"/>
      <c r="BF82" s="134"/>
      <c r="BG82" s="134"/>
      <c r="BH82" s="134"/>
      <c r="BI82" s="134"/>
      <c r="BJ82" s="134"/>
      <c r="BK82" s="134"/>
      <c r="BL82" s="134"/>
      <c r="BM82" s="134"/>
      <c r="BN82" s="134"/>
      <c r="BO82" s="134"/>
      <c r="BP82" s="134"/>
      <c r="BQ82" s="134"/>
      <c r="BR82" s="134"/>
      <c r="BS82" s="134"/>
      <c r="BT82" s="134"/>
      <c r="BU82" s="134"/>
      <c r="BV82" s="134"/>
      <c r="BW82" s="134"/>
      <c r="BX82" s="134"/>
      <c r="BY82" s="134"/>
      <c r="BZ82" s="134"/>
      <c r="CA82" s="134"/>
      <c r="CB82" s="134"/>
      <c r="CC82" s="134"/>
      <c r="CD82" s="134"/>
      <c r="CE82" s="134"/>
      <c r="CF82" s="134"/>
      <c r="CG82" s="134"/>
      <c r="CH82" s="134"/>
      <c r="CI82" s="134"/>
      <c r="CJ82" s="134"/>
      <c r="CK82" s="134"/>
      <c r="CL82" s="134"/>
      <c r="CM82" s="134"/>
      <c r="CN82" s="134"/>
      <c r="CO82" s="134"/>
      <c r="CP82" s="134"/>
      <c r="CQ82" s="134"/>
      <c r="CR82" s="134"/>
      <c r="CS82" s="134"/>
      <c r="CT82" s="134"/>
      <c r="CU82" s="134"/>
      <c r="CV82" s="134"/>
      <c r="CW82" s="134"/>
      <c r="CX82" s="134"/>
      <c r="CY82" s="134"/>
      <c r="CZ82" s="134"/>
      <c r="DA82" s="134"/>
      <c r="DB82" s="134"/>
      <c r="DC82" s="134"/>
      <c r="DD82" s="134"/>
    </row>
    <row r="83" spans="29:108" ht="15"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4"/>
      <c r="AV83" s="134"/>
      <c r="AW83" s="134"/>
      <c r="AX83" s="134"/>
      <c r="AY83" s="134"/>
      <c r="AZ83" s="134"/>
      <c r="BA83" s="134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  <c r="BP83" s="134"/>
      <c r="BQ83" s="134"/>
      <c r="BR83" s="134"/>
      <c r="BS83" s="134"/>
      <c r="BT83" s="134"/>
      <c r="BU83" s="134"/>
      <c r="BV83" s="134"/>
      <c r="BW83" s="134"/>
      <c r="BX83" s="134"/>
      <c r="BY83" s="134"/>
      <c r="BZ83" s="134"/>
      <c r="CA83" s="134"/>
      <c r="CB83" s="134"/>
      <c r="CC83" s="134"/>
      <c r="CD83" s="134"/>
      <c r="CE83" s="134"/>
      <c r="CF83" s="134"/>
      <c r="CG83" s="134"/>
      <c r="CH83" s="134"/>
      <c r="CI83" s="134"/>
      <c r="CJ83" s="134"/>
      <c r="CK83" s="134"/>
      <c r="CL83" s="134"/>
      <c r="CM83" s="134"/>
      <c r="CN83" s="134"/>
      <c r="CO83" s="134"/>
      <c r="CP83" s="134"/>
      <c r="CQ83" s="134"/>
      <c r="CR83" s="134"/>
      <c r="CS83" s="134"/>
      <c r="CT83" s="134"/>
      <c r="CU83" s="134"/>
      <c r="CV83" s="134"/>
      <c r="CW83" s="134"/>
      <c r="CX83" s="134"/>
      <c r="CY83" s="134"/>
      <c r="CZ83" s="134"/>
      <c r="DA83" s="134"/>
      <c r="DB83" s="134"/>
      <c r="DC83" s="134"/>
      <c r="DD83" s="134"/>
    </row>
  </sheetData>
  <mergeCells count="85">
    <mergeCell ref="J1:L1"/>
    <mergeCell ref="A4:E4"/>
    <mergeCell ref="E1:E2"/>
    <mergeCell ref="C1:C2"/>
    <mergeCell ref="A1:A2"/>
    <mergeCell ref="B1:B2"/>
    <mergeCell ref="D1:D2"/>
    <mergeCell ref="F1:H1"/>
    <mergeCell ref="I1:I2"/>
    <mergeCell ref="AC8:AM8"/>
    <mergeCell ref="AD9:AH9"/>
    <mergeCell ref="AE10:AP10"/>
    <mergeCell ref="AF11:AQ11"/>
    <mergeCell ref="AG12:AN12"/>
    <mergeCell ref="AH13:AO13"/>
    <mergeCell ref="AI14:AN14"/>
    <mergeCell ref="AJ15:AO15"/>
    <mergeCell ref="AK16:AQ16"/>
    <mergeCell ref="AM18:AS18"/>
    <mergeCell ref="AN19:AY19"/>
    <mergeCell ref="AO20:AX20"/>
    <mergeCell ref="AP21:AU21"/>
    <mergeCell ref="AQ22:AY22"/>
    <mergeCell ref="AR23:AZ23"/>
    <mergeCell ref="AS24:BD24"/>
    <mergeCell ref="AT25:BA25"/>
    <mergeCell ref="AU26:AZ26"/>
    <mergeCell ref="AV27:AZ27"/>
    <mergeCell ref="AW28:BB28"/>
    <mergeCell ref="AX29:BE29"/>
    <mergeCell ref="AY30:BD30"/>
    <mergeCell ref="AZ31:BF31"/>
    <mergeCell ref="BA32:BF32"/>
    <mergeCell ref="BB33:BI33"/>
    <mergeCell ref="BC34:BJ34"/>
    <mergeCell ref="BD35:BK35"/>
    <mergeCell ref="BE36:BN36"/>
    <mergeCell ref="BF37:BP37"/>
    <mergeCell ref="BG38:BO38"/>
    <mergeCell ref="BH39:BQ39"/>
    <mergeCell ref="BI40:BQ40"/>
    <mergeCell ref="BK42:CC42"/>
    <mergeCell ref="BL43:BV43"/>
    <mergeCell ref="BM44:CD44"/>
    <mergeCell ref="BT51:CB51"/>
    <mergeCell ref="BU52:CC52"/>
    <mergeCell ref="BV53:CD53"/>
    <mergeCell ref="BW54:CN54"/>
    <mergeCell ref="BN45:CD45"/>
    <mergeCell ref="BO46:BY46"/>
    <mergeCell ref="BP47:CD47"/>
    <mergeCell ref="BQ48:CB48"/>
    <mergeCell ref="BR49:CB49"/>
    <mergeCell ref="CH65:CQ65"/>
    <mergeCell ref="CI66:CZ66"/>
    <mergeCell ref="CJ67:DA67"/>
    <mergeCell ref="CK68:DB68"/>
    <mergeCell ref="AC1:AG2"/>
    <mergeCell ref="CC60:CL60"/>
    <mergeCell ref="CD61:CN61"/>
    <mergeCell ref="CE62:CN62"/>
    <mergeCell ref="CF63:CP63"/>
    <mergeCell ref="CG64:CP64"/>
    <mergeCell ref="BX55:CF55"/>
    <mergeCell ref="BY56:CG56"/>
    <mergeCell ref="BZ57:CH57"/>
    <mergeCell ref="CA58:CH58"/>
    <mergeCell ref="CB59:CM59"/>
    <mergeCell ref="BS50:CD50"/>
    <mergeCell ref="AR1:BA2"/>
    <mergeCell ref="AH1:AQ2"/>
    <mergeCell ref="CF1:CM2"/>
    <mergeCell ref="BV1:CE2"/>
    <mergeCell ref="BL1:BU2"/>
    <mergeCell ref="BB1:BK2"/>
    <mergeCell ref="M1:M2"/>
    <mergeCell ref="AB1:AB2"/>
    <mergeCell ref="O1:Q1"/>
    <mergeCell ref="W1:Y1"/>
    <mergeCell ref="S1:T1"/>
    <mergeCell ref="U1:V1"/>
    <mergeCell ref="Z1:Z2"/>
    <mergeCell ref="AA1:AA2"/>
    <mergeCell ref="N1:N2"/>
    <mergeCell ref="R1:R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29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" style="8" customWidth="1"/>
    <col min="2" max="2" width="29.28515625" style="95" customWidth="1"/>
    <col min="3" max="3" width="12.42578125" style="2" customWidth="1"/>
    <col min="4" max="4" width="9.85546875" style="8" customWidth="1"/>
    <col min="5" max="5" width="10.28515625" style="2" customWidth="1"/>
    <col min="6" max="7" width="11.28515625" style="2" bestFit="1" customWidth="1"/>
    <col min="8" max="8" width="12.5703125" style="8" bestFit="1" customWidth="1"/>
    <col min="9" max="11" width="10.42578125" style="8" bestFit="1" customWidth="1"/>
    <col min="12" max="12" width="10.42578125" style="2" bestFit="1" customWidth="1"/>
    <col min="13" max="13" width="10.28515625" style="2" bestFit="1" customWidth="1"/>
    <col min="14" max="14" width="9.5703125" style="2" bestFit="1" customWidth="1"/>
    <col min="15" max="15" width="9.5703125" style="2" customWidth="1"/>
    <col min="16" max="16" width="7" style="83" customWidth="1"/>
    <col min="17" max="18" width="8" style="83" customWidth="1"/>
    <col min="19" max="19" width="12.85546875" style="83" customWidth="1"/>
    <col min="20" max="20" width="8" style="83" customWidth="1"/>
    <col min="21" max="21" width="17.5703125" style="83" customWidth="1"/>
    <col min="22" max="22" width="16.42578125" style="83" customWidth="1"/>
    <col min="23" max="23" width="27.5703125" style="83" bestFit="1" customWidth="1"/>
    <col min="24" max="24" width="8" style="83" customWidth="1"/>
    <col min="25" max="25" width="18.7109375" style="83" customWidth="1"/>
    <col min="26" max="26" width="8" style="83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71" t="s">
        <v>1</v>
      </c>
      <c r="B1" s="473" t="s">
        <v>0</v>
      </c>
      <c r="C1" s="475" t="s">
        <v>7</v>
      </c>
      <c r="D1" s="469" t="s">
        <v>399</v>
      </c>
      <c r="E1" s="470"/>
      <c r="F1" s="470"/>
      <c r="G1" s="470"/>
      <c r="H1" s="470"/>
      <c r="I1" s="470"/>
      <c r="J1" s="470"/>
      <c r="K1" s="470"/>
      <c r="L1" s="470"/>
      <c r="M1" s="477" t="s">
        <v>97</v>
      </c>
      <c r="N1" s="478"/>
      <c r="O1" s="479" t="s">
        <v>283</v>
      </c>
      <c r="P1" s="463" t="s">
        <v>88</v>
      </c>
      <c r="Q1" s="464"/>
      <c r="R1" s="464"/>
      <c r="S1" s="464"/>
      <c r="T1" s="464"/>
      <c r="U1" s="464"/>
      <c r="V1" s="464"/>
      <c r="W1" s="464"/>
      <c r="X1" s="464"/>
      <c r="Y1" s="464"/>
      <c r="Z1" s="465"/>
    </row>
    <row r="2" spans="1:26" s="12" customFormat="1" ht="24" customHeight="1" thickBot="1">
      <c r="A2" s="472"/>
      <c r="B2" s="474"/>
      <c r="C2" s="476"/>
      <c r="D2" s="62" t="s">
        <v>81</v>
      </c>
      <c r="E2" s="62" t="s">
        <v>82</v>
      </c>
      <c r="F2" s="62" t="s">
        <v>400</v>
      </c>
      <c r="G2" s="62" t="s">
        <v>401</v>
      </c>
      <c r="H2" s="62" t="s">
        <v>23</v>
      </c>
      <c r="I2" s="245" t="s">
        <v>389</v>
      </c>
      <c r="J2" s="245" t="s">
        <v>390</v>
      </c>
      <c r="K2" s="245" t="s">
        <v>413</v>
      </c>
      <c r="L2" s="246" t="s">
        <v>392</v>
      </c>
      <c r="M2" s="248" t="s">
        <v>414</v>
      </c>
      <c r="N2" s="247" t="s">
        <v>415</v>
      </c>
      <c r="O2" s="480"/>
      <c r="P2" s="466"/>
      <c r="Q2" s="467"/>
      <c r="R2" s="467"/>
      <c r="S2" s="467"/>
      <c r="T2" s="467"/>
      <c r="U2" s="467"/>
      <c r="V2" s="467"/>
      <c r="W2" s="467"/>
      <c r="X2" s="467"/>
      <c r="Y2" s="467"/>
      <c r="Z2" s="468"/>
    </row>
    <row r="3" spans="1:26" s="5" customFormat="1">
      <c r="A3" s="415" t="str">
        <f>'1-συμβολαια'!A3</f>
        <v>1ο</v>
      </c>
      <c r="B3" s="379" t="str">
        <f>'1-συμβολαια'!C3</f>
        <v>πληρεξούσιο</v>
      </c>
      <c r="C3" s="381">
        <f>'1-συμβολαια'!D3</f>
        <v>0</v>
      </c>
      <c r="D3" s="375">
        <v>8.8000000000000007</v>
      </c>
      <c r="E3" s="375"/>
      <c r="F3" s="375"/>
      <c r="G3" s="375"/>
      <c r="H3" s="375">
        <f t="shared" ref="H3" si="0">D3+E3+F3+G3</f>
        <v>8.8000000000000007</v>
      </c>
      <c r="I3" s="376"/>
      <c r="J3" s="376">
        <f t="shared" ref="J3" si="1">(D3+E3)*5%</f>
        <v>0.44000000000000006</v>
      </c>
      <c r="K3" s="376">
        <v>0.03</v>
      </c>
      <c r="L3" s="381">
        <f t="shared" ref="L3" si="2">H3*1%</f>
        <v>8.8000000000000009E-2</v>
      </c>
      <c r="M3" s="381">
        <f t="shared" ref="M3" si="3">H3-O3</f>
        <v>8.2420000000000009</v>
      </c>
      <c r="N3" s="381">
        <f t="shared" ref="N3" si="4">D3+E3</f>
        <v>8.8000000000000007</v>
      </c>
      <c r="O3" s="381">
        <f t="shared" ref="O3" si="5">I3+J3+K3+L3</f>
        <v>0.55800000000000005</v>
      </c>
      <c r="P3" s="382"/>
      <c r="Q3" s="382"/>
      <c r="R3" s="382"/>
      <c r="S3" s="382"/>
      <c r="T3" s="382"/>
      <c r="U3" s="382" t="s">
        <v>551</v>
      </c>
      <c r="V3" s="382"/>
      <c r="W3" s="312"/>
      <c r="X3" s="312"/>
      <c r="Y3" s="312"/>
      <c r="Z3" s="312"/>
    </row>
    <row r="4" spans="1:26">
      <c r="A4" s="444" t="s">
        <v>56</v>
      </c>
      <c r="B4" s="445"/>
      <c r="C4" s="445"/>
      <c r="D4" s="40">
        <f t="shared" ref="D4:O4" si="6">SUM(D3:D3)</f>
        <v>8.8000000000000007</v>
      </c>
      <c r="E4" s="40">
        <f t="shared" si="6"/>
        <v>0</v>
      </c>
      <c r="F4" s="40">
        <f t="shared" si="6"/>
        <v>0</v>
      </c>
      <c r="G4" s="40">
        <f t="shared" si="6"/>
        <v>0</v>
      </c>
      <c r="H4" s="40">
        <f t="shared" si="6"/>
        <v>8.8000000000000007</v>
      </c>
      <c r="I4" s="40">
        <f t="shared" si="6"/>
        <v>0</v>
      </c>
      <c r="J4" s="40">
        <f t="shared" si="6"/>
        <v>0.44000000000000006</v>
      </c>
      <c r="K4" s="40">
        <f t="shared" si="6"/>
        <v>0.03</v>
      </c>
      <c r="L4" s="40">
        <f t="shared" si="6"/>
        <v>8.8000000000000009E-2</v>
      </c>
      <c r="M4" s="40">
        <f t="shared" si="6"/>
        <v>8.2420000000000009</v>
      </c>
      <c r="N4" s="40">
        <f t="shared" si="6"/>
        <v>8.8000000000000007</v>
      </c>
      <c r="O4" s="40">
        <f t="shared" si="6"/>
        <v>0.55800000000000005</v>
      </c>
    </row>
    <row r="5" spans="1:26">
      <c r="I5" s="8" t="s">
        <v>425</v>
      </c>
      <c r="J5" s="332" t="s">
        <v>81</v>
      </c>
      <c r="K5" s="192">
        <v>0.03</v>
      </c>
      <c r="L5" s="8" t="s">
        <v>81</v>
      </c>
      <c r="P5" s="179" t="s">
        <v>416</v>
      </c>
      <c r="Q5" s="145"/>
      <c r="R5" s="145"/>
      <c r="S5" s="145"/>
      <c r="T5" s="145"/>
      <c r="U5" s="145"/>
      <c r="V5" s="145"/>
      <c r="W5" s="145"/>
      <c r="X5" s="145"/>
      <c r="Y5" s="145"/>
    </row>
    <row r="6" spans="1:26">
      <c r="I6" s="192">
        <v>0.15</v>
      </c>
      <c r="J6" s="192">
        <v>0.44</v>
      </c>
      <c r="K6" s="192">
        <v>0.15</v>
      </c>
      <c r="L6" s="8" t="s">
        <v>426</v>
      </c>
      <c r="P6" s="155"/>
      <c r="Q6" s="179" t="s">
        <v>417</v>
      </c>
      <c r="R6" s="145"/>
      <c r="S6" s="145"/>
      <c r="T6" s="145"/>
      <c r="U6" s="145"/>
      <c r="V6" s="145"/>
      <c r="W6" s="145"/>
      <c r="X6" s="145"/>
      <c r="Y6" s="155"/>
    </row>
    <row r="7" spans="1:26">
      <c r="P7" s="155"/>
      <c r="Q7" s="155"/>
      <c r="R7" s="145" t="s">
        <v>418</v>
      </c>
      <c r="S7" s="155"/>
      <c r="T7" s="155"/>
      <c r="U7" s="155"/>
      <c r="V7" s="155"/>
      <c r="W7" s="155"/>
      <c r="X7" s="155"/>
      <c r="Y7" s="155"/>
    </row>
    <row r="8" spans="1:26">
      <c r="P8" s="155"/>
      <c r="Q8" s="155"/>
      <c r="R8" s="155"/>
      <c r="S8" s="179" t="s">
        <v>419</v>
      </c>
      <c r="T8" s="155"/>
      <c r="U8" s="155"/>
      <c r="V8" s="155"/>
      <c r="W8" s="155"/>
      <c r="X8" s="155"/>
      <c r="Y8" s="155"/>
    </row>
    <row r="9" spans="1:26">
      <c r="P9" s="155"/>
      <c r="Q9" s="155"/>
      <c r="R9" s="155"/>
      <c r="S9" s="155"/>
      <c r="T9" s="145" t="s">
        <v>420</v>
      </c>
      <c r="U9" s="155"/>
      <c r="V9" s="155"/>
      <c r="W9" s="155"/>
      <c r="X9" s="155"/>
      <c r="Y9" s="155"/>
    </row>
    <row r="10" spans="1:26">
      <c r="P10" s="155"/>
      <c r="Q10" s="155"/>
      <c r="R10" s="145"/>
      <c r="S10" s="145"/>
      <c r="T10" s="155"/>
      <c r="U10" s="179" t="s">
        <v>421</v>
      </c>
      <c r="V10" s="155"/>
      <c r="W10" s="145"/>
      <c r="X10" s="145"/>
      <c r="Y10" s="145"/>
      <c r="Z10" s="145"/>
    </row>
    <row r="11" spans="1:26">
      <c r="P11" s="155"/>
      <c r="Q11" s="155"/>
      <c r="R11" s="145"/>
      <c r="S11" s="145"/>
      <c r="T11" s="155"/>
      <c r="U11" s="155"/>
      <c r="V11" s="145" t="s">
        <v>422</v>
      </c>
      <c r="W11" s="145"/>
      <c r="X11" s="145"/>
      <c r="Y11" s="145"/>
      <c r="Z11" s="155"/>
    </row>
    <row r="12" spans="1:26" ht="15.75">
      <c r="B12" s="333" t="s">
        <v>538</v>
      </c>
      <c r="C12" s="429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334">
        <v>0.15</v>
      </c>
      <c r="Q12" s="335">
        <v>2.93</v>
      </c>
      <c r="R12" s="5" t="s">
        <v>427</v>
      </c>
      <c r="S12" s="3"/>
      <c r="T12" s="336">
        <f>Q12-P12</f>
        <v>2.7800000000000002</v>
      </c>
      <c r="U12" s="155"/>
      <c r="V12" s="155"/>
      <c r="W12" s="155"/>
      <c r="X12" s="155"/>
      <c r="Y12" s="155"/>
      <c r="Z12" s="155"/>
    </row>
    <row r="13" spans="1:26" ht="15.75">
      <c r="B13" s="157"/>
      <c r="C13" s="251" t="s">
        <v>497</v>
      </c>
      <c r="D13" s="337"/>
      <c r="E13" s="337"/>
      <c r="F13" s="337"/>
      <c r="G13" s="338"/>
      <c r="H13" s="338"/>
      <c r="I13" s="338"/>
      <c r="J13" s="338"/>
      <c r="K13" s="338"/>
      <c r="L13" s="338"/>
      <c r="M13" s="338"/>
      <c r="N13" s="338"/>
      <c r="P13" s="192">
        <v>0.44</v>
      </c>
      <c r="Q13" s="332">
        <v>0.56000000000000005</v>
      </c>
      <c r="R13" s="3" t="s">
        <v>428</v>
      </c>
      <c r="S13" s="3"/>
      <c r="T13" s="336">
        <f>Q13-P13</f>
        <v>0.12000000000000005</v>
      </c>
    </row>
    <row r="14" spans="1:26" ht="15.75">
      <c r="B14" s="339"/>
      <c r="C14" s="340"/>
      <c r="D14" s="341" t="s">
        <v>423</v>
      </c>
      <c r="E14" s="341"/>
      <c r="F14" s="341"/>
      <c r="G14" s="341"/>
      <c r="H14" s="342"/>
      <c r="I14" s="342"/>
      <c r="J14" s="342"/>
      <c r="K14" s="342"/>
      <c r="L14" s="342"/>
      <c r="M14" s="342"/>
      <c r="O14" s="343">
        <v>0.05</v>
      </c>
      <c r="P14" s="8"/>
      <c r="Q14" s="4">
        <v>0.73</v>
      </c>
      <c r="R14" s="5" t="s">
        <v>155</v>
      </c>
      <c r="S14" s="3"/>
      <c r="T14" s="5"/>
    </row>
    <row r="15" spans="1:26" ht="15.75">
      <c r="B15" s="339"/>
      <c r="C15" s="340"/>
      <c r="D15" s="340"/>
      <c r="E15" s="340"/>
      <c r="F15" s="340"/>
      <c r="G15" s="340"/>
      <c r="H15" s="340"/>
      <c r="I15" s="344"/>
      <c r="J15" s="344"/>
      <c r="K15" s="344"/>
      <c r="L15" s="344"/>
      <c r="M15" s="63"/>
      <c r="O15" s="343">
        <v>0.05</v>
      </c>
      <c r="P15" s="8"/>
      <c r="Q15" s="4">
        <v>1.47</v>
      </c>
      <c r="R15" s="3" t="s">
        <v>429</v>
      </c>
      <c r="S15" s="3"/>
      <c r="T15" s="3"/>
    </row>
    <row r="16" spans="1:26" ht="15.75">
      <c r="B16" s="339"/>
      <c r="C16" s="430" t="s">
        <v>61</v>
      </c>
      <c r="D16" s="255"/>
      <c r="E16" s="338"/>
      <c r="F16" s="338"/>
      <c r="G16" s="344"/>
      <c r="H16" s="344"/>
      <c r="I16" s="344"/>
      <c r="J16" s="345"/>
      <c r="K16" s="340"/>
      <c r="L16" s="340"/>
      <c r="M16" s="344"/>
      <c r="O16" s="343">
        <v>0.05</v>
      </c>
      <c r="P16" s="8"/>
      <c r="Q16" s="4">
        <v>3.99</v>
      </c>
      <c r="R16" s="5" t="s">
        <v>430</v>
      </c>
      <c r="S16" s="5"/>
      <c r="T16" s="5"/>
    </row>
    <row r="17" spans="2:24" ht="15.75">
      <c r="B17" s="339"/>
      <c r="C17" s="340"/>
      <c r="D17" s="249" t="s">
        <v>498</v>
      </c>
      <c r="E17" s="249"/>
      <c r="F17" s="249"/>
      <c r="G17" s="346"/>
      <c r="H17" s="346"/>
      <c r="I17" s="346"/>
      <c r="J17" s="346"/>
      <c r="K17" s="346"/>
      <c r="L17" s="346"/>
      <c r="M17" s="338"/>
      <c r="O17" s="343">
        <v>0.05</v>
      </c>
      <c r="P17" s="8"/>
      <c r="Q17" s="4"/>
      <c r="R17" s="5" t="s">
        <v>499</v>
      </c>
      <c r="S17" s="5"/>
      <c r="T17" s="5"/>
    </row>
    <row r="18" spans="2:24" ht="15">
      <c r="B18" s="339"/>
      <c r="C18" s="340"/>
      <c r="D18" s="250" t="s">
        <v>500</v>
      </c>
      <c r="E18" s="250"/>
      <c r="F18" s="250"/>
      <c r="G18" s="250"/>
      <c r="H18" s="346"/>
      <c r="I18" s="346"/>
      <c r="J18" s="346"/>
      <c r="K18" s="346"/>
      <c r="L18" s="346"/>
      <c r="M18" s="346"/>
      <c r="O18" s="343">
        <v>0.05</v>
      </c>
      <c r="P18" s="8"/>
      <c r="Q18" s="4"/>
      <c r="R18" s="5" t="s">
        <v>501</v>
      </c>
      <c r="S18" s="5"/>
      <c r="T18" s="5"/>
      <c r="U18" s="3"/>
      <c r="V18" s="3"/>
      <c r="W18" s="3"/>
      <c r="X18" s="3"/>
    </row>
    <row r="19" spans="2:24" ht="15.75">
      <c r="B19" s="339"/>
      <c r="C19" s="340"/>
      <c r="D19" s="251" t="s">
        <v>424</v>
      </c>
      <c r="E19" s="344"/>
      <c r="F19" s="344"/>
      <c r="G19" s="344"/>
      <c r="H19" s="344"/>
      <c r="I19" s="340"/>
      <c r="J19" s="344"/>
      <c r="K19" s="344"/>
      <c r="L19" s="344"/>
      <c r="M19" s="347"/>
      <c r="O19" s="343"/>
      <c r="P19" s="8"/>
      <c r="Q19" s="4"/>
      <c r="R19" s="5"/>
      <c r="S19" s="5"/>
      <c r="T19" s="5"/>
      <c r="U19" s="3"/>
      <c r="V19" s="3"/>
      <c r="W19" s="3"/>
      <c r="X19" s="3"/>
    </row>
    <row r="20" spans="2:24" ht="15">
      <c r="B20" s="339"/>
      <c r="C20" s="340"/>
      <c r="D20" s="340"/>
      <c r="E20" s="340"/>
      <c r="F20" s="340"/>
      <c r="G20" s="340"/>
      <c r="H20" s="340"/>
      <c r="I20" s="340"/>
      <c r="J20" s="340"/>
      <c r="K20" s="340"/>
      <c r="L20" s="340"/>
      <c r="M20" s="340"/>
      <c r="P20" s="5" t="s">
        <v>502</v>
      </c>
      <c r="Q20" s="5"/>
      <c r="R20" s="5" t="s">
        <v>155</v>
      </c>
      <c r="S20" s="5"/>
      <c r="T20" s="5"/>
      <c r="U20" s="3"/>
      <c r="V20" s="3"/>
      <c r="W20" s="3"/>
      <c r="X20" s="3"/>
    </row>
    <row r="21" spans="2:24">
      <c r="P21" s="5" t="s">
        <v>503</v>
      </c>
      <c r="Q21" s="5"/>
      <c r="R21" s="5" t="s">
        <v>156</v>
      </c>
      <c r="S21" s="5"/>
      <c r="T21" s="5"/>
    </row>
    <row r="22" spans="2:24">
      <c r="P22" s="5" t="s">
        <v>504</v>
      </c>
      <c r="Q22" s="5"/>
      <c r="R22" s="5" t="s">
        <v>157</v>
      </c>
      <c r="S22" s="5"/>
      <c r="T22" s="5"/>
    </row>
    <row r="23" spans="2:24" ht="15">
      <c r="P23" s="4">
        <v>2.2000000000000002</v>
      </c>
      <c r="Q23" s="348"/>
      <c r="R23" s="5" t="s">
        <v>431</v>
      </c>
      <c r="S23" s="5"/>
      <c r="T23" s="5"/>
    </row>
    <row r="24" spans="2:24" ht="15">
      <c r="D24" s="2"/>
      <c r="P24" s="2">
        <v>2.93</v>
      </c>
      <c r="Q24" s="349"/>
      <c r="R24" s="3" t="s">
        <v>432</v>
      </c>
      <c r="S24" s="5"/>
      <c r="T24" s="5"/>
    </row>
    <row r="25" spans="2:24" ht="15">
      <c r="P25" s="8"/>
      <c r="Q25" s="253"/>
      <c r="R25" s="349"/>
      <c r="S25" s="3"/>
      <c r="T25" s="3"/>
    </row>
    <row r="26" spans="2:24">
      <c r="B26" s="149"/>
      <c r="C26" s="4"/>
      <c r="D26" s="60"/>
      <c r="E26" s="4"/>
      <c r="F26" s="4"/>
      <c r="G26" s="4"/>
      <c r="H26" s="60"/>
      <c r="I26" s="60"/>
      <c r="J26" s="60"/>
      <c r="K26" s="60"/>
      <c r="O26" s="8"/>
      <c r="P26" s="5"/>
      <c r="Q26" s="5"/>
      <c r="R26" s="5"/>
      <c r="S26" s="5"/>
    </row>
    <row r="27" spans="2:24">
      <c r="B27" s="96"/>
      <c r="C27" s="4"/>
      <c r="D27" s="60"/>
      <c r="E27" s="4"/>
      <c r="F27" s="4"/>
      <c r="G27" s="4"/>
      <c r="H27" s="60"/>
      <c r="I27" s="60"/>
      <c r="J27" s="60"/>
      <c r="K27" s="60"/>
      <c r="O27" s="8"/>
      <c r="P27" s="5"/>
      <c r="Q27" s="5"/>
      <c r="R27" s="5"/>
      <c r="S27" s="5"/>
    </row>
    <row r="28" spans="2:24">
      <c r="O28" s="8"/>
      <c r="P28" s="5"/>
      <c r="Q28" s="5"/>
      <c r="R28" s="5"/>
      <c r="S28" s="5"/>
    </row>
    <row r="29" spans="2:24">
      <c r="O29" s="8"/>
      <c r="P29" s="5"/>
      <c r="Q29" s="5"/>
      <c r="R29" s="5"/>
      <c r="S29" s="5"/>
    </row>
  </sheetData>
  <mergeCells count="8">
    <mergeCell ref="P1:Z2"/>
    <mergeCell ref="D1:L1"/>
    <mergeCell ref="A4:C4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7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11.5703125" style="3" bestFit="1" customWidth="1"/>
    <col min="2" max="2" width="45.7109375" style="93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3" customWidth="1"/>
    <col min="9" max="12" width="5.5703125" style="83" customWidth="1"/>
    <col min="13" max="13" width="22.28515625" style="83" bestFit="1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490" t="s">
        <v>1</v>
      </c>
      <c r="B1" s="496" t="s">
        <v>0</v>
      </c>
      <c r="C1" s="498" t="s">
        <v>89</v>
      </c>
      <c r="D1" s="492" t="s">
        <v>3</v>
      </c>
      <c r="E1" s="493"/>
      <c r="F1" s="494" t="s">
        <v>506</v>
      </c>
      <c r="G1" s="495"/>
      <c r="H1" s="481" t="s">
        <v>29</v>
      </c>
      <c r="I1" s="482"/>
      <c r="J1" s="482"/>
      <c r="K1" s="482"/>
      <c r="L1" s="482"/>
      <c r="M1" s="482"/>
      <c r="N1" s="483"/>
    </row>
    <row r="2" spans="1:14" s="9" customFormat="1" ht="16.5" thickBot="1">
      <c r="A2" s="491"/>
      <c r="B2" s="497"/>
      <c r="C2" s="499"/>
      <c r="D2" s="50"/>
      <c r="E2" s="61" t="s">
        <v>9</v>
      </c>
      <c r="F2" s="350"/>
      <c r="G2" s="104" t="s">
        <v>9</v>
      </c>
      <c r="H2" s="484"/>
      <c r="I2" s="485"/>
      <c r="J2" s="485"/>
      <c r="K2" s="485"/>
      <c r="L2" s="485"/>
      <c r="M2" s="485"/>
      <c r="N2" s="486"/>
    </row>
    <row r="3" spans="1:14" s="154" customFormat="1" ht="15">
      <c r="A3" s="417" t="str">
        <f>'1-συμβολαια'!A3</f>
        <v>1ο</v>
      </c>
      <c r="B3" s="383" t="str">
        <f>'1-συμβολαια'!C3</f>
        <v>πληρεξούσιο</v>
      </c>
      <c r="C3" s="384">
        <f>'1-συμβολαια'!D3</f>
        <v>0</v>
      </c>
      <c r="D3" s="421">
        <v>2</v>
      </c>
      <c r="E3" s="434">
        <v>3</v>
      </c>
      <c r="F3" s="385">
        <f t="shared" ref="F3" si="0">(D3-1)*2.93</f>
        <v>2.93</v>
      </c>
      <c r="G3" s="437">
        <f t="shared" ref="G3" si="1">(E3-1)*2.93</f>
        <v>5.86</v>
      </c>
      <c r="H3" s="382"/>
      <c r="I3" s="382"/>
      <c r="J3" s="382"/>
      <c r="K3" s="386"/>
      <c r="L3" s="386"/>
      <c r="M3" s="386"/>
      <c r="N3" s="386"/>
    </row>
    <row r="4" spans="1:14" ht="15.75">
      <c r="A4" s="487" t="s">
        <v>60</v>
      </c>
      <c r="B4" s="488"/>
      <c r="C4" s="488"/>
      <c r="D4" s="488"/>
      <c r="E4" s="489"/>
      <c r="F4" s="113">
        <f>SUM(F3:F3)</f>
        <v>2.93</v>
      </c>
      <c r="G4" s="113">
        <f>SUM(G3:G3)</f>
        <v>5.86</v>
      </c>
    </row>
    <row r="5" spans="1:14" ht="15.75">
      <c r="H5" s="156" t="s">
        <v>165</v>
      </c>
      <c r="I5" s="157"/>
      <c r="J5" s="157"/>
      <c r="K5" s="157"/>
      <c r="L5" s="157"/>
      <c r="M5" s="157"/>
    </row>
    <row r="6" spans="1:14" ht="15.75">
      <c r="B6" s="353" t="s">
        <v>507</v>
      </c>
      <c r="C6" s="354"/>
      <c r="D6" s="354"/>
      <c r="E6" s="354"/>
      <c r="F6" s="354"/>
      <c r="I6" s="157" t="s">
        <v>166</v>
      </c>
      <c r="J6" s="157"/>
      <c r="K6" s="157"/>
      <c r="L6" s="157"/>
      <c r="M6" s="88"/>
    </row>
    <row r="7" spans="1:14" ht="15.75">
      <c r="B7" s="3"/>
      <c r="C7" s="255" t="s">
        <v>61</v>
      </c>
      <c r="D7" s="3"/>
      <c r="J7" s="156" t="s">
        <v>167</v>
      </c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8"/>
  <sheetViews>
    <sheetView workbookViewId="0">
      <pane ySplit="2" topLeftCell="A3" activePane="bottomLeft" state="frozen"/>
      <selection pane="bottomLeft" activeCell="I21" sqref="I21"/>
    </sheetView>
  </sheetViews>
  <sheetFormatPr defaultRowHeight="11.25"/>
  <cols>
    <col min="1" max="1" width="11.5703125" style="8" bestFit="1" customWidth="1"/>
    <col min="2" max="2" width="42.7109375" style="95" customWidth="1"/>
    <col min="3" max="3" width="7.28515625" style="8" bestFit="1" customWidth="1"/>
    <col min="4" max="4" width="20.7109375" style="8" customWidth="1"/>
    <col min="5" max="5" width="10" style="8" customWidth="1"/>
    <col min="6" max="6" width="10.42578125" style="8" customWidth="1"/>
    <col min="7" max="7" width="4.140625" style="8" bestFit="1" customWidth="1"/>
    <col min="8" max="8" width="7.28515625" style="8" bestFit="1" customWidth="1"/>
    <col min="9" max="9" width="15" style="8" customWidth="1"/>
    <col min="10" max="10" width="7.42578125" style="8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71" t="s">
        <v>1</v>
      </c>
      <c r="B1" s="473" t="s">
        <v>0</v>
      </c>
      <c r="C1" s="500" t="s">
        <v>11</v>
      </c>
      <c r="D1" s="500"/>
      <c r="E1" s="500"/>
      <c r="F1" s="500"/>
      <c r="G1" s="500"/>
      <c r="H1" s="501" t="s">
        <v>12</v>
      </c>
      <c r="I1" s="501"/>
      <c r="J1" s="501"/>
      <c r="K1" s="501"/>
      <c r="L1" s="501"/>
      <c r="M1" s="501"/>
      <c r="N1" s="501"/>
      <c r="O1" s="504" t="s">
        <v>90</v>
      </c>
      <c r="P1" s="502" t="s">
        <v>253</v>
      </c>
      <c r="Q1" s="463" t="s">
        <v>29</v>
      </c>
      <c r="R1" s="464"/>
      <c r="S1" s="464"/>
      <c r="T1" s="464"/>
      <c r="U1" s="465"/>
    </row>
    <row r="2" spans="1:25" ht="24" customHeight="1" thickBot="1">
      <c r="A2" s="472"/>
      <c r="B2" s="474"/>
      <c r="C2" s="7" t="s">
        <v>47</v>
      </c>
      <c r="D2" s="89" t="s">
        <v>48</v>
      </c>
      <c r="E2" s="89" t="s">
        <v>49</v>
      </c>
      <c r="F2" s="89" t="s">
        <v>50</v>
      </c>
      <c r="G2" s="41" t="s">
        <v>51</v>
      </c>
      <c r="H2" s="89" t="s">
        <v>47</v>
      </c>
      <c r="I2" s="89" t="s">
        <v>48</v>
      </c>
      <c r="J2" s="89" t="s">
        <v>49</v>
      </c>
      <c r="K2" s="89" t="s">
        <v>50</v>
      </c>
      <c r="L2" s="89" t="s">
        <v>51</v>
      </c>
      <c r="M2" s="89" t="s">
        <v>52</v>
      </c>
      <c r="N2" s="42" t="s">
        <v>53</v>
      </c>
      <c r="O2" s="505"/>
      <c r="P2" s="503"/>
      <c r="Q2" s="466"/>
      <c r="R2" s="467"/>
      <c r="S2" s="467"/>
      <c r="T2" s="467"/>
      <c r="U2" s="468"/>
    </row>
    <row r="3" spans="1:25" s="313" customFormat="1" ht="15">
      <c r="A3" s="417" t="str">
        <f>'1-συμβολαια'!A3</f>
        <v>1ο</v>
      </c>
      <c r="B3" s="387" t="str">
        <f>'1-συμβολαια'!C3</f>
        <v>πληρεξούσιο</v>
      </c>
      <c r="C3" s="388">
        <v>2</v>
      </c>
      <c r="D3" s="309" t="s">
        <v>557</v>
      </c>
      <c r="E3" s="309" t="s">
        <v>558</v>
      </c>
      <c r="F3" s="309"/>
      <c r="G3" s="309"/>
      <c r="H3" s="309">
        <v>1</v>
      </c>
      <c r="I3" s="309" t="s">
        <v>558</v>
      </c>
      <c r="J3" s="309"/>
      <c r="K3" s="309"/>
      <c r="L3" s="309"/>
      <c r="M3" s="309"/>
      <c r="N3" s="309"/>
      <c r="O3" s="388">
        <v>1</v>
      </c>
      <c r="P3" s="385">
        <f>O3*('2-δικαιώμ'!N3+'3-φύλλα2α'!F3)</f>
        <v>11.73</v>
      </c>
      <c r="Q3" s="390" t="s">
        <v>172</v>
      </c>
      <c r="R3" s="390" t="s">
        <v>171</v>
      </c>
      <c r="S3" s="390" t="s">
        <v>173</v>
      </c>
      <c r="T3" s="390"/>
      <c r="U3" s="391"/>
    </row>
    <row r="4" spans="1:25" ht="15.75">
      <c r="A4" s="487" t="s">
        <v>47</v>
      </c>
      <c r="B4" s="488"/>
      <c r="C4" s="488"/>
      <c r="D4" s="488"/>
      <c r="E4" s="488"/>
      <c r="F4" s="488"/>
      <c r="G4" s="488"/>
      <c r="H4" s="488"/>
      <c r="I4" s="488"/>
      <c r="J4" s="488"/>
      <c r="K4" s="488"/>
      <c r="L4" s="488"/>
      <c r="M4" s="488"/>
      <c r="N4" s="488"/>
      <c r="O4" s="488"/>
      <c r="P4" s="102">
        <f>SUM(P3:P3)</f>
        <v>11.73</v>
      </c>
    </row>
    <row r="6" spans="1:25" ht="15.75">
      <c r="Q6" s="177" t="s">
        <v>168</v>
      </c>
      <c r="R6" s="138"/>
      <c r="S6" s="138"/>
      <c r="T6" s="138"/>
      <c r="U6" s="138"/>
      <c r="V6" s="138"/>
      <c r="W6" s="138"/>
      <c r="X6" s="138"/>
      <c r="Y6" s="121"/>
    </row>
    <row r="7" spans="1:25" ht="15.75">
      <c r="R7" s="157" t="s">
        <v>169</v>
      </c>
      <c r="S7" s="157"/>
      <c r="T7" s="157"/>
      <c r="U7" s="157"/>
      <c r="V7" s="157"/>
      <c r="W7" s="157"/>
      <c r="X7" s="157"/>
    </row>
    <row r="8" spans="1:25" ht="15.75">
      <c r="S8" s="177" t="s">
        <v>170</v>
      </c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5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10.28515625" style="8" customWidth="1"/>
    <col min="2" max="2" width="27.85546875" style="95" customWidth="1"/>
    <col min="3" max="3" width="11.140625" style="2" bestFit="1" customWidth="1"/>
    <col min="4" max="5" width="7.85546875" style="3" bestFit="1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42578125" style="2" bestFit="1" customWidth="1"/>
    <col min="13" max="13" width="7.28515625" style="2" bestFit="1" customWidth="1"/>
    <col min="14" max="14" width="10.5703125" style="2" customWidth="1"/>
    <col min="15" max="15" width="6.85546875" style="2" customWidth="1"/>
    <col min="16" max="16" width="10.28515625" style="2" customWidth="1"/>
    <col min="17" max="17" width="9" style="2" customWidth="1"/>
    <col min="18" max="18" width="6.42578125" style="83" customWidth="1"/>
    <col min="19" max="22" width="7.28515625" style="83" customWidth="1"/>
    <col min="23" max="23" width="7.140625" style="83" customWidth="1"/>
    <col min="24" max="24" width="8" style="83" customWidth="1"/>
    <col min="25" max="25" width="5.85546875" style="83" customWidth="1"/>
    <col min="26" max="26" width="5" style="83" customWidth="1"/>
    <col min="27" max="27" width="6.7109375" style="83" customWidth="1"/>
    <col min="28" max="28" width="5.5703125" style="83" customWidth="1"/>
    <col min="29" max="39" width="6.28515625" style="83" customWidth="1"/>
    <col min="40" max="40" width="11.7109375" style="83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46" t="s">
        <v>1</v>
      </c>
      <c r="B1" s="508" t="s">
        <v>0</v>
      </c>
      <c r="C1" s="452" t="s">
        <v>7</v>
      </c>
      <c r="D1" s="510" t="s">
        <v>3</v>
      </c>
      <c r="E1" s="511"/>
      <c r="F1" s="512" t="s">
        <v>509</v>
      </c>
      <c r="G1" s="513"/>
      <c r="H1" s="513"/>
      <c r="I1" s="513"/>
      <c r="J1" s="513"/>
      <c r="K1" s="513"/>
      <c r="L1" s="514"/>
      <c r="M1" s="515" t="s">
        <v>434</v>
      </c>
      <c r="N1" s="516"/>
      <c r="O1" s="517" t="s">
        <v>283</v>
      </c>
      <c r="P1" s="518"/>
      <c r="Q1" s="519" t="s">
        <v>433</v>
      </c>
      <c r="R1" s="507" t="s">
        <v>198</v>
      </c>
      <c r="S1" s="507"/>
      <c r="T1" s="507"/>
      <c r="U1" s="507"/>
      <c r="V1" s="507"/>
      <c r="W1" s="507"/>
      <c r="X1" s="507"/>
      <c r="Y1" s="507"/>
      <c r="Z1" s="507"/>
      <c r="AA1" s="507"/>
      <c r="AB1" s="507"/>
      <c r="AC1" s="507"/>
      <c r="AD1" s="507"/>
      <c r="AE1" s="507"/>
      <c r="AF1" s="507"/>
      <c r="AG1" s="507"/>
      <c r="AH1" s="507"/>
      <c r="AI1" s="507"/>
      <c r="AJ1" s="507"/>
      <c r="AK1" s="507"/>
      <c r="AL1" s="507"/>
      <c r="AM1" s="507"/>
      <c r="AN1" s="507"/>
      <c r="AO1" s="507"/>
    </row>
    <row r="2" spans="1:41" ht="23.25" thickBot="1">
      <c r="A2" s="447"/>
      <c r="B2" s="509"/>
      <c r="C2" s="453"/>
      <c r="D2" s="182" t="s">
        <v>4</v>
      </c>
      <c r="E2" s="167" t="s">
        <v>9</v>
      </c>
      <c r="F2" s="257" t="s">
        <v>4</v>
      </c>
      <c r="G2" s="183" t="s">
        <v>9</v>
      </c>
      <c r="H2" s="165" t="s">
        <v>47</v>
      </c>
      <c r="I2" s="256" t="s">
        <v>9</v>
      </c>
      <c r="J2" s="238" t="s">
        <v>390</v>
      </c>
      <c r="K2" s="238" t="s">
        <v>413</v>
      </c>
      <c r="L2" s="240" t="s">
        <v>392</v>
      </c>
      <c r="M2" s="256" t="s">
        <v>23</v>
      </c>
      <c r="N2" s="258" t="s">
        <v>91</v>
      </c>
      <c r="O2" s="256" t="s">
        <v>23</v>
      </c>
      <c r="P2" s="254" t="s">
        <v>9</v>
      </c>
      <c r="Q2" s="520"/>
      <c r="R2" s="185" t="s">
        <v>152</v>
      </c>
      <c r="S2" s="185" t="s">
        <v>196</v>
      </c>
      <c r="T2" s="185" t="s">
        <v>153</v>
      </c>
      <c r="U2" s="185" t="s">
        <v>286</v>
      </c>
      <c r="V2" s="185" t="s">
        <v>154</v>
      </c>
      <c r="W2" s="185" t="s">
        <v>287</v>
      </c>
      <c r="X2" s="185" t="s">
        <v>174</v>
      </c>
      <c r="Y2" s="185" t="s">
        <v>197</v>
      </c>
      <c r="Z2" s="185" t="s">
        <v>175</v>
      </c>
      <c r="AA2" s="185" t="s">
        <v>288</v>
      </c>
      <c r="AB2" s="185" t="s">
        <v>176</v>
      </c>
      <c r="AC2" s="185" t="s">
        <v>289</v>
      </c>
      <c r="AD2" s="185" t="s">
        <v>177</v>
      </c>
      <c r="AE2" s="185" t="s">
        <v>303</v>
      </c>
      <c r="AF2" s="185" t="s">
        <v>304</v>
      </c>
      <c r="AG2" s="306" t="s">
        <v>305</v>
      </c>
      <c r="AH2" s="185" t="s">
        <v>306</v>
      </c>
      <c r="AI2" s="185" t="s">
        <v>307</v>
      </c>
      <c r="AJ2" s="185" t="s">
        <v>481</v>
      </c>
      <c r="AK2" s="185" t="s">
        <v>482</v>
      </c>
      <c r="AL2" s="185"/>
      <c r="AM2" s="290" t="s">
        <v>96</v>
      </c>
      <c r="AN2" s="288" t="s">
        <v>47</v>
      </c>
      <c r="AO2" s="289" t="s">
        <v>29</v>
      </c>
    </row>
    <row r="3" spans="1:41" s="5" customFormat="1">
      <c r="A3" s="415" t="str">
        <f>'1-συμβολαια'!A3</f>
        <v>1ο</v>
      </c>
      <c r="B3" s="379" t="str">
        <f>'1-συμβολαια'!C3</f>
        <v>πληρεξούσιο</v>
      </c>
      <c r="C3" s="381">
        <f>'1-συμβολαια'!D3</f>
        <v>0</v>
      </c>
      <c r="D3" s="392">
        <f>'3-φύλλα2α'!D3</f>
        <v>2</v>
      </c>
      <c r="E3" s="392">
        <f>'3-φύλλα2α'!E3</f>
        <v>3</v>
      </c>
      <c r="F3" s="423">
        <v>2</v>
      </c>
      <c r="G3" s="423">
        <v>2</v>
      </c>
      <c r="H3" s="375">
        <f t="shared" ref="H3" si="0">F3*D3*3.23</f>
        <v>12.92</v>
      </c>
      <c r="I3" s="393">
        <f t="shared" ref="I3" si="1">E3*G3*3.23</f>
        <v>19.38</v>
      </c>
      <c r="J3" s="393">
        <f t="shared" ref="J3" si="2">H3*5%</f>
        <v>0.64600000000000002</v>
      </c>
      <c r="K3" s="393">
        <f t="shared" ref="K3" si="3">H3*5%</f>
        <v>0.64600000000000002</v>
      </c>
      <c r="L3" s="393">
        <f t="shared" ref="L3" si="4">H3*1%</f>
        <v>0.12920000000000001</v>
      </c>
      <c r="M3" s="393">
        <f t="shared" ref="M3" si="5">H3-O3</f>
        <v>11.498799999999999</v>
      </c>
      <c r="N3" s="393">
        <f t="shared" ref="N3" si="6">I3-P3</f>
        <v>17.248200000000001</v>
      </c>
      <c r="O3" s="393">
        <f t="shared" ref="O3" si="7">J3+K3+L3</f>
        <v>1.4212</v>
      </c>
      <c r="P3" s="393">
        <f t="shared" ref="P3" si="8">I3*11%</f>
        <v>2.1317999999999997</v>
      </c>
      <c r="Q3" s="393">
        <f t="shared" ref="Q3" si="9">O3-P3</f>
        <v>-0.71059999999999968</v>
      </c>
      <c r="R3" s="382"/>
      <c r="S3" s="382"/>
      <c r="T3" s="382"/>
      <c r="U3" s="394"/>
      <c r="V3" s="382"/>
      <c r="W3" s="382"/>
      <c r="X3" s="382"/>
      <c r="Y3" s="382"/>
      <c r="Z3" s="382"/>
      <c r="AA3" s="382"/>
      <c r="AB3" s="382"/>
      <c r="AC3" s="382"/>
      <c r="AD3" s="382"/>
      <c r="AE3" s="382"/>
      <c r="AF3" s="382"/>
      <c r="AG3" s="395"/>
      <c r="AH3" s="395"/>
      <c r="AI3" s="395"/>
      <c r="AJ3" s="395"/>
      <c r="AK3" s="395"/>
      <c r="AL3" s="395"/>
      <c r="AM3" s="396">
        <f t="shared" ref="AM3" si="10">U3+Y3+AA3+AI3+AK3</f>
        <v>0</v>
      </c>
      <c r="AN3" s="397">
        <f t="shared" ref="AN3" si="11">R3+S3+T3+V3+W3+X3+Z3+AB3+AC3+AD3+AE3+AF3+AG3+AH3+AJ3+AL3</f>
        <v>0</v>
      </c>
      <c r="AO3" s="312"/>
    </row>
    <row r="4" spans="1:41">
      <c r="A4" s="444" t="s">
        <v>47</v>
      </c>
      <c r="B4" s="445"/>
      <c r="C4" s="445"/>
      <c r="D4" s="445"/>
      <c r="E4" s="445"/>
      <c r="F4" s="445"/>
      <c r="G4" s="506"/>
      <c r="H4" s="40">
        <f t="shared" ref="H4:Y4" si="12">SUM(H3:H3)</f>
        <v>12.92</v>
      </c>
      <c r="I4" s="40">
        <f t="shared" si="12"/>
        <v>19.38</v>
      </c>
      <c r="J4" s="40">
        <f t="shared" si="12"/>
        <v>0.64600000000000002</v>
      </c>
      <c r="K4" s="40">
        <f t="shared" si="12"/>
        <v>0.64600000000000002</v>
      </c>
      <c r="L4" s="40">
        <f t="shared" si="12"/>
        <v>0.12920000000000001</v>
      </c>
      <c r="M4" s="40">
        <f t="shared" si="12"/>
        <v>11.498799999999999</v>
      </c>
      <c r="N4" s="40">
        <f t="shared" si="12"/>
        <v>17.248200000000001</v>
      </c>
      <c r="O4" s="40">
        <f t="shared" si="12"/>
        <v>1.4212</v>
      </c>
      <c r="P4" s="40">
        <f t="shared" si="12"/>
        <v>2.1317999999999997</v>
      </c>
      <c r="Q4" s="40">
        <f t="shared" si="12"/>
        <v>-0.71059999999999968</v>
      </c>
      <c r="R4" s="40">
        <f t="shared" si="12"/>
        <v>0</v>
      </c>
      <c r="S4" s="40">
        <f t="shared" si="12"/>
        <v>0</v>
      </c>
      <c r="T4" s="40">
        <f t="shared" si="12"/>
        <v>0</v>
      </c>
      <c r="U4" s="40">
        <f t="shared" si="12"/>
        <v>0</v>
      </c>
      <c r="V4" s="40">
        <f t="shared" si="12"/>
        <v>0</v>
      </c>
      <c r="W4" s="40">
        <f t="shared" si="12"/>
        <v>0</v>
      </c>
      <c r="X4" s="40">
        <f t="shared" si="12"/>
        <v>0</v>
      </c>
      <c r="Y4" s="40">
        <f t="shared" si="12"/>
        <v>0</v>
      </c>
      <c r="Z4" s="40"/>
      <c r="AA4" s="40">
        <f t="shared" ref="AA4:AF4" si="13">SUM(AA3:AA3)</f>
        <v>0</v>
      </c>
      <c r="AB4" s="40">
        <f t="shared" si="13"/>
        <v>0</v>
      </c>
      <c r="AC4" s="40">
        <f t="shared" si="13"/>
        <v>0</v>
      </c>
      <c r="AD4" s="40">
        <f t="shared" si="13"/>
        <v>0</v>
      </c>
      <c r="AE4" s="40">
        <f t="shared" si="13"/>
        <v>0</v>
      </c>
      <c r="AF4" s="40">
        <f t="shared" si="13"/>
        <v>0</v>
      </c>
      <c r="AG4" s="307"/>
      <c r="AH4" s="40">
        <f>SUM(AH3:AH3)</f>
        <v>0</v>
      </c>
      <c r="AI4" s="40">
        <f>SUM(AI3:AI3)</f>
        <v>0</v>
      </c>
      <c r="AJ4" s="40"/>
      <c r="AK4" s="40"/>
      <c r="AL4" s="40">
        <f>SUM(AL3:AL3)</f>
        <v>0</v>
      </c>
      <c r="AM4" s="40">
        <f>SUM(AM3:AM3)</f>
        <v>0</v>
      </c>
      <c r="AN4" s="40">
        <f>SUM(AN3:AN3)</f>
        <v>0</v>
      </c>
    </row>
    <row r="6" spans="1:41">
      <c r="R6" s="179" t="s">
        <v>480</v>
      </c>
      <c r="S6" s="188"/>
      <c r="T6" s="188"/>
      <c r="U6" s="188"/>
      <c r="V6" s="188"/>
      <c r="W6" s="188"/>
      <c r="X6" s="189"/>
      <c r="Y6" s="189"/>
      <c r="Z6" s="189"/>
      <c r="AA6" s="189"/>
      <c r="AB6" s="189"/>
      <c r="AC6" s="189"/>
      <c r="AD6" s="189"/>
      <c r="AE6" s="88"/>
      <c r="AF6" s="88"/>
      <c r="AG6" s="88"/>
      <c r="AH6" s="88"/>
      <c r="AI6" s="88"/>
      <c r="AJ6" s="88"/>
      <c r="AK6" s="88"/>
      <c r="AL6" s="88"/>
      <c r="AM6" s="88"/>
      <c r="AN6" s="88"/>
    </row>
    <row r="7" spans="1:41" ht="15.75">
      <c r="B7" s="353" t="s">
        <v>508</v>
      </c>
      <c r="C7" s="354"/>
      <c r="D7" s="354"/>
      <c r="E7" s="354"/>
      <c r="R7" s="189"/>
      <c r="S7" s="190" t="s">
        <v>546</v>
      </c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88"/>
      <c r="AF7" s="88"/>
      <c r="AG7" s="88"/>
      <c r="AH7" s="88"/>
      <c r="AI7" s="88"/>
      <c r="AJ7" s="88"/>
      <c r="AK7" s="88"/>
      <c r="AL7" s="88"/>
      <c r="AM7" s="88"/>
      <c r="AN7" s="88"/>
    </row>
    <row r="8" spans="1:41">
      <c r="R8" s="189"/>
      <c r="S8" s="189"/>
      <c r="T8" s="187" t="s">
        <v>254</v>
      </c>
      <c r="U8" s="189"/>
      <c r="V8" s="189"/>
      <c r="W8" s="189"/>
      <c r="X8" s="189"/>
      <c r="Y8" s="189"/>
      <c r="Z8" s="189"/>
      <c r="AA8" s="189"/>
      <c r="AB8" s="189"/>
      <c r="AC8" s="189"/>
      <c r="AD8" s="189"/>
      <c r="AE8" s="88"/>
      <c r="AF8" s="88"/>
      <c r="AG8" s="88"/>
      <c r="AH8" s="88"/>
      <c r="AI8" s="88"/>
      <c r="AJ8" s="88"/>
      <c r="AK8" s="88"/>
      <c r="AL8" s="88"/>
      <c r="AM8" s="88"/>
      <c r="AN8" s="88"/>
    </row>
    <row r="9" spans="1:41">
      <c r="R9" s="189"/>
      <c r="S9" s="189"/>
      <c r="T9" s="189"/>
      <c r="U9" s="190" t="s">
        <v>255</v>
      </c>
      <c r="V9" s="189"/>
      <c r="W9" s="189"/>
      <c r="X9" s="189"/>
      <c r="Y9" s="189"/>
      <c r="Z9" s="189"/>
      <c r="AA9" s="189"/>
      <c r="AB9" s="189"/>
      <c r="AC9" s="189"/>
      <c r="AD9" s="189"/>
      <c r="AE9" s="88"/>
      <c r="AF9" s="88"/>
      <c r="AG9" s="88"/>
      <c r="AH9" s="88"/>
      <c r="AI9" s="88"/>
      <c r="AJ9" s="88"/>
      <c r="AK9" s="88"/>
      <c r="AL9" s="88"/>
      <c r="AM9" s="88"/>
      <c r="AN9" s="88"/>
    </row>
    <row r="10" spans="1:41">
      <c r="R10" s="189"/>
      <c r="S10" s="189"/>
      <c r="T10" s="189"/>
      <c r="U10" s="189"/>
      <c r="V10" s="187" t="s">
        <v>547</v>
      </c>
      <c r="W10" s="189"/>
      <c r="X10" s="189"/>
      <c r="Y10" s="189"/>
      <c r="Z10" s="189"/>
      <c r="AA10" s="189"/>
      <c r="AB10" s="189"/>
      <c r="AC10" s="189"/>
      <c r="AD10" s="189"/>
      <c r="AE10" s="189"/>
      <c r="AF10" s="189"/>
      <c r="AG10" s="189"/>
      <c r="AH10" s="189"/>
      <c r="AI10" s="189"/>
      <c r="AJ10" s="189"/>
      <c r="AK10" s="189"/>
      <c r="AL10" s="189"/>
      <c r="AM10" s="88"/>
      <c r="AN10" s="88"/>
    </row>
    <row r="11" spans="1:41">
      <c r="R11" s="189"/>
      <c r="S11" s="189"/>
      <c r="T11" s="189"/>
      <c r="U11" s="189"/>
      <c r="V11" s="189"/>
      <c r="W11" s="190" t="s">
        <v>548</v>
      </c>
      <c r="X11" s="18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189"/>
      <c r="AK11" s="189"/>
      <c r="AL11" s="189"/>
      <c r="AM11" s="88"/>
      <c r="AN11" s="88"/>
    </row>
    <row r="12" spans="1:41">
      <c r="R12" s="189"/>
      <c r="S12" s="189"/>
      <c r="T12" s="189"/>
      <c r="U12" s="189"/>
      <c r="V12" s="189"/>
      <c r="W12" s="189"/>
      <c r="X12" s="187" t="s">
        <v>256</v>
      </c>
      <c r="Y12" s="187"/>
      <c r="Z12" s="189"/>
      <c r="AA12" s="189"/>
      <c r="AB12" s="189"/>
      <c r="AC12" s="189"/>
      <c r="AD12" s="189"/>
      <c r="AE12" s="189"/>
      <c r="AF12" s="189"/>
      <c r="AG12" s="189"/>
      <c r="AH12" s="189"/>
      <c r="AI12" s="189"/>
      <c r="AJ12" s="189"/>
      <c r="AK12" s="189"/>
      <c r="AL12" s="189"/>
      <c r="AM12" s="88"/>
      <c r="AN12" s="88"/>
    </row>
    <row r="13" spans="1:41">
      <c r="R13" s="189"/>
      <c r="S13" s="189"/>
      <c r="T13" s="189"/>
      <c r="U13" s="189"/>
      <c r="V13" s="189"/>
      <c r="W13" s="189"/>
      <c r="X13" s="189"/>
      <c r="Y13" s="190" t="s">
        <v>290</v>
      </c>
      <c r="Z13" s="189"/>
      <c r="AA13" s="189"/>
      <c r="AB13" s="189"/>
      <c r="AC13" s="189"/>
      <c r="AD13" s="189"/>
      <c r="AE13" s="189"/>
      <c r="AF13" s="189"/>
      <c r="AG13" s="189"/>
      <c r="AH13" s="189"/>
      <c r="AI13" s="189"/>
      <c r="AJ13" s="189"/>
      <c r="AK13" s="189"/>
      <c r="AL13" s="189"/>
      <c r="AM13" s="88"/>
      <c r="AN13" s="88"/>
    </row>
    <row r="14" spans="1:41">
      <c r="B14" s="148"/>
      <c r="R14" s="189"/>
      <c r="S14" s="189"/>
      <c r="T14" s="189"/>
      <c r="U14" s="189"/>
      <c r="V14" s="189"/>
      <c r="W14" s="189"/>
      <c r="X14" s="189"/>
      <c r="Y14" s="189"/>
      <c r="Z14" s="187" t="s">
        <v>257</v>
      </c>
      <c r="AA14" s="190"/>
      <c r="AB14" s="189"/>
      <c r="AC14" s="189"/>
      <c r="AD14" s="189"/>
      <c r="AE14" s="189"/>
      <c r="AF14" s="189"/>
      <c r="AG14" s="189"/>
      <c r="AH14" s="189"/>
      <c r="AI14" s="189"/>
      <c r="AJ14" s="189"/>
      <c r="AK14" s="189"/>
      <c r="AL14" s="189"/>
      <c r="AM14" s="88"/>
      <c r="AN14" s="88"/>
      <c r="AO14" s="186"/>
    </row>
    <row r="15" spans="1:41">
      <c r="B15" s="149"/>
      <c r="R15" s="189"/>
      <c r="S15" s="189"/>
      <c r="T15" s="189"/>
      <c r="U15" s="189"/>
      <c r="V15" s="189"/>
      <c r="W15" s="189"/>
      <c r="X15" s="189"/>
      <c r="Y15" s="189"/>
      <c r="Z15" s="190"/>
      <c r="AA15" s="190" t="s">
        <v>291</v>
      </c>
      <c r="AB15" s="189"/>
      <c r="AC15" s="189"/>
      <c r="AD15" s="189"/>
      <c r="AE15" s="189"/>
      <c r="AF15" s="189"/>
      <c r="AG15" s="189"/>
      <c r="AH15" s="189"/>
      <c r="AI15" s="189"/>
      <c r="AJ15" s="189"/>
      <c r="AK15" s="189"/>
      <c r="AL15" s="189"/>
      <c r="AM15" s="88"/>
      <c r="AN15" s="88"/>
      <c r="AO15" s="186"/>
    </row>
    <row r="16" spans="1:41"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7" t="s">
        <v>258</v>
      </c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88"/>
      <c r="AN16" s="190"/>
    </row>
    <row r="17" spans="18:40"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90" t="s">
        <v>259</v>
      </c>
      <c r="AD17" s="189"/>
      <c r="AE17" s="189"/>
      <c r="AF17" s="189"/>
      <c r="AG17" s="189"/>
      <c r="AH17" s="189"/>
      <c r="AI17" s="189"/>
      <c r="AJ17" s="189"/>
      <c r="AK17" s="189"/>
      <c r="AL17" s="189"/>
      <c r="AM17" s="88"/>
      <c r="AN17" s="88"/>
    </row>
    <row r="18" spans="18:40">
      <c r="R18" s="189"/>
      <c r="S18" s="189"/>
      <c r="T18" s="189"/>
      <c r="U18" s="189"/>
      <c r="V18" s="189"/>
      <c r="W18" s="189"/>
      <c r="X18" s="189"/>
      <c r="Y18" s="189"/>
      <c r="Z18" s="189"/>
      <c r="AA18" s="189"/>
      <c r="AB18" s="189"/>
      <c r="AC18" s="189"/>
      <c r="AD18" s="187" t="s">
        <v>308</v>
      </c>
      <c r="AE18" s="191"/>
      <c r="AF18" s="191"/>
      <c r="AG18" s="191"/>
      <c r="AH18" s="191"/>
      <c r="AI18" s="191"/>
      <c r="AJ18" s="191"/>
      <c r="AK18" s="191"/>
      <c r="AL18" s="191"/>
      <c r="AM18" s="190"/>
    </row>
    <row r="19" spans="18:40">
      <c r="R19" s="88"/>
      <c r="S19" s="88"/>
      <c r="T19" s="88"/>
      <c r="U19" s="88"/>
      <c r="V19" s="189"/>
      <c r="W19" s="189"/>
      <c r="X19" s="189"/>
      <c r="Y19" s="189"/>
      <c r="Z19" s="189"/>
      <c r="AA19" s="189"/>
      <c r="AB19" s="189"/>
      <c r="AC19" s="189"/>
      <c r="AD19" s="189"/>
      <c r="AE19" s="187" t="s">
        <v>309</v>
      </c>
      <c r="AF19" s="190"/>
      <c r="AG19" s="190"/>
      <c r="AH19" s="190"/>
      <c r="AI19" s="190"/>
      <c r="AJ19" s="190"/>
      <c r="AK19" s="190"/>
      <c r="AL19" s="190"/>
      <c r="AM19" s="88"/>
    </row>
    <row r="20" spans="18:40">
      <c r="R20" s="2"/>
      <c r="S20" s="2"/>
      <c r="T20" s="2"/>
      <c r="U20" s="2"/>
      <c r="AF20" s="190" t="s">
        <v>310</v>
      </c>
      <c r="AG20" s="191"/>
      <c r="AH20" s="191"/>
      <c r="AI20" s="191"/>
      <c r="AJ20" s="191"/>
      <c r="AK20" s="191"/>
    </row>
    <row r="21" spans="18:40">
      <c r="AF21" s="189"/>
      <c r="AG21" s="308" t="s">
        <v>311</v>
      </c>
      <c r="AH21" s="308"/>
      <c r="AI21" s="308"/>
      <c r="AJ21" s="308"/>
      <c r="AK21" s="308"/>
      <c r="AL21" s="308"/>
    </row>
    <row r="22" spans="18:40">
      <c r="AG22" s="189"/>
      <c r="AH22" s="187" t="s">
        <v>486</v>
      </c>
      <c r="AI22" s="189"/>
      <c r="AJ22" s="189"/>
      <c r="AK22" s="189"/>
      <c r="AL22" s="190"/>
    </row>
    <row r="23" spans="18:40">
      <c r="AI23" s="190" t="s">
        <v>483</v>
      </c>
      <c r="AJ23" s="190"/>
      <c r="AK23" s="190"/>
    </row>
    <row r="24" spans="18:40">
      <c r="AJ24" s="187" t="s">
        <v>484</v>
      </c>
      <c r="AK24" s="189"/>
    </row>
    <row r="25" spans="18:40">
      <c r="AK25" s="190" t="s">
        <v>485</v>
      </c>
    </row>
  </sheetData>
  <mergeCells count="10">
    <mergeCell ref="A4:G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4"/>
  <sheetViews>
    <sheetView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7.5703125" style="8" bestFit="1" customWidth="1"/>
    <col min="2" max="2" width="63.42578125" style="93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7" customFormat="1" ht="15.75" customHeight="1">
      <c r="A1" s="524" t="s">
        <v>31</v>
      </c>
      <c r="B1" s="525"/>
      <c r="C1" s="525"/>
      <c r="D1" s="526"/>
      <c r="E1" s="528" t="s">
        <v>510</v>
      </c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530" t="s">
        <v>71</v>
      </c>
      <c r="U1" s="539" t="s">
        <v>185</v>
      </c>
      <c r="V1" s="524" t="s">
        <v>13</v>
      </c>
      <c r="W1" s="525"/>
      <c r="X1" s="525"/>
      <c r="Y1" s="525"/>
      <c r="Z1" s="525"/>
      <c r="AA1" s="525"/>
      <c r="AB1" s="525"/>
      <c r="AC1" s="525"/>
      <c r="AD1" s="525"/>
      <c r="AE1" s="526"/>
      <c r="AF1" s="527" t="s">
        <v>14</v>
      </c>
      <c r="AG1" s="527"/>
      <c r="AH1" s="527"/>
      <c r="AI1" s="527"/>
      <c r="AJ1" s="527"/>
      <c r="AK1" s="527"/>
      <c r="AL1" s="527"/>
      <c r="AM1" s="527"/>
      <c r="AN1" s="527"/>
      <c r="AO1" s="524" t="s">
        <v>15</v>
      </c>
      <c r="AP1" s="525"/>
      <c r="AQ1" s="525"/>
      <c r="AR1" s="525"/>
      <c r="AS1" s="525"/>
      <c r="AT1" s="525"/>
      <c r="AU1" s="525"/>
      <c r="AV1" s="525"/>
      <c r="AW1" s="525"/>
      <c r="AX1" s="526"/>
      <c r="AY1" s="541" t="s">
        <v>16</v>
      </c>
      <c r="AZ1" s="541"/>
      <c r="BA1" s="541"/>
      <c r="BB1" s="541"/>
      <c r="BC1" s="541"/>
      <c r="BD1" s="541"/>
      <c r="BE1" s="541"/>
      <c r="BF1" s="541"/>
      <c r="BG1" s="542" t="s">
        <v>17</v>
      </c>
      <c r="BH1" s="543"/>
      <c r="BI1" s="543"/>
      <c r="BJ1" s="543"/>
      <c r="BK1" s="544"/>
    </row>
    <row r="2" spans="1:63" s="4" customFormat="1" ht="34.5" thickBot="1">
      <c r="A2" s="80" t="s">
        <v>19</v>
      </c>
      <c r="B2" s="91" t="s">
        <v>0</v>
      </c>
      <c r="C2" s="68" t="s">
        <v>11</v>
      </c>
      <c r="D2" s="69" t="s">
        <v>12</v>
      </c>
      <c r="E2" s="57" t="s">
        <v>72</v>
      </c>
      <c r="F2" s="43" t="s">
        <v>73</v>
      </c>
      <c r="G2" s="43" t="s">
        <v>284</v>
      </c>
      <c r="H2" s="260" t="s">
        <v>285</v>
      </c>
      <c r="I2" s="43" t="s">
        <v>74</v>
      </c>
      <c r="J2" s="536" t="s">
        <v>29</v>
      </c>
      <c r="K2" s="537"/>
      <c r="L2" s="538"/>
      <c r="M2" s="43" t="s">
        <v>178</v>
      </c>
      <c r="N2" s="43" t="s">
        <v>179</v>
      </c>
      <c r="O2" s="43" t="s">
        <v>96</v>
      </c>
      <c r="P2" s="43" t="s">
        <v>526</v>
      </c>
      <c r="Q2" s="43" t="s">
        <v>184</v>
      </c>
      <c r="R2" s="97" t="s">
        <v>102</v>
      </c>
      <c r="S2" s="118" t="s">
        <v>101</v>
      </c>
      <c r="T2" s="531"/>
      <c r="U2" s="540"/>
      <c r="V2" s="57" t="s">
        <v>32</v>
      </c>
      <c r="W2" s="57" t="s">
        <v>19</v>
      </c>
      <c r="X2" s="43" t="s">
        <v>20</v>
      </c>
      <c r="Y2" s="10" t="s">
        <v>21</v>
      </c>
      <c r="Z2" s="10" t="s">
        <v>22</v>
      </c>
      <c r="AA2" s="43" t="s">
        <v>23</v>
      </c>
      <c r="AB2" s="43" t="s">
        <v>24</v>
      </c>
      <c r="AC2" s="43" t="s">
        <v>25</v>
      </c>
      <c r="AD2" s="532" t="s">
        <v>29</v>
      </c>
      <c r="AE2" s="533"/>
      <c r="AF2" s="57" t="s">
        <v>28</v>
      </c>
      <c r="AG2" s="57" t="s">
        <v>19</v>
      </c>
      <c r="AH2" s="43" t="s">
        <v>20</v>
      </c>
      <c r="AI2" s="10" t="s">
        <v>27</v>
      </c>
      <c r="AJ2" s="10" t="s">
        <v>19</v>
      </c>
      <c r="AK2" s="73" t="s">
        <v>75</v>
      </c>
      <c r="AL2" s="73" t="s">
        <v>76</v>
      </c>
      <c r="AM2" s="534" t="s">
        <v>29</v>
      </c>
      <c r="AN2" s="535"/>
      <c r="AO2" s="57" t="s">
        <v>18</v>
      </c>
      <c r="AP2" s="57" t="s">
        <v>19</v>
      </c>
      <c r="AQ2" s="43" t="s">
        <v>20</v>
      </c>
      <c r="AR2" s="10" t="s">
        <v>21</v>
      </c>
      <c r="AS2" s="10" t="s">
        <v>22</v>
      </c>
      <c r="AT2" s="43" t="s">
        <v>23</v>
      </c>
      <c r="AU2" s="43" t="s">
        <v>24</v>
      </c>
      <c r="AV2" s="43" t="s">
        <v>25</v>
      </c>
      <c r="AW2" s="532" t="s">
        <v>29</v>
      </c>
      <c r="AX2" s="533"/>
      <c r="AY2" s="57" t="s">
        <v>18</v>
      </c>
      <c r="AZ2" s="43" t="s">
        <v>19</v>
      </c>
      <c r="BA2" s="43" t="s">
        <v>20</v>
      </c>
      <c r="BB2" s="43" t="s">
        <v>26</v>
      </c>
      <c r="BC2" s="10" t="s">
        <v>27</v>
      </c>
      <c r="BD2" s="10" t="s">
        <v>19</v>
      </c>
      <c r="BE2" s="43" t="s">
        <v>28</v>
      </c>
      <c r="BF2" s="44" t="s">
        <v>29</v>
      </c>
      <c r="BG2" s="58" t="s">
        <v>30</v>
      </c>
      <c r="BH2" s="58" t="s">
        <v>19</v>
      </c>
      <c r="BI2" s="59" t="s">
        <v>18</v>
      </c>
      <c r="BJ2" s="532" t="s">
        <v>29</v>
      </c>
      <c r="BK2" s="533"/>
    </row>
    <row r="3" spans="1:63" s="223" customFormat="1">
      <c r="A3" s="30" t="str">
        <f>'1-συμβολαια'!A3</f>
        <v>1ο</v>
      </c>
      <c r="B3" s="92" t="str">
        <f>'1-συμβολαια'!C3</f>
        <v>πληρεξούσιο</v>
      </c>
      <c r="C3" s="15" t="str">
        <f>'4-πολλυπρ'!D3</f>
        <v xml:space="preserve">219-87 </v>
      </c>
      <c r="D3" s="15" t="str">
        <f>'4-πολλυπρ'!I3</f>
        <v>???</v>
      </c>
      <c r="E3" s="15"/>
      <c r="F3" s="39"/>
      <c r="G3" s="39"/>
      <c r="H3" s="20"/>
      <c r="I3" s="39"/>
      <c r="J3" s="259"/>
      <c r="K3" s="158"/>
      <c r="L3" s="158"/>
      <c r="M3" s="39"/>
      <c r="N3" s="39"/>
      <c r="O3" s="39"/>
      <c r="P3" s="39"/>
      <c r="Q3" s="39"/>
      <c r="R3" s="15"/>
      <c r="S3" s="15"/>
      <c r="T3" s="15"/>
      <c r="U3" s="15"/>
      <c r="V3" s="31"/>
      <c r="W3" s="30"/>
      <c r="X3" s="32" t="s">
        <v>435</v>
      </c>
      <c r="Y3" s="32"/>
      <c r="Z3" s="32" t="s">
        <v>9</v>
      </c>
      <c r="AA3" s="33"/>
      <c r="AB3" s="32"/>
      <c r="AC3" s="32"/>
      <c r="AD3" s="32"/>
      <c r="AE3" s="30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2" t="s">
        <v>435</v>
      </c>
      <c r="AR3" s="30"/>
      <c r="AS3" s="32" t="s">
        <v>9</v>
      </c>
      <c r="AT3" s="30"/>
      <c r="AU3" s="30"/>
      <c r="AV3" s="30"/>
      <c r="AW3" s="30"/>
      <c r="AX3" s="31"/>
      <c r="AY3" s="30"/>
      <c r="AZ3" s="30"/>
      <c r="BA3" s="30"/>
      <c r="BB3" s="33"/>
      <c r="BC3" s="33"/>
      <c r="BD3" s="33"/>
      <c r="BE3" s="33"/>
      <c r="BF3" s="33"/>
      <c r="BG3" s="30"/>
      <c r="BH3" s="30"/>
      <c r="BI3" s="31"/>
      <c r="BJ3" s="33"/>
      <c r="BK3" s="33"/>
    </row>
    <row r="4" spans="1:63">
      <c r="A4" s="521" t="s">
        <v>35</v>
      </c>
      <c r="B4" s="522"/>
      <c r="C4" s="522"/>
      <c r="D4" s="523"/>
      <c r="E4" s="70">
        <f>SUM(E3:E3)</f>
        <v>0</v>
      </c>
      <c r="F4" s="70">
        <f>SUM(F3:F3)</f>
        <v>0</v>
      </c>
      <c r="G4" s="70">
        <f>SUM(G3:G3)</f>
        <v>0</v>
      </c>
      <c r="H4" s="355">
        <f>SUM(H3:H3)</f>
        <v>0</v>
      </c>
      <c r="I4" s="70">
        <f>SUM(I3:I3)</f>
        <v>0</v>
      </c>
      <c r="J4" s="70"/>
      <c r="K4" s="70"/>
      <c r="L4" s="70"/>
      <c r="M4" s="70">
        <f t="shared" ref="M4:T4" si="0">SUM(M3:M3)</f>
        <v>0</v>
      </c>
      <c r="N4" s="70">
        <f t="shared" si="0"/>
        <v>0</v>
      </c>
      <c r="O4" s="70">
        <f t="shared" si="0"/>
        <v>0</v>
      </c>
      <c r="P4" s="70">
        <f t="shared" si="0"/>
        <v>0</v>
      </c>
      <c r="Q4" s="70">
        <f t="shared" si="0"/>
        <v>0</v>
      </c>
      <c r="R4" s="70">
        <f t="shared" si="0"/>
        <v>0</v>
      </c>
      <c r="S4" s="70">
        <f t="shared" si="0"/>
        <v>0</v>
      </c>
      <c r="T4" s="70">
        <f t="shared" si="0"/>
        <v>0</v>
      </c>
      <c r="U4" s="70"/>
      <c r="V4" s="152"/>
      <c r="W4" s="70">
        <f>SUM(W3:W3)</f>
        <v>0</v>
      </c>
      <c r="X4" s="70"/>
      <c r="Y4" s="70">
        <f>SUM(Y3:Y3)</f>
        <v>0</v>
      </c>
      <c r="Z4" s="70"/>
      <c r="AA4" s="70">
        <f t="shared" ref="AA4:AL4" si="1">SUM(AA3:AA3)</f>
        <v>0</v>
      </c>
      <c r="AB4" s="70">
        <f t="shared" si="1"/>
        <v>0</v>
      </c>
      <c r="AC4" s="70">
        <f t="shared" si="1"/>
        <v>0</v>
      </c>
      <c r="AD4" s="70">
        <f t="shared" si="1"/>
        <v>0</v>
      </c>
      <c r="AE4" s="70">
        <f t="shared" si="1"/>
        <v>0</v>
      </c>
      <c r="AF4" s="152">
        <f t="shared" si="1"/>
        <v>0</v>
      </c>
      <c r="AG4" s="70">
        <f t="shared" si="1"/>
        <v>0</v>
      </c>
      <c r="AH4" s="70">
        <f t="shared" si="1"/>
        <v>0</v>
      </c>
      <c r="AI4" s="70">
        <f t="shared" si="1"/>
        <v>0</v>
      </c>
      <c r="AJ4" s="70">
        <f t="shared" si="1"/>
        <v>0</v>
      </c>
      <c r="AK4" s="74">
        <f t="shared" si="1"/>
        <v>0</v>
      </c>
      <c r="AL4" s="74">
        <f t="shared" si="1"/>
        <v>0</v>
      </c>
      <c r="AM4" s="74"/>
      <c r="AN4" s="70">
        <f>SUM(AN3:AN3)</f>
        <v>0</v>
      </c>
      <c r="AO4" s="70">
        <f>SUM(AO3:AO3)</f>
        <v>0</v>
      </c>
      <c r="AP4" s="70">
        <f>SUM(AP3:AP3)</f>
        <v>0</v>
      </c>
      <c r="AQ4" s="70"/>
      <c r="AR4" s="70">
        <f t="shared" ref="AR4:BK4" si="2">SUM(AR3:AR3)</f>
        <v>0</v>
      </c>
      <c r="AS4" s="70">
        <f t="shared" si="2"/>
        <v>0</v>
      </c>
      <c r="AT4" s="70">
        <f t="shared" si="2"/>
        <v>0</v>
      </c>
      <c r="AU4" s="70">
        <f t="shared" si="2"/>
        <v>0</v>
      </c>
      <c r="AV4" s="70">
        <f t="shared" si="2"/>
        <v>0</v>
      </c>
      <c r="AW4" s="70">
        <f t="shared" si="2"/>
        <v>0</v>
      </c>
      <c r="AX4" s="70">
        <f t="shared" si="2"/>
        <v>0</v>
      </c>
      <c r="AY4" s="70">
        <f t="shared" si="2"/>
        <v>0</v>
      </c>
      <c r="AZ4" s="70">
        <f t="shared" si="2"/>
        <v>0</v>
      </c>
      <c r="BA4" s="70">
        <f t="shared" si="2"/>
        <v>0</v>
      </c>
      <c r="BB4" s="70">
        <f t="shared" si="2"/>
        <v>0</v>
      </c>
      <c r="BC4" s="70">
        <f t="shared" si="2"/>
        <v>0</v>
      </c>
      <c r="BD4" s="70">
        <f t="shared" si="2"/>
        <v>0</v>
      </c>
      <c r="BE4" s="70">
        <f t="shared" si="2"/>
        <v>0</v>
      </c>
      <c r="BF4" s="70">
        <f t="shared" si="2"/>
        <v>0</v>
      </c>
      <c r="BG4" s="70">
        <f t="shared" si="2"/>
        <v>0</v>
      </c>
      <c r="BH4" s="70">
        <f t="shared" si="2"/>
        <v>0</v>
      </c>
      <c r="BI4" s="70">
        <f t="shared" si="2"/>
        <v>0</v>
      </c>
      <c r="BJ4" s="70">
        <f t="shared" si="2"/>
        <v>0</v>
      </c>
      <c r="BK4" s="70">
        <f t="shared" si="2"/>
        <v>0</v>
      </c>
    </row>
    <row r="5" spans="1:63">
      <c r="M5" s="155" t="s">
        <v>512</v>
      </c>
    </row>
    <row r="6" spans="1:63">
      <c r="G6" s="155"/>
      <c r="H6" s="155"/>
      <c r="I6" s="356" t="s">
        <v>109</v>
      </c>
      <c r="J6" s="155"/>
      <c r="K6" s="155"/>
      <c r="L6" s="155"/>
      <c r="M6" s="155"/>
      <c r="N6" s="155" t="s">
        <v>512</v>
      </c>
      <c r="O6" s="123"/>
      <c r="P6" s="123"/>
      <c r="U6" s="209" t="s">
        <v>185</v>
      </c>
      <c r="AB6" s="2"/>
      <c r="AD6" s="123" t="s">
        <v>111</v>
      </c>
      <c r="AK6" s="252" t="s">
        <v>112</v>
      </c>
    </row>
    <row r="7" spans="1:63">
      <c r="F7" s="3"/>
      <c r="G7" s="3"/>
      <c r="H7" s="3"/>
      <c r="I7" s="3"/>
      <c r="J7" s="178" t="s">
        <v>180</v>
      </c>
      <c r="K7" s="125"/>
      <c r="L7" s="125"/>
      <c r="N7" s="155"/>
      <c r="O7" s="3"/>
      <c r="P7" s="3"/>
      <c r="Q7" s="3"/>
      <c r="R7" s="178" t="s">
        <v>186</v>
      </c>
      <c r="U7" s="9"/>
    </row>
    <row r="8" spans="1:63">
      <c r="E8" s="124"/>
      <c r="F8" s="3"/>
      <c r="G8" s="3"/>
      <c r="H8" s="3"/>
      <c r="I8" s="3"/>
      <c r="J8" s="125" t="s">
        <v>181</v>
      </c>
      <c r="K8" s="125"/>
      <c r="L8" s="125"/>
      <c r="N8" s="3"/>
      <c r="O8" s="3"/>
      <c r="P8" s="3"/>
      <c r="Q8" s="3"/>
      <c r="S8" s="125" t="s">
        <v>187</v>
      </c>
      <c r="U8" s="9"/>
    </row>
    <row r="9" spans="1:63">
      <c r="H9" s="3"/>
      <c r="J9" s="125"/>
      <c r="K9" s="178" t="s">
        <v>182</v>
      </c>
      <c r="L9" s="125"/>
      <c r="O9" s="173" t="s">
        <v>511</v>
      </c>
      <c r="P9" s="4"/>
      <c r="U9" s="9"/>
    </row>
    <row r="10" spans="1:63">
      <c r="H10" s="3"/>
      <c r="K10" s="125" t="s">
        <v>183</v>
      </c>
      <c r="L10" s="125"/>
      <c r="P10" s="2" t="s">
        <v>526</v>
      </c>
      <c r="U10" s="9"/>
    </row>
    <row r="11" spans="1:63">
      <c r="H11" s="3"/>
      <c r="L11" s="178" t="s">
        <v>292</v>
      </c>
      <c r="U11" s="9"/>
    </row>
    <row r="12" spans="1:63">
      <c r="L12" s="125" t="s">
        <v>293</v>
      </c>
      <c r="U12" s="9"/>
    </row>
    <row r="13" spans="1:63">
      <c r="L13" s="125"/>
      <c r="U13" s="9"/>
    </row>
    <row r="14" spans="1:63">
      <c r="R14" s="2"/>
      <c r="S14" s="2"/>
      <c r="T14" s="2"/>
      <c r="U14" s="2"/>
      <c r="V14" s="153"/>
    </row>
  </sheetData>
  <mergeCells count="15">
    <mergeCell ref="AO1:AX1"/>
    <mergeCell ref="AY1:BF1"/>
    <mergeCell ref="BG1:BK1"/>
    <mergeCell ref="V1:AE1"/>
    <mergeCell ref="BJ2:BK2"/>
    <mergeCell ref="AW2:AX2"/>
    <mergeCell ref="A4:D4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63"/>
  <sheetViews>
    <sheetView workbookViewId="0">
      <pane ySplit="2" topLeftCell="A3" activePane="bottomLeft" state="frozen"/>
      <selection pane="bottomLeft" activeCell="B175" sqref="B175"/>
    </sheetView>
  </sheetViews>
  <sheetFormatPr defaultRowHeight="11.25"/>
  <cols>
    <col min="1" max="1" width="10.5703125" style="8" bestFit="1" customWidth="1"/>
    <col min="2" max="2" width="34" style="93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83" customWidth="1"/>
    <col min="19" max="19" width="7.42578125" style="83" customWidth="1"/>
    <col min="20" max="20" width="11.42578125" style="83" bestFit="1" customWidth="1"/>
    <col min="21" max="21" width="13" style="83" customWidth="1"/>
    <col min="22" max="16384" width="9.140625" style="3"/>
  </cols>
  <sheetData>
    <row r="1" spans="1:21" s="4" customFormat="1" ht="15.75" customHeight="1">
      <c r="A1" s="550" t="s">
        <v>31</v>
      </c>
      <c r="B1" s="551"/>
      <c r="C1" s="551"/>
      <c r="D1" s="552"/>
      <c r="E1" s="553" t="s">
        <v>190</v>
      </c>
      <c r="F1" s="554"/>
      <c r="G1" s="554"/>
      <c r="H1" s="554"/>
      <c r="I1" s="545" t="s">
        <v>184</v>
      </c>
      <c r="J1" s="545"/>
      <c r="K1" s="545"/>
      <c r="L1" s="545"/>
      <c r="M1" s="545"/>
      <c r="N1" s="545"/>
      <c r="O1" s="545"/>
      <c r="P1" s="545"/>
      <c r="Q1" s="545"/>
      <c r="R1" s="546" t="s">
        <v>29</v>
      </c>
      <c r="S1" s="547"/>
      <c r="T1" s="547"/>
      <c r="U1" s="547"/>
    </row>
    <row r="2" spans="1:21" s="4" customFormat="1" ht="23.25" thickBot="1">
      <c r="A2" s="10" t="s">
        <v>19</v>
      </c>
      <c r="B2" s="169" t="s">
        <v>0</v>
      </c>
      <c r="C2" s="57" t="s">
        <v>11</v>
      </c>
      <c r="D2" s="170" t="s">
        <v>12</v>
      </c>
      <c r="E2" s="43" t="s">
        <v>513</v>
      </c>
      <c r="F2" s="555" t="s">
        <v>29</v>
      </c>
      <c r="G2" s="556"/>
      <c r="H2" s="557"/>
      <c r="I2" s="43" t="s">
        <v>92</v>
      </c>
      <c r="J2" s="57" t="s">
        <v>93</v>
      </c>
      <c r="K2" s="57" t="s">
        <v>96</v>
      </c>
      <c r="L2" s="57" t="s">
        <v>260</v>
      </c>
      <c r="M2" s="57" t="s">
        <v>261</v>
      </c>
      <c r="N2" s="43" t="s">
        <v>262</v>
      </c>
      <c r="O2" s="57"/>
      <c r="P2" s="57" t="s">
        <v>193</v>
      </c>
      <c r="Q2" s="57" t="s">
        <v>47</v>
      </c>
      <c r="R2" s="548"/>
      <c r="S2" s="549"/>
      <c r="T2" s="549"/>
      <c r="U2" s="549"/>
    </row>
    <row r="3" spans="1:21" s="223" customFormat="1">
      <c r="A3" s="30" t="str">
        <f>'1-συμβολαια'!A3</f>
        <v>1ο</v>
      </c>
      <c r="B3" s="92" t="str">
        <f>'1-συμβολαια'!C3</f>
        <v>πληρεξούσιο</v>
      </c>
      <c r="C3" s="15" t="str">
        <f>'4-πολλυπρ'!D3</f>
        <v xml:space="preserve">219-87 </v>
      </c>
      <c r="D3" s="15" t="str">
        <f>'4-πολλυπρ'!I3</f>
        <v>???</v>
      </c>
      <c r="E3" s="39"/>
      <c r="F3" s="158"/>
      <c r="G3" s="158"/>
      <c r="H3" s="39"/>
      <c r="I3" s="39"/>
      <c r="J3" s="39"/>
      <c r="K3" s="357"/>
      <c r="L3" s="20"/>
      <c r="M3" s="20"/>
      <c r="N3" s="39"/>
      <c r="O3" s="20"/>
      <c r="P3" s="261"/>
      <c r="Q3" s="39"/>
      <c r="R3" s="144"/>
      <c r="S3" s="144"/>
      <c r="T3" s="171"/>
      <c r="U3" s="160"/>
    </row>
    <row r="4" spans="1:21" s="223" customFormat="1" hidden="1">
      <c r="A4" s="30" t="e">
        <f>'1-συμβολαια'!#REF!</f>
        <v>#REF!</v>
      </c>
      <c r="B4" s="92" t="e">
        <f>'1-συμβολαια'!#REF!</f>
        <v>#REF!</v>
      </c>
      <c r="C4" s="15" t="e">
        <f>'4-πολλυπρ'!#REF!</f>
        <v>#REF!</v>
      </c>
      <c r="D4" s="15" t="e">
        <f>'4-πολλυπρ'!#REF!</f>
        <v>#REF!</v>
      </c>
      <c r="E4" s="39">
        <f t="shared" ref="E4:E67" si="0">2*3.23</f>
        <v>6.46</v>
      </c>
      <c r="F4" s="158" t="s">
        <v>191</v>
      </c>
      <c r="G4" s="158" t="s">
        <v>192</v>
      </c>
      <c r="H4" s="39"/>
      <c r="I4" s="39">
        <v>5.87</v>
      </c>
      <c r="J4" s="39">
        <v>5.87</v>
      </c>
      <c r="K4" s="357"/>
      <c r="L4" s="20"/>
      <c r="M4" s="20"/>
      <c r="N4" s="39"/>
      <c r="O4" s="20"/>
      <c r="P4" s="261"/>
      <c r="Q4" s="39">
        <f t="shared" ref="Q4:Q63" si="1">I4+J4+L4+M4+N4+O4</f>
        <v>11.74</v>
      </c>
      <c r="R4" s="144"/>
      <c r="S4" s="144"/>
      <c r="T4" s="171"/>
      <c r="U4" s="160"/>
    </row>
    <row r="5" spans="1:21" s="223" customFormat="1" hidden="1">
      <c r="A5" s="30" t="e">
        <f>'1-συμβολαια'!#REF!</f>
        <v>#REF!</v>
      </c>
      <c r="B5" s="92" t="e">
        <f>'1-συμβολαια'!#REF!</f>
        <v>#REF!</v>
      </c>
      <c r="C5" s="15" t="e">
        <f>'4-πολλυπρ'!#REF!</f>
        <v>#REF!</v>
      </c>
      <c r="D5" s="15" t="e">
        <f>'4-πολλυπρ'!#REF!</f>
        <v>#REF!</v>
      </c>
      <c r="E5" s="39">
        <f t="shared" si="0"/>
        <v>6.46</v>
      </c>
      <c r="F5" s="158" t="s">
        <v>191</v>
      </c>
      <c r="G5" s="158" t="s">
        <v>192</v>
      </c>
      <c r="H5" s="39"/>
      <c r="I5" s="39">
        <v>5.87</v>
      </c>
      <c r="J5" s="39">
        <v>5.87</v>
      </c>
      <c r="K5" s="357"/>
      <c r="L5" s="20"/>
      <c r="M5" s="20"/>
      <c r="N5" s="39"/>
      <c r="O5" s="20"/>
      <c r="P5" s="261"/>
      <c r="Q5" s="39">
        <f t="shared" si="1"/>
        <v>11.74</v>
      </c>
      <c r="R5" s="144"/>
      <c r="S5" s="144"/>
      <c r="T5" s="171"/>
      <c r="U5" s="160"/>
    </row>
    <row r="6" spans="1:21" s="223" customFormat="1" hidden="1">
      <c r="A6" s="30" t="e">
        <f>'1-συμβολαια'!#REF!</f>
        <v>#REF!</v>
      </c>
      <c r="B6" s="92" t="e">
        <f>'1-συμβολαια'!#REF!</f>
        <v>#REF!</v>
      </c>
      <c r="C6" s="15" t="e">
        <f>'4-πολλυπρ'!#REF!</f>
        <v>#REF!</v>
      </c>
      <c r="D6" s="15" t="e">
        <f>'4-πολλυπρ'!#REF!</f>
        <v>#REF!</v>
      </c>
      <c r="E6" s="39">
        <f t="shared" si="0"/>
        <v>6.46</v>
      </c>
      <c r="F6" s="158" t="s">
        <v>191</v>
      </c>
      <c r="G6" s="158" t="s">
        <v>192</v>
      </c>
      <c r="H6" s="39"/>
      <c r="I6" s="39">
        <v>5.87</v>
      </c>
      <c r="J6" s="39">
        <v>5.87</v>
      </c>
      <c r="K6" s="357"/>
      <c r="L6" s="20"/>
      <c r="M6" s="20"/>
      <c r="N6" s="39"/>
      <c r="O6" s="20"/>
      <c r="P6" s="261"/>
      <c r="Q6" s="39">
        <f t="shared" si="1"/>
        <v>11.74</v>
      </c>
      <c r="R6" s="144"/>
      <c r="S6" s="144"/>
      <c r="T6" s="171"/>
      <c r="U6" s="160"/>
    </row>
    <row r="7" spans="1:21" hidden="1">
      <c r="A7" s="30" t="e">
        <f>'1-συμβολαια'!#REF!</f>
        <v>#REF!</v>
      </c>
      <c r="B7" s="92" t="e">
        <f>'1-συμβολαια'!#REF!</f>
        <v>#REF!</v>
      </c>
      <c r="C7" s="15" t="e">
        <f>'4-πολλυπρ'!#REF!</f>
        <v>#REF!</v>
      </c>
      <c r="D7" s="15" t="e">
        <f>'4-πολλυπρ'!#REF!</f>
        <v>#REF!</v>
      </c>
      <c r="E7" s="39">
        <f t="shared" si="0"/>
        <v>6.46</v>
      </c>
      <c r="F7" s="158" t="s">
        <v>191</v>
      </c>
      <c r="G7" s="158" t="s">
        <v>192</v>
      </c>
      <c r="H7" s="39"/>
      <c r="I7" s="39">
        <v>5.87</v>
      </c>
      <c r="J7" s="39">
        <v>5.87</v>
      </c>
      <c r="K7" s="357"/>
      <c r="L7" s="20"/>
      <c r="M7" s="20"/>
      <c r="N7" s="39"/>
      <c r="O7" s="20"/>
      <c r="P7" s="261"/>
      <c r="Q7" s="39">
        <f t="shared" si="1"/>
        <v>11.74</v>
      </c>
      <c r="R7" s="144"/>
      <c r="S7" s="144"/>
      <c r="T7" s="171"/>
      <c r="U7" s="82"/>
    </row>
    <row r="8" spans="1:21" hidden="1">
      <c r="A8" s="30" t="e">
        <f>'1-συμβολαια'!#REF!</f>
        <v>#REF!</v>
      </c>
      <c r="B8" s="92" t="e">
        <f>'1-συμβολαια'!#REF!</f>
        <v>#REF!</v>
      </c>
      <c r="C8" s="15" t="e">
        <f>'4-πολλυπρ'!#REF!</f>
        <v>#REF!</v>
      </c>
      <c r="D8" s="15" t="e">
        <f>'4-πολλυπρ'!#REF!</f>
        <v>#REF!</v>
      </c>
      <c r="E8" s="39">
        <f t="shared" si="0"/>
        <v>6.46</v>
      </c>
      <c r="F8" s="158" t="s">
        <v>191</v>
      </c>
      <c r="G8" s="158" t="s">
        <v>192</v>
      </c>
      <c r="H8" s="39"/>
      <c r="I8" s="39">
        <v>5.87</v>
      </c>
      <c r="J8" s="39">
        <v>5.87</v>
      </c>
      <c r="K8" s="357"/>
      <c r="L8" s="20"/>
      <c r="M8" s="20"/>
      <c r="N8" s="39"/>
      <c r="O8" s="20"/>
      <c r="P8" s="261"/>
      <c r="Q8" s="39">
        <f t="shared" si="1"/>
        <v>11.74</v>
      </c>
      <c r="R8" s="144"/>
      <c r="S8" s="144"/>
      <c r="T8" s="171"/>
      <c r="U8" s="82"/>
    </row>
    <row r="9" spans="1:21" hidden="1">
      <c r="A9" s="30" t="e">
        <f>'1-συμβολαια'!#REF!</f>
        <v>#REF!</v>
      </c>
      <c r="B9" s="92" t="e">
        <f>'1-συμβολαια'!#REF!</f>
        <v>#REF!</v>
      </c>
      <c r="C9" s="15" t="e">
        <f>'4-πολλυπρ'!#REF!</f>
        <v>#REF!</v>
      </c>
      <c r="D9" s="15" t="e">
        <f>'4-πολλυπρ'!#REF!</f>
        <v>#REF!</v>
      </c>
      <c r="E9" s="39">
        <f t="shared" si="0"/>
        <v>6.46</v>
      </c>
      <c r="F9" s="158" t="s">
        <v>191</v>
      </c>
      <c r="G9" s="158" t="s">
        <v>192</v>
      </c>
      <c r="H9" s="39"/>
      <c r="I9" s="39">
        <v>5.87</v>
      </c>
      <c r="J9" s="39">
        <v>5.87</v>
      </c>
      <c r="K9" s="357"/>
      <c r="L9" s="20"/>
      <c r="M9" s="20"/>
      <c r="N9" s="39"/>
      <c r="O9" s="20"/>
      <c r="P9" s="261"/>
      <c r="Q9" s="39">
        <f t="shared" si="1"/>
        <v>11.74</v>
      </c>
      <c r="R9" s="144"/>
      <c r="S9" s="144"/>
      <c r="T9" s="171"/>
      <c r="U9" s="82"/>
    </row>
    <row r="10" spans="1:21" hidden="1">
      <c r="A10" s="30" t="e">
        <f>'1-συμβολαια'!#REF!</f>
        <v>#REF!</v>
      </c>
      <c r="B10" s="92" t="e">
        <f>'1-συμβολαια'!#REF!</f>
        <v>#REF!</v>
      </c>
      <c r="C10" s="15" t="e">
        <f>'4-πολλυπρ'!#REF!</f>
        <v>#REF!</v>
      </c>
      <c r="D10" s="15" t="e">
        <f>'4-πολλυπρ'!#REF!</f>
        <v>#REF!</v>
      </c>
      <c r="E10" s="39">
        <f t="shared" si="0"/>
        <v>6.46</v>
      </c>
      <c r="F10" s="158" t="s">
        <v>191</v>
      </c>
      <c r="G10" s="158" t="s">
        <v>192</v>
      </c>
      <c r="H10" s="39"/>
      <c r="I10" s="39">
        <v>5.87</v>
      </c>
      <c r="J10" s="39">
        <v>5.87</v>
      </c>
      <c r="K10" s="357"/>
      <c r="L10" s="20"/>
      <c r="M10" s="20"/>
      <c r="N10" s="39"/>
      <c r="O10" s="20"/>
      <c r="P10" s="261"/>
      <c r="Q10" s="39">
        <f t="shared" si="1"/>
        <v>11.74</v>
      </c>
      <c r="R10" s="144"/>
      <c r="S10" s="144"/>
      <c r="T10" s="171"/>
      <c r="U10" s="82"/>
    </row>
    <row r="11" spans="1:21" hidden="1">
      <c r="A11" s="30" t="e">
        <f>'1-συμβολαια'!#REF!</f>
        <v>#REF!</v>
      </c>
      <c r="B11" s="92" t="e">
        <f>'1-συμβολαια'!#REF!</f>
        <v>#REF!</v>
      </c>
      <c r="C11" s="15" t="e">
        <f>'4-πολλυπρ'!#REF!</f>
        <v>#REF!</v>
      </c>
      <c r="D11" s="15" t="e">
        <f>'4-πολλυπρ'!#REF!</f>
        <v>#REF!</v>
      </c>
      <c r="E11" s="39">
        <f t="shared" si="0"/>
        <v>6.46</v>
      </c>
      <c r="F11" s="158" t="s">
        <v>191</v>
      </c>
      <c r="G11" s="158" t="s">
        <v>192</v>
      </c>
      <c r="H11" s="39"/>
      <c r="I11" s="39">
        <v>5.87</v>
      </c>
      <c r="J11" s="39">
        <v>5.87</v>
      </c>
      <c r="K11" s="357"/>
      <c r="L11" s="20"/>
      <c r="M11" s="20"/>
      <c r="N11" s="39"/>
      <c r="O11" s="20"/>
      <c r="P11" s="261"/>
      <c r="Q11" s="39">
        <f t="shared" si="1"/>
        <v>11.74</v>
      </c>
      <c r="R11" s="144"/>
      <c r="S11" s="144"/>
      <c r="T11" s="171"/>
      <c r="U11" s="82"/>
    </row>
    <row r="12" spans="1:21" hidden="1">
      <c r="A12" s="30" t="e">
        <f>'1-συμβολαια'!#REF!</f>
        <v>#REF!</v>
      </c>
      <c r="B12" s="92" t="e">
        <f>'1-συμβολαια'!#REF!</f>
        <v>#REF!</v>
      </c>
      <c r="C12" s="15" t="e">
        <f>'4-πολλυπρ'!#REF!</f>
        <v>#REF!</v>
      </c>
      <c r="D12" s="15" t="e">
        <f>'4-πολλυπρ'!#REF!</f>
        <v>#REF!</v>
      </c>
      <c r="E12" s="39">
        <f t="shared" si="0"/>
        <v>6.46</v>
      </c>
      <c r="F12" s="158" t="s">
        <v>191</v>
      </c>
      <c r="G12" s="158" t="s">
        <v>192</v>
      </c>
      <c r="H12" s="39"/>
      <c r="I12" s="39">
        <v>5.87</v>
      </c>
      <c r="J12" s="39">
        <v>5.87</v>
      </c>
      <c r="K12" s="357"/>
      <c r="L12" s="20"/>
      <c r="M12" s="20"/>
      <c r="N12" s="39"/>
      <c r="O12" s="20"/>
      <c r="P12" s="261"/>
      <c r="Q12" s="39">
        <f t="shared" si="1"/>
        <v>11.74</v>
      </c>
      <c r="R12" s="144"/>
      <c r="S12" s="144"/>
      <c r="T12" s="171"/>
      <c r="U12" s="82"/>
    </row>
    <row r="13" spans="1:21" hidden="1">
      <c r="A13" s="30" t="e">
        <f>'1-συμβολαια'!#REF!</f>
        <v>#REF!</v>
      </c>
      <c r="B13" s="92" t="e">
        <f>'1-συμβολαια'!#REF!</f>
        <v>#REF!</v>
      </c>
      <c r="C13" s="15" t="e">
        <f>'4-πολλυπρ'!#REF!</f>
        <v>#REF!</v>
      </c>
      <c r="D13" s="15" t="e">
        <f>'4-πολλυπρ'!#REF!</f>
        <v>#REF!</v>
      </c>
      <c r="E13" s="39">
        <f t="shared" si="0"/>
        <v>6.46</v>
      </c>
      <c r="F13" s="158" t="s">
        <v>191</v>
      </c>
      <c r="G13" s="158" t="s">
        <v>192</v>
      </c>
      <c r="H13" s="39"/>
      <c r="I13" s="39">
        <v>5.87</v>
      </c>
      <c r="J13" s="39">
        <v>5.87</v>
      </c>
      <c r="K13" s="357"/>
      <c r="L13" s="20"/>
      <c r="M13" s="20"/>
      <c r="N13" s="39"/>
      <c r="O13" s="20"/>
      <c r="P13" s="261"/>
      <c r="Q13" s="39">
        <f t="shared" si="1"/>
        <v>11.74</v>
      </c>
      <c r="R13" s="144"/>
      <c r="S13" s="144"/>
      <c r="T13" s="171"/>
      <c r="U13" s="82"/>
    </row>
    <row r="14" spans="1:21" hidden="1">
      <c r="A14" s="30" t="e">
        <f>'1-συμβολαια'!#REF!</f>
        <v>#REF!</v>
      </c>
      <c r="B14" s="92" t="e">
        <f>'1-συμβολαια'!#REF!</f>
        <v>#REF!</v>
      </c>
      <c r="C14" s="15" t="e">
        <f>'4-πολλυπρ'!#REF!</f>
        <v>#REF!</v>
      </c>
      <c r="D14" s="15" t="e">
        <f>'4-πολλυπρ'!#REF!</f>
        <v>#REF!</v>
      </c>
      <c r="E14" s="39">
        <f t="shared" si="0"/>
        <v>6.46</v>
      </c>
      <c r="F14" s="158" t="s">
        <v>191</v>
      </c>
      <c r="G14" s="158" t="s">
        <v>192</v>
      </c>
      <c r="H14" s="39"/>
      <c r="I14" s="39">
        <v>5.87</v>
      </c>
      <c r="J14" s="39">
        <v>5.87</v>
      </c>
      <c r="K14" s="357"/>
      <c r="L14" s="20"/>
      <c r="M14" s="20"/>
      <c r="N14" s="39"/>
      <c r="O14" s="20"/>
      <c r="P14" s="261"/>
      <c r="Q14" s="39">
        <f t="shared" si="1"/>
        <v>11.74</v>
      </c>
      <c r="R14" s="144"/>
      <c r="S14" s="144"/>
      <c r="T14" s="171"/>
      <c r="U14" s="82"/>
    </row>
    <row r="15" spans="1:21" hidden="1">
      <c r="A15" s="30" t="e">
        <f>'1-συμβολαια'!#REF!</f>
        <v>#REF!</v>
      </c>
      <c r="B15" s="92" t="e">
        <f>'1-συμβολαια'!#REF!</f>
        <v>#REF!</v>
      </c>
      <c r="C15" s="15" t="e">
        <f>'4-πολλυπρ'!#REF!</f>
        <v>#REF!</v>
      </c>
      <c r="D15" s="15" t="e">
        <f>'4-πολλυπρ'!#REF!</f>
        <v>#REF!</v>
      </c>
      <c r="E15" s="39">
        <f t="shared" si="0"/>
        <v>6.46</v>
      </c>
      <c r="F15" s="158" t="s">
        <v>191</v>
      </c>
      <c r="G15" s="158" t="s">
        <v>192</v>
      </c>
      <c r="H15" s="39"/>
      <c r="I15" s="39">
        <v>5.87</v>
      </c>
      <c r="J15" s="39">
        <v>5.87</v>
      </c>
      <c r="K15" s="357"/>
      <c r="L15" s="20"/>
      <c r="M15" s="20"/>
      <c r="N15" s="39"/>
      <c r="O15" s="20"/>
      <c r="P15" s="261"/>
      <c r="Q15" s="39">
        <f t="shared" si="1"/>
        <v>11.74</v>
      </c>
      <c r="R15" s="144"/>
      <c r="S15" s="144"/>
      <c r="T15" s="171"/>
      <c r="U15" s="82"/>
    </row>
    <row r="16" spans="1:21" hidden="1">
      <c r="A16" s="30" t="e">
        <f>'1-συμβολαια'!#REF!</f>
        <v>#REF!</v>
      </c>
      <c r="B16" s="92" t="e">
        <f>'1-συμβολαια'!#REF!</f>
        <v>#REF!</v>
      </c>
      <c r="C16" s="15" t="e">
        <f>'4-πολλυπρ'!#REF!</f>
        <v>#REF!</v>
      </c>
      <c r="D16" s="15" t="e">
        <f>'4-πολλυπρ'!#REF!</f>
        <v>#REF!</v>
      </c>
      <c r="E16" s="39">
        <f t="shared" si="0"/>
        <v>6.46</v>
      </c>
      <c r="F16" s="158" t="s">
        <v>191</v>
      </c>
      <c r="G16" s="158" t="s">
        <v>192</v>
      </c>
      <c r="H16" s="39"/>
      <c r="I16" s="39">
        <v>5.87</v>
      </c>
      <c r="J16" s="39">
        <v>5.87</v>
      </c>
      <c r="K16" s="357"/>
      <c r="L16" s="20"/>
      <c r="M16" s="20"/>
      <c r="N16" s="39"/>
      <c r="O16" s="20"/>
      <c r="P16" s="261"/>
      <c r="Q16" s="39">
        <f t="shared" si="1"/>
        <v>11.74</v>
      </c>
      <c r="R16" s="144"/>
      <c r="S16" s="144"/>
      <c r="T16" s="171"/>
      <c r="U16" s="82"/>
    </row>
    <row r="17" spans="1:21" hidden="1">
      <c r="A17" s="30" t="e">
        <f>'1-συμβολαια'!#REF!</f>
        <v>#REF!</v>
      </c>
      <c r="B17" s="92" t="e">
        <f>'1-συμβολαια'!#REF!</f>
        <v>#REF!</v>
      </c>
      <c r="C17" s="15" t="e">
        <f>'4-πολλυπρ'!#REF!</f>
        <v>#REF!</v>
      </c>
      <c r="D17" s="15" t="e">
        <f>'4-πολλυπρ'!#REF!</f>
        <v>#REF!</v>
      </c>
      <c r="E17" s="39">
        <f t="shared" si="0"/>
        <v>6.46</v>
      </c>
      <c r="F17" s="158" t="s">
        <v>191</v>
      </c>
      <c r="G17" s="158" t="s">
        <v>192</v>
      </c>
      <c r="H17" s="39"/>
      <c r="I17" s="39">
        <v>5.87</v>
      </c>
      <c r="J17" s="39">
        <v>5.87</v>
      </c>
      <c r="K17" s="357"/>
      <c r="L17" s="20"/>
      <c r="M17" s="20"/>
      <c r="N17" s="39"/>
      <c r="O17" s="20"/>
      <c r="P17" s="261"/>
      <c r="Q17" s="39">
        <f t="shared" si="1"/>
        <v>11.74</v>
      </c>
      <c r="R17" s="144"/>
      <c r="S17" s="144"/>
      <c r="T17" s="171"/>
      <c r="U17" s="82"/>
    </row>
    <row r="18" spans="1:21" hidden="1">
      <c r="A18" s="30" t="e">
        <f>'1-συμβολαια'!#REF!</f>
        <v>#REF!</v>
      </c>
      <c r="B18" s="92" t="e">
        <f>'1-συμβολαια'!#REF!</f>
        <v>#REF!</v>
      </c>
      <c r="C18" s="15" t="e">
        <f>'4-πολλυπρ'!#REF!</f>
        <v>#REF!</v>
      </c>
      <c r="D18" s="15" t="e">
        <f>'4-πολλυπρ'!#REF!</f>
        <v>#REF!</v>
      </c>
      <c r="E18" s="39">
        <f t="shared" si="0"/>
        <v>6.46</v>
      </c>
      <c r="F18" s="158" t="s">
        <v>191</v>
      </c>
      <c r="G18" s="158" t="s">
        <v>192</v>
      </c>
      <c r="H18" s="39"/>
      <c r="I18" s="39">
        <v>5.87</v>
      </c>
      <c r="J18" s="39">
        <v>5.87</v>
      </c>
      <c r="K18" s="357"/>
      <c r="L18" s="20"/>
      <c r="M18" s="20"/>
      <c r="N18" s="39"/>
      <c r="O18" s="20"/>
      <c r="P18" s="261"/>
      <c r="Q18" s="39">
        <f t="shared" si="1"/>
        <v>11.74</v>
      </c>
      <c r="R18" s="144"/>
      <c r="S18" s="144"/>
      <c r="T18" s="171"/>
      <c r="U18" s="82"/>
    </row>
    <row r="19" spans="1:21" hidden="1">
      <c r="A19" s="30" t="e">
        <f>'1-συμβολαια'!#REF!</f>
        <v>#REF!</v>
      </c>
      <c r="B19" s="92" t="e">
        <f>'1-συμβολαια'!#REF!</f>
        <v>#REF!</v>
      </c>
      <c r="C19" s="15" t="e">
        <f>'4-πολλυπρ'!#REF!</f>
        <v>#REF!</v>
      </c>
      <c r="D19" s="15" t="e">
        <f>'4-πολλυπρ'!#REF!</f>
        <v>#REF!</v>
      </c>
      <c r="E19" s="39">
        <f t="shared" si="0"/>
        <v>6.46</v>
      </c>
      <c r="F19" s="158" t="s">
        <v>191</v>
      </c>
      <c r="G19" s="158" t="s">
        <v>192</v>
      </c>
      <c r="H19" s="39"/>
      <c r="I19" s="39">
        <v>5.87</v>
      </c>
      <c r="J19" s="39">
        <v>5.87</v>
      </c>
      <c r="K19" s="357"/>
      <c r="L19" s="20"/>
      <c r="M19" s="20"/>
      <c r="N19" s="39"/>
      <c r="O19" s="20"/>
      <c r="P19" s="261"/>
      <c r="Q19" s="39">
        <f t="shared" si="1"/>
        <v>11.74</v>
      </c>
      <c r="R19" s="144"/>
      <c r="S19" s="144"/>
      <c r="T19" s="171"/>
      <c r="U19" s="82"/>
    </row>
    <row r="20" spans="1:21" hidden="1">
      <c r="A20" s="30" t="e">
        <f>'1-συμβολαια'!#REF!</f>
        <v>#REF!</v>
      </c>
      <c r="B20" s="92" t="e">
        <f>'1-συμβολαια'!#REF!</f>
        <v>#REF!</v>
      </c>
      <c r="C20" s="15" t="e">
        <f>'4-πολλυπρ'!#REF!</f>
        <v>#REF!</v>
      </c>
      <c r="D20" s="15" t="e">
        <f>'4-πολλυπρ'!#REF!</f>
        <v>#REF!</v>
      </c>
      <c r="E20" s="39">
        <f t="shared" si="0"/>
        <v>6.46</v>
      </c>
      <c r="F20" s="158" t="s">
        <v>191</v>
      </c>
      <c r="G20" s="158" t="s">
        <v>192</v>
      </c>
      <c r="H20" s="39"/>
      <c r="I20" s="39">
        <v>5.87</v>
      </c>
      <c r="J20" s="39">
        <v>5.87</v>
      </c>
      <c r="K20" s="357"/>
      <c r="L20" s="20"/>
      <c r="M20" s="20"/>
      <c r="N20" s="39"/>
      <c r="O20" s="20"/>
      <c r="P20" s="261"/>
      <c r="Q20" s="39">
        <f t="shared" si="1"/>
        <v>11.74</v>
      </c>
      <c r="R20" s="144"/>
      <c r="S20" s="144"/>
      <c r="T20" s="171"/>
      <c r="U20" s="82"/>
    </row>
    <row r="21" spans="1:21" hidden="1">
      <c r="A21" s="30" t="e">
        <f>'1-συμβολαια'!#REF!</f>
        <v>#REF!</v>
      </c>
      <c r="B21" s="92" t="e">
        <f>'1-συμβολαια'!#REF!</f>
        <v>#REF!</v>
      </c>
      <c r="C21" s="15" t="e">
        <f>'4-πολλυπρ'!#REF!</f>
        <v>#REF!</v>
      </c>
      <c r="D21" s="15" t="e">
        <f>'4-πολλυπρ'!#REF!</f>
        <v>#REF!</v>
      </c>
      <c r="E21" s="39">
        <f t="shared" si="0"/>
        <v>6.46</v>
      </c>
      <c r="F21" s="158" t="s">
        <v>191</v>
      </c>
      <c r="G21" s="158" t="s">
        <v>192</v>
      </c>
      <c r="H21" s="39"/>
      <c r="I21" s="39">
        <v>5.87</v>
      </c>
      <c r="J21" s="39">
        <v>5.87</v>
      </c>
      <c r="K21" s="357"/>
      <c r="L21" s="20"/>
      <c r="M21" s="20"/>
      <c r="N21" s="39"/>
      <c r="O21" s="20"/>
      <c r="P21" s="261"/>
      <c r="Q21" s="39">
        <f t="shared" si="1"/>
        <v>11.74</v>
      </c>
      <c r="R21" s="144"/>
      <c r="S21" s="144"/>
      <c r="T21" s="171"/>
      <c r="U21" s="82"/>
    </row>
    <row r="22" spans="1:21" hidden="1">
      <c r="A22" s="30" t="e">
        <f>'1-συμβολαια'!#REF!</f>
        <v>#REF!</v>
      </c>
      <c r="B22" s="92" t="e">
        <f>'1-συμβολαια'!#REF!</f>
        <v>#REF!</v>
      </c>
      <c r="C22" s="15" t="e">
        <f>'4-πολλυπρ'!#REF!</f>
        <v>#REF!</v>
      </c>
      <c r="D22" s="15" t="e">
        <f>'4-πολλυπρ'!#REF!</f>
        <v>#REF!</v>
      </c>
      <c r="E22" s="39">
        <f t="shared" si="0"/>
        <v>6.46</v>
      </c>
      <c r="F22" s="158" t="s">
        <v>191</v>
      </c>
      <c r="G22" s="158" t="s">
        <v>192</v>
      </c>
      <c r="H22" s="39"/>
      <c r="I22" s="39">
        <v>5.87</v>
      </c>
      <c r="J22" s="39">
        <v>5.87</v>
      </c>
      <c r="K22" s="357"/>
      <c r="L22" s="20"/>
      <c r="M22" s="20"/>
      <c r="N22" s="39"/>
      <c r="O22" s="20"/>
      <c r="P22" s="261"/>
      <c r="Q22" s="39">
        <f t="shared" si="1"/>
        <v>11.74</v>
      </c>
      <c r="R22" s="144"/>
      <c r="S22" s="144"/>
      <c r="T22" s="171"/>
      <c r="U22" s="82"/>
    </row>
    <row r="23" spans="1:21" hidden="1">
      <c r="A23" s="30" t="e">
        <f>'1-συμβολαια'!#REF!</f>
        <v>#REF!</v>
      </c>
      <c r="B23" s="92" t="e">
        <f>'1-συμβολαια'!#REF!</f>
        <v>#REF!</v>
      </c>
      <c r="C23" s="15" t="e">
        <f>'4-πολλυπρ'!#REF!</f>
        <v>#REF!</v>
      </c>
      <c r="D23" s="15" t="e">
        <f>'4-πολλυπρ'!#REF!</f>
        <v>#REF!</v>
      </c>
      <c r="E23" s="39">
        <f t="shared" si="0"/>
        <v>6.46</v>
      </c>
      <c r="F23" s="158" t="s">
        <v>191</v>
      </c>
      <c r="G23" s="158" t="s">
        <v>192</v>
      </c>
      <c r="H23" s="39"/>
      <c r="I23" s="39">
        <v>5.87</v>
      </c>
      <c r="J23" s="39">
        <v>5.87</v>
      </c>
      <c r="K23" s="357"/>
      <c r="L23" s="20"/>
      <c r="M23" s="20"/>
      <c r="N23" s="39"/>
      <c r="O23" s="20"/>
      <c r="P23" s="261"/>
      <c r="Q23" s="39">
        <f t="shared" si="1"/>
        <v>11.74</v>
      </c>
      <c r="R23" s="144"/>
      <c r="S23" s="144"/>
      <c r="T23" s="171"/>
      <c r="U23" s="82"/>
    </row>
    <row r="24" spans="1:21" hidden="1">
      <c r="A24" s="30" t="e">
        <f>'1-συμβολαια'!#REF!</f>
        <v>#REF!</v>
      </c>
      <c r="B24" s="92" t="e">
        <f>'1-συμβολαια'!#REF!</f>
        <v>#REF!</v>
      </c>
      <c r="C24" s="15" t="e">
        <f>'4-πολλυπρ'!#REF!</f>
        <v>#REF!</v>
      </c>
      <c r="D24" s="15" t="e">
        <f>'4-πολλυπρ'!#REF!</f>
        <v>#REF!</v>
      </c>
      <c r="E24" s="39">
        <f t="shared" si="0"/>
        <v>6.46</v>
      </c>
      <c r="F24" s="158" t="s">
        <v>191</v>
      </c>
      <c r="G24" s="158" t="s">
        <v>192</v>
      </c>
      <c r="H24" s="39"/>
      <c r="I24" s="39">
        <v>5.87</v>
      </c>
      <c r="J24" s="39">
        <v>5.87</v>
      </c>
      <c r="K24" s="357"/>
      <c r="L24" s="20"/>
      <c r="M24" s="20"/>
      <c r="N24" s="39"/>
      <c r="O24" s="20"/>
      <c r="P24" s="261"/>
      <c r="Q24" s="39">
        <f t="shared" si="1"/>
        <v>11.74</v>
      </c>
      <c r="R24" s="144"/>
      <c r="S24" s="144"/>
      <c r="T24" s="171"/>
      <c r="U24" s="82"/>
    </row>
    <row r="25" spans="1:21" hidden="1">
      <c r="A25" s="30" t="e">
        <f>'1-συμβολαια'!#REF!</f>
        <v>#REF!</v>
      </c>
      <c r="B25" s="92" t="e">
        <f>'1-συμβολαια'!#REF!</f>
        <v>#REF!</v>
      </c>
      <c r="C25" s="15" t="e">
        <f>'4-πολλυπρ'!#REF!</f>
        <v>#REF!</v>
      </c>
      <c r="D25" s="15" t="e">
        <f>'4-πολλυπρ'!#REF!</f>
        <v>#REF!</v>
      </c>
      <c r="E25" s="39">
        <f t="shared" si="0"/>
        <v>6.46</v>
      </c>
      <c r="F25" s="158" t="s">
        <v>191</v>
      </c>
      <c r="G25" s="158" t="s">
        <v>192</v>
      </c>
      <c r="H25" s="39"/>
      <c r="I25" s="39">
        <v>5.87</v>
      </c>
      <c r="J25" s="39">
        <v>5.87</v>
      </c>
      <c r="K25" s="357"/>
      <c r="L25" s="20"/>
      <c r="M25" s="20"/>
      <c r="N25" s="39"/>
      <c r="O25" s="20"/>
      <c r="P25" s="261"/>
      <c r="Q25" s="39">
        <f t="shared" si="1"/>
        <v>11.74</v>
      </c>
      <c r="R25" s="144"/>
      <c r="S25" s="144"/>
      <c r="T25" s="171"/>
      <c r="U25" s="82"/>
    </row>
    <row r="26" spans="1:21" hidden="1">
      <c r="A26" s="30" t="e">
        <f>'1-συμβολαια'!#REF!</f>
        <v>#REF!</v>
      </c>
      <c r="B26" s="92" t="e">
        <f>'1-συμβολαια'!#REF!</f>
        <v>#REF!</v>
      </c>
      <c r="C26" s="15" t="e">
        <f>'4-πολλυπρ'!#REF!</f>
        <v>#REF!</v>
      </c>
      <c r="D26" s="15" t="e">
        <f>'4-πολλυπρ'!#REF!</f>
        <v>#REF!</v>
      </c>
      <c r="E26" s="39">
        <f t="shared" si="0"/>
        <v>6.46</v>
      </c>
      <c r="F26" s="158" t="s">
        <v>191</v>
      </c>
      <c r="G26" s="158" t="s">
        <v>192</v>
      </c>
      <c r="H26" s="39"/>
      <c r="I26" s="39">
        <v>5.87</v>
      </c>
      <c r="J26" s="39">
        <v>5.87</v>
      </c>
      <c r="K26" s="357"/>
      <c r="L26" s="20"/>
      <c r="M26" s="20"/>
      <c r="N26" s="39"/>
      <c r="O26" s="20"/>
      <c r="P26" s="261"/>
      <c r="Q26" s="39">
        <f t="shared" si="1"/>
        <v>11.74</v>
      </c>
      <c r="R26" s="144"/>
      <c r="S26" s="144"/>
      <c r="T26" s="171"/>
      <c r="U26" s="82"/>
    </row>
    <row r="27" spans="1:21" hidden="1">
      <c r="A27" s="30" t="e">
        <f>'1-συμβολαια'!#REF!</f>
        <v>#REF!</v>
      </c>
      <c r="B27" s="92" t="e">
        <f>'1-συμβολαια'!#REF!</f>
        <v>#REF!</v>
      </c>
      <c r="C27" s="15" t="e">
        <f>'4-πολλυπρ'!#REF!</f>
        <v>#REF!</v>
      </c>
      <c r="D27" s="15" t="e">
        <f>'4-πολλυπρ'!#REF!</f>
        <v>#REF!</v>
      </c>
      <c r="E27" s="39">
        <f t="shared" si="0"/>
        <v>6.46</v>
      </c>
      <c r="F27" s="158" t="s">
        <v>191</v>
      </c>
      <c r="G27" s="158" t="s">
        <v>192</v>
      </c>
      <c r="H27" s="39"/>
      <c r="I27" s="39">
        <v>5.87</v>
      </c>
      <c r="J27" s="39">
        <v>5.87</v>
      </c>
      <c r="K27" s="357"/>
      <c r="L27" s="20"/>
      <c r="M27" s="20"/>
      <c r="N27" s="39"/>
      <c r="O27" s="20"/>
      <c r="P27" s="261"/>
      <c r="Q27" s="39">
        <f t="shared" si="1"/>
        <v>11.74</v>
      </c>
      <c r="R27" s="144"/>
      <c r="S27" s="144"/>
      <c r="T27" s="171"/>
      <c r="U27" s="82"/>
    </row>
    <row r="28" spans="1:21" hidden="1">
      <c r="A28" s="30" t="e">
        <f>'1-συμβολαια'!#REF!</f>
        <v>#REF!</v>
      </c>
      <c r="B28" s="92" t="e">
        <f>'1-συμβολαια'!#REF!</f>
        <v>#REF!</v>
      </c>
      <c r="C28" s="15" t="e">
        <f>'4-πολλυπρ'!#REF!</f>
        <v>#REF!</v>
      </c>
      <c r="D28" s="15" t="e">
        <f>'4-πολλυπρ'!#REF!</f>
        <v>#REF!</v>
      </c>
      <c r="E28" s="39">
        <f t="shared" si="0"/>
        <v>6.46</v>
      </c>
      <c r="F28" s="158" t="s">
        <v>191</v>
      </c>
      <c r="G28" s="158" t="s">
        <v>192</v>
      </c>
      <c r="H28" s="39"/>
      <c r="I28" s="39">
        <v>5.87</v>
      </c>
      <c r="J28" s="39">
        <v>5.87</v>
      </c>
      <c r="K28" s="357"/>
      <c r="L28" s="20"/>
      <c r="M28" s="20"/>
      <c r="N28" s="39"/>
      <c r="O28" s="20"/>
      <c r="P28" s="261"/>
      <c r="Q28" s="39">
        <f t="shared" si="1"/>
        <v>11.74</v>
      </c>
      <c r="R28" s="144"/>
      <c r="S28" s="144"/>
      <c r="T28" s="171"/>
      <c r="U28" s="82"/>
    </row>
    <row r="29" spans="1:21" hidden="1">
      <c r="A29" s="30" t="e">
        <f>'1-συμβολαια'!#REF!</f>
        <v>#REF!</v>
      </c>
      <c r="B29" s="92" t="e">
        <f>'1-συμβολαια'!#REF!</f>
        <v>#REF!</v>
      </c>
      <c r="C29" s="15" t="e">
        <f>'4-πολλυπρ'!#REF!</f>
        <v>#REF!</v>
      </c>
      <c r="D29" s="15" t="e">
        <f>'4-πολλυπρ'!#REF!</f>
        <v>#REF!</v>
      </c>
      <c r="E29" s="39">
        <f t="shared" si="0"/>
        <v>6.46</v>
      </c>
      <c r="F29" s="158" t="s">
        <v>191</v>
      </c>
      <c r="G29" s="158" t="s">
        <v>192</v>
      </c>
      <c r="H29" s="39"/>
      <c r="I29" s="39">
        <v>5.87</v>
      </c>
      <c r="J29" s="39">
        <v>5.87</v>
      </c>
      <c r="K29" s="357"/>
      <c r="L29" s="20"/>
      <c r="M29" s="20"/>
      <c r="N29" s="39"/>
      <c r="O29" s="20"/>
      <c r="P29" s="261"/>
      <c r="Q29" s="39">
        <f t="shared" si="1"/>
        <v>11.74</v>
      </c>
      <c r="R29" s="144"/>
      <c r="S29" s="144"/>
      <c r="T29" s="171"/>
      <c r="U29" s="82"/>
    </row>
    <row r="30" spans="1:21" hidden="1">
      <c r="A30" s="30" t="e">
        <f>'1-συμβολαια'!#REF!</f>
        <v>#REF!</v>
      </c>
      <c r="B30" s="92" t="e">
        <f>'1-συμβολαια'!#REF!</f>
        <v>#REF!</v>
      </c>
      <c r="C30" s="15" t="e">
        <f>'4-πολλυπρ'!#REF!</f>
        <v>#REF!</v>
      </c>
      <c r="D30" s="15" t="e">
        <f>'4-πολλυπρ'!#REF!</f>
        <v>#REF!</v>
      </c>
      <c r="E30" s="39">
        <f t="shared" si="0"/>
        <v>6.46</v>
      </c>
      <c r="F30" s="158" t="s">
        <v>191</v>
      </c>
      <c r="G30" s="158" t="s">
        <v>192</v>
      </c>
      <c r="H30" s="39"/>
      <c r="I30" s="39">
        <v>5.87</v>
      </c>
      <c r="J30" s="39">
        <v>5.87</v>
      </c>
      <c r="K30" s="357"/>
      <c r="L30" s="20"/>
      <c r="M30" s="20"/>
      <c r="N30" s="39"/>
      <c r="O30" s="20"/>
      <c r="P30" s="261"/>
      <c r="Q30" s="39">
        <f t="shared" si="1"/>
        <v>11.74</v>
      </c>
      <c r="R30" s="144"/>
      <c r="S30" s="144"/>
      <c r="T30" s="171"/>
      <c r="U30" s="82"/>
    </row>
    <row r="31" spans="1:21" hidden="1">
      <c r="A31" s="30" t="e">
        <f>'1-συμβολαια'!#REF!</f>
        <v>#REF!</v>
      </c>
      <c r="B31" s="92" t="e">
        <f>'1-συμβολαια'!#REF!</f>
        <v>#REF!</v>
      </c>
      <c r="C31" s="15" t="e">
        <f>'4-πολλυπρ'!#REF!</f>
        <v>#REF!</v>
      </c>
      <c r="D31" s="15" t="e">
        <f>'4-πολλυπρ'!#REF!</f>
        <v>#REF!</v>
      </c>
      <c r="E31" s="39">
        <f t="shared" si="0"/>
        <v>6.46</v>
      </c>
      <c r="F31" s="158" t="s">
        <v>191</v>
      </c>
      <c r="G31" s="158" t="s">
        <v>192</v>
      </c>
      <c r="H31" s="39"/>
      <c r="I31" s="39">
        <v>5.87</v>
      </c>
      <c r="J31" s="39">
        <v>5.87</v>
      </c>
      <c r="K31" s="357"/>
      <c r="L31" s="20"/>
      <c r="M31" s="20"/>
      <c r="N31" s="39"/>
      <c r="O31" s="20"/>
      <c r="P31" s="261"/>
      <c r="Q31" s="39">
        <f t="shared" si="1"/>
        <v>11.74</v>
      </c>
      <c r="R31" s="144"/>
      <c r="S31" s="144"/>
      <c r="T31" s="171"/>
      <c r="U31" s="82"/>
    </row>
    <row r="32" spans="1:21" hidden="1">
      <c r="A32" s="30" t="e">
        <f>'1-συμβολαια'!#REF!</f>
        <v>#REF!</v>
      </c>
      <c r="B32" s="92" t="e">
        <f>'1-συμβολαια'!#REF!</f>
        <v>#REF!</v>
      </c>
      <c r="C32" s="15" t="e">
        <f>'4-πολλυπρ'!#REF!</f>
        <v>#REF!</v>
      </c>
      <c r="D32" s="15" t="e">
        <f>'4-πολλυπρ'!#REF!</f>
        <v>#REF!</v>
      </c>
      <c r="E32" s="39">
        <f t="shared" si="0"/>
        <v>6.46</v>
      </c>
      <c r="F32" s="158" t="s">
        <v>191</v>
      </c>
      <c r="G32" s="158" t="s">
        <v>192</v>
      </c>
      <c r="H32" s="39"/>
      <c r="I32" s="39">
        <v>5.87</v>
      </c>
      <c r="J32" s="39">
        <v>5.87</v>
      </c>
      <c r="K32" s="357"/>
      <c r="L32" s="20"/>
      <c r="M32" s="20"/>
      <c r="N32" s="39"/>
      <c r="O32" s="20"/>
      <c r="P32" s="261"/>
      <c r="Q32" s="39">
        <f t="shared" si="1"/>
        <v>11.74</v>
      </c>
      <c r="R32" s="144"/>
      <c r="S32" s="144"/>
      <c r="T32" s="171"/>
      <c r="U32" s="82"/>
    </row>
    <row r="33" spans="1:21" hidden="1">
      <c r="A33" s="30" t="e">
        <f>'1-συμβολαια'!#REF!</f>
        <v>#REF!</v>
      </c>
      <c r="B33" s="92" t="e">
        <f>'1-συμβολαια'!#REF!</f>
        <v>#REF!</v>
      </c>
      <c r="C33" s="15" t="e">
        <f>'4-πολλυπρ'!#REF!</f>
        <v>#REF!</v>
      </c>
      <c r="D33" s="15" t="e">
        <f>'4-πολλυπρ'!#REF!</f>
        <v>#REF!</v>
      </c>
      <c r="E33" s="39">
        <f t="shared" si="0"/>
        <v>6.46</v>
      </c>
      <c r="F33" s="158" t="s">
        <v>191</v>
      </c>
      <c r="G33" s="158" t="s">
        <v>192</v>
      </c>
      <c r="H33" s="39"/>
      <c r="I33" s="39">
        <v>5.87</v>
      </c>
      <c r="J33" s="39">
        <v>5.87</v>
      </c>
      <c r="K33" s="357"/>
      <c r="L33" s="20"/>
      <c r="M33" s="20"/>
      <c r="N33" s="39"/>
      <c r="O33" s="20"/>
      <c r="P33" s="261"/>
      <c r="Q33" s="39">
        <f t="shared" si="1"/>
        <v>11.74</v>
      </c>
      <c r="R33" s="144"/>
      <c r="S33" s="144"/>
      <c r="T33" s="171"/>
      <c r="U33" s="82"/>
    </row>
    <row r="34" spans="1:21" hidden="1">
      <c r="A34" s="30" t="e">
        <f>'1-συμβολαια'!#REF!</f>
        <v>#REF!</v>
      </c>
      <c r="B34" s="92" t="e">
        <f>'1-συμβολαια'!#REF!</f>
        <v>#REF!</v>
      </c>
      <c r="C34" s="15" t="e">
        <f>'4-πολλυπρ'!#REF!</f>
        <v>#REF!</v>
      </c>
      <c r="D34" s="15" t="e">
        <f>'4-πολλυπρ'!#REF!</f>
        <v>#REF!</v>
      </c>
      <c r="E34" s="39">
        <f t="shared" si="0"/>
        <v>6.46</v>
      </c>
      <c r="F34" s="158" t="s">
        <v>191</v>
      </c>
      <c r="G34" s="158" t="s">
        <v>192</v>
      </c>
      <c r="H34" s="39"/>
      <c r="I34" s="39">
        <v>5.87</v>
      </c>
      <c r="J34" s="39">
        <v>5.87</v>
      </c>
      <c r="K34" s="357"/>
      <c r="L34" s="20"/>
      <c r="M34" s="20"/>
      <c r="N34" s="39"/>
      <c r="O34" s="20"/>
      <c r="P34" s="261"/>
      <c r="Q34" s="39">
        <f t="shared" si="1"/>
        <v>11.74</v>
      </c>
      <c r="R34" s="144"/>
      <c r="S34" s="144"/>
      <c r="T34" s="171"/>
      <c r="U34" s="82"/>
    </row>
    <row r="35" spans="1:21" hidden="1">
      <c r="A35" s="30" t="e">
        <f>'1-συμβολαια'!#REF!</f>
        <v>#REF!</v>
      </c>
      <c r="B35" s="92" t="e">
        <f>'1-συμβολαια'!#REF!</f>
        <v>#REF!</v>
      </c>
      <c r="C35" s="15" t="e">
        <f>'4-πολλυπρ'!#REF!</f>
        <v>#REF!</v>
      </c>
      <c r="D35" s="15" t="e">
        <f>'4-πολλυπρ'!#REF!</f>
        <v>#REF!</v>
      </c>
      <c r="E35" s="39">
        <f t="shared" si="0"/>
        <v>6.46</v>
      </c>
      <c r="F35" s="158" t="s">
        <v>191</v>
      </c>
      <c r="G35" s="158" t="s">
        <v>192</v>
      </c>
      <c r="H35" s="39"/>
      <c r="I35" s="39">
        <v>5.87</v>
      </c>
      <c r="J35" s="39">
        <v>5.87</v>
      </c>
      <c r="K35" s="357"/>
      <c r="L35" s="20"/>
      <c r="M35" s="20"/>
      <c r="N35" s="39"/>
      <c r="O35" s="20"/>
      <c r="P35" s="261"/>
      <c r="Q35" s="39">
        <f t="shared" si="1"/>
        <v>11.74</v>
      </c>
      <c r="R35" s="144"/>
      <c r="S35" s="144"/>
      <c r="T35" s="171"/>
      <c r="U35" s="82"/>
    </row>
    <row r="36" spans="1:21" hidden="1">
      <c r="A36" s="30" t="e">
        <f>'1-συμβολαια'!#REF!</f>
        <v>#REF!</v>
      </c>
      <c r="B36" s="92" t="e">
        <f>'1-συμβολαια'!#REF!</f>
        <v>#REF!</v>
      </c>
      <c r="C36" s="15" t="e">
        <f>'4-πολλυπρ'!#REF!</f>
        <v>#REF!</v>
      </c>
      <c r="D36" s="15" t="e">
        <f>'4-πολλυπρ'!#REF!</f>
        <v>#REF!</v>
      </c>
      <c r="E36" s="39">
        <f t="shared" si="0"/>
        <v>6.46</v>
      </c>
      <c r="F36" s="158" t="s">
        <v>191</v>
      </c>
      <c r="G36" s="158" t="s">
        <v>192</v>
      </c>
      <c r="H36" s="39"/>
      <c r="I36" s="39">
        <v>5.87</v>
      </c>
      <c r="J36" s="39">
        <v>5.87</v>
      </c>
      <c r="K36" s="357"/>
      <c r="L36" s="20"/>
      <c r="M36" s="20"/>
      <c r="N36" s="39"/>
      <c r="O36" s="20"/>
      <c r="P36" s="261"/>
      <c r="Q36" s="39">
        <f t="shared" si="1"/>
        <v>11.74</v>
      </c>
      <c r="R36" s="144"/>
      <c r="S36" s="144"/>
      <c r="T36" s="171"/>
      <c r="U36" s="82"/>
    </row>
    <row r="37" spans="1:21" hidden="1">
      <c r="A37" s="30" t="e">
        <f>'1-συμβολαια'!#REF!</f>
        <v>#REF!</v>
      </c>
      <c r="B37" s="92" t="e">
        <f>'1-συμβολαια'!#REF!</f>
        <v>#REF!</v>
      </c>
      <c r="C37" s="15" t="e">
        <f>'4-πολλυπρ'!#REF!</f>
        <v>#REF!</v>
      </c>
      <c r="D37" s="15" t="e">
        <f>'4-πολλυπρ'!#REF!</f>
        <v>#REF!</v>
      </c>
      <c r="E37" s="39">
        <f t="shared" si="0"/>
        <v>6.46</v>
      </c>
      <c r="F37" s="158" t="s">
        <v>191</v>
      </c>
      <c r="G37" s="158" t="s">
        <v>192</v>
      </c>
      <c r="H37" s="39"/>
      <c r="I37" s="39">
        <v>5.87</v>
      </c>
      <c r="J37" s="39">
        <v>5.87</v>
      </c>
      <c r="K37" s="357"/>
      <c r="L37" s="20"/>
      <c r="M37" s="20"/>
      <c r="N37" s="39"/>
      <c r="O37" s="20"/>
      <c r="P37" s="261"/>
      <c r="Q37" s="39">
        <f t="shared" si="1"/>
        <v>11.74</v>
      </c>
      <c r="R37" s="144"/>
      <c r="S37" s="144"/>
      <c r="T37" s="171"/>
      <c r="U37" s="82"/>
    </row>
    <row r="38" spans="1:21" hidden="1">
      <c r="A38" s="30" t="e">
        <f>'1-συμβολαια'!#REF!</f>
        <v>#REF!</v>
      </c>
      <c r="B38" s="92" t="e">
        <f>'1-συμβολαια'!#REF!</f>
        <v>#REF!</v>
      </c>
      <c r="C38" s="15" t="e">
        <f>'4-πολλυπρ'!#REF!</f>
        <v>#REF!</v>
      </c>
      <c r="D38" s="15" t="e">
        <f>'4-πολλυπρ'!#REF!</f>
        <v>#REF!</v>
      </c>
      <c r="E38" s="39">
        <f t="shared" si="0"/>
        <v>6.46</v>
      </c>
      <c r="F38" s="158" t="s">
        <v>191</v>
      </c>
      <c r="G38" s="158" t="s">
        <v>192</v>
      </c>
      <c r="H38" s="39"/>
      <c r="I38" s="39">
        <v>5.87</v>
      </c>
      <c r="J38" s="39">
        <v>5.87</v>
      </c>
      <c r="K38" s="357"/>
      <c r="L38" s="20"/>
      <c r="M38" s="20"/>
      <c r="N38" s="39"/>
      <c r="O38" s="20"/>
      <c r="P38" s="261"/>
      <c r="Q38" s="39">
        <f t="shared" si="1"/>
        <v>11.74</v>
      </c>
      <c r="R38" s="144"/>
      <c r="S38" s="144"/>
      <c r="T38" s="171"/>
      <c r="U38" s="82"/>
    </row>
    <row r="39" spans="1:21" hidden="1">
      <c r="A39" s="30" t="e">
        <f>'1-συμβολαια'!#REF!</f>
        <v>#REF!</v>
      </c>
      <c r="B39" s="92" t="e">
        <f>'1-συμβολαια'!#REF!</f>
        <v>#REF!</v>
      </c>
      <c r="C39" s="15" t="e">
        <f>'4-πολλυπρ'!#REF!</f>
        <v>#REF!</v>
      </c>
      <c r="D39" s="15" t="e">
        <f>'4-πολλυπρ'!#REF!</f>
        <v>#REF!</v>
      </c>
      <c r="E39" s="39">
        <f t="shared" si="0"/>
        <v>6.46</v>
      </c>
      <c r="F39" s="158" t="s">
        <v>191</v>
      </c>
      <c r="G39" s="158" t="s">
        <v>192</v>
      </c>
      <c r="H39" s="39"/>
      <c r="I39" s="39">
        <v>5.87</v>
      </c>
      <c r="J39" s="39">
        <v>5.87</v>
      </c>
      <c r="K39" s="357"/>
      <c r="L39" s="20"/>
      <c r="M39" s="20"/>
      <c r="N39" s="39"/>
      <c r="O39" s="20"/>
      <c r="P39" s="261"/>
      <c r="Q39" s="39">
        <f t="shared" si="1"/>
        <v>11.74</v>
      </c>
      <c r="R39" s="144"/>
      <c r="S39" s="144"/>
      <c r="T39" s="171"/>
      <c r="U39" s="82"/>
    </row>
    <row r="40" spans="1:21" hidden="1">
      <c r="A40" s="30" t="e">
        <f>'1-συμβολαια'!#REF!</f>
        <v>#REF!</v>
      </c>
      <c r="B40" s="92" t="e">
        <f>'1-συμβολαια'!#REF!</f>
        <v>#REF!</v>
      </c>
      <c r="C40" s="15" t="e">
        <f>'4-πολλυπρ'!#REF!</f>
        <v>#REF!</v>
      </c>
      <c r="D40" s="15" t="e">
        <f>'4-πολλυπρ'!#REF!</f>
        <v>#REF!</v>
      </c>
      <c r="E40" s="39">
        <f t="shared" si="0"/>
        <v>6.46</v>
      </c>
      <c r="F40" s="158" t="s">
        <v>191</v>
      </c>
      <c r="G40" s="158" t="s">
        <v>192</v>
      </c>
      <c r="H40" s="39"/>
      <c r="I40" s="39">
        <v>5.87</v>
      </c>
      <c r="J40" s="39">
        <v>5.87</v>
      </c>
      <c r="K40" s="357"/>
      <c r="L40" s="20"/>
      <c r="M40" s="20"/>
      <c r="N40" s="39"/>
      <c r="O40" s="20"/>
      <c r="P40" s="261"/>
      <c r="Q40" s="39">
        <f t="shared" si="1"/>
        <v>11.74</v>
      </c>
      <c r="R40" s="144"/>
      <c r="S40" s="144"/>
      <c r="T40" s="171"/>
      <c r="U40" s="82"/>
    </row>
    <row r="41" spans="1:21" hidden="1">
      <c r="A41" s="30" t="e">
        <f>'1-συμβολαια'!#REF!</f>
        <v>#REF!</v>
      </c>
      <c r="B41" s="92" t="e">
        <f>'1-συμβολαια'!#REF!</f>
        <v>#REF!</v>
      </c>
      <c r="C41" s="15" t="e">
        <f>'4-πολλυπρ'!#REF!</f>
        <v>#REF!</v>
      </c>
      <c r="D41" s="15" t="e">
        <f>'4-πολλυπρ'!#REF!</f>
        <v>#REF!</v>
      </c>
      <c r="E41" s="39">
        <f t="shared" si="0"/>
        <v>6.46</v>
      </c>
      <c r="F41" s="158" t="s">
        <v>191</v>
      </c>
      <c r="G41" s="158" t="s">
        <v>192</v>
      </c>
      <c r="H41" s="39"/>
      <c r="I41" s="39">
        <v>5.87</v>
      </c>
      <c r="J41" s="39">
        <v>5.87</v>
      </c>
      <c r="K41" s="357"/>
      <c r="L41" s="20"/>
      <c r="M41" s="20"/>
      <c r="N41" s="39"/>
      <c r="O41" s="20"/>
      <c r="P41" s="261"/>
      <c r="Q41" s="39">
        <f t="shared" si="1"/>
        <v>11.74</v>
      </c>
      <c r="R41" s="144"/>
      <c r="S41" s="144"/>
      <c r="T41" s="171"/>
      <c r="U41" s="82"/>
    </row>
    <row r="42" spans="1:21" hidden="1">
      <c r="A42" s="30" t="e">
        <f>'1-συμβολαια'!#REF!</f>
        <v>#REF!</v>
      </c>
      <c r="B42" s="92" t="e">
        <f>'1-συμβολαια'!#REF!</f>
        <v>#REF!</v>
      </c>
      <c r="C42" s="15" t="e">
        <f>'4-πολλυπρ'!#REF!</f>
        <v>#REF!</v>
      </c>
      <c r="D42" s="15" t="e">
        <f>'4-πολλυπρ'!#REF!</f>
        <v>#REF!</v>
      </c>
      <c r="E42" s="39">
        <f t="shared" si="0"/>
        <v>6.46</v>
      </c>
      <c r="F42" s="158" t="s">
        <v>191</v>
      </c>
      <c r="G42" s="158" t="s">
        <v>192</v>
      </c>
      <c r="H42" s="39"/>
      <c r="I42" s="39">
        <v>5.87</v>
      </c>
      <c r="J42" s="39">
        <v>5.87</v>
      </c>
      <c r="K42" s="357"/>
      <c r="L42" s="20"/>
      <c r="M42" s="20"/>
      <c r="N42" s="39"/>
      <c r="O42" s="20"/>
      <c r="P42" s="261"/>
      <c r="Q42" s="39">
        <f t="shared" si="1"/>
        <v>11.74</v>
      </c>
      <c r="R42" s="144"/>
      <c r="S42" s="144"/>
      <c r="T42" s="171"/>
      <c r="U42" s="82"/>
    </row>
    <row r="43" spans="1:21" hidden="1">
      <c r="A43" s="30" t="e">
        <f>'1-συμβολαια'!#REF!</f>
        <v>#REF!</v>
      </c>
      <c r="B43" s="92" t="e">
        <f>'1-συμβολαια'!#REF!</f>
        <v>#REF!</v>
      </c>
      <c r="C43" s="15" t="e">
        <f>'4-πολλυπρ'!#REF!</f>
        <v>#REF!</v>
      </c>
      <c r="D43" s="15" t="e">
        <f>'4-πολλυπρ'!#REF!</f>
        <v>#REF!</v>
      </c>
      <c r="E43" s="39">
        <f t="shared" si="0"/>
        <v>6.46</v>
      </c>
      <c r="F43" s="158" t="s">
        <v>191</v>
      </c>
      <c r="G43" s="158" t="s">
        <v>192</v>
      </c>
      <c r="H43" s="39"/>
      <c r="I43" s="39">
        <v>5.87</v>
      </c>
      <c r="J43" s="39">
        <v>5.87</v>
      </c>
      <c r="K43" s="357"/>
      <c r="L43" s="20"/>
      <c r="M43" s="20"/>
      <c r="N43" s="39"/>
      <c r="O43" s="20"/>
      <c r="P43" s="261"/>
      <c r="Q43" s="39">
        <f t="shared" si="1"/>
        <v>11.74</v>
      </c>
      <c r="R43" s="144"/>
      <c r="S43" s="144"/>
      <c r="T43" s="171"/>
      <c r="U43" s="82"/>
    </row>
    <row r="44" spans="1:21" hidden="1">
      <c r="A44" s="30" t="e">
        <f>'1-συμβολαια'!#REF!</f>
        <v>#REF!</v>
      </c>
      <c r="B44" s="92" t="e">
        <f>'1-συμβολαια'!#REF!</f>
        <v>#REF!</v>
      </c>
      <c r="C44" s="15" t="e">
        <f>'4-πολλυπρ'!#REF!</f>
        <v>#REF!</v>
      </c>
      <c r="D44" s="15" t="e">
        <f>'4-πολλυπρ'!#REF!</f>
        <v>#REF!</v>
      </c>
      <c r="E44" s="39">
        <f t="shared" si="0"/>
        <v>6.46</v>
      </c>
      <c r="F44" s="158" t="s">
        <v>191</v>
      </c>
      <c r="G44" s="158" t="s">
        <v>192</v>
      </c>
      <c r="H44" s="39"/>
      <c r="I44" s="39">
        <v>5.87</v>
      </c>
      <c r="J44" s="39">
        <v>5.87</v>
      </c>
      <c r="K44" s="357"/>
      <c r="L44" s="20"/>
      <c r="M44" s="20"/>
      <c r="N44" s="39"/>
      <c r="O44" s="20"/>
      <c r="P44" s="261"/>
      <c r="Q44" s="39">
        <f t="shared" si="1"/>
        <v>11.74</v>
      </c>
      <c r="R44" s="144"/>
      <c r="S44" s="144"/>
      <c r="T44" s="171"/>
      <c r="U44" s="82"/>
    </row>
    <row r="45" spans="1:21" hidden="1">
      <c r="A45" s="30" t="e">
        <f>'1-συμβολαια'!#REF!</f>
        <v>#REF!</v>
      </c>
      <c r="B45" s="92" t="e">
        <f>'1-συμβολαια'!#REF!</f>
        <v>#REF!</v>
      </c>
      <c r="C45" s="15" t="e">
        <f>'4-πολλυπρ'!#REF!</f>
        <v>#REF!</v>
      </c>
      <c r="D45" s="15" t="e">
        <f>'4-πολλυπρ'!#REF!</f>
        <v>#REF!</v>
      </c>
      <c r="E45" s="39">
        <f t="shared" si="0"/>
        <v>6.46</v>
      </c>
      <c r="F45" s="158" t="s">
        <v>191</v>
      </c>
      <c r="G45" s="158" t="s">
        <v>192</v>
      </c>
      <c r="H45" s="39"/>
      <c r="I45" s="39">
        <v>5.87</v>
      </c>
      <c r="J45" s="39">
        <v>5.87</v>
      </c>
      <c r="K45" s="357"/>
      <c r="L45" s="20"/>
      <c r="M45" s="20"/>
      <c r="N45" s="39"/>
      <c r="O45" s="20"/>
      <c r="P45" s="261"/>
      <c r="Q45" s="39">
        <f t="shared" si="1"/>
        <v>11.74</v>
      </c>
      <c r="R45" s="144"/>
      <c r="S45" s="144"/>
      <c r="T45" s="171"/>
      <c r="U45" s="82"/>
    </row>
    <row r="46" spans="1:21" hidden="1">
      <c r="A46" s="30" t="e">
        <f>'1-συμβολαια'!#REF!</f>
        <v>#REF!</v>
      </c>
      <c r="B46" s="92" t="e">
        <f>'1-συμβολαια'!#REF!</f>
        <v>#REF!</v>
      </c>
      <c r="C46" s="15" t="e">
        <f>'4-πολλυπρ'!#REF!</f>
        <v>#REF!</v>
      </c>
      <c r="D46" s="15" t="e">
        <f>'4-πολλυπρ'!#REF!</f>
        <v>#REF!</v>
      </c>
      <c r="E46" s="39">
        <f t="shared" si="0"/>
        <v>6.46</v>
      </c>
      <c r="F46" s="158" t="s">
        <v>191</v>
      </c>
      <c r="G46" s="158" t="s">
        <v>192</v>
      </c>
      <c r="H46" s="39"/>
      <c r="I46" s="39">
        <v>5.87</v>
      </c>
      <c r="J46" s="39">
        <v>5.87</v>
      </c>
      <c r="K46" s="357"/>
      <c r="L46" s="20"/>
      <c r="M46" s="20"/>
      <c r="N46" s="39"/>
      <c r="O46" s="20"/>
      <c r="P46" s="261"/>
      <c r="Q46" s="39">
        <f t="shared" si="1"/>
        <v>11.74</v>
      </c>
      <c r="R46" s="144"/>
      <c r="S46" s="144"/>
      <c r="T46" s="171"/>
      <c r="U46" s="82"/>
    </row>
    <row r="47" spans="1:21" hidden="1">
      <c r="A47" s="30" t="e">
        <f>'1-συμβολαια'!#REF!</f>
        <v>#REF!</v>
      </c>
      <c r="B47" s="92" t="e">
        <f>'1-συμβολαια'!#REF!</f>
        <v>#REF!</v>
      </c>
      <c r="C47" s="15" t="e">
        <f>'4-πολλυπρ'!#REF!</f>
        <v>#REF!</v>
      </c>
      <c r="D47" s="15" t="e">
        <f>'4-πολλυπρ'!#REF!</f>
        <v>#REF!</v>
      </c>
      <c r="E47" s="39">
        <f t="shared" si="0"/>
        <v>6.46</v>
      </c>
      <c r="F47" s="158" t="s">
        <v>191</v>
      </c>
      <c r="G47" s="158" t="s">
        <v>192</v>
      </c>
      <c r="H47" s="39"/>
      <c r="I47" s="39">
        <v>5.87</v>
      </c>
      <c r="J47" s="39">
        <v>5.87</v>
      </c>
      <c r="K47" s="357"/>
      <c r="L47" s="20"/>
      <c r="M47" s="20"/>
      <c r="N47" s="39"/>
      <c r="O47" s="20"/>
      <c r="P47" s="261"/>
      <c r="Q47" s="39">
        <f t="shared" si="1"/>
        <v>11.74</v>
      </c>
      <c r="R47" s="144"/>
      <c r="S47" s="144"/>
      <c r="T47" s="171"/>
      <c r="U47" s="82"/>
    </row>
    <row r="48" spans="1:21" hidden="1">
      <c r="A48" s="30" t="e">
        <f>'1-συμβολαια'!#REF!</f>
        <v>#REF!</v>
      </c>
      <c r="B48" s="92" t="e">
        <f>'1-συμβολαια'!#REF!</f>
        <v>#REF!</v>
      </c>
      <c r="C48" s="15" t="e">
        <f>'4-πολλυπρ'!#REF!</f>
        <v>#REF!</v>
      </c>
      <c r="D48" s="15" t="e">
        <f>'4-πολλυπρ'!#REF!</f>
        <v>#REF!</v>
      </c>
      <c r="E48" s="39">
        <f t="shared" si="0"/>
        <v>6.46</v>
      </c>
      <c r="F48" s="158" t="s">
        <v>191</v>
      </c>
      <c r="G48" s="158" t="s">
        <v>192</v>
      </c>
      <c r="H48" s="39"/>
      <c r="I48" s="39">
        <v>5.87</v>
      </c>
      <c r="J48" s="39">
        <v>5.87</v>
      </c>
      <c r="K48" s="357"/>
      <c r="L48" s="20"/>
      <c r="M48" s="20"/>
      <c r="N48" s="39"/>
      <c r="O48" s="20"/>
      <c r="P48" s="261"/>
      <c r="Q48" s="39">
        <f t="shared" si="1"/>
        <v>11.74</v>
      </c>
      <c r="R48" s="144"/>
      <c r="S48" s="144"/>
      <c r="T48" s="171"/>
      <c r="U48" s="82"/>
    </row>
    <row r="49" spans="1:21" hidden="1">
      <c r="A49" s="30" t="e">
        <f>'1-συμβολαια'!#REF!</f>
        <v>#REF!</v>
      </c>
      <c r="B49" s="92" t="e">
        <f>'1-συμβολαια'!#REF!</f>
        <v>#REF!</v>
      </c>
      <c r="C49" s="15" t="e">
        <f>'4-πολλυπρ'!#REF!</f>
        <v>#REF!</v>
      </c>
      <c r="D49" s="15" t="e">
        <f>'4-πολλυπρ'!#REF!</f>
        <v>#REF!</v>
      </c>
      <c r="E49" s="39">
        <f t="shared" si="0"/>
        <v>6.46</v>
      </c>
      <c r="F49" s="158" t="s">
        <v>191</v>
      </c>
      <c r="G49" s="158" t="s">
        <v>192</v>
      </c>
      <c r="H49" s="39"/>
      <c r="I49" s="39">
        <v>5.87</v>
      </c>
      <c r="J49" s="39">
        <v>5.87</v>
      </c>
      <c r="K49" s="357"/>
      <c r="L49" s="20"/>
      <c r="M49" s="20"/>
      <c r="N49" s="39"/>
      <c r="O49" s="20"/>
      <c r="P49" s="261"/>
      <c r="Q49" s="39">
        <f t="shared" si="1"/>
        <v>11.74</v>
      </c>
      <c r="R49" s="144"/>
      <c r="S49" s="144"/>
      <c r="T49" s="171"/>
      <c r="U49" s="82"/>
    </row>
    <row r="50" spans="1:21" hidden="1">
      <c r="A50" s="30" t="e">
        <f>'1-συμβολαια'!#REF!</f>
        <v>#REF!</v>
      </c>
      <c r="B50" s="92" t="e">
        <f>'1-συμβολαια'!#REF!</f>
        <v>#REF!</v>
      </c>
      <c r="C50" s="15" t="e">
        <f>'4-πολλυπρ'!#REF!</f>
        <v>#REF!</v>
      </c>
      <c r="D50" s="15" t="e">
        <f>'4-πολλυπρ'!#REF!</f>
        <v>#REF!</v>
      </c>
      <c r="E50" s="39">
        <f t="shared" si="0"/>
        <v>6.46</v>
      </c>
      <c r="F50" s="158" t="s">
        <v>191</v>
      </c>
      <c r="G50" s="158" t="s">
        <v>192</v>
      </c>
      <c r="H50" s="39"/>
      <c r="I50" s="39">
        <v>5.87</v>
      </c>
      <c r="J50" s="39">
        <v>5.87</v>
      </c>
      <c r="K50" s="357"/>
      <c r="L50" s="20"/>
      <c r="M50" s="20"/>
      <c r="N50" s="39"/>
      <c r="O50" s="20"/>
      <c r="P50" s="261"/>
      <c r="Q50" s="39">
        <f t="shared" si="1"/>
        <v>11.74</v>
      </c>
      <c r="R50" s="144"/>
      <c r="S50" s="144"/>
      <c r="T50" s="171"/>
      <c r="U50" s="82"/>
    </row>
    <row r="51" spans="1:21" hidden="1">
      <c r="A51" s="30" t="e">
        <f>'1-συμβολαια'!#REF!</f>
        <v>#REF!</v>
      </c>
      <c r="B51" s="92" t="e">
        <f>'1-συμβολαια'!#REF!</f>
        <v>#REF!</v>
      </c>
      <c r="C51" s="15" t="e">
        <f>'4-πολλυπρ'!#REF!</f>
        <v>#REF!</v>
      </c>
      <c r="D51" s="15" t="e">
        <f>'4-πολλυπρ'!#REF!</f>
        <v>#REF!</v>
      </c>
      <c r="E51" s="39">
        <f t="shared" si="0"/>
        <v>6.46</v>
      </c>
      <c r="F51" s="158" t="s">
        <v>191</v>
      </c>
      <c r="G51" s="158" t="s">
        <v>192</v>
      </c>
      <c r="H51" s="39"/>
      <c r="I51" s="39">
        <v>5.87</v>
      </c>
      <c r="J51" s="39">
        <v>5.87</v>
      </c>
      <c r="K51" s="357"/>
      <c r="L51" s="20"/>
      <c r="M51" s="20"/>
      <c r="N51" s="39"/>
      <c r="O51" s="20"/>
      <c r="P51" s="261"/>
      <c r="Q51" s="39">
        <f t="shared" si="1"/>
        <v>11.74</v>
      </c>
      <c r="R51" s="144"/>
      <c r="S51" s="144"/>
      <c r="T51" s="171"/>
      <c r="U51" s="82"/>
    </row>
    <row r="52" spans="1:21" hidden="1">
      <c r="A52" s="30" t="e">
        <f>'1-συμβολαια'!#REF!</f>
        <v>#REF!</v>
      </c>
      <c r="B52" s="92" t="e">
        <f>'1-συμβολαια'!#REF!</f>
        <v>#REF!</v>
      </c>
      <c r="C52" s="15" t="e">
        <f>'4-πολλυπρ'!#REF!</f>
        <v>#REF!</v>
      </c>
      <c r="D52" s="15" t="e">
        <f>'4-πολλυπρ'!#REF!</f>
        <v>#REF!</v>
      </c>
      <c r="E52" s="39">
        <f t="shared" si="0"/>
        <v>6.46</v>
      </c>
      <c r="F52" s="158" t="s">
        <v>191</v>
      </c>
      <c r="G52" s="158" t="s">
        <v>192</v>
      </c>
      <c r="H52" s="39"/>
      <c r="I52" s="39">
        <v>5.87</v>
      </c>
      <c r="J52" s="39">
        <v>5.87</v>
      </c>
      <c r="K52" s="357"/>
      <c r="L52" s="20"/>
      <c r="M52" s="20"/>
      <c r="N52" s="39"/>
      <c r="O52" s="20"/>
      <c r="P52" s="261"/>
      <c r="Q52" s="39">
        <f t="shared" si="1"/>
        <v>11.74</v>
      </c>
      <c r="R52" s="144"/>
      <c r="S52" s="144"/>
      <c r="T52" s="171"/>
      <c r="U52" s="82"/>
    </row>
    <row r="53" spans="1:21" hidden="1">
      <c r="A53" s="30" t="e">
        <f>'1-συμβολαια'!#REF!</f>
        <v>#REF!</v>
      </c>
      <c r="B53" s="92" t="e">
        <f>'1-συμβολαια'!#REF!</f>
        <v>#REF!</v>
      </c>
      <c r="C53" s="15" t="e">
        <f>'4-πολλυπρ'!#REF!</f>
        <v>#REF!</v>
      </c>
      <c r="D53" s="15" t="e">
        <f>'4-πολλυπρ'!#REF!</f>
        <v>#REF!</v>
      </c>
      <c r="E53" s="39">
        <f t="shared" si="0"/>
        <v>6.46</v>
      </c>
      <c r="F53" s="158" t="s">
        <v>191</v>
      </c>
      <c r="G53" s="158" t="s">
        <v>192</v>
      </c>
      <c r="H53" s="39"/>
      <c r="I53" s="39">
        <v>5.87</v>
      </c>
      <c r="J53" s="39">
        <v>5.87</v>
      </c>
      <c r="K53" s="357"/>
      <c r="L53" s="20"/>
      <c r="M53" s="20"/>
      <c r="N53" s="39"/>
      <c r="O53" s="20"/>
      <c r="P53" s="261"/>
      <c r="Q53" s="39">
        <f t="shared" si="1"/>
        <v>11.74</v>
      </c>
      <c r="R53" s="144"/>
      <c r="S53" s="144"/>
      <c r="T53" s="171"/>
      <c r="U53" s="82"/>
    </row>
    <row r="54" spans="1:21" hidden="1">
      <c r="A54" s="30" t="e">
        <f>'1-συμβολαια'!#REF!</f>
        <v>#REF!</v>
      </c>
      <c r="B54" s="92" t="e">
        <f>'1-συμβολαια'!#REF!</f>
        <v>#REF!</v>
      </c>
      <c r="C54" s="15" t="e">
        <f>'4-πολλυπρ'!#REF!</f>
        <v>#REF!</v>
      </c>
      <c r="D54" s="15" t="e">
        <f>'4-πολλυπρ'!#REF!</f>
        <v>#REF!</v>
      </c>
      <c r="E54" s="39">
        <f t="shared" si="0"/>
        <v>6.46</v>
      </c>
      <c r="F54" s="158" t="s">
        <v>191</v>
      </c>
      <c r="G54" s="158" t="s">
        <v>192</v>
      </c>
      <c r="H54" s="39"/>
      <c r="I54" s="39">
        <v>5.87</v>
      </c>
      <c r="J54" s="39">
        <v>5.87</v>
      </c>
      <c r="K54" s="357"/>
      <c r="L54" s="20"/>
      <c r="M54" s="20"/>
      <c r="N54" s="39"/>
      <c r="O54" s="20"/>
      <c r="P54" s="261"/>
      <c r="Q54" s="39">
        <f t="shared" si="1"/>
        <v>11.74</v>
      </c>
      <c r="R54" s="144"/>
      <c r="S54" s="144"/>
      <c r="T54" s="171"/>
      <c r="U54" s="82"/>
    </row>
    <row r="55" spans="1:21" hidden="1">
      <c r="A55" s="30" t="e">
        <f>'1-συμβολαια'!#REF!</f>
        <v>#REF!</v>
      </c>
      <c r="B55" s="92" t="e">
        <f>'1-συμβολαια'!#REF!</f>
        <v>#REF!</v>
      </c>
      <c r="C55" s="15" t="e">
        <f>'4-πολλυπρ'!#REF!</f>
        <v>#REF!</v>
      </c>
      <c r="D55" s="15" t="e">
        <f>'4-πολλυπρ'!#REF!</f>
        <v>#REF!</v>
      </c>
      <c r="E55" s="39">
        <f t="shared" si="0"/>
        <v>6.46</v>
      </c>
      <c r="F55" s="158" t="s">
        <v>191</v>
      </c>
      <c r="G55" s="158" t="s">
        <v>192</v>
      </c>
      <c r="H55" s="39"/>
      <c r="I55" s="39">
        <v>5.87</v>
      </c>
      <c r="J55" s="39">
        <v>5.87</v>
      </c>
      <c r="K55" s="357"/>
      <c r="L55" s="20"/>
      <c r="M55" s="20"/>
      <c r="N55" s="39"/>
      <c r="O55" s="20"/>
      <c r="P55" s="261"/>
      <c r="Q55" s="39">
        <f t="shared" si="1"/>
        <v>11.74</v>
      </c>
      <c r="R55" s="144"/>
      <c r="S55" s="144"/>
      <c r="T55" s="171"/>
      <c r="U55" s="82"/>
    </row>
    <row r="56" spans="1:21" hidden="1">
      <c r="A56" s="30" t="e">
        <f>'1-συμβολαια'!#REF!</f>
        <v>#REF!</v>
      </c>
      <c r="B56" s="92" t="e">
        <f>'1-συμβολαια'!#REF!</f>
        <v>#REF!</v>
      </c>
      <c r="C56" s="15" t="e">
        <f>'4-πολλυπρ'!#REF!</f>
        <v>#REF!</v>
      </c>
      <c r="D56" s="15" t="e">
        <f>'4-πολλυπρ'!#REF!</f>
        <v>#REF!</v>
      </c>
      <c r="E56" s="39">
        <f t="shared" si="0"/>
        <v>6.46</v>
      </c>
      <c r="F56" s="158" t="s">
        <v>191</v>
      </c>
      <c r="G56" s="158" t="s">
        <v>192</v>
      </c>
      <c r="H56" s="39"/>
      <c r="I56" s="39">
        <v>5.87</v>
      </c>
      <c r="J56" s="39">
        <v>5.87</v>
      </c>
      <c r="K56" s="357"/>
      <c r="L56" s="20"/>
      <c r="M56" s="20"/>
      <c r="N56" s="39"/>
      <c r="O56" s="20"/>
      <c r="P56" s="261"/>
      <c r="Q56" s="39">
        <f t="shared" si="1"/>
        <v>11.74</v>
      </c>
      <c r="R56" s="144"/>
      <c r="S56" s="144"/>
      <c r="T56" s="171"/>
      <c r="U56" s="82"/>
    </row>
    <row r="57" spans="1:21" hidden="1">
      <c r="A57" s="30" t="e">
        <f>'1-συμβολαια'!#REF!</f>
        <v>#REF!</v>
      </c>
      <c r="B57" s="92" t="e">
        <f>'1-συμβολαια'!#REF!</f>
        <v>#REF!</v>
      </c>
      <c r="C57" s="15" t="e">
        <f>'4-πολλυπρ'!#REF!</f>
        <v>#REF!</v>
      </c>
      <c r="D57" s="15" t="e">
        <f>'4-πολλυπρ'!#REF!</f>
        <v>#REF!</v>
      </c>
      <c r="E57" s="39">
        <f t="shared" si="0"/>
        <v>6.46</v>
      </c>
      <c r="F57" s="158" t="s">
        <v>191</v>
      </c>
      <c r="G57" s="158" t="s">
        <v>192</v>
      </c>
      <c r="H57" s="39"/>
      <c r="I57" s="39">
        <v>5.87</v>
      </c>
      <c r="J57" s="39">
        <v>5.87</v>
      </c>
      <c r="K57" s="357"/>
      <c r="L57" s="20"/>
      <c r="M57" s="20"/>
      <c r="N57" s="39"/>
      <c r="O57" s="20"/>
      <c r="P57" s="261"/>
      <c r="Q57" s="39">
        <f t="shared" si="1"/>
        <v>11.74</v>
      </c>
      <c r="R57" s="144"/>
      <c r="S57" s="144"/>
      <c r="T57" s="171"/>
      <c r="U57" s="82"/>
    </row>
    <row r="58" spans="1:21" hidden="1">
      <c r="A58" s="30" t="e">
        <f>'1-συμβολαια'!#REF!</f>
        <v>#REF!</v>
      </c>
      <c r="B58" s="92" t="e">
        <f>'1-συμβολαια'!#REF!</f>
        <v>#REF!</v>
      </c>
      <c r="C58" s="15" t="e">
        <f>'4-πολλυπρ'!#REF!</f>
        <v>#REF!</v>
      </c>
      <c r="D58" s="15" t="e">
        <f>'4-πολλυπρ'!#REF!</f>
        <v>#REF!</v>
      </c>
      <c r="E58" s="39">
        <f t="shared" si="0"/>
        <v>6.46</v>
      </c>
      <c r="F58" s="158" t="s">
        <v>191</v>
      </c>
      <c r="G58" s="158" t="s">
        <v>192</v>
      </c>
      <c r="H58" s="39"/>
      <c r="I58" s="39">
        <v>5.87</v>
      </c>
      <c r="J58" s="39">
        <v>5.87</v>
      </c>
      <c r="K58" s="357"/>
      <c r="L58" s="20"/>
      <c r="M58" s="20"/>
      <c r="N58" s="39"/>
      <c r="O58" s="20"/>
      <c r="P58" s="261"/>
      <c r="Q58" s="39">
        <f t="shared" si="1"/>
        <v>11.74</v>
      </c>
      <c r="R58" s="144"/>
      <c r="S58" s="144"/>
      <c r="T58" s="171"/>
      <c r="U58" s="82"/>
    </row>
    <row r="59" spans="1:21" hidden="1">
      <c r="A59" s="30" t="e">
        <f>'1-συμβολαια'!#REF!</f>
        <v>#REF!</v>
      </c>
      <c r="B59" s="92" t="e">
        <f>'1-συμβολαια'!#REF!</f>
        <v>#REF!</v>
      </c>
      <c r="C59" s="15" t="e">
        <f>'4-πολλυπρ'!#REF!</f>
        <v>#REF!</v>
      </c>
      <c r="D59" s="15" t="e">
        <f>'4-πολλυπρ'!#REF!</f>
        <v>#REF!</v>
      </c>
      <c r="E59" s="39">
        <f t="shared" si="0"/>
        <v>6.46</v>
      </c>
      <c r="F59" s="158" t="s">
        <v>191</v>
      </c>
      <c r="G59" s="158" t="s">
        <v>192</v>
      </c>
      <c r="H59" s="39"/>
      <c r="I59" s="39">
        <v>5.87</v>
      </c>
      <c r="J59" s="39">
        <v>5.87</v>
      </c>
      <c r="K59" s="357"/>
      <c r="L59" s="20"/>
      <c r="M59" s="20"/>
      <c r="N59" s="39"/>
      <c r="O59" s="20"/>
      <c r="P59" s="261"/>
      <c r="Q59" s="39">
        <f t="shared" si="1"/>
        <v>11.74</v>
      </c>
      <c r="R59" s="144"/>
      <c r="S59" s="144"/>
      <c r="T59" s="171"/>
      <c r="U59" s="82"/>
    </row>
    <row r="60" spans="1:21" hidden="1">
      <c r="A60" s="30" t="e">
        <f>'1-συμβολαια'!#REF!</f>
        <v>#REF!</v>
      </c>
      <c r="B60" s="92" t="e">
        <f>'1-συμβολαια'!#REF!</f>
        <v>#REF!</v>
      </c>
      <c r="C60" s="15" t="e">
        <f>'4-πολλυπρ'!#REF!</f>
        <v>#REF!</v>
      </c>
      <c r="D60" s="15" t="e">
        <f>'4-πολλυπρ'!#REF!</f>
        <v>#REF!</v>
      </c>
      <c r="E60" s="39">
        <f t="shared" si="0"/>
        <v>6.46</v>
      </c>
      <c r="F60" s="158" t="s">
        <v>191</v>
      </c>
      <c r="G60" s="158" t="s">
        <v>192</v>
      </c>
      <c r="H60" s="39"/>
      <c r="I60" s="39">
        <v>5.87</v>
      </c>
      <c r="J60" s="39">
        <v>5.87</v>
      </c>
      <c r="K60" s="357"/>
      <c r="L60" s="20"/>
      <c r="M60" s="20"/>
      <c r="N60" s="39"/>
      <c r="O60" s="20"/>
      <c r="P60" s="261"/>
      <c r="Q60" s="39">
        <f t="shared" si="1"/>
        <v>11.74</v>
      </c>
      <c r="R60" s="144"/>
      <c r="S60" s="144"/>
      <c r="T60" s="171"/>
      <c r="U60" s="82"/>
    </row>
    <row r="61" spans="1:21" hidden="1">
      <c r="A61" s="30" t="e">
        <f>'1-συμβολαια'!#REF!</f>
        <v>#REF!</v>
      </c>
      <c r="B61" s="92" t="e">
        <f>'1-συμβολαια'!#REF!</f>
        <v>#REF!</v>
      </c>
      <c r="C61" s="15" t="e">
        <f>'4-πολλυπρ'!#REF!</f>
        <v>#REF!</v>
      </c>
      <c r="D61" s="15" t="e">
        <f>'4-πολλυπρ'!#REF!</f>
        <v>#REF!</v>
      </c>
      <c r="E61" s="39">
        <f t="shared" si="0"/>
        <v>6.46</v>
      </c>
      <c r="F61" s="158" t="s">
        <v>191</v>
      </c>
      <c r="G61" s="158" t="s">
        <v>192</v>
      </c>
      <c r="H61" s="39"/>
      <c r="I61" s="39">
        <v>5.87</v>
      </c>
      <c r="J61" s="39">
        <v>5.87</v>
      </c>
      <c r="K61" s="357"/>
      <c r="L61" s="20"/>
      <c r="M61" s="20"/>
      <c r="N61" s="39"/>
      <c r="O61" s="20"/>
      <c r="P61" s="261"/>
      <c r="Q61" s="39">
        <f t="shared" si="1"/>
        <v>11.74</v>
      </c>
      <c r="R61" s="144"/>
      <c r="S61" s="144"/>
      <c r="T61" s="171"/>
      <c r="U61" s="82"/>
    </row>
    <row r="62" spans="1:21" hidden="1">
      <c r="A62" s="30" t="e">
        <f>'1-συμβολαια'!#REF!</f>
        <v>#REF!</v>
      </c>
      <c r="B62" s="92" t="e">
        <f>'1-συμβολαια'!#REF!</f>
        <v>#REF!</v>
      </c>
      <c r="C62" s="15" t="e">
        <f>'4-πολλυπρ'!#REF!</f>
        <v>#REF!</v>
      </c>
      <c r="D62" s="15" t="e">
        <f>'4-πολλυπρ'!#REF!</f>
        <v>#REF!</v>
      </c>
      <c r="E62" s="39">
        <f t="shared" si="0"/>
        <v>6.46</v>
      </c>
      <c r="F62" s="158" t="s">
        <v>191</v>
      </c>
      <c r="G62" s="158" t="s">
        <v>192</v>
      </c>
      <c r="H62" s="39"/>
      <c r="I62" s="39">
        <v>5.87</v>
      </c>
      <c r="J62" s="39">
        <v>5.87</v>
      </c>
      <c r="K62" s="357"/>
      <c r="L62" s="20"/>
      <c r="M62" s="20"/>
      <c r="N62" s="39"/>
      <c r="O62" s="20"/>
      <c r="P62" s="261"/>
      <c r="Q62" s="39">
        <f t="shared" si="1"/>
        <v>11.74</v>
      </c>
      <c r="R62" s="144"/>
      <c r="S62" s="144"/>
      <c r="T62" s="171"/>
      <c r="U62" s="82"/>
    </row>
    <row r="63" spans="1:21" hidden="1">
      <c r="A63" s="30" t="e">
        <f>'1-συμβολαια'!#REF!</f>
        <v>#REF!</v>
      </c>
      <c r="B63" s="92" t="e">
        <f>'1-συμβολαια'!#REF!</f>
        <v>#REF!</v>
      </c>
      <c r="C63" s="15" t="e">
        <f>'4-πολλυπρ'!#REF!</f>
        <v>#REF!</v>
      </c>
      <c r="D63" s="15" t="e">
        <f>'4-πολλυπρ'!#REF!</f>
        <v>#REF!</v>
      </c>
      <c r="E63" s="39">
        <f t="shared" si="0"/>
        <v>6.46</v>
      </c>
      <c r="F63" s="158" t="s">
        <v>191</v>
      </c>
      <c r="G63" s="158" t="s">
        <v>192</v>
      </c>
      <c r="H63" s="39"/>
      <c r="I63" s="39">
        <v>5.87</v>
      </c>
      <c r="J63" s="39">
        <v>5.87</v>
      </c>
      <c r="K63" s="357"/>
      <c r="L63" s="20"/>
      <c r="M63" s="20"/>
      <c r="N63" s="39"/>
      <c r="O63" s="20"/>
      <c r="P63" s="261"/>
      <c r="Q63" s="39">
        <f t="shared" si="1"/>
        <v>11.74</v>
      </c>
      <c r="R63" s="144"/>
      <c r="S63" s="144"/>
      <c r="T63" s="171"/>
      <c r="U63" s="82"/>
    </row>
    <row r="64" spans="1:21" hidden="1">
      <c r="A64" s="30" t="e">
        <f>'1-συμβολαια'!#REF!</f>
        <v>#REF!</v>
      </c>
      <c r="B64" s="92" t="e">
        <f>'1-συμβολαια'!#REF!</f>
        <v>#REF!</v>
      </c>
      <c r="C64" s="15" t="e">
        <f>'4-πολλυπρ'!#REF!</f>
        <v>#REF!</v>
      </c>
      <c r="D64" s="15" t="e">
        <f>'4-πολλυπρ'!#REF!</f>
        <v>#REF!</v>
      </c>
      <c r="E64" s="39">
        <f t="shared" si="0"/>
        <v>6.46</v>
      </c>
      <c r="F64" s="158" t="s">
        <v>191</v>
      </c>
      <c r="G64" s="158" t="s">
        <v>192</v>
      </c>
      <c r="H64" s="39"/>
      <c r="I64" s="39">
        <v>5.87</v>
      </c>
      <c r="J64" s="39">
        <v>5.87</v>
      </c>
      <c r="K64" s="357"/>
      <c r="L64" s="20"/>
      <c r="M64" s="20"/>
      <c r="N64" s="39"/>
      <c r="O64" s="20"/>
      <c r="P64" s="261"/>
      <c r="Q64" s="39">
        <f t="shared" ref="Q64:Q127" si="2">I64+J64+L64+M64+N64+O64</f>
        <v>11.74</v>
      </c>
      <c r="R64" s="144"/>
      <c r="S64" s="144"/>
      <c r="T64" s="171"/>
      <c r="U64" s="82"/>
    </row>
    <row r="65" spans="1:21" hidden="1">
      <c r="A65" s="30" t="e">
        <f>'1-συμβολαια'!#REF!</f>
        <v>#REF!</v>
      </c>
      <c r="B65" s="92" t="e">
        <f>'1-συμβολαια'!#REF!</f>
        <v>#REF!</v>
      </c>
      <c r="C65" s="15" t="e">
        <f>'4-πολλυπρ'!#REF!</f>
        <v>#REF!</v>
      </c>
      <c r="D65" s="15" t="e">
        <f>'4-πολλυπρ'!#REF!</f>
        <v>#REF!</v>
      </c>
      <c r="E65" s="39">
        <f t="shared" si="0"/>
        <v>6.46</v>
      </c>
      <c r="F65" s="158" t="s">
        <v>191</v>
      </c>
      <c r="G65" s="158" t="s">
        <v>192</v>
      </c>
      <c r="H65" s="39"/>
      <c r="I65" s="39">
        <v>5.87</v>
      </c>
      <c r="J65" s="39">
        <v>5.87</v>
      </c>
      <c r="K65" s="357"/>
      <c r="L65" s="20"/>
      <c r="M65" s="20"/>
      <c r="N65" s="39"/>
      <c r="O65" s="20"/>
      <c r="P65" s="261"/>
      <c r="Q65" s="39">
        <f t="shared" si="2"/>
        <v>11.74</v>
      </c>
      <c r="R65" s="144"/>
      <c r="S65" s="144"/>
      <c r="T65" s="171"/>
      <c r="U65" s="82"/>
    </row>
    <row r="66" spans="1:21" hidden="1">
      <c r="A66" s="30" t="e">
        <f>'1-συμβολαια'!#REF!</f>
        <v>#REF!</v>
      </c>
      <c r="B66" s="92" t="e">
        <f>'1-συμβολαια'!#REF!</f>
        <v>#REF!</v>
      </c>
      <c r="C66" s="15" t="e">
        <f>'4-πολλυπρ'!#REF!</f>
        <v>#REF!</v>
      </c>
      <c r="D66" s="15" t="e">
        <f>'4-πολλυπρ'!#REF!</f>
        <v>#REF!</v>
      </c>
      <c r="E66" s="39">
        <f t="shared" si="0"/>
        <v>6.46</v>
      </c>
      <c r="F66" s="158" t="s">
        <v>191</v>
      </c>
      <c r="G66" s="158" t="s">
        <v>192</v>
      </c>
      <c r="H66" s="39"/>
      <c r="I66" s="39">
        <v>5.87</v>
      </c>
      <c r="J66" s="39">
        <v>5.87</v>
      </c>
      <c r="K66" s="357"/>
      <c r="L66" s="20"/>
      <c r="M66" s="20"/>
      <c r="N66" s="39"/>
      <c r="O66" s="20"/>
      <c r="P66" s="261"/>
      <c r="Q66" s="39">
        <f t="shared" si="2"/>
        <v>11.74</v>
      </c>
      <c r="R66" s="144"/>
      <c r="S66" s="144"/>
      <c r="T66" s="171"/>
      <c r="U66" s="82"/>
    </row>
    <row r="67" spans="1:21" hidden="1">
      <c r="A67" s="30" t="e">
        <f>'1-συμβολαια'!#REF!</f>
        <v>#REF!</v>
      </c>
      <c r="B67" s="92" t="e">
        <f>'1-συμβολαια'!#REF!</f>
        <v>#REF!</v>
      </c>
      <c r="C67" s="15" t="e">
        <f>'4-πολλυπρ'!#REF!</f>
        <v>#REF!</v>
      </c>
      <c r="D67" s="15" t="e">
        <f>'4-πολλυπρ'!#REF!</f>
        <v>#REF!</v>
      </c>
      <c r="E67" s="39">
        <f t="shared" si="0"/>
        <v>6.46</v>
      </c>
      <c r="F67" s="158" t="s">
        <v>191</v>
      </c>
      <c r="G67" s="158" t="s">
        <v>192</v>
      </c>
      <c r="H67" s="39"/>
      <c r="I67" s="39">
        <v>5.87</v>
      </c>
      <c r="J67" s="39">
        <v>5.87</v>
      </c>
      <c r="K67" s="357"/>
      <c r="L67" s="20"/>
      <c r="M67" s="20"/>
      <c r="N67" s="39"/>
      <c r="O67" s="20"/>
      <c r="P67" s="261"/>
      <c r="Q67" s="39">
        <f t="shared" si="2"/>
        <v>11.74</v>
      </c>
      <c r="R67" s="144"/>
      <c r="S67" s="144"/>
      <c r="T67" s="171"/>
      <c r="U67" s="82"/>
    </row>
    <row r="68" spans="1:21" hidden="1">
      <c r="A68" s="30" t="e">
        <f>'1-συμβολαια'!#REF!</f>
        <v>#REF!</v>
      </c>
      <c r="B68" s="92" t="e">
        <f>'1-συμβολαια'!#REF!</f>
        <v>#REF!</v>
      </c>
      <c r="C68" s="15" t="e">
        <f>'4-πολλυπρ'!#REF!</f>
        <v>#REF!</v>
      </c>
      <c r="D68" s="15" t="e">
        <f>'4-πολλυπρ'!#REF!</f>
        <v>#REF!</v>
      </c>
      <c r="E68" s="39">
        <f t="shared" ref="E68:E131" si="3">2*3.23</f>
        <v>6.46</v>
      </c>
      <c r="F68" s="158" t="s">
        <v>191</v>
      </c>
      <c r="G68" s="158" t="s">
        <v>192</v>
      </c>
      <c r="H68" s="39"/>
      <c r="I68" s="39">
        <v>5.87</v>
      </c>
      <c r="J68" s="39">
        <v>5.87</v>
      </c>
      <c r="K68" s="357"/>
      <c r="L68" s="20"/>
      <c r="M68" s="20"/>
      <c r="N68" s="39"/>
      <c r="O68" s="20"/>
      <c r="P68" s="261"/>
      <c r="Q68" s="39">
        <f t="shared" si="2"/>
        <v>11.74</v>
      </c>
      <c r="R68" s="144"/>
      <c r="S68" s="144"/>
      <c r="T68" s="171"/>
      <c r="U68" s="82"/>
    </row>
    <row r="69" spans="1:21" hidden="1">
      <c r="A69" s="30" t="e">
        <f>'1-συμβολαια'!#REF!</f>
        <v>#REF!</v>
      </c>
      <c r="B69" s="92" t="e">
        <f>'1-συμβολαια'!#REF!</f>
        <v>#REF!</v>
      </c>
      <c r="C69" s="15" t="e">
        <f>'4-πολλυπρ'!#REF!</f>
        <v>#REF!</v>
      </c>
      <c r="D69" s="15" t="e">
        <f>'4-πολλυπρ'!#REF!</f>
        <v>#REF!</v>
      </c>
      <c r="E69" s="39">
        <f t="shared" si="3"/>
        <v>6.46</v>
      </c>
      <c r="F69" s="158" t="s">
        <v>191</v>
      </c>
      <c r="G69" s="158" t="s">
        <v>192</v>
      </c>
      <c r="H69" s="39"/>
      <c r="I69" s="39">
        <v>5.87</v>
      </c>
      <c r="J69" s="39">
        <v>5.87</v>
      </c>
      <c r="K69" s="357"/>
      <c r="L69" s="20"/>
      <c r="M69" s="20"/>
      <c r="N69" s="39"/>
      <c r="O69" s="20"/>
      <c r="P69" s="261"/>
      <c r="Q69" s="39">
        <f t="shared" si="2"/>
        <v>11.74</v>
      </c>
      <c r="R69" s="144"/>
      <c r="S69" s="144"/>
      <c r="T69" s="171"/>
      <c r="U69" s="82"/>
    </row>
    <row r="70" spans="1:21" hidden="1">
      <c r="A70" s="30" t="e">
        <f>'1-συμβολαια'!#REF!</f>
        <v>#REF!</v>
      </c>
      <c r="B70" s="92" t="e">
        <f>'1-συμβολαια'!#REF!</f>
        <v>#REF!</v>
      </c>
      <c r="C70" s="15" t="e">
        <f>'4-πολλυπρ'!#REF!</f>
        <v>#REF!</v>
      </c>
      <c r="D70" s="15" t="e">
        <f>'4-πολλυπρ'!#REF!</f>
        <v>#REF!</v>
      </c>
      <c r="E70" s="39">
        <f t="shared" si="3"/>
        <v>6.46</v>
      </c>
      <c r="F70" s="158" t="s">
        <v>191</v>
      </c>
      <c r="G70" s="158" t="s">
        <v>192</v>
      </c>
      <c r="H70" s="39"/>
      <c r="I70" s="39">
        <v>5.87</v>
      </c>
      <c r="J70" s="39">
        <v>5.87</v>
      </c>
      <c r="K70" s="357"/>
      <c r="L70" s="20"/>
      <c r="M70" s="20"/>
      <c r="N70" s="39"/>
      <c r="O70" s="20"/>
      <c r="P70" s="261"/>
      <c r="Q70" s="39">
        <f t="shared" si="2"/>
        <v>11.74</v>
      </c>
      <c r="R70" s="144"/>
      <c r="S70" s="144"/>
      <c r="T70" s="171"/>
      <c r="U70" s="82"/>
    </row>
    <row r="71" spans="1:21" hidden="1">
      <c r="A71" s="30" t="e">
        <f>'1-συμβολαια'!#REF!</f>
        <v>#REF!</v>
      </c>
      <c r="B71" s="92" t="e">
        <f>'1-συμβολαια'!#REF!</f>
        <v>#REF!</v>
      </c>
      <c r="C71" s="15" t="e">
        <f>'4-πολλυπρ'!#REF!</f>
        <v>#REF!</v>
      </c>
      <c r="D71" s="15" t="e">
        <f>'4-πολλυπρ'!#REF!</f>
        <v>#REF!</v>
      </c>
      <c r="E71" s="39">
        <f t="shared" si="3"/>
        <v>6.46</v>
      </c>
      <c r="F71" s="158" t="s">
        <v>191</v>
      </c>
      <c r="G71" s="158" t="s">
        <v>192</v>
      </c>
      <c r="H71" s="39"/>
      <c r="I71" s="39">
        <v>5.87</v>
      </c>
      <c r="J71" s="39">
        <v>5.87</v>
      </c>
      <c r="K71" s="357"/>
      <c r="L71" s="20"/>
      <c r="M71" s="20"/>
      <c r="N71" s="39"/>
      <c r="O71" s="20"/>
      <c r="P71" s="261"/>
      <c r="Q71" s="39">
        <f t="shared" si="2"/>
        <v>11.74</v>
      </c>
      <c r="R71" s="144"/>
      <c r="S71" s="144"/>
      <c r="T71" s="171"/>
      <c r="U71" s="82"/>
    </row>
    <row r="72" spans="1:21" s="5" customFormat="1" hidden="1">
      <c r="A72" s="30" t="e">
        <f>'1-συμβολαια'!#REF!</f>
        <v>#REF!</v>
      </c>
      <c r="B72" s="92" t="e">
        <f>'1-συμβολαια'!#REF!</f>
        <v>#REF!</v>
      </c>
      <c r="C72" s="15" t="e">
        <f>'4-πολλυπρ'!#REF!</f>
        <v>#REF!</v>
      </c>
      <c r="D72" s="15" t="e">
        <f>'4-πολλυπρ'!#REF!</f>
        <v>#REF!</v>
      </c>
      <c r="E72" s="39">
        <f t="shared" si="3"/>
        <v>6.46</v>
      </c>
      <c r="F72" s="158" t="s">
        <v>191</v>
      </c>
      <c r="G72" s="158" t="s">
        <v>192</v>
      </c>
      <c r="H72" s="39"/>
      <c r="I72" s="39">
        <v>5.87</v>
      </c>
      <c r="J72" s="39">
        <v>5.87</v>
      </c>
      <c r="K72" s="39"/>
      <c r="L72" s="20"/>
      <c r="M72" s="20"/>
      <c r="N72" s="39"/>
      <c r="O72" s="20"/>
      <c r="P72" s="261"/>
      <c r="Q72" s="39">
        <f t="shared" si="2"/>
        <v>11.74</v>
      </c>
      <c r="R72" s="144"/>
      <c r="S72" s="144"/>
      <c r="T72" s="171"/>
      <c r="U72" s="82"/>
    </row>
    <row r="73" spans="1:21" s="5" customFormat="1" hidden="1">
      <c r="A73" s="30" t="e">
        <f>'1-συμβολαια'!#REF!</f>
        <v>#REF!</v>
      </c>
      <c r="B73" s="92" t="e">
        <f>'1-συμβολαια'!#REF!</f>
        <v>#REF!</v>
      </c>
      <c r="C73" s="15" t="e">
        <f>'4-πολλυπρ'!#REF!</f>
        <v>#REF!</v>
      </c>
      <c r="D73" s="15" t="e">
        <f>'4-πολλυπρ'!#REF!</f>
        <v>#REF!</v>
      </c>
      <c r="E73" s="39">
        <f t="shared" si="3"/>
        <v>6.46</v>
      </c>
      <c r="F73" s="158" t="s">
        <v>191</v>
      </c>
      <c r="G73" s="158" t="s">
        <v>192</v>
      </c>
      <c r="H73" s="39"/>
      <c r="I73" s="39">
        <v>5.87</v>
      </c>
      <c r="J73" s="39">
        <v>5.87</v>
      </c>
      <c r="K73" s="39"/>
      <c r="L73" s="20"/>
      <c r="M73" s="20"/>
      <c r="N73" s="39"/>
      <c r="O73" s="20"/>
      <c r="P73" s="261"/>
      <c r="Q73" s="39">
        <f t="shared" si="2"/>
        <v>11.74</v>
      </c>
      <c r="R73" s="144"/>
      <c r="S73" s="144"/>
      <c r="T73" s="171"/>
      <c r="U73" s="82"/>
    </row>
    <row r="74" spans="1:21" s="5" customFormat="1" hidden="1">
      <c r="A74" s="30" t="e">
        <f>'1-συμβολαια'!#REF!</f>
        <v>#REF!</v>
      </c>
      <c r="B74" s="92" t="e">
        <f>'1-συμβολαια'!#REF!</f>
        <v>#REF!</v>
      </c>
      <c r="C74" s="15" t="e">
        <f>'4-πολλυπρ'!#REF!</f>
        <v>#REF!</v>
      </c>
      <c r="D74" s="15" t="e">
        <f>'4-πολλυπρ'!#REF!</f>
        <v>#REF!</v>
      </c>
      <c r="E74" s="39">
        <f t="shared" si="3"/>
        <v>6.46</v>
      </c>
      <c r="F74" s="158" t="s">
        <v>191</v>
      </c>
      <c r="G74" s="158" t="s">
        <v>192</v>
      </c>
      <c r="H74" s="39"/>
      <c r="I74" s="39">
        <v>5.87</v>
      </c>
      <c r="J74" s="39">
        <v>5.87</v>
      </c>
      <c r="K74" s="39"/>
      <c r="L74" s="20"/>
      <c r="M74" s="20"/>
      <c r="N74" s="39"/>
      <c r="O74" s="20"/>
      <c r="P74" s="261"/>
      <c r="Q74" s="39">
        <f t="shared" si="2"/>
        <v>11.74</v>
      </c>
      <c r="R74" s="144"/>
      <c r="S74" s="144"/>
      <c r="T74" s="171"/>
      <c r="U74" s="82"/>
    </row>
    <row r="75" spans="1:21" hidden="1">
      <c r="A75" s="30" t="e">
        <f>'1-συμβολαια'!#REF!</f>
        <v>#REF!</v>
      </c>
      <c r="B75" s="92" t="e">
        <f>'1-συμβολαια'!#REF!</f>
        <v>#REF!</v>
      </c>
      <c r="C75" s="15" t="e">
        <f>'4-πολλυπρ'!#REF!</f>
        <v>#REF!</v>
      </c>
      <c r="D75" s="15" t="e">
        <f>'4-πολλυπρ'!#REF!</f>
        <v>#REF!</v>
      </c>
      <c r="E75" s="39">
        <f t="shared" si="3"/>
        <v>6.46</v>
      </c>
      <c r="F75" s="158" t="s">
        <v>191</v>
      </c>
      <c r="G75" s="158" t="s">
        <v>192</v>
      </c>
      <c r="H75" s="39"/>
      <c r="I75" s="39">
        <v>5.87</v>
      </c>
      <c r="J75" s="39">
        <v>5.87</v>
      </c>
      <c r="K75" s="357"/>
      <c r="L75" s="20"/>
      <c r="M75" s="20"/>
      <c r="N75" s="39"/>
      <c r="O75" s="20"/>
      <c r="P75" s="261"/>
      <c r="Q75" s="39">
        <f t="shared" si="2"/>
        <v>11.74</v>
      </c>
      <c r="R75" s="144"/>
      <c r="S75" s="144"/>
      <c r="T75" s="171"/>
      <c r="U75" s="82"/>
    </row>
    <row r="76" spans="1:21" hidden="1">
      <c r="A76" s="30" t="e">
        <f>'1-συμβολαια'!#REF!</f>
        <v>#REF!</v>
      </c>
      <c r="B76" s="92" t="e">
        <f>'1-συμβολαια'!#REF!</f>
        <v>#REF!</v>
      </c>
      <c r="C76" s="15" t="e">
        <f>'4-πολλυπρ'!#REF!</f>
        <v>#REF!</v>
      </c>
      <c r="D76" s="15" t="e">
        <f>'4-πολλυπρ'!#REF!</f>
        <v>#REF!</v>
      </c>
      <c r="E76" s="39">
        <f t="shared" si="3"/>
        <v>6.46</v>
      </c>
      <c r="F76" s="158" t="s">
        <v>191</v>
      </c>
      <c r="G76" s="158" t="s">
        <v>192</v>
      </c>
      <c r="H76" s="39"/>
      <c r="I76" s="39">
        <v>5.87</v>
      </c>
      <c r="J76" s="39">
        <v>5.87</v>
      </c>
      <c r="K76" s="357"/>
      <c r="L76" s="20"/>
      <c r="M76" s="20"/>
      <c r="N76" s="39"/>
      <c r="O76" s="20"/>
      <c r="P76" s="261"/>
      <c r="Q76" s="39">
        <f t="shared" si="2"/>
        <v>11.74</v>
      </c>
      <c r="R76" s="144"/>
      <c r="S76" s="144"/>
      <c r="T76" s="171"/>
      <c r="U76" s="82"/>
    </row>
    <row r="77" spans="1:21" hidden="1">
      <c r="A77" s="30" t="e">
        <f>'1-συμβολαια'!#REF!</f>
        <v>#REF!</v>
      </c>
      <c r="B77" s="92" t="e">
        <f>'1-συμβολαια'!#REF!</f>
        <v>#REF!</v>
      </c>
      <c r="C77" s="15" t="e">
        <f>'4-πολλυπρ'!#REF!</f>
        <v>#REF!</v>
      </c>
      <c r="D77" s="15" t="e">
        <f>'4-πολλυπρ'!#REF!</f>
        <v>#REF!</v>
      </c>
      <c r="E77" s="39">
        <f t="shared" si="3"/>
        <v>6.46</v>
      </c>
      <c r="F77" s="158" t="s">
        <v>191</v>
      </c>
      <c r="G77" s="158" t="s">
        <v>192</v>
      </c>
      <c r="H77" s="39"/>
      <c r="I77" s="39">
        <v>5.87</v>
      </c>
      <c r="J77" s="39">
        <v>5.87</v>
      </c>
      <c r="K77" s="357"/>
      <c r="L77" s="20"/>
      <c r="M77" s="20"/>
      <c r="N77" s="39"/>
      <c r="O77" s="20"/>
      <c r="P77" s="261"/>
      <c r="Q77" s="39">
        <f t="shared" si="2"/>
        <v>11.74</v>
      </c>
      <c r="R77" s="144"/>
      <c r="S77" s="144"/>
      <c r="T77" s="171"/>
      <c r="U77" s="82"/>
    </row>
    <row r="78" spans="1:21" hidden="1">
      <c r="A78" s="30" t="e">
        <f>'1-συμβολαια'!#REF!</f>
        <v>#REF!</v>
      </c>
      <c r="B78" s="92" t="e">
        <f>'1-συμβολαια'!#REF!</f>
        <v>#REF!</v>
      </c>
      <c r="C78" s="15" t="e">
        <f>'4-πολλυπρ'!#REF!</f>
        <v>#REF!</v>
      </c>
      <c r="D78" s="15" t="e">
        <f>'4-πολλυπρ'!#REF!</f>
        <v>#REF!</v>
      </c>
      <c r="E78" s="39">
        <f t="shared" si="3"/>
        <v>6.46</v>
      </c>
      <c r="F78" s="158" t="s">
        <v>191</v>
      </c>
      <c r="G78" s="158" t="s">
        <v>192</v>
      </c>
      <c r="H78" s="39"/>
      <c r="I78" s="39">
        <v>5.87</v>
      </c>
      <c r="J78" s="39">
        <v>5.87</v>
      </c>
      <c r="K78" s="357"/>
      <c r="L78" s="20"/>
      <c r="M78" s="20"/>
      <c r="N78" s="39"/>
      <c r="O78" s="20"/>
      <c r="P78" s="261"/>
      <c r="Q78" s="39">
        <f t="shared" si="2"/>
        <v>11.74</v>
      </c>
      <c r="R78" s="144"/>
      <c r="S78" s="144"/>
      <c r="T78" s="171"/>
      <c r="U78" s="82"/>
    </row>
    <row r="79" spans="1:21" hidden="1">
      <c r="A79" s="30" t="e">
        <f>'1-συμβολαια'!#REF!</f>
        <v>#REF!</v>
      </c>
      <c r="B79" s="92" t="e">
        <f>'1-συμβολαια'!#REF!</f>
        <v>#REF!</v>
      </c>
      <c r="C79" s="15" t="e">
        <f>'4-πολλυπρ'!#REF!</f>
        <v>#REF!</v>
      </c>
      <c r="D79" s="15" t="e">
        <f>'4-πολλυπρ'!#REF!</f>
        <v>#REF!</v>
      </c>
      <c r="E79" s="39">
        <f t="shared" si="3"/>
        <v>6.46</v>
      </c>
      <c r="F79" s="158" t="s">
        <v>191</v>
      </c>
      <c r="G79" s="158" t="s">
        <v>192</v>
      </c>
      <c r="H79" s="39"/>
      <c r="I79" s="39">
        <v>5.87</v>
      </c>
      <c r="J79" s="39">
        <v>5.87</v>
      </c>
      <c r="K79" s="357"/>
      <c r="L79" s="20"/>
      <c r="M79" s="20"/>
      <c r="N79" s="39"/>
      <c r="O79" s="20"/>
      <c r="P79" s="261"/>
      <c r="Q79" s="39">
        <f t="shared" si="2"/>
        <v>11.74</v>
      </c>
      <c r="R79" s="144"/>
      <c r="S79" s="144"/>
      <c r="T79" s="171"/>
      <c r="U79" s="82"/>
    </row>
    <row r="80" spans="1:21" hidden="1">
      <c r="A80" s="30" t="e">
        <f>'1-συμβολαια'!#REF!</f>
        <v>#REF!</v>
      </c>
      <c r="B80" s="92" t="e">
        <f>'1-συμβολαια'!#REF!</f>
        <v>#REF!</v>
      </c>
      <c r="C80" s="15" t="e">
        <f>'4-πολλυπρ'!#REF!</f>
        <v>#REF!</v>
      </c>
      <c r="D80" s="15" t="e">
        <f>'4-πολλυπρ'!#REF!</f>
        <v>#REF!</v>
      </c>
      <c r="E80" s="39">
        <f t="shared" si="3"/>
        <v>6.46</v>
      </c>
      <c r="F80" s="158" t="s">
        <v>191</v>
      </c>
      <c r="G80" s="158" t="s">
        <v>192</v>
      </c>
      <c r="H80" s="39"/>
      <c r="I80" s="39">
        <v>5.87</v>
      </c>
      <c r="J80" s="39">
        <v>5.87</v>
      </c>
      <c r="K80" s="357"/>
      <c r="L80" s="20"/>
      <c r="M80" s="20"/>
      <c r="N80" s="39"/>
      <c r="O80" s="20"/>
      <c r="P80" s="261"/>
      <c r="Q80" s="39">
        <f t="shared" si="2"/>
        <v>11.74</v>
      </c>
      <c r="R80" s="144"/>
      <c r="S80" s="144"/>
      <c r="T80" s="171"/>
      <c r="U80" s="82"/>
    </row>
    <row r="81" spans="1:21" hidden="1">
      <c r="A81" s="30" t="e">
        <f>'1-συμβολαια'!#REF!</f>
        <v>#REF!</v>
      </c>
      <c r="B81" s="92" t="e">
        <f>'1-συμβολαια'!#REF!</f>
        <v>#REF!</v>
      </c>
      <c r="C81" s="15" t="e">
        <f>'4-πολλυπρ'!#REF!</f>
        <v>#REF!</v>
      </c>
      <c r="D81" s="15" t="e">
        <f>'4-πολλυπρ'!#REF!</f>
        <v>#REF!</v>
      </c>
      <c r="E81" s="39">
        <f t="shared" si="3"/>
        <v>6.46</v>
      </c>
      <c r="F81" s="158" t="s">
        <v>191</v>
      </c>
      <c r="G81" s="158" t="s">
        <v>192</v>
      </c>
      <c r="H81" s="39"/>
      <c r="I81" s="39">
        <v>5.87</v>
      </c>
      <c r="J81" s="39">
        <v>5.87</v>
      </c>
      <c r="K81" s="357"/>
      <c r="L81" s="20"/>
      <c r="M81" s="20"/>
      <c r="N81" s="39"/>
      <c r="O81" s="20"/>
      <c r="P81" s="261"/>
      <c r="Q81" s="39">
        <f t="shared" si="2"/>
        <v>11.74</v>
      </c>
      <c r="R81" s="144"/>
      <c r="S81" s="144"/>
      <c r="T81" s="171"/>
      <c r="U81" s="82"/>
    </row>
    <row r="82" spans="1:21" hidden="1">
      <c r="A82" s="30" t="e">
        <f>'1-συμβολαια'!#REF!</f>
        <v>#REF!</v>
      </c>
      <c r="B82" s="92" t="e">
        <f>'1-συμβολαια'!#REF!</f>
        <v>#REF!</v>
      </c>
      <c r="C82" s="15" t="e">
        <f>'4-πολλυπρ'!#REF!</f>
        <v>#REF!</v>
      </c>
      <c r="D82" s="15" t="e">
        <f>'4-πολλυπρ'!#REF!</f>
        <v>#REF!</v>
      </c>
      <c r="E82" s="39">
        <f t="shared" si="3"/>
        <v>6.46</v>
      </c>
      <c r="F82" s="158" t="s">
        <v>191</v>
      </c>
      <c r="G82" s="158" t="s">
        <v>192</v>
      </c>
      <c r="H82" s="39"/>
      <c r="I82" s="39">
        <v>5.87</v>
      </c>
      <c r="J82" s="39">
        <v>5.87</v>
      </c>
      <c r="K82" s="357"/>
      <c r="L82" s="20"/>
      <c r="M82" s="20"/>
      <c r="N82" s="39"/>
      <c r="O82" s="20"/>
      <c r="P82" s="261"/>
      <c r="Q82" s="39">
        <f t="shared" si="2"/>
        <v>11.74</v>
      </c>
      <c r="R82" s="144"/>
      <c r="S82" s="144"/>
      <c r="T82" s="171"/>
      <c r="U82" s="82"/>
    </row>
    <row r="83" spans="1:21" hidden="1">
      <c r="A83" s="30" t="e">
        <f>'1-συμβολαια'!#REF!</f>
        <v>#REF!</v>
      </c>
      <c r="B83" s="92" t="e">
        <f>'1-συμβολαια'!#REF!</f>
        <v>#REF!</v>
      </c>
      <c r="C83" s="15" t="e">
        <f>'4-πολλυπρ'!#REF!</f>
        <v>#REF!</v>
      </c>
      <c r="D83" s="15" t="e">
        <f>'4-πολλυπρ'!#REF!</f>
        <v>#REF!</v>
      </c>
      <c r="E83" s="39">
        <f t="shared" si="3"/>
        <v>6.46</v>
      </c>
      <c r="F83" s="158" t="s">
        <v>191</v>
      </c>
      <c r="G83" s="158" t="s">
        <v>192</v>
      </c>
      <c r="H83" s="39"/>
      <c r="I83" s="39">
        <v>5.87</v>
      </c>
      <c r="J83" s="39">
        <v>5.87</v>
      </c>
      <c r="K83" s="357"/>
      <c r="L83" s="20"/>
      <c r="M83" s="20"/>
      <c r="N83" s="39"/>
      <c r="O83" s="20"/>
      <c r="P83" s="261"/>
      <c r="Q83" s="39">
        <f t="shared" si="2"/>
        <v>11.74</v>
      </c>
      <c r="R83" s="144"/>
      <c r="S83" s="144"/>
      <c r="T83" s="171"/>
      <c r="U83" s="82"/>
    </row>
    <row r="84" spans="1:21" hidden="1">
      <c r="A84" s="30" t="e">
        <f>'1-συμβολαια'!#REF!</f>
        <v>#REF!</v>
      </c>
      <c r="B84" s="92" t="e">
        <f>'1-συμβολαια'!#REF!</f>
        <v>#REF!</v>
      </c>
      <c r="C84" s="15" t="e">
        <f>'4-πολλυπρ'!#REF!</f>
        <v>#REF!</v>
      </c>
      <c r="D84" s="15" t="e">
        <f>'4-πολλυπρ'!#REF!</f>
        <v>#REF!</v>
      </c>
      <c r="E84" s="39">
        <f t="shared" si="3"/>
        <v>6.46</v>
      </c>
      <c r="F84" s="158" t="s">
        <v>191</v>
      </c>
      <c r="G84" s="158" t="s">
        <v>192</v>
      </c>
      <c r="H84" s="39"/>
      <c r="I84" s="39">
        <v>5.87</v>
      </c>
      <c r="J84" s="39">
        <v>5.87</v>
      </c>
      <c r="K84" s="357"/>
      <c r="L84" s="20"/>
      <c r="M84" s="20"/>
      <c r="N84" s="39"/>
      <c r="O84" s="20"/>
      <c r="P84" s="261"/>
      <c r="Q84" s="39">
        <f t="shared" si="2"/>
        <v>11.74</v>
      </c>
      <c r="R84" s="144"/>
      <c r="S84" s="144"/>
      <c r="T84" s="171"/>
      <c r="U84" s="82"/>
    </row>
    <row r="85" spans="1:21" hidden="1">
      <c r="A85" s="30" t="e">
        <f>'1-συμβολαια'!#REF!</f>
        <v>#REF!</v>
      </c>
      <c r="B85" s="92" t="e">
        <f>'1-συμβολαια'!#REF!</f>
        <v>#REF!</v>
      </c>
      <c r="C85" s="15" t="e">
        <f>'4-πολλυπρ'!#REF!</f>
        <v>#REF!</v>
      </c>
      <c r="D85" s="15" t="e">
        <f>'4-πολλυπρ'!#REF!</f>
        <v>#REF!</v>
      </c>
      <c r="E85" s="39">
        <f t="shared" si="3"/>
        <v>6.46</v>
      </c>
      <c r="F85" s="158" t="s">
        <v>191</v>
      </c>
      <c r="G85" s="158" t="s">
        <v>192</v>
      </c>
      <c r="H85" s="39"/>
      <c r="I85" s="39">
        <v>5.87</v>
      </c>
      <c r="J85" s="39">
        <v>5.87</v>
      </c>
      <c r="K85" s="357"/>
      <c r="L85" s="20"/>
      <c r="M85" s="20"/>
      <c r="N85" s="39"/>
      <c r="O85" s="20"/>
      <c r="P85" s="261"/>
      <c r="Q85" s="39">
        <f t="shared" si="2"/>
        <v>11.74</v>
      </c>
      <c r="R85" s="144"/>
      <c r="S85" s="144"/>
      <c r="T85" s="171"/>
      <c r="U85" s="82"/>
    </row>
    <row r="86" spans="1:21" hidden="1">
      <c r="A86" s="30" t="e">
        <f>'1-συμβολαια'!#REF!</f>
        <v>#REF!</v>
      </c>
      <c r="B86" s="92" t="e">
        <f>'1-συμβολαια'!#REF!</f>
        <v>#REF!</v>
      </c>
      <c r="C86" s="15" t="e">
        <f>'4-πολλυπρ'!#REF!</f>
        <v>#REF!</v>
      </c>
      <c r="D86" s="15" t="e">
        <f>'4-πολλυπρ'!#REF!</f>
        <v>#REF!</v>
      </c>
      <c r="E86" s="39">
        <f t="shared" si="3"/>
        <v>6.46</v>
      </c>
      <c r="F86" s="158" t="s">
        <v>191</v>
      </c>
      <c r="G86" s="158" t="s">
        <v>192</v>
      </c>
      <c r="H86" s="39"/>
      <c r="I86" s="39">
        <v>5.87</v>
      </c>
      <c r="J86" s="39">
        <v>5.87</v>
      </c>
      <c r="K86" s="357"/>
      <c r="L86" s="20"/>
      <c r="M86" s="20"/>
      <c r="N86" s="39"/>
      <c r="O86" s="20"/>
      <c r="P86" s="261"/>
      <c r="Q86" s="39">
        <f t="shared" si="2"/>
        <v>11.74</v>
      </c>
      <c r="R86" s="144"/>
      <c r="S86" s="144"/>
      <c r="T86" s="171"/>
      <c r="U86" s="82"/>
    </row>
    <row r="87" spans="1:21" hidden="1">
      <c r="A87" s="30" t="e">
        <f>'1-συμβολαια'!#REF!</f>
        <v>#REF!</v>
      </c>
      <c r="B87" s="92" t="e">
        <f>'1-συμβολαια'!#REF!</f>
        <v>#REF!</v>
      </c>
      <c r="C87" s="15" t="e">
        <f>'4-πολλυπρ'!#REF!</f>
        <v>#REF!</v>
      </c>
      <c r="D87" s="15" t="e">
        <f>'4-πολλυπρ'!#REF!</f>
        <v>#REF!</v>
      </c>
      <c r="E87" s="39">
        <f t="shared" si="3"/>
        <v>6.46</v>
      </c>
      <c r="F87" s="158" t="s">
        <v>191</v>
      </c>
      <c r="G87" s="158" t="s">
        <v>192</v>
      </c>
      <c r="H87" s="39"/>
      <c r="I87" s="39">
        <v>5.87</v>
      </c>
      <c r="J87" s="39">
        <v>5.87</v>
      </c>
      <c r="K87" s="357"/>
      <c r="L87" s="20"/>
      <c r="M87" s="20"/>
      <c r="N87" s="39"/>
      <c r="O87" s="20"/>
      <c r="P87" s="261"/>
      <c r="Q87" s="39">
        <f t="shared" si="2"/>
        <v>11.74</v>
      </c>
      <c r="R87" s="144"/>
      <c r="S87" s="144"/>
      <c r="T87" s="171"/>
      <c r="U87" s="82"/>
    </row>
    <row r="88" spans="1:21" hidden="1">
      <c r="A88" s="30" t="e">
        <f>'1-συμβολαια'!#REF!</f>
        <v>#REF!</v>
      </c>
      <c r="B88" s="92" t="e">
        <f>'1-συμβολαια'!#REF!</f>
        <v>#REF!</v>
      </c>
      <c r="C88" s="15" t="e">
        <f>'4-πολλυπρ'!#REF!</f>
        <v>#REF!</v>
      </c>
      <c r="D88" s="15" t="e">
        <f>'4-πολλυπρ'!#REF!</f>
        <v>#REF!</v>
      </c>
      <c r="E88" s="39">
        <f t="shared" si="3"/>
        <v>6.46</v>
      </c>
      <c r="F88" s="158" t="s">
        <v>191</v>
      </c>
      <c r="G88" s="158" t="s">
        <v>192</v>
      </c>
      <c r="H88" s="39"/>
      <c r="I88" s="39">
        <v>5.87</v>
      </c>
      <c r="J88" s="39">
        <v>5.87</v>
      </c>
      <c r="K88" s="357"/>
      <c r="L88" s="20"/>
      <c r="M88" s="20"/>
      <c r="N88" s="39"/>
      <c r="O88" s="20"/>
      <c r="P88" s="261"/>
      <c r="Q88" s="39">
        <f t="shared" si="2"/>
        <v>11.74</v>
      </c>
      <c r="R88" s="144"/>
      <c r="S88" s="144"/>
      <c r="T88" s="171"/>
      <c r="U88" s="82"/>
    </row>
    <row r="89" spans="1:21" hidden="1">
      <c r="A89" s="30" t="e">
        <f>'1-συμβολαια'!#REF!</f>
        <v>#REF!</v>
      </c>
      <c r="B89" s="92" t="e">
        <f>'1-συμβολαια'!#REF!</f>
        <v>#REF!</v>
      </c>
      <c r="C89" s="15" t="e">
        <f>'4-πολλυπρ'!#REF!</f>
        <v>#REF!</v>
      </c>
      <c r="D89" s="15" t="e">
        <f>'4-πολλυπρ'!#REF!</f>
        <v>#REF!</v>
      </c>
      <c r="E89" s="39">
        <f t="shared" si="3"/>
        <v>6.46</v>
      </c>
      <c r="F89" s="158" t="s">
        <v>191</v>
      </c>
      <c r="G89" s="158" t="s">
        <v>192</v>
      </c>
      <c r="H89" s="39"/>
      <c r="I89" s="39">
        <v>5.87</v>
      </c>
      <c r="J89" s="39">
        <v>5.87</v>
      </c>
      <c r="K89" s="357"/>
      <c r="L89" s="20"/>
      <c r="M89" s="20"/>
      <c r="N89" s="39"/>
      <c r="O89" s="20"/>
      <c r="P89" s="261"/>
      <c r="Q89" s="39">
        <f t="shared" si="2"/>
        <v>11.74</v>
      </c>
      <c r="R89" s="144"/>
      <c r="S89" s="144"/>
      <c r="T89" s="171"/>
      <c r="U89" s="82"/>
    </row>
    <row r="90" spans="1:21" hidden="1">
      <c r="A90" s="30" t="e">
        <f>'1-συμβολαια'!#REF!</f>
        <v>#REF!</v>
      </c>
      <c r="B90" s="92" t="e">
        <f>'1-συμβολαια'!#REF!</f>
        <v>#REF!</v>
      </c>
      <c r="C90" s="15" t="e">
        <f>'4-πολλυπρ'!#REF!</f>
        <v>#REF!</v>
      </c>
      <c r="D90" s="15" t="e">
        <f>'4-πολλυπρ'!#REF!</f>
        <v>#REF!</v>
      </c>
      <c r="E90" s="39">
        <f t="shared" si="3"/>
        <v>6.46</v>
      </c>
      <c r="F90" s="158" t="s">
        <v>191</v>
      </c>
      <c r="G90" s="158" t="s">
        <v>192</v>
      </c>
      <c r="H90" s="39"/>
      <c r="I90" s="39">
        <v>5.87</v>
      </c>
      <c r="J90" s="39">
        <v>5.87</v>
      </c>
      <c r="K90" s="357"/>
      <c r="L90" s="20"/>
      <c r="M90" s="20"/>
      <c r="N90" s="39"/>
      <c r="O90" s="20"/>
      <c r="P90" s="261"/>
      <c r="Q90" s="39">
        <f t="shared" si="2"/>
        <v>11.74</v>
      </c>
      <c r="R90" s="144"/>
      <c r="S90" s="144"/>
      <c r="T90" s="171"/>
      <c r="U90" s="82"/>
    </row>
    <row r="91" spans="1:21" hidden="1">
      <c r="A91" s="30" t="e">
        <f>'1-συμβολαια'!#REF!</f>
        <v>#REF!</v>
      </c>
      <c r="B91" s="92" t="e">
        <f>'1-συμβολαια'!#REF!</f>
        <v>#REF!</v>
      </c>
      <c r="C91" s="15" t="e">
        <f>'4-πολλυπρ'!#REF!</f>
        <v>#REF!</v>
      </c>
      <c r="D91" s="15" t="e">
        <f>'4-πολλυπρ'!#REF!</f>
        <v>#REF!</v>
      </c>
      <c r="E91" s="39">
        <f t="shared" si="3"/>
        <v>6.46</v>
      </c>
      <c r="F91" s="158" t="s">
        <v>191</v>
      </c>
      <c r="G91" s="158" t="s">
        <v>192</v>
      </c>
      <c r="H91" s="39"/>
      <c r="I91" s="39">
        <v>5.87</v>
      </c>
      <c r="J91" s="39">
        <v>5.87</v>
      </c>
      <c r="K91" s="357"/>
      <c r="L91" s="20"/>
      <c r="M91" s="20"/>
      <c r="N91" s="39"/>
      <c r="O91" s="20"/>
      <c r="P91" s="261"/>
      <c r="Q91" s="39">
        <f t="shared" si="2"/>
        <v>11.74</v>
      </c>
      <c r="R91" s="144"/>
      <c r="S91" s="144"/>
      <c r="T91" s="171"/>
      <c r="U91" s="82"/>
    </row>
    <row r="92" spans="1:21" hidden="1">
      <c r="A92" s="30" t="e">
        <f>'1-συμβολαια'!#REF!</f>
        <v>#REF!</v>
      </c>
      <c r="B92" s="92" t="e">
        <f>'1-συμβολαια'!#REF!</f>
        <v>#REF!</v>
      </c>
      <c r="C92" s="15" t="e">
        <f>'4-πολλυπρ'!#REF!</f>
        <v>#REF!</v>
      </c>
      <c r="D92" s="15" t="e">
        <f>'4-πολλυπρ'!#REF!</f>
        <v>#REF!</v>
      </c>
      <c r="E92" s="39">
        <f t="shared" si="3"/>
        <v>6.46</v>
      </c>
      <c r="F92" s="158" t="s">
        <v>191</v>
      </c>
      <c r="G92" s="158" t="s">
        <v>192</v>
      </c>
      <c r="H92" s="39"/>
      <c r="I92" s="39">
        <v>5.87</v>
      </c>
      <c r="J92" s="39">
        <v>5.87</v>
      </c>
      <c r="K92" s="357"/>
      <c r="L92" s="20"/>
      <c r="M92" s="20"/>
      <c r="N92" s="39"/>
      <c r="O92" s="20"/>
      <c r="P92" s="261"/>
      <c r="Q92" s="39">
        <f t="shared" si="2"/>
        <v>11.74</v>
      </c>
      <c r="R92" s="144"/>
      <c r="S92" s="144"/>
      <c r="T92" s="171"/>
      <c r="U92" s="82"/>
    </row>
    <row r="93" spans="1:21" hidden="1">
      <c r="A93" s="30" t="e">
        <f>'1-συμβολαια'!#REF!</f>
        <v>#REF!</v>
      </c>
      <c r="B93" s="92" t="e">
        <f>'1-συμβολαια'!#REF!</f>
        <v>#REF!</v>
      </c>
      <c r="C93" s="15" t="e">
        <f>'4-πολλυπρ'!#REF!</f>
        <v>#REF!</v>
      </c>
      <c r="D93" s="15" t="e">
        <f>'4-πολλυπρ'!#REF!</f>
        <v>#REF!</v>
      </c>
      <c r="E93" s="39">
        <f t="shared" si="3"/>
        <v>6.46</v>
      </c>
      <c r="F93" s="158" t="s">
        <v>191</v>
      </c>
      <c r="G93" s="158" t="s">
        <v>192</v>
      </c>
      <c r="H93" s="39"/>
      <c r="I93" s="39">
        <v>5.87</v>
      </c>
      <c r="J93" s="39">
        <v>5.87</v>
      </c>
      <c r="K93" s="357"/>
      <c r="L93" s="20"/>
      <c r="M93" s="20"/>
      <c r="N93" s="39"/>
      <c r="O93" s="20"/>
      <c r="P93" s="261"/>
      <c r="Q93" s="39">
        <f t="shared" si="2"/>
        <v>11.74</v>
      </c>
      <c r="R93" s="144"/>
      <c r="S93" s="144"/>
      <c r="T93" s="171"/>
      <c r="U93" s="82"/>
    </row>
    <row r="94" spans="1:21" hidden="1">
      <c r="A94" s="30" t="e">
        <f>'1-συμβολαια'!#REF!</f>
        <v>#REF!</v>
      </c>
      <c r="B94" s="92" t="e">
        <f>'1-συμβολαια'!#REF!</f>
        <v>#REF!</v>
      </c>
      <c r="C94" s="15" t="e">
        <f>'4-πολλυπρ'!#REF!</f>
        <v>#REF!</v>
      </c>
      <c r="D94" s="15" t="e">
        <f>'4-πολλυπρ'!#REF!</f>
        <v>#REF!</v>
      </c>
      <c r="E94" s="39">
        <f t="shared" si="3"/>
        <v>6.46</v>
      </c>
      <c r="F94" s="158" t="s">
        <v>191</v>
      </c>
      <c r="G94" s="158" t="s">
        <v>192</v>
      </c>
      <c r="H94" s="39"/>
      <c r="I94" s="39">
        <v>5.87</v>
      </c>
      <c r="J94" s="39">
        <v>5.87</v>
      </c>
      <c r="K94" s="357"/>
      <c r="L94" s="20"/>
      <c r="M94" s="20"/>
      <c r="N94" s="39"/>
      <c r="O94" s="20"/>
      <c r="P94" s="261"/>
      <c r="Q94" s="39">
        <f t="shared" si="2"/>
        <v>11.74</v>
      </c>
      <c r="R94" s="144"/>
      <c r="S94" s="144"/>
      <c r="T94" s="171"/>
      <c r="U94" s="82"/>
    </row>
    <row r="95" spans="1:21" hidden="1">
      <c r="A95" s="30" t="e">
        <f>'1-συμβολαια'!#REF!</f>
        <v>#REF!</v>
      </c>
      <c r="B95" s="92" t="e">
        <f>'1-συμβολαια'!#REF!</f>
        <v>#REF!</v>
      </c>
      <c r="C95" s="15" t="e">
        <f>'4-πολλυπρ'!#REF!</f>
        <v>#REF!</v>
      </c>
      <c r="D95" s="15" t="e">
        <f>'4-πολλυπρ'!#REF!</f>
        <v>#REF!</v>
      </c>
      <c r="E95" s="39">
        <f t="shared" si="3"/>
        <v>6.46</v>
      </c>
      <c r="F95" s="158" t="s">
        <v>191</v>
      </c>
      <c r="G95" s="158" t="s">
        <v>192</v>
      </c>
      <c r="H95" s="39"/>
      <c r="I95" s="39">
        <v>5.87</v>
      </c>
      <c r="J95" s="39">
        <v>5.87</v>
      </c>
      <c r="K95" s="357"/>
      <c r="L95" s="20"/>
      <c r="M95" s="20"/>
      <c r="N95" s="39"/>
      <c r="O95" s="20"/>
      <c r="P95" s="261"/>
      <c r="Q95" s="39">
        <f t="shared" si="2"/>
        <v>11.74</v>
      </c>
      <c r="R95" s="144"/>
      <c r="S95" s="144"/>
      <c r="T95" s="171"/>
      <c r="U95" s="82"/>
    </row>
    <row r="96" spans="1:21" hidden="1">
      <c r="A96" s="30" t="e">
        <f>'1-συμβολαια'!#REF!</f>
        <v>#REF!</v>
      </c>
      <c r="B96" s="92" t="e">
        <f>'1-συμβολαια'!#REF!</f>
        <v>#REF!</v>
      </c>
      <c r="C96" s="15" t="e">
        <f>'4-πολλυπρ'!#REF!</f>
        <v>#REF!</v>
      </c>
      <c r="D96" s="15" t="e">
        <f>'4-πολλυπρ'!#REF!</f>
        <v>#REF!</v>
      </c>
      <c r="E96" s="39">
        <f t="shared" si="3"/>
        <v>6.46</v>
      </c>
      <c r="F96" s="158" t="s">
        <v>191</v>
      </c>
      <c r="G96" s="158" t="s">
        <v>192</v>
      </c>
      <c r="H96" s="39"/>
      <c r="I96" s="39">
        <v>5.87</v>
      </c>
      <c r="J96" s="39">
        <v>5.87</v>
      </c>
      <c r="K96" s="357"/>
      <c r="L96" s="20"/>
      <c r="M96" s="20"/>
      <c r="N96" s="39"/>
      <c r="O96" s="20"/>
      <c r="P96" s="261"/>
      <c r="Q96" s="39">
        <f t="shared" si="2"/>
        <v>11.74</v>
      </c>
      <c r="R96" s="144"/>
      <c r="S96" s="144"/>
      <c r="T96" s="171"/>
      <c r="U96" s="82"/>
    </row>
    <row r="97" spans="1:21" hidden="1">
      <c r="A97" s="30" t="e">
        <f>'1-συμβολαια'!#REF!</f>
        <v>#REF!</v>
      </c>
      <c r="B97" s="92" t="e">
        <f>'1-συμβολαια'!#REF!</f>
        <v>#REF!</v>
      </c>
      <c r="C97" s="15" t="e">
        <f>'4-πολλυπρ'!#REF!</f>
        <v>#REF!</v>
      </c>
      <c r="D97" s="15" t="e">
        <f>'4-πολλυπρ'!#REF!</f>
        <v>#REF!</v>
      </c>
      <c r="E97" s="39">
        <f t="shared" si="3"/>
        <v>6.46</v>
      </c>
      <c r="F97" s="158" t="s">
        <v>191</v>
      </c>
      <c r="G97" s="158" t="s">
        <v>192</v>
      </c>
      <c r="H97" s="39"/>
      <c r="I97" s="39">
        <v>5.87</v>
      </c>
      <c r="J97" s="39">
        <v>5.87</v>
      </c>
      <c r="K97" s="357"/>
      <c r="L97" s="20"/>
      <c r="M97" s="20"/>
      <c r="N97" s="39"/>
      <c r="O97" s="20"/>
      <c r="P97" s="261"/>
      <c r="Q97" s="39">
        <f t="shared" si="2"/>
        <v>11.74</v>
      </c>
      <c r="R97" s="144"/>
      <c r="S97" s="144"/>
      <c r="T97" s="171"/>
      <c r="U97" s="82"/>
    </row>
    <row r="98" spans="1:21" hidden="1">
      <c r="A98" s="30" t="e">
        <f>'1-συμβολαια'!#REF!</f>
        <v>#REF!</v>
      </c>
      <c r="B98" s="92" t="e">
        <f>'1-συμβολαια'!#REF!</f>
        <v>#REF!</v>
      </c>
      <c r="C98" s="15" t="e">
        <f>'4-πολλυπρ'!#REF!</f>
        <v>#REF!</v>
      </c>
      <c r="D98" s="15" t="e">
        <f>'4-πολλυπρ'!#REF!</f>
        <v>#REF!</v>
      </c>
      <c r="E98" s="39">
        <f t="shared" si="3"/>
        <v>6.46</v>
      </c>
      <c r="F98" s="158" t="s">
        <v>191</v>
      </c>
      <c r="G98" s="158" t="s">
        <v>192</v>
      </c>
      <c r="H98" s="39"/>
      <c r="I98" s="39">
        <v>5.87</v>
      </c>
      <c r="J98" s="39">
        <v>5.87</v>
      </c>
      <c r="K98" s="357"/>
      <c r="L98" s="20"/>
      <c r="M98" s="20"/>
      <c r="N98" s="39"/>
      <c r="O98" s="20"/>
      <c r="P98" s="261"/>
      <c r="Q98" s="39">
        <f t="shared" si="2"/>
        <v>11.74</v>
      </c>
      <c r="R98" s="144"/>
      <c r="S98" s="144"/>
      <c r="T98" s="171"/>
      <c r="U98" s="82"/>
    </row>
    <row r="99" spans="1:21" hidden="1">
      <c r="A99" s="30" t="e">
        <f>'1-συμβολαια'!#REF!</f>
        <v>#REF!</v>
      </c>
      <c r="B99" s="92" t="e">
        <f>'1-συμβολαια'!#REF!</f>
        <v>#REF!</v>
      </c>
      <c r="C99" s="15" t="e">
        <f>'4-πολλυπρ'!#REF!</f>
        <v>#REF!</v>
      </c>
      <c r="D99" s="15" t="e">
        <f>'4-πολλυπρ'!#REF!</f>
        <v>#REF!</v>
      </c>
      <c r="E99" s="39">
        <f t="shared" si="3"/>
        <v>6.46</v>
      </c>
      <c r="F99" s="158" t="s">
        <v>191</v>
      </c>
      <c r="G99" s="158" t="s">
        <v>192</v>
      </c>
      <c r="H99" s="39"/>
      <c r="I99" s="39">
        <v>5.87</v>
      </c>
      <c r="J99" s="39">
        <v>5.87</v>
      </c>
      <c r="K99" s="357"/>
      <c r="L99" s="20"/>
      <c r="M99" s="20"/>
      <c r="N99" s="39"/>
      <c r="O99" s="20"/>
      <c r="P99" s="261"/>
      <c r="Q99" s="39">
        <f t="shared" si="2"/>
        <v>11.74</v>
      </c>
      <c r="R99" s="144"/>
      <c r="S99" s="144"/>
      <c r="T99" s="171"/>
      <c r="U99" s="82"/>
    </row>
    <row r="100" spans="1:21" hidden="1">
      <c r="A100" s="30" t="e">
        <f>'1-συμβολαια'!#REF!</f>
        <v>#REF!</v>
      </c>
      <c r="B100" s="92" t="e">
        <f>'1-συμβολαια'!#REF!</f>
        <v>#REF!</v>
      </c>
      <c r="C100" s="15" t="e">
        <f>'4-πολλυπρ'!#REF!</f>
        <v>#REF!</v>
      </c>
      <c r="D100" s="15" t="e">
        <f>'4-πολλυπρ'!#REF!</f>
        <v>#REF!</v>
      </c>
      <c r="E100" s="39">
        <f t="shared" si="3"/>
        <v>6.46</v>
      </c>
      <c r="F100" s="158" t="s">
        <v>191</v>
      </c>
      <c r="G100" s="158" t="s">
        <v>192</v>
      </c>
      <c r="H100" s="39"/>
      <c r="I100" s="39">
        <v>5.87</v>
      </c>
      <c r="J100" s="39">
        <v>5.87</v>
      </c>
      <c r="K100" s="357"/>
      <c r="L100" s="20"/>
      <c r="M100" s="20"/>
      <c r="N100" s="39"/>
      <c r="O100" s="20"/>
      <c r="P100" s="261"/>
      <c r="Q100" s="39">
        <f t="shared" si="2"/>
        <v>11.74</v>
      </c>
      <c r="R100" s="144"/>
      <c r="S100" s="144"/>
      <c r="T100" s="171"/>
      <c r="U100" s="82"/>
    </row>
    <row r="101" spans="1:21" hidden="1">
      <c r="A101" s="30" t="e">
        <f>'1-συμβολαια'!#REF!</f>
        <v>#REF!</v>
      </c>
      <c r="B101" s="92" t="e">
        <f>'1-συμβολαια'!#REF!</f>
        <v>#REF!</v>
      </c>
      <c r="C101" s="15" t="e">
        <f>'4-πολλυπρ'!#REF!</f>
        <v>#REF!</v>
      </c>
      <c r="D101" s="15" t="e">
        <f>'4-πολλυπρ'!#REF!</f>
        <v>#REF!</v>
      </c>
      <c r="E101" s="39">
        <f t="shared" si="3"/>
        <v>6.46</v>
      </c>
      <c r="F101" s="158" t="s">
        <v>191</v>
      </c>
      <c r="G101" s="158" t="s">
        <v>192</v>
      </c>
      <c r="H101" s="39"/>
      <c r="I101" s="39">
        <v>5.87</v>
      </c>
      <c r="J101" s="39">
        <v>5.87</v>
      </c>
      <c r="K101" s="357"/>
      <c r="L101" s="20"/>
      <c r="M101" s="20"/>
      <c r="N101" s="39"/>
      <c r="O101" s="20"/>
      <c r="P101" s="261"/>
      <c r="Q101" s="39">
        <f t="shared" si="2"/>
        <v>11.74</v>
      </c>
      <c r="R101" s="144"/>
      <c r="S101" s="144"/>
      <c r="T101" s="171"/>
      <c r="U101" s="82"/>
    </row>
    <row r="102" spans="1:21" hidden="1">
      <c r="A102" s="30" t="e">
        <f>'1-συμβολαια'!#REF!</f>
        <v>#REF!</v>
      </c>
      <c r="B102" s="92" t="e">
        <f>'1-συμβολαια'!#REF!</f>
        <v>#REF!</v>
      </c>
      <c r="C102" s="15" t="e">
        <f>'4-πολλυπρ'!#REF!</f>
        <v>#REF!</v>
      </c>
      <c r="D102" s="15" t="e">
        <f>'4-πολλυπρ'!#REF!</f>
        <v>#REF!</v>
      </c>
      <c r="E102" s="39">
        <f t="shared" si="3"/>
        <v>6.46</v>
      </c>
      <c r="F102" s="158" t="s">
        <v>191</v>
      </c>
      <c r="G102" s="158" t="s">
        <v>192</v>
      </c>
      <c r="H102" s="39"/>
      <c r="I102" s="39">
        <v>5.87</v>
      </c>
      <c r="J102" s="39">
        <v>5.87</v>
      </c>
      <c r="K102" s="357"/>
      <c r="L102" s="20"/>
      <c r="M102" s="20"/>
      <c r="N102" s="39"/>
      <c r="O102" s="20"/>
      <c r="P102" s="261"/>
      <c r="Q102" s="39">
        <f t="shared" si="2"/>
        <v>11.74</v>
      </c>
      <c r="R102" s="144"/>
      <c r="S102" s="144"/>
      <c r="T102" s="171"/>
      <c r="U102" s="82"/>
    </row>
    <row r="103" spans="1:21" hidden="1">
      <c r="A103" s="30" t="e">
        <f>'1-συμβολαια'!#REF!</f>
        <v>#REF!</v>
      </c>
      <c r="B103" s="92" t="e">
        <f>'1-συμβολαια'!#REF!</f>
        <v>#REF!</v>
      </c>
      <c r="C103" s="15" t="e">
        <f>'4-πολλυπρ'!#REF!</f>
        <v>#REF!</v>
      </c>
      <c r="D103" s="15" t="e">
        <f>'4-πολλυπρ'!#REF!</f>
        <v>#REF!</v>
      </c>
      <c r="E103" s="39">
        <f t="shared" si="3"/>
        <v>6.46</v>
      </c>
      <c r="F103" s="158" t="s">
        <v>191</v>
      </c>
      <c r="G103" s="158" t="s">
        <v>192</v>
      </c>
      <c r="H103" s="39"/>
      <c r="I103" s="39">
        <v>5.87</v>
      </c>
      <c r="J103" s="39">
        <v>5.87</v>
      </c>
      <c r="K103" s="357"/>
      <c r="L103" s="20"/>
      <c r="M103" s="20"/>
      <c r="N103" s="39"/>
      <c r="O103" s="20"/>
      <c r="P103" s="261"/>
      <c r="Q103" s="39">
        <f t="shared" si="2"/>
        <v>11.74</v>
      </c>
      <c r="R103" s="144"/>
      <c r="S103" s="144"/>
      <c r="T103" s="171"/>
      <c r="U103" s="82"/>
    </row>
    <row r="104" spans="1:21" hidden="1">
      <c r="A104" s="30" t="e">
        <f>'1-συμβολαια'!#REF!</f>
        <v>#REF!</v>
      </c>
      <c r="B104" s="92" t="e">
        <f>'1-συμβολαια'!#REF!</f>
        <v>#REF!</v>
      </c>
      <c r="C104" s="15" t="e">
        <f>'4-πολλυπρ'!#REF!</f>
        <v>#REF!</v>
      </c>
      <c r="D104" s="15" t="e">
        <f>'4-πολλυπρ'!#REF!</f>
        <v>#REF!</v>
      </c>
      <c r="E104" s="39">
        <f t="shared" si="3"/>
        <v>6.46</v>
      </c>
      <c r="F104" s="158" t="s">
        <v>191</v>
      </c>
      <c r="G104" s="158" t="s">
        <v>192</v>
      </c>
      <c r="H104" s="39"/>
      <c r="I104" s="39">
        <v>5.87</v>
      </c>
      <c r="J104" s="39">
        <v>5.87</v>
      </c>
      <c r="K104" s="357"/>
      <c r="L104" s="20"/>
      <c r="M104" s="20"/>
      <c r="N104" s="39"/>
      <c r="O104" s="20"/>
      <c r="P104" s="261"/>
      <c r="Q104" s="39">
        <f t="shared" si="2"/>
        <v>11.74</v>
      </c>
      <c r="R104" s="144"/>
      <c r="S104" s="144"/>
      <c r="T104" s="171"/>
      <c r="U104" s="82"/>
    </row>
    <row r="105" spans="1:21" hidden="1">
      <c r="A105" s="30" t="e">
        <f>'1-συμβολαια'!#REF!</f>
        <v>#REF!</v>
      </c>
      <c r="B105" s="92" t="e">
        <f>'1-συμβολαια'!#REF!</f>
        <v>#REF!</v>
      </c>
      <c r="C105" s="15" t="e">
        <f>'4-πολλυπρ'!#REF!</f>
        <v>#REF!</v>
      </c>
      <c r="D105" s="15" t="e">
        <f>'4-πολλυπρ'!#REF!</f>
        <v>#REF!</v>
      </c>
      <c r="E105" s="39">
        <f t="shared" si="3"/>
        <v>6.46</v>
      </c>
      <c r="F105" s="158" t="s">
        <v>191</v>
      </c>
      <c r="G105" s="158" t="s">
        <v>192</v>
      </c>
      <c r="H105" s="39"/>
      <c r="I105" s="39">
        <v>5.87</v>
      </c>
      <c r="J105" s="39">
        <v>5.87</v>
      </c>
      <c r="K105" s="357"/>
      <c r="L105" s="20"/>
      <c r="M105" s="20"/>
      <c r="N105" s="39"/>
      <c r="O105" s="20"/>
      <c r="P105" s="261"/>
      <c r="Q105" s="39">
        <f t="shared" si="2"/>
        <v>11.74</v>
      </c>
      <c r="R105" s="144"/>
      <c r="S105" s="144"/>
      <c r="T105" s="171"/>
      <c r="U105" s="82"/>
    </row>
    <row r="106" spans="1:21" hidden="1">
      <c r="A106" s="30" t="e">
        <f>'1-συμβολαια'!#REF!</f>
        <v>#REF!</v>
      </c>
      <c r="B106" s="92" t="e">
        <f>'1-συμβολαια'!#REF!</f>
        <v>#REF!</v>
      </c>
      <c r="C106" s="15" t="e">
        <f>'4-πολλυπρ'!#REF!</f>
        <v>#REF!</v>
      </c>
      <c r="D106" s="15" t="e">
        <f>'4-πολλυπρ'!#REF!</f>
        <v>#REF!</v>
      </c>
      <c r="E106" s="39">
        <f t="shared" si="3"/>
        <v>6.46</v>
      </c>
      <c r="F106" s="158" t="s">
        <v>191</v>
      </c>
      <c r="G106" s="158" t="s">
        <v>192</v>
      </c>
      <c r="H106" s="39"/>
      <c r="I106" s="39">
        <v>5.87</v>
      </c>
      <c r="J106" s="39">
        <v>5.87</v>
      </c>
      <c r="K106" s="357"/>
      <c r="L106" s="20"/>
      <c r="M106" s="20"/>
      <c r="N106" s="39"/>
      <c r="O106" s="20"/>
      <c r="P106" s="261"/>
      <c r="Q106" s="39">
        <f t="shared" si="2"/>
        <v>11.74</v>
      </c>
      <c r="R106" s="144"/>
      <c r="S106" s="144"/>
      <c r="T106" s="171"/>
      <c r="U106" s="82"/>
    </row>
    <row r="107" spans="1:21" hidden="1">
      <c r="A107" s="30" t="e">
        <f>'1-συμβολαια'!#REF!</f>
        <v>#REF!</v>
      </c>
      <c r="B107" s="92" t="e">
        <f>'1-συμβολαια'!#REF!</f>
        <v>#REF!</v>
      </c>
      <c r="C107" s="15" t="e">
        <f>'4-πολλυπρ'!#REF!</f>
        <v>#REF!</v>
      </c>
      <c r="D107" s="15" t="e">
        <f>'4-πολλυπρ'!#REF!</f>
        <v>#REF!</v>
      </c>
      <c r="E107" s="39">
        <f t="shared" si="3"/>
        <v>6.46</v>
      </c>
      <c r="F107" s="158" t="s">
        <v>191</v>
      </c>
      <c r="G107" s="158" t="s">
        <v>192</v>
      </c>
      <c r="H107" s="39"/>
      <c r="I107" s="39">
        <v>5.87</v>
      </c>
      <c r="J107" s="39">
        <v>5.87</v>
      </c>
      <c r="K107" s="357"/>
      <c r="L107" s="20"/>
      <c r="M107" s="20"/>
      <c r="N107" s="39"/>
      <c r="O107" s="20"/>
      <c r="P107" s="261"/>
      <c r="Q107" s="39">
        <f t="shared" si="2"/>
        <v>11.74</v>
      </c>
      <c r="R107" s="144"/>
      <c r="S107" s="144"/>
      <c r="T107" s="171"/>
      <c r="U107" s="82"/>
    </row>
    <row r="108" spans="1:21" hidden="1">
      <c r="A108" s="30" t="e">
        <f>'1-συμβολαια'!#REF!</f>
        <v>#REF!</v>
      </c>
      <c r="B108" s="92" t="e">
        <f>'1-συμβολαια'!#REF!</f>
        <v>#REF!</v>
      </c>
      <c r="C108" s="15" t="e">
        <f>'4-πολλυπρ'!#REF!</f>
        <v>#REF!</v>
      </c>
      <c r="D108" s="15" t="e">
        <f>'4-πολλυπρ'!#REF!</f>
        <v>#REF!</v>
      </c>
      <c r="E108" s="39">
        <f t="shared" si="3"/>
        <v>6.46</v>
      </c>
      <c r="F108" s="158" t="s">
        <v>191</v>
      </c>
      <c r="G108" s="158" t="s">
        <v>192</v>
      </c>
      <c r="H108" s="39"/>
      <c r="I108" s="39">
        <v>5.87</v>
      </c>
      <c r="J108" s="39">
        <v>5.87</v>
      </c>
      <c r="K108" s="357"/>
      <c r="L108" s="20"/>
      <c r="M108" s="20"/>
      <c r="N108" s="39"/>
      <c r="O108" s="20"/>
      <c r="P108" s="261"/>
      <c r="Q108" s="39">
        <f t="shared" si="2"/>
        <v>11.74</v>
      </c>
      <c r="R108" s="144"/>
      <c r="S108" s="144"/>
      <c r="T108" s="171"/>
      <c r="U108" s="82"/>
    </row>
    <row r="109" spans="1:21" hidden="1">
      <c r="A109" s="30" t="e">
        <f>'1-συμβολαια'!#REF!</f>
        <v>#REF!</v>
      </c>
      <c r="B109" s="92" t="e">
        <f>'1-συμβολαια'!#REF!</f>
        <v>#REF!</v>
      </c>
      <c r="C109" s="15" t="e">
        <f>'4-πολλυπρ'!#REF!</f>
        <v>#REF!</v>
      </c>
      <c r="D109" s="15" t="e">
        <f>'4-πολλυπρ'!#REF!</f>
        <v>#REF!</v>
      </c>
      <c r="E109" s="39">
        <f t="shared" si="3"/>
        <v>6.46</v>
      </c>
      <c r="F109" s="158" t="s">
        <v>191</v>
      </c>
      <c r="G109" s="158" t="s">
        <v>192</v>
      </c>
      <c r="H109" s="39"/>
      <c r="I109" s="39">
        <v>5.87</v>
      </c>
      <c r="J109" s="39">
        <v>5.87</v>
      </c>
      <c r="K109" s="357"/>
      <c r="L109" s="20"/>
      <c r="M109" s="20"/>
      <c r="N109" s="39"/>
      <c r="O109" s="20"/>
      <c r="P109" s="261"/>
      <c r="Q109" s="39">
        <f t="shared" si="2"/>
        <v>11.74</v>
      </c>
      <c r="R109" s="144"/>
      <c r="S109" s="144"/>
      <c r="T109" s="171"/>
      <c r="U109" s="82"/>
    </row>
    <row r="110" spans="1:21" hidden="1">
      <c r="A110" s="30" t="e">
        <f>'1-συμβολαια'!#REF!</f>
        <v>#REF!</v>
      </c>
      <c r="B110" s="92" t="e">
        <f>'1-συμβολαια'!#REF!</f>
        <v>#REF!</v>
      </c>
      <c r="C110" s="15" t="e">
        <f>'4-πολλυπρ'!#REF!</f>
        <v>#REF!</v>
      </c>
      <c r="D110" s="15" t="e">
        <f>'4-πολλυπρ'!#REF!</f>
        <v>#REF!</v>
      </c>
      <c r="E110" s="39">
        <f t="shared" si="3"/>
        <v>6.46</v>
      </c>
      <c r="F110" s="158" t="s">
        <v>191</v>
      </c>
      <c r="G110" s="158" t="s">
        <v>192</v>
      </c>
      <c r="H110" s="39"/>
      <c r="I110" s="39">
        <v>5.87</v>
      </c>
      <c r="J110" s="39">
        <v>5.87</v>
      </c>
      <c r="K110" s="357"/>
      <c r="L110" s="20"/>
      <c r="M110" s="20"/>
      <c r="N110" s="39"/>
      <c r="O110" s="20"/>
      <c r="P110" s="261"/>
      <c r="Q110" s="39">
        <f t="shared" si="2"/>
        <v>11.74</v>
      </c>
      <c r="R110" s="144"/>
      <c r="S110" s="144"/>
      <c r="T110" s="171"/>
      <c r="U110" s="82"/>
    </row>
    <row r="111" spans="1:21" hidden="1">
      <c r="A111" s="30" t="e">
        <f>'1-συμβολαια'!#REF!</f>
        <v>#REF!</v>
      </c>
      <c r="B111" s="92" t="e">
        <f>'1-συμβολαια'!#REF!</f>
        <v>#REF!</v>
      </c>
      <c r="C111" s="15" t="e">
        <f>'4-πολλυπρ'!#REF!</f>
        <v>#REF!</v>
      </c>
      <c r="D111" s="15" t="e">
        <f>'4-πολλυπρ'!#REF!</f>
        <v>#REF!</v>
      </c>
      <c r="E111" s="39">
        <f t="shared" si="3"/>
        <v>6.46</v>
      </c>
      <c r="F111" s="158" t="s">
        <v>191</v>
      </c>
      <c r="G111" s="158" t="s">
        <v>192</v>
      </c>
      <c r="H111" s="39"/>
      <c r="I111" s="39">
        <v>5.87</v>
      </c>
      <c r="J111" s="39">
        <v>5.87</v>
      </c>
      <c r="K111" s="357"/>
      <c r="L111" s="20"/>
      <c r="M111" s="20"/>
      <c r="N111" s="39"/>
      <c r="O111" s="20"/>
      <c r="P111" s="261"/>
      <c r="Q111" s="39">
        <f t="shared" si="2"/>
        <v>11.74</v>
      </c>
      <c r="R111" s="144"/>
      <c r="S111" s="144"/>
      <c r="T111" s="171"/>
      <c r="U111" s="82"/>
    </row>
    <row r="112" spans="1:21" hidden="1">
      <c r="A112" s="30" t="e">
        <f>'1-συμβολαια'!#REF!</f>
        <v>#REF!</v>
      </c>
      <c r="B112" s="92" t="e">
        <f>'1-συμβολαια'!#REF!</f>
        <v>#REF!</v>
      </c>
      <c r="C112" s="15" t="e">
        <f>'4-πολλυπρ'!#REF!</f>
        <v>#REF!</v>
      </c>
      <c r="D112" s="15" t="e">
        <f>'4-πολλυπρ'!#REF!</f>
        <v>#REF!</v>
      </c>
      <c r="E112" s="39">
        <f t="shared" si="3"/>
        <v>6.46</v>
      </c>
      <c r="F112" s="158" t="s">
        <v>191</v>
      </c>
      <c r="G112" s="158" t="s">
        <v>192</v>
      </c>
      <c r="H112" s="39"/>
      <c r="I112" s="39">
        <v>5.87</v>
      </c>
      <c r="J112" s="39">
        <v>5.87</v>
      </c>
      <c r="K112" s="357"/>
      <c r="L112" s="20"/>
      <c r="M112" s="20"/>
      <c r="N112" s="39"/>
      <c r="O112" s="20"/>
      <c r="P112" s="261"/>
      <c r="Q112" s="39">
        <f t="shared" si="2"/>
        <v>11.74</v>
      </c>
      <c r="R112" s="144"/>
      <c r="S112" s="144"/>
      <c r="T112" s="171"/>
      <c r="U112" s="82"/>
    </row>
    <row r="113" spans="1:21" hidden="1">
      <c r="A113" s="30" t="e">
        <f>'1-συμβολαια'!#REF!</f>
        <v>#REF!</v>
      </c>
      <c r="B113" s="92" t="e">
        <f>'1-συμβολαια'!#REF!</f>
        <v>#REF!</v>
      </c>
      <c r="C113" s="15" t="e">
        <f>'4-πολλυπρ'!#REF!</f>
        <v>#REF!</v>
      </c>
      <c r="D113" s="15" t="e">
        <f>'4-πολλυπρ'!#REF!</f>
        <v>#REF!</v>
      </c>
      <c r="E113" s="39">
        <f t="shared" si="3"/>
        <v>6.46</v>
      </c>
      <c r="F113" s="158" t="s">
        <v>191</v>
      </c>
      <c r="G113" s="158" t="s">
        <v>192</v>
      </c>
      <c r="H113" s="39"/>
      <c r="I113" s="39">
        <v>5.87</v>
      </c>
      <c r="J113" s="39">
        <v>5.87</v>
      </c>
      <c r="K113" s="357"/>
      <c r="L113" s="20"/>
      <c r="M113" s="20"/>
      <c r="N113" s="39"/>
      <c r="O113" s="20"/>
      <c r="P113" s="261"/>
      <c r="Q113" s="39">
        <f t="shared" si="2"/>
        <v>11.74</v>
      </c>
      <c r="R113" s="144"/>
      <c r="S113" s="144"/>
      <c r="T113" s="171"/>
      <c r="U113" s="82"/>
    </row>
    <row r="114" spans="1:21" hidden="1">
      <c r="A114" s="30" t="e">
        <f>'1-συμβολαια'!#REF!</f>
        <v>#REF!</v>
      </c>
      <c r="B114" s="92" t="e">
        <f>'1-συμβολαια'!#REF!</f>
        <v>#REF!</v>
      </c>
      <c r="C114" s="15" t="e">
        <f>'4-πολλυπρ'!#REF!</f>
        <v>#REF!</v>
      </c>
      <c r="D114" s="15" t="e">
        <f>'4-πολλυπρ'!#REF!</f>
        <v>#REF!</v>
      </c>
      <c r="E114" s="39">
        <f t="shared" si="3"/>
        <v>6.46</v>
      </c>
      <c r="F114" s="158" t="s">
        <v>191</v>
      </c>
      <c r="G114" s="158" t="s">
        <v>192</v>
      </c>
      <c r="H114" s="39"/>
      <c r="I114" s="39">
        <v>5.87</v>
      </c>
      <c r="J114" s="39">
        <v>5.87</v>
      </c>
      <c r="K114" s="357"/>
      <c r="L114" s="20"/>
      <c r="M114" s="20"/>
      <c r="N114" s="39"/>
      <c r="O114" s="20"/>
      <c r="P114" s="261"/>
      <c r="Q114" s="39">
        <f t="shared" si="2"/>
        <v>11.74</v>
      </c>
      <c r="R114" s="144"/>
      <c r="S114" s="144"/>
      <c r="T114" s="171"/>
      <c r="U114" s="82"/>
    </row>
    <row r="115" spans="1:21" hidden="1">
      <c r="A115" s="30" t="e">
        <f>'1-συμβολαια'!#REF!</f>
        <v>#REF!</v>
      </c>
      <c r="B115" s="92" t="e">
        <f>'1-συμβολαια'!#REF!</f>
        <v>#REF!</v>
      </c>
      <c r="C115" s="15" t="e">
        <f>'4-πολλυπρ'!#REF!</f>
        <v>#REF!</v>
      </c>
      <c r="D115" s="15" t="e">
        <f>'4-πολλυπρ'!#REF!</f>
        <v>#REF!</v>
      </c>
      <c r="E115" s="39">
        <f t="shared" si="3"/>
        <v>6.46</v>
      </c>
      <c r="F115" s="158" t="s">
        <v>191</v>
      </c>
      <c r="G115" s="158" t="s">
        <v>192</v>
      </c>
      <c r="H115" s="39"/>
      <c r="I115" s="39">
        <v>5.87</v>
      </c>
      <c r="J115" s="39">
        <v>5.87</v>
      </c>
      <c r="K115" s="357"/>
      <c r="L115" s="20"/>
      <c r="M115" s="20"/>
      <c r="N115" s="39"/>
      <c r="O115" s="20"/>
      <c r="P115" s="261"/>
      <c r="Q115" s="39">
        <f t="shared" si="2"/>
        <v>11.74</v>
      </c>
      <c r="R115" s="144"/>
      <c r="S115" s="144"/>
      <c r="T115" s="171"/>
      <c r="U115" s="82"/>
    </row>
    <row r="116" spans="1:21" hidden="1">
      <c r="A116" s="30" t="e">
        <f>'1-συμβολαια'!#REF!</f>
        <v>#REF!</v>
      </c>
      <c r="B116" s="92" t="e">
        <f>'1-συμβολαια'!#REF!</f>
        <v>#REF!</v>
      </c>
      <c r="C116" s="15" t="e">
        <f>'4-πολλυπρ'!#REF!</f>
        <v>#REF!</v>
      </c>
      <c r="D116" s="15" t="e">
        <f>'4-πολλυπρ'!#REF!</f>
        <v>#REF!</v>
      </c>
      <c r="E116" s="39">
        <f t="shared" si="3"/>
        <v>6.46</v>
      </c>
      <c r="F116" s="158" t="s">
        <v>191</v>
      </c>
      <c r="G116" s="158" t="s">
        <v>192</v>
      </c>
      <c r="H116" s="39"/>
      <c r="I116" s="39">
        <v>5.87</v>
      </c>
      <c r="J116" s="39">
        <v>5.87</v>
      </c>
      <c r="K116" s="357"/>
      <c r="L116" s="20"/>
      <c r="M116" s="20"/>
      <c r="N116" s="39"/>
      <c r="O116" s="20"/>
      <c r="P116" s="261"/>
      <c r="Q116" s="39">
        <f t="shared" si="2"/>
        <v>11.74</v>
      </c>
      <c r="R116" s="144"/>
      <c r="S116" s="144"/>
      <c r="T116" s="171"/>
      <c r="U116" s="82"/>
    </row>
    <row r="117" spans="1:21" hidden="1">
      <c r="A117" s="30" t="e">
        <f>'1-συμβολαια'!#REF!</f>
        <v>#REF!</v>
      </c>
      <c r="B117" s="92" t="e">
        <f>'1-συμβολαια'!#REF!</f>
        <v>#REF!</v>
      </c>
      <c r="C117" s="15" t="e">
        <f>'4-πολλυπρ'!#REF!</f>
        <v>#REF!</v>
      </c>
      <c r="D117" s="15" t="e">
        <f>'4-πολλυπρ'!#REF!</f>
        <v>#REF!</v>
      </c>
      <c r="E117" s="39">
        <f t="shared" si="3"/>
        <v>6.46</v>
      </c>
      <c r="F117" s="158" t="s">
        <v>191</v>
      </c>
      <c r="G117" s="158" t="s">
        <v>192</v>
      </c>
      <c r="H117" s="39"/>
      <c r="I117" s="39">
        <v>5.87</v>
      </c>
      <c r="J117" s="39">
        <v>5.87</v>
      </c>
      <c r="K117" s="357"/>
      <c r="L117" s="20"/>
      <c r="M117" s="20"/>
      <c r="N117" s="39"/>
      <c r="O117" s="20"/>
      <c r="P117" s="261"/>
      <c r="Q117" s="39">
        <f t="shared" si="2"/>
        <v>11.74</v>
      </c>
      <c r="R117" s="144"/>
      <c r="S117" s="144"/>
      <c r="T117" s="171"/>
      <c r="U117" s="82"/>
    </row>
    <row r="118" spans="1:21" hidden="1">
      <c r="A118" s="30" t="e">
        <f>'1-συμβολαια'!#REF!</f>
        <v>#REF!</v>
      </c>
      <c r="B118" s="92" t="e">
        <f>'1-συμβολαια'!#REF!</f>
        <v>#REF!</v>
      </c>
      <c r="C118" s="15" t="e">
        <f>'4-πολλυπρ'!#REF!</f>
        <v>#REF!</v>
      </c>
      <c r="D118" s="15" t="e">
        <f>'4-πολλυπρ'!#REF!</f>
        <v>#REF!</v>
      </c>
      <c r="E118" s="39">
        <f t="shared" si="3"/>
        <v>6.46</v>
      </c>
      <c r="F118" s="158" t="s">
        <v>191</v>
      </c>
      <c r="G118" s="158" t="s">
        <v>192</v>
      </c>
      <c r="H118" s="39"/>
      <c r="I118" s="39">
        <v>5.87</v>
      </c>
      <c r="J118" s="39">
        <v>5.87</v>
      </c>
      <c r="K118" s="357"/>
      <c r="L118" s="20"/>
      <c r="M118" s="20"/>
      <c r="N118" s="39"/>
      <c r="O118" s="20"/>
      <c r="P118" s="261"/>
      <c r="Q118" s="39">
        <f t="shared" si="2"/>
        <v>11.74</v>
      </c>
      <c r="R118" s="144"/>
      <c r="S118" s="144"/>
      <c r="T118" s="171"/>
      <c r="U118" s="82"/>
    </row>
    <row r="119" spans="1:21" hidden="1">
      <c r="A119" s="30" t="e">
        <f>'1-συμβολαια'!#REF!</f>
        <v>#REF!</v>
      </c>
      <c r="B119" s="92" t="e">
        <f>'1-συμβολαια'!#REF!</f>
        <v>#REF!</v>
      </c>
      <c r="C119" s="15" t="e">
        <f>'4-πολλυπρ'!#REF!</f>
        <v>#REF!</v>
      </c>
      <c r="D119" s="15" t="e">
        <f>'4-πολλυπρ'!#REF!</f>
        <v>#REF!</v>
      </c>
      <c r="E119" s="39">
        <f t="shared" si="3"/>
        <v>6.46</v>
      </c>
      <c r="F119" s="158" t="s">
        <v>191</v>
      </c>
      <c r="G119" s="158" t="s">
        <v>192</v>
      </c>
      <c r="H119" s="39"/>
      <c r="I119" s="39">
        <v>5.87</v>
      </c>
      <c r="J119" s="39">
        <v>5.87</v>
      </c>
      <c r="K119" s="357"/>
      <c r="L119" s="20"/>
      <c r="M119" s="20"/>
      <c r="N119" s="39"/>
      <c r="O119" s="20"/>
      <c r="P119" s="261"/>
      <c r="Q119" s="39">
        <f t="shared" si="2"/>
        <v>11.74</v>
      </c>
      <c r="R119" s="144"/>
      <c r="S119" s="144"/>
      <c r="T119" s="171"/>
      <c r="U119" s="82"/>
    </row>
    <row r="120" spans="1:21" hidden="1">
      <c r="A120" s="30" t="e">
        <f>'1-συμβολαια'!#REF!</f>
        <v>#REF!</v>
      </c>
      <c r="B120" s="92" t="e">
        <f>'1-συμβολαια'!#REF!</f>
        <v>#REF!</v>
      </c>
      <c r="C120" s="15" t="e">
        <f>'4-πολλυπρ'!#REF!</f>
        <v>#REF!</v>
      </c>
      <c r="D120" s="15" t="e">
        <f>'4-πολλυπρ'!#REF!</f>
        <v>#REF!</v>
      </c>
      <c r="E120" s="39">
        <f t="shared" si="3"/>
        <v>6.46</v>
      </c>
      <c r="F120" s="158" t="s">
        <v>191</v>
      </c>
      <c r="G120" s="158" t="s">
        <v>192</v>
      </c>
      <c r="H120" s="39"/>
      <c r="I120" s="39">
        <v>5.87</v>
      </c>
      <c r="J120" s="39">
        <v>5.87</v>
      </c>
      <c r="K120" s="357"/>
      <c r="L120" s="20"/>
      <c r="M120" s="20"/>
      <c r="N120" s="39"/>
      <c r="O120" s="20"/>
      <c r="P120" s="261"/>
      <c r="Q120" s="39">
        <f t="shared" si="2"/>
        <v>11.74</v>
      </c>
      <c r="R120" s="144"/>
      <c r="S120" s="144"/>
      <c r="T120" s="171"/>
      <c r="U120" s="82"/>
    </row>
    <row r="121" spans="1:21" hidden="1">
      <c r="A121" s="30" t="e">
        <f>'1-συμβολαια'!#REF!</f>
        <v>#REF!</v>
      </c>
      <c r="B121" s="92" t="e">
        <f>'1-συμβολαια'!#REF!</f>
        <v>#REF!</v>
      </c>
      <c r="C121" s="15" t="e">
        <f>'4-πολλυπρ'!#REF!</f>
        <v>#REF!</v>
      </c>
      <c r="D121" s="15" t="e">
        <f>'4-πολλυπρ'!#REF!</f>
        <v>#REF!</v>
      </c>
      <c r="E121" s="39">
        <f t="shared" si="3"/>
        <v>6.46</v>
      </c>
      <c r="F121" s="158" t="s">
        <v>191</v>
      </c>
      <c r="G121" s="158" t="s">
        <v>192</v>
      </c>
      <c r="H121" s="39"/>
      <c r="I121" s="39">
        <v>5.87</v>
      </c>
      <c r="J121" s="39">
        <v>5.87</v>
      </c>
      <c r="K121" s="357"/>
      <c r="L121" s="20"/>
      <c r="M121" s="20"/>
      <c r="N121" s="39"/>
      <c r="O121" s="20"/>
      <c r="P121" s="261"/>
      <c r="Q121" s="39">
        <f t="shared" si="2"/>
        <v>11.74</v>
      </c>
      <c r="R121" s="144"/>
      <c r="S121" s="144"/>
      <c r="T121" s="171"/>
      <c r="U121" s="82"/>
    </row>
    <row r="122" spans="1:21" hidden="1">
      <c r="A122" s="30" t="e">
        <f>'1-συμβολαια'!#REF!</f>
        <v>#REF!</v>
      </c>
      <c r="B122" s="92" t="e">
        <f>'1-συμβολαια'!#REF!</f>
        <v>#REF!</v>
      </c>
      <c r="C122" s="15" t="e">
        <f>'4-πολλυπρ'!#REF!</f>
        <v>#REF!</v>
      </c>
      <c r="D122" s="15" t="e">
        <f>'4-πολλυπρ'!#REF!</f>
        <v>#REF!</v>
      </c>
      <c r="E122" s="39">
        <f t="shared" si="3"/>
        <v>6.46</v>
      </c>
      <c r="F122" s="158" t="s">
        <v>191</v>
      </c>
      <c r="G122" s="158" t="s">
        <v>192</v>
      </c>
      <c r="H122" s="39"/>
      <c r="I122" s="39">
        <v>5.87</v>
      </c>
      <c r="J122" s="39">
        <v>5.87</v>
      </c>
      <c r="K122" s="357"/>
      <c r="L122" s="20"/>
      <c r="M122" s="20"/>
      <c r="N122" s="39"/>
      <c r="O122" s="20"/>
      <c r="P122" s="261"/>
      <c r="Q122" s="39">
        <f t="shared" si="2"/>
        <v>11.74</v>
      </c>
      <c r="R122" s="144"/>
      <c r="S122" s="144"/>
      <c r="T122" s="171"/>
      <c r="U122" s="82"/>
    </row>
    <row r="123" spans="1:21" hidden="1">
      <c r="A123" s="30" t="e">
        <f>'1-συμβολαια'!#REF!</f>
        <v>#REF!</v>
      </c>
      <c r="B123" s="92" t="e">
        <f>'1-συμβολαια'!#REF!</f>
        <v>#REF!</v>
      </c>
      <c r="C123" s="15" t="e">
        <f>'4-πολλυπρ'!#REF!</f>
        <v>#REF!</v>
      </c>
      <c r="D123" s="15" t="e">
        <f>'4-πολλυπρ'!#REF!</f>
        <v>#REF!</v>
      </c>
      <c r="E123" s="39">
        <f t="shared" si="3"/>
        <v>6.46</v>
      </c>
      <c r="F123" s="158" t="s">
        <v>191</v>
      </c>
      <c r="G123" s="158" t="s">
        <v>192</v>
      </c>
      <c r="H123" s="39"/>
      <c r="I123" s="39">
        <v>5.87</v>
      </c>
      <c r="J123" s="39">
        <v>5.87</v>
      </c>
      <c r="K123" s="357"/>
      <c r="L123" s="20"/>
      <c r="M123" s="20"/>
      <c r="N123" s="39"/>
      <c r="O123" s="20"/>
      <c r="P123" s="261"/>
      <c r="Q123" s="39">
        <f t="shared" si="2"/>
        <v>11.74</v>
      </c>
      <c r="R123" s="144"/>
      <c r="S123" s="144"/>
      <c r="T123" s="171"/>
      <c r="U123" s="82"/>
    </row>
    <row r="124" spans="1:21" hidden="1">
      <c r="A124" s="30" t="e">
        <f>'1-συμβολαια'!#REF!</f>
        <v>#REF!</v>
      </c>
      <c r="B124" s="92" t="e">
        <f>'1-συμβολαια'!#REF!</f>
        <v>#REF!</v>
      </c>
      <c r="C124" s="15" t="e">
        <f>'4-πολλυπρ'!#REF!</f>
        <v>#REF!</v>
      </c>
      <c r="D124" s="15" t="e">
        <f>'4-πολλυπρ'!#REF!</f>
        <v>#REF!</v>
      </c>
      <c r="E124" s="39">
        <f t="shared" si="3"/>
        <v>6.46</v>
      </c>
      <c r="F124" s="158" t="s">
        <v>191</v>
      </c>
      <c r="G124" s="158" t="s">
        <v>192</v>
      </c>
      <c r="H124" s="39"/>
      <c r="I124" s="39">
        <v>5.87</v>
      </c>
      <c r="J124" s="39">
        <v>5.87</v>
      </c>
      <c r="K124" s="357"/>
      <c r="L124" s="20"/>
      <c r="M124" s="20"/>
      <c r="N124" s="39"/>
      <c r="O124" s="20"/>
      <c r="P124" s="261"/>
      <c r="Q124" s="39">
        <f t="shared" si="2"/>
        <v>11.74</v>
      </c>
      <c r="R124" s="144"/>
      <c r="S124" s="144"/>
      <c r="T124" s="171"/>
      <c r="U124" s="82"/>
    </row>
    <row r="125" spans="1:21" hidden="1">
      <c r="A125" s="30" t="e">
        <f>'1-συμβολαια'!#REF!</f>
        <v>#REF!</v>
      </c>
      <c r="B125" s="92" t="e">
        <f>'1-συμβολαια'!#REF!</f>
        <v>#REF!</v>
      </c>
      <c r="C125" s="15" t="e">
        <f>'4-πολλυπρ'!#REF!</f>
        <v>#REF!</v>
      </c>
      <c r="D125" s="15" t="e">
        <f>'4-πολλυπρ'!#REF!</f>
        <v>#REF!</v>
      </c>
      <c r="E125" s="39">
        <f t="shared" si="3"/>
        <v>6.46</v>
      </c>
      <c r="F125" s="158" t="s">
        <v>191</v>
      </c>
      <c r="G125" s="158" t="s">
        <v>192</v>
      </c>
      <c r="H125" s="39"/>
      <c r="I125" s="39">
        <v>5.87</v>
      </c>
      <c r="J125" s="39">
        <v>5.87</v>
      </c>
      <c r="K125" s="357"/>
      <c r="L125" s="20"/>
      <c r="M125" s="20"/>
      <c r="N125" s="39"/>
      <c r="O125" s="20"/>
      <c r="P125" s="261"/>
      <c r="Q125" s="39">
        <f t="shared" si="2"/>
        <v>11.74</v>
      </c>
      <c r="R125" s="144"/>
      <c r="S125" s="144"/>
      <c r="T125" s="171"/>
      <c r="U125" s="82"/>
    </row>
    <row r="126" spans="1:21" hidden="1">
      <c r="A126" s="30" t="e">
        <f>'1-συμβολαια'!#REF!</f>
        <v>#REF!</v>
      </c>
      <c r="B126" s="92" t="e">
        <f>'1-συμβολαια'!#REF!</f>
        <v>#REF!</v>
      </c>
      <c r="C126" s="15" t="e">
        <f>'4-πολλυπρ'!#REF!</f>
        <v>#REF!</v>
      </c>
      <c r="D126" s="15" t="e">
        <f>'4-πολλυπρ'!#REF!</f>
        <v>#REF!</v>
      </c>
      <c r="E126" s="39">
        <f t="shared" si="3"/>
        <v>6.46</v>
      </c>
      <c r="F126" s="158" t="s">
        <v>191</v>
      </c>
      <c r="G126" s="158" t="s">
        <v>192</v>
      </c>
      <c r="H126" s="39"/>
      <c r="I126" s="39">
        <v>5.87</v>
      </c>
      <c r="J126" s="39">
        <v>5.87</v>
      </c>
      <c r="K126" s="357"/>
      <c r="L126" s="20"/>
      <c r="M126" s="20"/>
      <c r="N126" s="39"/>
      <c r="O126" s="20"/>
      <c r="P126" s="261"/>
      <c r="Q126" s="39">
        <f t="shared" si="2"/>
        <v>11.74</v>
      </c>
      <c r="R126" s="144"/>
      <c r="S126" s="144"/>
      <c r="T126" s="171"/>
      <c r="U126" s="82"/>
    </row>
    <row r="127" spans="1:21" hidden="1">
      <c r="A127" s="30" t="e">
        <f>'1-συμβολαια'!#REF!</f>
        <v>#REF!</v>
      </c>
      <c r="B127" s="92" t="e">
        <f>'1-συμβολαια'!#REF!</f>
        <v>#REF!</v>
      </c>
      <c r="C127" s="15" t="e">
        <f>'4-πολλυπρ'!#REF!</f>
        <v>#REF!</v>
      </c>
      <c r="D127" s="15" t="e">
        <f>'4-πολλυπρ'!#REF!</f>
        <v>#REF!</v>
      </c>
      <c r="E127" s="39">
        <f t="shared" si="3"/>
        <v>6.46</v>
      </c>
      <c r="F127" s="158" t="s">
        <v>191</v>
      </c>
      <c r="G127" s="158" t="s">
        <v>192</v>
      </c>
      <c r="H127" s="39"/>
      <c r="I127" s="39">
        <v>5.87</v>
      </c>
      <c r="J127" s="39">
        <v>5.87</v>
      </c>
      <c r="K127" s="357"/>
      <c r="L127" s="20"/>
      <c r="M127" s="20"/>
      <c r="N127" s="39"/>
      <c r="O127" s="20"/>
      <c r="P127" s="261"/>
      <c r="Q127" s="39">
        <f t="shared" si="2"/>
        <v>11.74</v>
      </c>
      <c r="R127" s="144"/>
      <c r="S127" s="144"/>
      <c r="T127" s="171"/>
      <c r="U127" s="82"/>
    </row>
    <row r="128" spans="1:21" hidden="1">
      <c r="A128" s="30" t="e">
        <f>'1-συμβολαια'!#REF!</f>
        <v>#REF!</v>
      </c>
      <c r="B128" s="92" t="e">
        <f>'1-συμβολαια'!#REF!</f>
        <v>#REF!</v>
      </c>
      <c r="C128" s="15" t="e">
        <f>'4-πολλυπρ'!#REF!</f>
        <v>#REF!</v>
      </c>
      <c r="D128" s="15" t="e">
        <f>'4-πολλυπρ'!#REF!</f>
        <v>#REF!</v>
      </c>
      <c r="E128" s="39">
        <f t="shared" si="3"/>
        <v>6.46</v>
      </c>
      <c r="F128" s="158" t="s">
        <v>191</v>
      </c>
      <c r="G128" s="158" t="s">
        <v>192</v>
      </c>
      <c r="H128" s="39"/>
      <c r="I128" s="39">
        <v>5.87</v>
      </c>
      <c r="J128" s="39">
        <v>5.87</v>
      </c>
      <c r="K128" s="357"/>
      <c r="L128" s="20"/>
      <c r="M128" s="20"/>
      <c r="N128" s="39"/>
      <c r="O128" s="20"/>
      <c r="P128" s="261"/>
      <c r="Q128" s="39">
        <f t="shared" ref="Q128:Q156" si="4">I128+J128+L128+M128+N128+O128</f>
        <v>11.74</v>
      </c>
      <c r="R128" s="144"/>
      <c r="S128" s="144"/>
      <c r="T128" s="171"/>
      <c r="U128" s="82"/>
    </row>
    <row r="129" spans="1:21" hidden="1">
      <c r="A129" s="30" t="e">
        <f>'1-συμβολαια'!#REF!</f>
        <v>#REF!</v>
      </c>
      <c r="B129" s="92" t="e">
        <f>'1-συμβολαια'!#REF!</f>
        <v>#REF!</v>
      </c>
      <c r="C129" s="15" t="e">
        <f>'4-πολλυπρ'!#REF!</f>
        <v>#REF!</v>
      </c>
      <c r="D129" s="15" t="e">
        <f>'4-πολλυπρ'!#REF!</f>
        <v>#REF!</v>
      </c>
      <c r="E129" s="39">
        <f t="shared" si="3"/>
        <v>6.46</v>
      </c>
      <c r="F129" s="158" t="s">
        <v>191</v>
      </c>
      <c r="G129" s="158" t="s">
        <v>192</v>
      </c>
      <c r="H129" s="39"/>
      <c r="I129" s="39">
        <v>5.87</v>
      </c>
      <c r="J129" s="39">
        <v>5.87</v>
      </c>
      <c r="K129" s="357"/>
      <c r="L129" s="20"/>
      <c r="M129" s="20"/>
      <c r="N129" s="39"/>
      <c r="O129" s="20"/>
      <c r="P129" s="261"/>
      <c r="Q129" s="39">
        <f t="shared" si="4"/>
        <v>11.74</v>
      </c>
      <c r="R129" s="144"/>
      <c r="S129" s="144"/>
      <c r="T129" s="171"/>
      <c r="U129" s="82"/>
    </row>
    <row r="130" spans="1:21" hidden="1">
      <c r="A130" s="30" t="e">
        <f>'1-συμβολαια'!#REF!</f>
        <v>#REF!</v>
      </c>
      <c r="B130" s="92" t="e">
        <f>'1-συμβολαια'!#REF!</f>
        <v>#REF!</v>
      </c>
      <c r="C130" s="15" t="e">
        <f>'4-πολλυπρ'!#REF!</f>
        <v>#REF!</v>
      </c>
      <c r="D130" s="15" t="e">
        <f>'4-πολλυπρ'!#REF!</f>
        <v>#REF!</v>
      </c>
      <c r="E130" s="39">
        <f t="shared" si="3"/>
        <v>6.46</v>
      </c>
      <c r="F130" s="158" t="s">
        <v>191</v>
      </c>
      <c r="G130" s="158" t="s">
        <v>192</v>
      </c>
      <c r="H130" s="39"/>
      <c r="I130" s="39">
        <v>5.87</v>
      </c>
      <c r="J130" s="39">
        <v>5.87</v>
      </c>
      <c r="K130" s="357"/>
      <c r="L130" s="20"/>
      <c r="M130" s="20"/>
      <c r="N130" s="39"/>
      <c r="O130" s="20"/>
      <c r="P130" s="261"/>
      <c r="Q130" s="39">
        <f t="shared" si="4"/>
        <v>11.74</v>
      </c>
      <c r="R130" s="144"/>
      <c r="S130" s="144"/>
      <c r="T130" s="171"/>
      <c r="U130" s="82"/>
    </row>
    <row r="131" spans="1:21" hidden="1">
      <c r="A131" s="30" t="e">
        <f>'1-συμβολαια'!#REF!</f>
        <v>#REF!</v>
      </c>
      <c r="B131" s="92" t="e">
        <f>'1-συμβολαια'!#REF!</f>
        <v>#REF!</v>
      </c>
      <c r="C131" s="15" t="e">
        <f>'4-πολλυπρ'!#REF!</f>
        <v>#REF!</v>
      </c>
      <c r="D131" s="15" t="e">
        <f>'4-πολλυπρ'!#REF!</f>
        <v>#REF!</v>
      </c>
      <c r="E131" s="39">
        <f t="shared" si="3"/>
        <v>6.46</v>
      </c>
      <c r="F131" s="158" t="s">
        <v>191</v>
      </c>
      <c r="G131" s="158" t="s">
        <v>192</v>
      </c>
      <c r="H131" s="39"/>
      <c r="I131" s="39">
        <v>5.87</v>
      </c>
      <c r="J131" s="39">
        <v>5.87</v>
      </c>
      <c r="K131" s="357"/>
      <c r="L131" s="20"/>
      <c r="M131" s="20"/>
      <c r="N131" s="39"/>
      <c r="O131" s="20"/>
      <c r="P131" s="261"/>
      <c r="Q131" s="39">
        <f t="shared" si="4"/>
        <v>11.74</v>
      </c>
      <c r="R131" s="144"/>
      <c r="S131" s="144"/>
      <c r="T131" s="171"/>
      <c r="U131" s="82"/>
    </row>
    <row r="132" spans="1:21" hidden="1">
      <c r="A132" s="30" t="e">
        <f>'1-συμβολαια'!#REF!</f>
        <v>#REF!</v>
      </c>
      <c r="B132" s="92" t="e">
        <f>'1-συμβολαια'!#REF!</f>
        <v>#REF!</v>
      </c>
      <c r="C132" s="15" t="e">
        <f>'4-πολλυπρ'!#REF!</f>
        <v>#REF!</v>
      </c>
      <c r="D132" s="15" t="e">
        <f>'4-πολλυπρ'!#REF!</f>
        <v>#REF!</v>
      </c>
      <c r="E132" s="39">
        <f t="shared" ref="E132:E156" si="5">2*3.23</f>
        <v>6.46</v>
      </c>
      <c r="F132" s="158" t="s">
        <v>191</v>
      </c>
      <c r="G132" s="158" t="s">
        <v>192</v>
      </c>
      <c r="H132" s="39"/>
      <c r="I132" s="39">
        <v>5.87</v>
      </c>
      <c r="J132" s="39">
        <v>5.87</v>
      </c>
      <c r="K132" s="357"/>
      <c r="L132" s="20"/>
      <c r="M132" s="20"/>
      <c r="N132" s="39"/>
      <c r="O132" s="20"/>
      <c r="P132" s="261"/>
      <c r="Q132" s="39">
        <f t="shared" si="4"/>
        <v>11.74</v>
      </c>
      <c r="R132" s="144"/>
      <c r="S132" s="144"/>
      <c r="T132" s="171"/>
      <c r="U132" s="82"/>
    </row>
    <row r="133" spans="1:21" hidden="1">
      <c r="A133" s="30" t="e">
        <f>'1-συμβολαια'!#REF!</f>
        <v>#REF!</v>
      </c>
      <c r="B133" s="92" t="e">
        <f>'1-συμβολαια'!#REF!</f>
        <v>#REF!</v>
      </c>
      <c r="C133" s="15" t="e">
        <f>'4-πολλυπρ'!#REF!</f>
        <v>#REF!</v>
      </c>
      <c r="D133" s="15" t="e">
        <f>'4-πολλυπρ'!#REF!</f>
        <v>#REF!</v>
      </c>
      <c r="E133" s="39">
        <f t="shared" si="5"/>
        <v>6.46</v>
      </c>
      <c r="F133" s="158" t="s">
        <v>191</v>
      </c>
      <c r="G133" s="158" t="s">
        <v>192</v>
      </c>
      <c r="H133" s="39"/>
      <c r="I133" s="39">
        <v>5.87</v>
      </c>
      <c r="J133" s="39">
        <v>5.87</v>
      </c>
      <c r="K133" s="357"/>
      <c r="L133" s="20"/>
      <c r="M133" s="20"/>
      <c r="N133" s="39"/>
      <c r="O133" s="20"/>
      <c r="P133" s="261"/>
      <c r="Q133" s="39">
        <f t="shared" si="4"/>
        <v>11.74</v>
      </c>
      <c r="R133" s="144"/>
      <c r="S133" s="144"/>
      <c r="T133" s="171"/>
      <c r="U133" s="82"/>
    </row>
    <row r="134" spans="1:21" hidden="1">
      <c r="A134" s="30" t="e">
        <f>'1-συμβολαια'!#REF!</f>
        <v>#REF!</v>
      </c>
      <c r="B134" s="92" t="e">
        <f>'1-συμβολαια'!#REF!</f>
        <v>#REF!</v>
      </c>
      <c r="C134" s="15" t="e">
        <f>'4-πολλυπρ'!#REF!</f>
        <v>#REF!</v>
      </c>
      <c r="D134" s="15" t="e">
        <f>'4-πολλυπρ'!#REF!</f>
        <v>#REF!</v>
      </c>
      <c r="E134" s="39">
        <f t="shared" si="5"/>
        <v>6.46</v>
      </c>
      <c r="F134" s="158" t="s">
        <v>191</v>
      </c>
      <c r="G134" s="158" t="s">
        <v>192</v>
      </c>
      <c r="H134" s="39"/>
      <c r="I134" s="39">
        <v>5.87</v>
      </c>
      <c r="J134" s="39">
        <v>5.87</v>
      </c>
      <c r="K134" s="357"/>
      <c r="L134" s="20"/>
      <c r="M134" s="20"/>
      <c r="N134" s="39"/>
      <c r="O134" s="20"/>
      <c r="P134" s="261"/>
      <c r="Q134" s="39">
        <f t="shared" si="4"/>
        <v>11.74</v>
      </c>
      <c r="R134" s="144"/>
      <c r="S134" s="144"/>
      <c r="T134" s="171"/>
      <c r="U134" s="82"/>
    </row>
    <row r="135" spans="1:21" hidden="1">
      <c r="A135" s="30" t="e">
        <f>'1-συμβολαια'!#REF!</f>
        <v>#REF!</v>
      </c>
      <c r="B135" s="92" t="e">
        <f>'1-συμβολαια'!#REF!</f>
        <v>#REF!</v>
      </c>
      <c r="C135" s="15" t="e">
        <f>'4-πολλυπρ'!#REF!</f>
        <v>#REF!</v>
      </c>
      <c r="D135" s="15" t="e">
        <f>'4-πολλυπρ'!#REF!</f>
        <v>#REF!</v>
      </c>
      <c r="E135" s="39">
        <f t="shared" si="5"/>
        <v>6.46</v>
      </c>
      <c r="F135" s="158" t="s">
        <v>191</v>
      </c>
      <c r="G135" s="158" t="s">
        <v>192</v>
      </c>
      <c r="H135" s="39"/>
      <c r="I135" s="39">
        <v>5.87</v>
      </c>
      <c r="J135" s="39">
        <v>5.87</v>
      </c>
      <c r="K135" s="357"/>
      <c r="L135" s="20"/>
      <c r="M135" s="20"/>
      <c r="N135" s="39"/>
      <c r="O135" s="20"/>
      <c r="P135" s="261"/>
      <c r="Q135" s="39">
        <f t="shared" si="4"/>
        <v>11.74</v>
      </c>
      <c r="R135" s="144"/>
      <c r="S135" s="144"/>
      <c r="T135" s="171"/>
      <c r="U135" s="82"/>
    </row>
    <row r="136" spans="1:21" hidden="1">
      <c r="A136" s="30" t="e">
        <f>'1-συμβολαια'!#REF!</f>
        <v>#REF!</v>
      </c>
      <c r="B136" s="92" t="e">
        <f>'1-συμβολαια'!#REF!</f>
        <v>#REF!</v>
      </c>
      <c r="C136" s="15" t="e">
        <f>'4-πολλυπρ'!#REF!</f>
        <v>#REF!</v>
      </c>
      <c r="D136" s="15" t="e">
        <f>'4-πολλυπρ'!#REF!</f>
        <v>#REF!</v>
      </c>
      <c r="E136" s="39">
        <f t="shared" si="5"/>
        <v>6.46</v>
      </c>
      <c r="F136" s="158" t="s">
        <v>191</v>
      </c>
      <c r="G136" s="158" t="s">
        <v>192</v>
      </c>
      <c r="H136" s="39"/>
      <c r="I136" s="39">
        <v>5.87</v>
      </c>
      <c r="J136" s="39">
        <v>5.87</v>
      </c>
      <c r="K136" s="357"/>
      <c r="L136" s="20"/>
      <c r="M136" s="20"/>
      <c r="N136" s="39"/>
      <c r="O136" s="20"/>
      <c r="P136" s="261"/>
      <c r="Q136" s="39">
        <f t="shared" si="4"/>
        <v>11.74</v>
      </c>
      <c r="R136" s="144"/>
      <c r="S136" s="144"/>
      <c r="T136" s="171"/>
      <c r="U136" s="82"/>
    </row>
    <row r="137" spans="1:21" hidden="1">
      <c r="A137" s="30" t="e">
        <f>'1-συμβολαια'!#REF!</f>
        <v>#REF!</v>
      </c>
      <c r="B137" s="92" t="e">
        <f>'1-συμβολαια'!#REF!</f>
        <v>#REF!</v>
      </c>
      <c r="C137" s="15" t="e">
        <f>'4-πολλυπρ'!#REF!</f>
        <v>#REF!</v>
      </c>
      <c r="D137" s="15" t="e">
        <f>'4-πολλυπρ'!#REF!</f>
        <v>#REF!</v>
      </c>
      <c r="E137" s="39">
        <f t="shared" si="5"/>
        <v>6.46</v>
      </c>
      <c r="F137" s="158" t="s">
        <v>191</v>
      </c>
      <c r="G137" s="158" t="s">
        <v>192</v>
      </c>
      <c r="H137" s="39"/>
      <c r="I137" s="39">
        <v>5.87</v>
      </c>
      <c r="J137" s="39">
        <v>5.87</v>
      </c>
      <c r="K137" s="357"/>
      <c r="L137" s="20"/>
      <c r="M137" s="20"/>
      <c r="N137" s="39"/>
      <c r="O137" s="20"/>
      <c r="P137" s="261"/>
      <c r="Q137" s="39">
        <f t="shared" si="4"/>
        <v>11.74</v>
      </c>
      <c r="R137" s="144"/>
      <c r="S137" s="144"/>
      <c r="T137" s="171"/>
      <c r="U137" s="82"/>
    </row>
    <row r="138" spans="1:21" hidden="1">
      <c r="A138" s="30" t="e">
        <f>'1-συμβολαια'!#REF!</f>
        <v>#REF!</v>
      </c>
      <c r="B138" s="92" t="e">
        <f>'1-συμβολαια'!#REF!</f>
        <v>#REF!</v>
      </c>
      <c r="C138" s="15" t="e">
        <f>'4-πολλυπρ'!#REF!</f>
        <v>#REF!</v>
      </c>
      <c r="D138" s="15" t="e">
        <f>'4-πολλυπρ'!#REF!</f>
        <v>#REF!</v>
      </c>
      <c r="E138" s="39">
        <f t="shared" si="5"/>
        <v>6.46</v>
      </c>
      <c r="F138" s="158" t="s">
        <v>191</v>
      </c>
      <c r="G138" s="158" t="s">
        <v>192</v>
      </c>
      <c r="H138" s="39"/>
      <c r="I138" s="39">
        <v>5.87</v>
      </c>
      <c r="J138" s="39">
        <v>5.87</v>
      </c>
      <c r="K138" s="357"/>
      <c r="L138" s="20"/>
      <c r="M138" s="20"/>
      <c r="N138" s="39"/>
      <c r="O138" s="20"/>
      <c r="P138" s="261"/>
      <c r="Q138" s="39">
        <f t="shared" si="4"/>
        <v>11.74</v>
      </c>
      <c r="R138" s="144"/>
      <c r="S138" s="144"/>
      <c r="T138" s="171"/>
      <c r="U138" s="82"/>
    </row>
    <row r="139" spans="1:21" hidden="1">
      <c r="A139" s="30" t="e">
        <f>'1-συμβολαια'!#REF!</f>
        <v>#REF!</v>
      </c>
      <c r="B139" s="92" t="e">
        <f>'1-συμβολαια'!#REF!</f>
        <v>#REF!</v>
      </c>
      <c r="C139" s="15" t="e">
        <f>'4-πολλυπρ'!#REF!</f>
        <v>#REF!</v>
      </c>
      <c r="D139" s="15" t="e">
        <f>'4-πολλυπρ'!#REF!</f>
        <v>#REF!</v>
      </c>
      <c r="E139" s="39">
        <f t="shared" si="5"/>
        <v>6.46</v>
      </c>
      <c r="F139" s="158" t="s">
        <v>191</v>
      </c>
      <c r="G139" s="158" t="s">
        <v>192</v>
      </c>
      <c r="H139" s="39"/>
      <c r="I139" s="39">
        <v>5.87</v>
      </c>
      <c r="J139" s="39">
        <v>5.87</v>
      </c>
      <c r="K139" s="357"/>
      <c r="L139" s="20"/>
      <c r="M139" s="20"/>
      <c r="N139" s="39"/>
      <c r="O139" s="20"/>
      <c r="P139" s="261"/>
      <c r="Q139" s="39">
        <f t="shared" si="4"/>
        <v>11.74</v>
      </c>
      <c r="R139" s="144"/>
      <c r="S139" s="144"/>
      <c r="T139" s="171"/>
      <c r="U139" s="82"/>
    </row>
    <row r="140" spans="1:21" hidden="1">
      <c r="A140" s="30" t="e">
        <f>'1-συμβολαια'!#REF!</f>
        <v>#REF!</v>
      </c>
      <c r="B140" s="92" t="e">
        <f>'1-συμβολαια'!#REF!</f>
        <v>#REF!</v>
      </c>
      <c r="C140" s="15" t="e">
        <f>'4-πολλυπρ'!#REF!</f>
        <v>#REF!</v>
      </c>
      <c r="D140" s="15" t="e">
        <f>'4-πολλυπρ'!#REF!</f>
        <v>#REF!</v>
      </c>
      <c r="E140" s="39">
        <f t="shared" si="5"/>
        <v>6.46</v>
      </c>
      <c r="F140" s="158" t="s">
        <v>191</v>
      </c>
      <c r="G140" s="158" t="s">
        <v>192</v>
      </c>
      <c r="H140" s="39"/>
      <c r="I140" s="39">
        <v>5.87</v>
      </c>
      <c r="J140" s="39">
        <v>5.87</v>
      </c>
      <c r="K140" s="357"/>
      <c r="L140" s="20"/>
      <c r="M140" s="20"/>
      <c r="N140" s="39"/>
      <c r="O140" s="20"/>
      <c r="P140" s="261"/>
      <c r="Q140" s="39">
        <f t="shared" si="4"/>
        <v>11.74</v>
      </c>
      <c r="R140" s="144"/>
      <c r="S140" s="144"/>
      <c r="T140" s="171"/>
      <c r="U140" s="82"/>
    </row>
    <row r="141" spans="1:21" hidden="1">
      <c r="A141" s="30" t="e">
        <f>'1-συμβολαια'!#REF!</f>
        <v>#REF!</v>
      </c>
      <c r="B141" s="92" t="e">
        <f>'1-συμβολαια'!#REF!</f>
        <v>#REF!</v>
      </c>
      <c r="C141" s="15" t="e">
        <f>'4-πολλυπρ'!#REF!</f>
        <v>#REF!</v>
      </c>
      <c r="D141" s="15" t="e">
        <f>'4-πολλυπρ'!#REF!</f>
        <v>#REF!</v>
      </c>
      <c r="E141" s="39">
        <f t="shared" si="5"/>
        <v>6.46</v>
      </c>
      <c r="F141" s="158" t="s">
        <v>191</v>
      </c>
      <c r="G141" s="158" t="s">
        <v>192</v>
      </c>
      <c r="H141" s="39"/>
      <c r="I141" s="39">
        <v>5.87</v>
      </c>
      <c r="J141" s="39">
        <v>5.87</v>
      </c>
      <c r="K141" s="357"/>
      <c r="L141" s="20"/>
      <c r="M141" s="20"/>
      <c r="N141" s="39"/>
      <c r="O141" s="20"/>
      <c r="P141" s="261"/>
      <c r="Q141" s="39">
        <f t="shared" si="4"/>
        <v>11.74</v>
      </c>
      <c r="R141" s="144"/>
      <c r="S141" s="144"/>
      <c r="T141" s="171"/>
      <c r="U141" s="82"/>
    </row>
    <row r="142" spans="1:21" hidden="1">
      <c r="A142" s="30" t="e">
        <f>'1-συμβολαια'!#REF!</f>
        <v>#REF!</v>
      </c>
      <c r="B142" s="92" t="e">
        <f>'1-συμβολαια'!#REF!</f>
        <v>#REF!</v>
      </c>
      <c r="C142" s="15" t="e">
        <f>'4-πολλυπρ'!#REF!</f>
        <v>#REF!</v>
      </c>
      <c r="D142" s="15" t="e">
        <f>'4-πολλυπρ'!#REF!</f>
        <v>#REF!</v>
      </c>
      <c r="E142" s="39">
        <f t="shared" si="5"/>
        <v>6.46</v>
      </c>
      <c r="F142" s="158" t="s">
        <v>191</v>
      </c>
      <c r="G142" s="158" t="s">
        <v>192</v>
      </c>
      <c r="H142" s="39"/>
      <c r="I142" s="39">
        <v>5.87</v>
      </c>
      <c r="J142" s="39">
        <v>5.87</v>
      </c>
      <c r="K142" s="357"/>
      <c r="L142" s="20"/>
      <c r="M142" s="20"/>
      <c r="N142" s="39"/>
      <c r="O142" s="20"/>
      <c r="P142" s="261"/>
      <c r="Q142" s="39">
        <f t="shared" si="4"/>
        <v>11.74</v>
      </c>
      <c r="R142" s="144"/>
      <c r="S142" s="144"/>
      <c r="T142" s="171"/>
      <c r="U142" s="82"/>
    </row>
    <row r="143" spans="1:21" hidden="1">
      <c r="A143" s="30" t="e">
        <f>'1-συμβολαια'!#REF!</f>
        <v>#REF!</v>
      </c>
      <c r="B143" s="92" t="e">
        <f>'1-συμβολαια'!#REF!</f>
        <v>#REF!</v>
      </c>
      <c r="C143" s="15" t="e">
        <f>'4-πολλυπρ'!#REF!</f>
        <v>#REF!</v>
      </c>
      <c r="D143" s="15" t="e">
        <f>'4-πολλυπρ'!#REF!</f>
        <v>#REF!</v>
      </c>
      <c r="E143" s="39">
        <f t="shared" si="5"/>
        <v>6.46</v>
      </c>
      <c r="F143" s="158" t="s">
        <v>191</v>
      </c>
      <c r="G143" s="158" t="s">
        <v>192</v>
      </c>
      <c r="H143" s="39"/>
      <c r="I143" s="39">
        <v>5.87</v>
      </c>
      <c r="J143" s="39">
        <v>5.87</v>
      </c>
      <c r="K143" s="357"/>
      <c r="L143" s="20"/>
      <c r="M143" s="20"/>
      <c r="N143" s="39"/>
      <c r="O143" s="20"/>
      <c r="P143" s="261"/>
      <c r="Q143" s="39">
        <f t="shared" si="4"/>
        <v>11.74</v>
      </c>
      <c r="R143" s="144"/>
      <c r="S143" s="144"/>
      <c r="T143" s="171"/>
      <c r="U143" s="82"/>
    </row>
    <row r="144" spans="1:21" hidden="1">
      <c r="A144" s="30" t="e">
        <f>'1-συμβολαια'!#REF!</f>
        <v>#REF!</v>
      </c>
      <c r="B144" s="92" t="e">
        <f>'1-συμβολαια'!#REF!</f>
        <v>#REF!</v>
      </c>
      <c r="C144" s="15" t="e">
        <f>'4-πολλυπρ'!#REF!</f>
        <v>#REF!</v>
      </c>
      <c r="D144" s="15" t="e">
        <f>'4-πολλυπρ'!#REF!</f>
        <v>#REF!</v>
      </c>
      <c r="E144" s="39">
        <f t="shared" si="5"/>
        <v>6.46</v>
      </c>
      <c r="F144" s="158" t="s">
        <v>191</v>
      </c>
      <c r="G144" s="158" t="s">
        <v>192</v>
      </c>
      <c r="H144" s="39"/>
      <c r="I144" s="39">
        <v>5.87</v>
      </c>
      <c r="J144" s="39">
        <v>5.87</v>
      </c>
      <c r="K144" s="357"/>
      <c r="L144" s="20"/>
      <c r="M144" s="20"/>
      <c r="N144" s="39"/>
      <c r="O144" s="20"/>
      <c r="P144" s="261"/>
      <c r="Q144" s="39">
        <f t="shared" si="4"/>
        <v>11.74</v>
      </c>
      <c r="R144" s="144"/>
      <c r="S144" s="144"/>
      <c r="T144" s="171"/>
      <c r="U144" s="82"/>
    </row>
    <row r="145" spans="1:21" hidden="1">
      <c r="A145" s="30" t="e">
        <f>'1-συμβολαια'!#REF!</f>
        <v>#REF!</v>
      </c>
      <c r="B145" s="92" t="e">
        <f>'1-συμβολαια'!#REF!</f>
        <v>#REF!</v>
      </c>
      <c r="C145" s="15" t="e">
        <f>'4-πολλυπρ'!#REF!</f>
        <v>#REF!</v>
      </c>
      <c r="D145" s="15" t="e">
        <f>'4-πολλυπρ'!#REF!</f>
        <v>#REF!</v>
      </c>
      <c r="E145" s="39">
        <f t="shared" si="5"/>
        <v>6.46</v>
      </c>
      <c r="F145" s="158" t="s">
        <v>191</v>
      </c>
      <c r="G145" s="158" t="s">
        <v>192</v>
      </c>
      <c r="H145" s="39"/>
      <c r="I145" s="39">
        <v>5.87</v>
      </c>
      <c r="J145" s="39">
        <v>5.87</v>
      </c>
      <c r="K145" s="357"/>
      <c r="L145" s="20"/>
      <c r="M145" s="20"/>
      <c r="N145" s="39"/>
      <c r="O145" s="20"/>
      <c r="P145" s="261"/>
      <c r="Q145" s="39">
        <f t="shared" si="4"/>
        <v>11.74</v>
      </c>
      <c r="R145" s="144"/>
      <c r="S145" s="144"/>
      <c r="T145" s="171"/>
      <c r="U145" s="82"/>
    </row>
    <row r="146" spans="1:21" hidden="1">
      <c r="A146" s="30" t="e">
        <f>'1-συμβολαια'!#REF!</f>
        <v>#REF!</v>
      </c>
      <c r="B146" s="92" t="e">
        <f>'1-συμβολαια'!#REF!</f>
        <v>#REF!</v>
      </c>
      <c r="C146" s="15" t="e">
        <f>'4-πολλυπρ'!#REF!</f>
        <v>#REF!</v>
      </c>
      <c r="D146" s="15" t="e">
        <f>'4-πολλυπρ'!#REF!</f>
        <v>#REF!</v>
      </c>
      <c r="E146" s="39">
        <f t="shared" si="5"/>
        <v>6.46</v>
      </c>
      <c r="F146" s="158" t="s">
        <v>191</v>
      </c>
      <c r="G146" s="158" t="s">
        <v>192</v>
      </c>
      <c r="H146" s="39"/>
      <c r="I146" s="39">
        <v>5.87</v>
      </c>
      <c r="J146" s="39">
        <v>5.87</v>
      </c>
      <c r="K146" s="357"/>
      <c r="L146" s="20"/>
      <c r="M146" s="20"/>
      <c r="N146" s="39"/>
      <c r="O146" s="20"/>
      <c r="P146" s="261"/>
      <c r="Q146" s="39">
        <f t="shared" si="4"/>
        <v>11.74</v>
      </c>
      <c r="R146" s="144"/>
      <c r="S146" s="144"/>
      <c r="T146" s="171"/>
      <c r="U146" s="82"/>
    </row>
    <row r="147" spans="1:21" hidden="1">
      <c r="A147" s="30" t="e">
        <f>'1-συμβολαια'!#REF!</f>
        <v>#REF!</v>
      </c>
      <c r="B147" s="92" t="e">
        <f>'1-συμβολαια'!#REF!</f>
        <v>#REF!</v>
      </c>
      <c r="C147" s="15" t="e">
        <f>'4-πολλυπρ'!#REF!</f>
        <v>#REF!</v>
      </c>
      <c r="D147" s="15" t="e">
        <f>'4-πολλυπρ'!#REF!</f>
        <v>#REF!</v>
      </c>
      <c r="E147" s="39">
        <f t="shared" si="5"/>
        <v>6.46</v>
      </c>
      <c r="F147" s="158" t="s">
        <v>191</v>
      </c>
      <c r="G147" s="158" t="s">
        <v>192</v>
      </c>
      <c r="H147" s="39"/>
      <c r="I147" s="39">
        <v>5.87</v>
      </c>
      <c r="J147" s="39">
        <v>5.87</v>
      </c>
      <c r="K147" s="357"/>
      <c r="L147" s="20"/>
      <c r="M147" s="20"/>
      <c r="N147" s="39"/>
      <c r="O147" s="20"/>
      <c r="P147" s="261"/>
      <c r="Q147" s="39">
        <f t="shared" si="4"/>
        <v>11.74</v>
      </c>
      <c r="R147" s="144"/>
      <c r="S147" s="144"/>
      <c r="T147" s="171"/>
      <c r="U147" s="82"/>
    </row>
    <row r="148" spans="1:21" hidden="1">
      <c r="A148" s="30" t="e">
        <f>'1-συμβολαια'!#REF!</f>
        <v>#REF!</v>
      </c>
      <c r="B148" s="92" t="e">
        <f>'1-συμβολαια'!#REF!</f>
        <v>#REF!</v>
      </c>
      <c r="C148" s="15" t="e">
        <f>'4-πολλυπρ'!#REF!</f>
        <v>#REF!</v>
      </c>
      <c r="D148" s="15" t="e">
        <f>'4-πολλυπρ'!#REF!</f>
        <v>#REF!</v>
      </c>
      <c r="E148" s="39">
        <f t="shared" si="5"/>
        <v>6.46</v>
      </c>
      <c r="F148" s="158" t="s">
        <v>191</v>
      </c>
      <c r="G148" s="158" t="s">
        <v>192</v>
      </c>
      <c r="H148" s="39"/>
      <c r="I148" s="39">
        <v>5.87</v>
      </c>
      <c r="J148" s="39">
        <v>5.87</v>
      </c>
      <c r="K148" s="357"/>
      <c r="L148" s="20"/>
      <c r="M148" s="20"/>
      <c r="N148" s="39"/>
      <c r="O148" s="20"/>
      <c r="P148" s="261"/>
      <c r="Q148" s="39">
        <f t="shared" si="4"/>
        <v>11.74</v>
      </c>
      <c r="R148" s="144"/>
      <c r="S148" s="144"/>
      <c r="T148" s="171"/>
      <c r="U148" s="82"/>
    </row>
    <row r="149" spans="1:21" hidden="1">
      <c r="A149" s="30" t="e">
        <f>'1-συμβολαια'!#REF!</f>
        <v>#REF!</v>
      </c>
      <c r="B149" s="92" t="e">
        <f>'1-συμβολαια'!#REF!</f>
        <v>#REF!</v>
      </c>
      <c r="C149" s="15" t="e">
        <f>'4-πολλυπρ'!#REF!</f>
        <v>#REF!</v>
      </c>
      <c r="D149" s="15" t="e">
        <f>'4-πολλυπρ'!#REF!</f>
        <v>#REF!</v>
      </c>
      <c r="E149" s="39">
        <f t="shared" si="5"/>
        <v>6.46</v>
      </c>
      <c r="F149" s="158" t="s">
        <v>191</v>
      </c>
      <c r="G149" s="158" t="s">
        <v>192</v>
      </c>
      <c r="H149" s="39"/>
      <c r="I149" s="39">
        <v>5.87</v>
      </c>
      <c r="J149" s="39">
        <v>5.87</v>
      </c>
      <c r="K149" s="357"/>
      <c r="L149" s="20"/>
      <c r="M149" s="20"/>
      <c r="N149" s="39"/>
      <c r="O149" s="20"/>
      <c r="P149" s="261"/>
      <c r="Q149" s="39">
        <f t="shared" si="4"/>
        <v>11.74</v>
      </c>
      <c r="R149" s="144"/>
      <c r="S149" s="144"/>
      <c r="T149" s="171"/>
      <c r="U149" s="82"/>
    </row>
    <row r="150" spans="1:21" hidden="1">
      <c r="A150" s="30" t="e">
        <f>'1-συμβολαια'!#REF!</f>
        <v>#REF!</v>
      </c>
      <c r="B150" s="92" t="e">
        <f>'1-συμβολαια'!#REF!</f>
        <v>#REF!</v>
      </c>
      <c r="C150" s="15" t="e">
        <f>'4-πολλυπρ'!#REF!</f>
        <v>#REF!</v>
      </c>
      <c r="D150" s="15" t="e">
        <f>'4-πολλυπρ'!#REF!</f>
        <v>#REF!</v>
      </c>
      <c r="E150" s="39">
        <f t="shared" si="5"/>
        <v>6.46</v>
      </c>
      <c r="F150" s="158" t="s">
        <v>191</v>
      </c>
      <c r="G150" s="158" t="s">
        <v>192</v>
      </c>
      <c r="H150" s="39"/>
      <c r="I150" s="39">
        <v>5.87</v>
      </c>
      <c r="J150" s="39">
        <v>5.87</v>
      </c>
      <c r="K150" s="357"/>
      <c r="L150" s="20"/>
      <c r="M150" s="20"/>
      <c r="N150" s="39"/>
      <c r="O150" s="20"/>
      <c r="P150" s="261"/>
      <c r="Q150" s="39">
        <f t="shared" si="4"/>
        <v>11.74</v>
      </c>
      <c r="R150" s="144"/>
      <c r="S150" s="144"/>
      <c r="T150" s="171"/>
      <c r="U150" s="82"/>
    </row>
    <row r="151" spans="1:21" hidden="1">
      <c r="A151" s="30" t="e">
        <f>'1-συμβολαια'!#REF!</f>
        <v>#REF!</v>
      </c>
      <c r="B151" s="92" t="e">
        <f>'1-συμβολαια'!#REF!</f>
        <v>#REF!</v>
      </c>
      <c r="C151" s="15" t="e">
        <f>'4-πολλυπρ'!#REF!</f>
        <v>#REF!</v>
      </c>
      <c r="D151" s="15" t="e">
        <f>'4-πολλυπρ'!#REF!</f>
        <v>#REF!</v>
      </c>
      <c r="E151" s="39">
        <f t="shared" si="5"/>
        <v>6.46</v>
      </c>
      <c r="F151" s="158" t="s">
        <v>191</v>
      </c>
      <c r="G151" s="158" t="s">
        <v>192</v>
      </c>
      <c r="H151" s="39"/>
      <c r="I151" s="39">
        <v>5.87</v>
      </c>
      <c r="J151" s="39">
        <v>5.87</v>
      </c>
      <c r="K151" s="357"/>
      <c r="L151" s="20"/>
      <c r="M151" s="20"/>
      <c r="N151" s="39"/>
      <c r="O151" s="20"/>
      <c r="P151" s="261"/>
      <c r="Q151" s="39">
        <f t="shared" si="4"/>
        <v>11.74</v>
      </c>
      <c r="R151" s="144"/>
      <c r="S151" s="144"/>
      <c r="T151" s="171"/>
      <c r="U151" s="82"/>
    </row>
    <row r="152" spans="1:21" hidden="1">
      <c r="A152" s="30" t="e">
        <f>'1-συμβολαια'!#REF!</f>
        <v>#REF!</v>
      </c>
      <c r="B152" s="92" t="e">
        <f>'1-συμβολαια'!#REF!</f>
        <v>#REF!</v>
      </c>
      <c r="C152" s="15" t="e">
        <f>'4-πολλυπρ'!#REF!</f>
        <v>#REF!</v>
      </c>
      <c r="D152" s="15" t="e">
        <f>'4-πολλυπρ'!#REF!</f>
        <v>#REF!</v>
      </c>
      <c r="E152" s="39">
        <f t="shared" si="5"/>
        <v>6.46</v>
      </c>
      <c r="F152" s="158" t="s">
        <v>191</v>
      </c>
      <c r="G152" s="158" t="s">
        <v>192</v>
      </c>
      <c r="H152" s="39"/>
      <c r="I152" s="39">
        <v>5.87</v>
      </c>
      <c r="J152" s="39">
        <v>5.87</v>
      </c>
      <c r="K152" s="357"/>
      <c r="L152" s="20"/>
      <c r="M152" s="20"/>
      <c r="N152" s="39"/>
      <c r="O152" s="20"/>
      <c r="P152" s="261"/>
      <c r="Q152" s="39">
        <f t="shared" si="4"/>
        <v>11.74</v>
      </c>
      <c r="R152" s="144"/>
      <c r="S152" s="144"/>
      <c r="T152" s="171"/>
      <c r="U152" s="82"/>
    </row>
    <row r="153" spans="1:21" hidden="1">
      <c r="A153" s="30" t="e">
        <f>'1-συμβολαια'!#REF!</f>
        <v>#REF!</v>
      </c>
      <c r="B153" s="92" t="e">
        <f>'1-συμβολαια'!#REF!</f>
        <v>#REF!</v>
      </c>
      <c r="C153" s="15" t="e">
        <f>'4-πολλυπρ'!#REF!</f>
        <v>#REF!</v>
      </c>
      <c r="D153" s="15" t="e">
        <f>'4-πολλυπρ'!#REF!</f>
        <v>#REF!</v>
      </c>
      <c r="E153" s="39">
        <f t="shared" si="5"/>
        <v>6.46</v>
      </c>
      <c r="F153" s="158" t="s">
        <v>191</v>
      </c>
      <c r="G153" s="158" t="s">
        <v>192</v>
      </c>
      <c r="H153" s="39"/>
      <c r="I153" s="39">
        <v>5.87</v>
      </c>
      <c r="J153" s="39">
        <v>5.87</v>
      </c>
      <c r="K153" s="357"/>
      <c r="L153" s="20"/>
      <c r="M153" s="20"/>
      <c r="N153" s="39"/>
      <c r="O153" s="20"/>
      <c r="P153" s="261"/>
      <c r="Q153" s="39">
        <f t="shared" si="4"/>
        <v>11.74</v>
      </c>
      <c r="R153" s="144"/>
      <c r="S153" s="144"/>
      <c r="T153" s="171"/>
      <c r="U153" s="82"/>
    </row>
    <row r="154" spans="1:21" hidden="1">
      <c r="A154" s="30" t="e">
        <f>'1-συμβολαια'!#REF!</f>
        <v>#REF!</v>
      </c>
      <c r="B154" s="92" t="e">
        <f>'1-συμβολαια'!#REF!</f>
        <v>#REF!</v>
      </c>
      <c r="C154" s="15" t="e">
        <f>'4-πολλυπρ'!#REF!</f>
        <v>#REF!</v>
      </c>
      <c r="D154" s="15" t="e">
        <f>'4-πολλυπρ'!#REF!</f>
        <v>#REF!</v>
      </c>
      <c r="E154" s="39">
        <f t="shared" si="5"/>
        <v>6.46</v>
      </c>
      <c r="F154" s="158" t="s">
        <v>191</v>
      </c>
      <c r="G154" s="158" t="s">
        <v>192</v>
      </c>
      <c r="H154" s="39"/>
      <c r="I154" s="39">
        <v>5.87</v>
      </c>
      <c r="J154" s="39">
        <v>5.87</v>
      </c>
      <c r="K154" s="357"/>
      <c r="L154" s="20"/>
      <c r="M154" s="20"/>
      <c r="N154" s="39"/>
      <c r="O154" s="20"/>
      <c r="P154" s="261"/>
      <c r="Q154" s="39">
        <f t="shared" si="4"/>
        <v>11.74</v>
      </c>
      <c r="R154" s="144"/>
      <c r="S154" s="144"/>
      <c r="T154" s="171"/>
      <c r="U154" s="82"/>
    </row>
    <row r="155" spans="1:21" hidden="1">
      <c r="A155" s="30" t="e">
        <f>'1-συμβολαια'!#REF!</f>
        <v>#REF!</v>
      </c>
      <c r="B155" s="92" t="e">
        <f>'1-συμβολαια'!#REF!</f>
        <v>#REF!</v>
      </c>
      <c r="C155" s="15" t="e">
        <f>'4-πολλυπρ'!#REF!</f>
        <v>#REF!</v>
      </c>
      <c r="D155" s="15" t="e">
        <f>'4-πολλυπρ'!#REF!</f>
        <v>#REF!</v>
      </c>
      <c r="E155" s="39">
        <f t="shared" si="5"/>
        <v>6.46</v>
      </c>
      <c r="F155" s="158" t="s">
        <v>191</v>
      </c>
      <c r="G155" s="158" t="s">
        <v>192</v>
      </c>
      <c r="H155" s="39"/>
      <c r="I155" s="39">
        <v>5.87</v>
      </c>
      <c r="J155" s="39">
        <v>5.87</v>
      </c>
      <c r="K155" s="357"/>
      <c r="L155" s="20"/>
      <c r="M155" s="20"/>
      <c r="N155" s="39"/>
      <c r="O155" s="20"/>
      <c r="P155" s="261"/>
      <c r="Q155" s="39">
        <f t="shared" si="4"/>
        <v>11.74</v>
      </c>
      <c r="R155" s="144"/>
      <c r="S155" s="144"/>
      <c r="T155" s="171"/>
      <c r="U155" s="82"/>
    </row>
    <row r="156" spans="1:21" hidden="1">
      <c r="A156" s="30" t="e">
        <f>'1-συμβολαια'!#REF!</f>
        <v>#REF!</v>
      </c>
      <c r="B156" s="92" t="e">
        <f>'1-συμβολαια'!#REF!</f>
        <v>#REF!</v>
      </c>
      <c r="C156" s="15" t="e">
        <f>'4-πολλυπρ'!#REF!</f>
        <v>#REF!</v>
      </c>
      <c r="D156" s="15" t="e">
        <f>'4-πολλυπρ'!#REF!</f>
        <v>#REF!</v>
      </c>
      <c r="E156" s="39">
        <f t="shared" si="5"/>
        <v>6.46</v>
      </c>
      <c r="F156" s="158" t="s">
        <v>191</v>
      </c>
      <c r="G156" s="158" t="s">
        <v>192</v>
      </c>
      <c r="H156" s="39"/>
      <c r="I156" s="39">
        <v>5.87</v>
      </c>
      <c r="J156" s="39">
        <v>5.87</v>
      </c>
      <c r="K156" s="357"/>
      <c r="L156" s="20"/>
      <c r="M156" s="20"/>
      <c r="N156" s="39"/>
      <c r="O156" s="20"/>
      <c r="P156" s="261"/>
      <c r="Q156" s="39">
        <f t="shared" si="4"/>
        <v>11.74</v>
      </c>
      <c r="R156" s="144"/>
      <c r="S156" s="144"/>
      <c r="T156" s="171"/>
      <c r="U156" s="82"/>
    </row>
    <row r="157" spans="1:21">
      <c r="A157" s="521" t="s">
        <v>35</v>
      </c>
      <c r="B157" s="522"/>
      <c r="C157" s="522"/>
      <c r="D157" s="523"/>
      <c r="E157" s="70">
        <f>SUM(E3:E156)</f>
        <v>988.38000000000193</v>
      </c>
      <c r="F157" s="70"/>
      <c r="G157" s="70"/>
      <c r="H157" s="70"/>
      <c r="I157" s="70">
        <f t="shared" ref="I157:R157" si="6">SUM(I3:I156)</f>
        <v>898.11000000000058</v>
      </c>
      <c r="J157" s="70">
        <f t="shared" si="6"/>
        <v>898.11000000000058</v>
      </c>
      <c r="K157" s="70">
        <f t="shared" si="6"/>
        <v>0</v>
      </c>
      <c r="L157" s="70">
        <f t="shared" si="6"/>
        <v>0</v>
      </c>
      <c r="M157" s="70">
        <f t="shared" si="6"/>
        <v>0</v>
      </c>
      <c r="N157" s="70">
        <f t="shared" si="6"/>
        <v>0</v>
      </c>
      <c r="O157" s="70">
        <f t="shared" si="6"/>
        <v>0</v>
      </c>
      <c r="P157" s="70">
        <f t="shared" si="6"/>
        <v>0</v>
      </c>
      <c r="Q157" s="70">
        <f t="shared" si="6"/>
        <v>1796.2200000000012</v>
      </c>
      <c r="R157" s="84">
        <f t="shared" si="6"/>
        <v>0</v>
      </c>
      <c r="S157" s="159"/>
      <c r="T157" s="3"/>
      <c r="U157" s="3"/>
    </row>
    <row r="159" spans="1:21" ht="15.75" customHeight="1">
      <c r="I159" s="155" t="s">
        <v>512</v>
      </c>
      <c r="L159" s="150" t="s">
        <v>553</v>
      </c>
      <c r="S159" s="172"/>
      <c r="T159" s="88"/>
      <c r="U159" s="172"/>
    </row>
    <row r="160" spans="1:21">
      <c r="F160" s="178" t="s">
        <v>188</v>
      </c>
      <c r="G160" s="125"/>
      <c r="H160" s="83"/>
      <c r="L160" s="193" t="s">
        <v>231</v>
      </c>
      <c r="S160" s="2"/>
    </row>
    <row r="161" spans="6:19">
      <c r="F161" s="83"/>
      <c r="G161" s="125" t="s">
        <v>189</v>
      </c>
      <c r="M161" s="192" t="s">
        <v>232</v>
      </c>
      <c r="P161" s="178" t="s">
        <v>151</v>
      </c>
      <c r="R161" s="2"/>
      <c r="S161" s="2"/>
    </row>
    <row r="162" spans="6:19">
      <c r="N162" s="173" t="s">
        <v>233</v>
      </c>
      <c r="R162" s="2"/>
      <c r="S162" s="2"/>
    </row>
    <row r="163" spans="6:19">
      <c r="R163" s="2"/>
      <c r="S163" s="2"/>
    </row>
  </sheetData>
  <mergeCells count="6">
    <mergeCell ref="I1:Q1"/>
    <mergeCell ref="R1:U2"/>
    <mergeCell ref="A1:D1"/>
    <mergeCell ref="A157:D15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P15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4.42578125" style="3" bestFit="1" customWidth="1"/>
    <col min="2" max="2" width="29.85546875" style="3" customWidth="1"/>
    <col min="3" max="3" width="11.140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38" width="9.140625" style="3"/>
    <col min="39" max="39" width="14.42578125" style="3" bestFit="1" customWidth="1"/>
    <col min="40" max="40" width="9.5703125" style="3" bestFit="1" customWidth="1"/>
    <col min="41" max="16384" width="9.140625" style="3"/>
  </cols>
  <sheetData>
    <row r="1" spans="1:42" ht="15.75" customHeight="1">
      <c r="A1" s="572" t="s">
        <v>359</v>
      </c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  <c r="P1" s="573"/>
      <c r="Q1" s="573"/>
      <c r="R1" s="573"/>
      <c r="S1" s="573"/>
      <c r="T1" s="573"/>
      <c r="U1" s="573"/>
      <c r="V1" s="573"/>
      <c r="W1" s="573"/>
      <c r="X1" s="573"/>
      <c r="Y1" s="573"/>
      <c r="Z1" s="573"/>
      <c r="AA1" s="573"/>
      <c r="AB1" s="573"/>
      <c r="AC1" s="573"/>
      <c r="AD1" s="573"/>
      <c r="AE1" s="574" t="s">
        <v>47</v>
      </c>
      <c r="AF1" s="576" t="s">
        <v>9</v>
      </c>
      <c r="AG1" s="578" t="s">
        <v>33</v>
      </c>
      <c r="AH1" s="561" t="s">
        <v>369</v>
      </c>
      <c r="AI1" s="563" t="s">
        <v>88</v>
      </c>
      <c r="AJ1" s="564"/>
      <c r="AK1" s="564"/>
      <c r="AL1" s="565"/>
      <c r="AM1" s="558" t="s">
        <v>533</v>
      </c>
      <c r="AN1" s="559"/>
      <c r="AO1" s="559"/>
      <c r="AP1" s="560"/>
    </row>
    <row r="2" spans="1:42" ht="12" customHeight="1" thickBot="1">
      <c r="A2" s="226"/>
      <c r="B2" s="227" t="s">
        <v>368</v>
      </c>
      <c r="C2" s="227" t="s">
        <v>89</v>
      </c>
      <c r="D2" s="228" t="s">
        <v>360</v>
      </c>
      <c r="E2" s="203" t="s">
        <v>31</v>
      </c>
      <c r="F2" s="203" t="s">
        <v>361</v>
      </c>
      <c r="G2" s="203" t="s">
        <v>362</v>
      </c>
      <c r="H2" s="203" t="s">
        <v>363</v>
      </c>
      <c r="I2" s="203" t="s">
        <v>364</v>
      </c>
      <c r="J2" s="203" t="s">
        <v>365</v>
      </c>
      <c r="K2" s="532" t="s">
        <v>29</v>
      </c>
      <c r="L2" s="533"/>
      <c r="M2" s="214" t="s">
        <v>366</v>
      </c>
      <c r="N2" s="214" t="s">
        <v>31</v>
      </c>
      <c r="O2" s="214" t="s">
        <v>361</v>
      </c>
      <c r="P2" s="214" t="s">
        <v>362</v>
      </c>
      <c r="Q2" s="214" t="s">
        <v>363</v>
      </c>
      <c r="R2" s="214" t="s">
        <v>364</v>
      </c>
      <c r="S2" s="214" t="s">
        <v>365</v>
      </c>
      <c r="T2" s="534" t="s">
        <v>29</v>
      </c>
      <c r="U2" s="535"/>
      <c r="V2" s="203" t="s">
        <v>367</v>
      </c>
      <c r="W2" s="203" t="s">
        <v>31</v>
      </c>
      <c r="X2" s="203" t="s">
        <v>361</v>
      </c>
      <c r="Y2" s="203" t="s">
        <v>362</v>
      </c>
      <c r="Z2" s="203" t="s">
        <v>363</v>
      </c>
      <c r="AA2" s="203" t="s">
        <v>364</v>
      </c>
      <c r="AB2" s="203" t="s">
        <v>365</v>
      </c>
      <c r="AC2" s="532" t="s">
        <v>29</v>
      </c>
      <c r="AD2" s="533"/>
      <c r="AE2" s="575"/>
      <c r="AF2" s="577"/>
      <c r="AG2" s="579"/>
      <c r="AH2" s="562"/>
      <c r="AI2" s="566"/>
      <c r="AJ2" s="567"/>
      <c r="AK2" s="567"/>
      <c r="AL2" s="568"/>
      <c r="AM2" s="369" t="s">
        <v>534</v>
      </c>
      <c r="AN2" s="369" t="s">
        <v>535</v>
      </c>
      <c r="AO2" s="176" t="s">
        <v>47</v>
      </c>
      <c r="AP2" s="176" t="s">
        <v>62</v>
      </c>
    </row>
    <row r="3" spans="1:42" s="18" customFormat="1">
      <c r="A3" s="25" t="str">
        <f>'1-συμβολαια'!A3</f>
        <v>1ο</v>
      </c>
      <c r="B3" s="25" t="str">
        <f>'1-συμβολαια'!C3</f>
        <v>πληρεξούσιο</v>
      </c>
      <c r="C3" s="35">
        <f>'1-συμβολαια'!D3</f>
        <v>0</v>
      </c>
      <c r="D3" s="35">
        <f t="shared" ref="D3" si="0">C3*1.3%</f>
        <v>0</v>
      </c>
      <c r="E3" s="25"/>
      <c r="F3" s="25"/>
      <c r="G3" s="25"/>
      <c r="H3" s="25"/>
      <c r="I3" s="25"/>
      <c r="J3" s="25"/>
      <c r="K3" s="25"/>
      <c r="L3" s="25"/>
      <c r="M3" s="35">
        <f t="shared" ref="M3" si="1">C3*0.65%</f>
        <v>0</v>
      </c>
      <c r="N3" s="25"/>
      <c r="O3" s="25"/>
      <c r="P3" s="25"/>
      <c r="Q3" s="25"/>
      <c r="R3" s="25"/>
      <c r="S3" s="25"/>
      <c r="T3" s="25"/>
      <c r="U3" s="25"/>
      <c r="V3" s="35">
        <f t="shared" ref="V3" si="2">C3*0.125%</f>
        <v>0</v>
      </c>
      <c r="W3" s="25"/>
      <c r="X3" s="25"/>
      <c r="Y3" s="25"/>
      <c r="Z3" s="25"/>
      <c r="AA3" s="25"/>
      <c r="AB3" s="25"/>
      <c r="AC3" s="25"/>
      <c r="AD3" s="25"/>
      <c r="AE3" s="28">
        <f t="shared" ref="AE3" si="3">D3+M3+V3</f>
        <v>0</v>
      </c>
      <c r="AF3" s="28">
        <f t="shared" ref="AF3" si="4">E3+N3+W3</f>
        <v>0</v>
      </c>
      <c r="AG3" s="28">
        <f t="shared" ref="AG3" si="5">AE3-AF3</f>
        <v>0</v>
      </c>
      <c r="AH3" s="25"/>
      <c r="AI3" s="25"/>
      <c r="AJ3" s="25"/>
      <c r="AK3" s="25"/>
      <c r="AL3" s="25"/>
      <c r="AM3" s="133">
        <v>3.23</v>
      </c>
      <c r="AN3" s="28">
        <v>5.87</v>
      </c>
      <c r="AO3" s="370">
        <f t="shared" ref="AO3" si="6">AM3+AN3</f>
        <v>9.1</v>
      </c>
      <c r="AP3" s="25"/>
    </row>
    <row r="4" spans="1:42">
      <c r="A4" s="569" t="str">
        <f>'1-συμβολαια'!A4</f>
        <v>σύνολο</v>
      </c>
      <c r="B4" s="570"/>
      <c r="C4" s="571"/>
      <c r="D4" s="351">
        <f>SUM(D3:D3)</f>
        <v>0</v>
      </c>
      <c r="E4" s="225"/>
      <c r="F4" s="225"/>
      <c r="G4" s="225"/>
      <c r="H4" s="225"/>
      <c r="I4" s="225"/>
      <c r="J4" s="225"/>
      <c r="K4" s="225"/>
      <c r="L4" s="225"/>
      <c r="M4" s="351">
        <f>SUM(M3:M3)</f>
        <v>0</v>
      </c>
      <c r="N4" s="225"/>
      <c r="O4" s="225"/>
      <c r="P4" s="225"/>
      <c r="Q4" s="225"/>
      <c r="R4" s="225"/>
      <c r="S4" s="225"/>
      <c r="T4" s="225"/>
      <c r="U4" s="225"/>
      <c r="V4" s="351">
        <f>SUM(V3:V3)</f>
        <v>0</v>
      </c>
      <c r="W4" s="225"/>
      <c r="X4" s="225"/>
      <c r="Y4" s="225"/>
      <c r="Z4" s="225"/>
      <c r="AA4" s="225"/>
      <c r="AB4" s="225"/>
      <c r="AC4" s="225"/>
      <c r="AD4" s="225"/>
      <c r="AE4" s="351">
        <f>SUM(AE3:AE3)</f>
        <v>0</v>
      </c>
      <c r="AF4" s="351">
        <f>SUM(AF3:AF3)</f>
        <v>0</v>
      </c>
      <c r="AG4" s="351">
        <f>SUM(AG3:AG3)</f>
        <v>0</v>
      </c>
      <c r="AH4" s="225">
        <f>SUM(AH3:AH3)</f>
        <v>0</v>
      </c>
      <c r="AI4" s="225"/>
      <c r="AJ4" s="225"/>
      <c r="AK4" s="225"/>
      <c r="AL4" s="225"/>
      <c r="AM4" s="225">
        <f>SUM(AM3:AM3)</f>
        <v>3.23</v>
      </c>
      <c r="AN4" s="225">
        <f>SUM(AN3:AN3)</f>
        <v>5.87</v>
      </c>
      <c r="AO4" s="225">
        <f>SUM(AO3:AO3)</f>
        <v>9.1</v>
      </c>
      <c r="AP4" s="225">
        <f>SUM(AP3:AP3)</f>
        <v>0</v>
      </c>
    </row>
    <row r="6" spans="1:42">
      <c r="E6" s="2"/>
      <c r="F6" s="2"/>
      <c r="G6" s="2"/>
      <c r="H6" s="186" t="s">
        <v>370</v>
      </c>
      <c r="I6" s="2"/>
      <c r="J6" s="2"/>
      <c r="K6" s="2"/>
      <c r="L6" s="2"/>
      <c r="M6" s="2"/>
      <c r="N6" s="2"/>
      <c r="O6" s="2"/>
      <c r="P6" s="2"/>
      <c r="Q6" s="186" t="s">
        <v>370</v>
      </c>
      <c r="R6" s="2"/>
      <c r="S6" s="2"/>
      <c r="T6" s="2"/>
      <c r="U6" s="2"/>
      <c r="V6" s="2"/>
      <c r="W6" s="2"/>
      <c r="X6" s="2"/>
      <c r="Y6" s="2"/>
      <c r="Z6" s="186" t="s">
        <v>370</v>
      </c>
      <c r="AA6" s="2"/>
      <c r="AB6" s="2"/>
      <c r="AC6" s="2"/>
      <c r="AD6" s="2"/>
      <c r="AE6" s="2"/>
    </row>
    <row r="7" spans="1:42">
      <c r="E7" s="2"/>
      <c r="F7" s="229" t="s">
        <v>371</v>
      </c>
      <c r="G7" s="229"/>
      <c r="H7" s="229"/>
      <c r="I7" s="229"/>
      <c r="J7" s="229"/>
      <c r="K7" s="229"/>
      <c r="L7" s="229"/>
      <c r="M7" s="229"/>
      <c r="N7" s="229"/>
      <c r="O7" s="229" t="s">
        <v>371</v>
      </c>
      <c r="P7" s="2"/>
      <c r="Q7" s="2"/>
      <c r="R7" s="2"/>
      <c r="S7" s="2"/>
      <c r="T7" s="2"/>
      <c r="U7" s="2"/>
      <c r="V7" s="2"/>
      <c r="W7" s="2"/>
      <c r="X7" s="229" t="s">
        <v>371</v>
      </c>
      <c r="Y7" s="2"/>
      <c r="Z7" s="2"/>
      <c r="AA7" s="2"/>
      <c r="AB7" s="2"/>
      <c r="AC7" s="2"/>
      <c r="AD7" s="2"/>
      <c r="AE7" s="2"/>
    </row>
    <row r="8" spans="1:42">
      <c r="E8" s="2"/>
      <c r="F8" s="2"/>
      <c r="G8" s="2"/>
      <c r="H8" s="2"/>
      <c r="I8" s="4"/>
      <c r="J8" s="190" t="s">
        <v>372</v>
      </c>
      <c r="K8" s="186"/>
      <c r="L8" s="2"/>
      <c r="M8" s="2"/>
      <c r="N8" s="2"/>
      <c r="O8" s="2"/>
      <c r="P8" s="2"/>
      <c r="Q8" s="4"/>
      <c r="R8" s="190" t="s">
        <v>373</v>
      </c>
      <c r="S8" s="190"/>
      <c r="T8" s="190"/>
      <c r="U8" s="190"/>
      <c r="V8" s="4"/>
      <c r="W8" s="4"/>
      <c r="X8" s="4"/>
      <c r="Y8" s="4"/>
      <c r="Z8" s="4"/>
      <c r="AA8" s="190" t="s">
        <v>373</v>
      </c>
      <c r="AB8" s="190"/>
      <c r="AC8" s="190"/>
      <c r="AD8" s="186"/>
      <c r="AE8" s="2"/>
    </row>
    <row r="9" spans="1:42">
      <c r="E9" s="2"/>
      <c r="F9" s="2"/>
      <c r="G9" s="2"/>
      <c r="H9" s="2"/>
      <c r="I9" s="190" t="s">
        <v>373</v>
      </c>
      <c r="J9" s="4"/>
      <c r="K9" s="2"/>
      <c r="L9" s="2"/>
      <c r="M9" s="2"/>
      <c r="N9" s="2"/>
      <c r="O9" s="2"/>
      <c r="P9" s="2"/>
      <c r="Q9" s="4"/>
      <c r="R9" s="4"/>
      <c r="S9" s="190" t="s">
        <v>372</v>
      </c>
      <c r="T9" s="190"/>
      <c r="U9" s="4"/>
      <c r="V9" s="4"/>
      <c r="W9" s="4"/>
      <c r="X9" s="4"/>
      <c r="Y9" s="4"/>
      <c r="Z9" s="4"/>
      <c r="AA9" s="4"/>
      <c r="AB9" s="190" t="s">
        <v>372</v>
      </c>
      <c r="AC9" s="190"/>
      <c r="AD9" s="2"/>
      <c r="AE9" s="2"/>
    </row>
    <row r="10" spans="1:42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42">
      <c r="E11" s="230" t="s">
        <v>374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31" t="s">
        <v>375</v>
      </c>
      <c r="R11" s="2"/>
      <c r="S11" s="2"/>
      <c r="T11" s="2"/>
      <c r="U11" s="2"/>
      <c r="V11" s="2"/>
      <c r="W11" s="2"/>
      <c r="X11" s="2"/>
      <c r="Y11" s="2"/>
      <c r="Z11" s="232" t="s">
        <v>376</v>
      </c>
      <c r="AA11" s="2"/>
      <c r="AB11" s="2"/>
      <c r="AC11" s="2"/>
      <c r="AD11" s="2"/>
      <c r="AE11" s="2"/>
    </row>
    <row r="12" spans="1:42">
      <c r="E12" s="233" t="s">
        <v>377</v>
      </c>
      <c r="F12" s="2"/>
      <c r="G12" s="2"/>
      <c r="H12" s="2"/>
      <c r="I12" s="2"/>
      <c r="J12" s="2"/>
      <c r="K12" s="2"/>
      <c r="L12" s="2"/>
      <c r="M12" s="8"/>
      <c r="N12" s="2"/>
      <c r="O12" s="186"/>
      <c r="P12" s="186"/>
      <c r="Q12" s="186"/>
      <c r="R12" s="186"/>
      <c r="S12" s="234" t="s">
        <v>378</v>
      </c>
      <c r="T12" s="186"/>
      <c r="U12" s="186"/>
      <c r="V12" s="186"/>
      <c r="W12" s="2"/>
      <c r="X12" s="2"/>
      <c r="Y12" s="2"/>
      <c r="Z12" s="2"/>
      <c r="AA12" s="235" t="s">
        <v>379</v>
      </c>
      <c r="AB12" s="2"/>
      <c r="AC12" s="2"/>
      <c r="AD12" s="2"/>
      <c r="AE12" s="2"/>
    </row>
    <row r="13" spans="1:42">
      <c r="E13" s="2"/>
      <c r="F13" s="233" t="s">
        <v>380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36" t="s">
        <v>381</v>
      </c>
      <c r="T13" s="2"/>
      <c r="U13" s="2"/>
      <c r="V13" s="2"/>
      <c r="W13" s="2"/>
      <c r="X13" s="2"/>
      <c r="Y13" s="2"/>
      <c r="Z13" s="2"/>
      <c r="AA13" s="2"/>
      <c r="AB13" s="236" t="s">
        <v>381</v>
      </c>
      <c r="AC13" s="2"/>
      <c r="AD13" s="2"/>
      <c r="AE13" s="2"/>
    </row>
    <row r="14" spans="1:42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86"/>
      <c r="Q14" s="186"/>
      <c r="R14" s="186"/>
      <c r="S14" s="186"/>
      <c r="T14" s="186"/>
      <c r="U14" s="186"/>
      <c r="V14" s="186"/>
      <c r="W14" s="186"/>
      <c r="X14" s="186"/>
      <c r="Y14" s="2"/>
      <c r="Z14" s="2"/>
      <c r="AA14" s="2"/>
      <c r="AB14" s="234" t="s">
        <v>378</v>
      </c>
      <c r="AC14" s="2"/>
      <c r="AD14" s="2"/>
      <c r="AE14" s="2"/>
    </row>
    <row r="15" spans="1:42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</sheetData>
  <mergeCells count="11">
    <mergeCell ref="A4:C4"/>
    <mergeCell ref="A1:AD1"/>
    <mergeCell ref="AE1:AE2"/>
    <mergeCell ref="AF1:AF2"/>
    <mergeCell ref="AG1:AG2"/>
    <mergeCell ref="AM1:AP1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2025-10-28T07:25:41Z</dcterms:modified>
</cp:coreProperties>
</file>