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54" sheetId="1" r:id="rId1"/>
    <sheet name="219γ4" sheetId="18" r:id="rId2"/>
    <sheet name="219γ5" sheetId="14" r:id="rId3"/>
    <sheet name="219γ6" sheetId="11" r:id="rId4"/>
    <sheet name="219δ1" sheetId="17" r:id="rId5"/>
    <sheet name="219δ2" sheetId="15" r:id="rId6"/>
  </sheets>
  <calcPr calcId="125725"/>
</workbook>
</file>

<file path=xl/calcChain.xml><?xml version="1.0" encoding="utf-8"?>
<calcChain xmlns="http://schemas.openxmlformats.org/spreadsheetml/2006/main">
  <c r="AG11" i="17"/>
  <c r="AH11" s="1"/>
  <c r="AH10"/>
  <c r="AG10"/>
  <c r="AG9"/>
  <c r="AH9" s="1"/>
  <c r="AG8"/>
  <c r="AH8" s="1"/>
  <c r="AE10" i="18"/>
  <c r="AG9"/>
  <c r="AE9"/>
  <c r="AJ8" i="17" l="1"/>
  <c r="AI14" i="14"/>
  <c r="AI13"/>
  <c r="AI12"/>
  <c r="AK11" s="1"/>
  <c r="AI11"/>
  <c r="AI10"/>
  <c r="AK9" s="1"/>
  <c r="AI9"/>
  <c r="AI8"/>
  <c r="AK7"/>
  <c r="AI7"/>
  <c r="AL7" l="1"/>
  <c r="AI26" i="11" l="1"/>
  <c r="AK25"/>
  <c r="AI25"/>
  <c r="AI24"/>
  <c r="AI23"/>
  <c r="AK23" s="1"/>
  <c r="AI22"/>
  <c r="AK21" s="1"/>
  <c r="AI21"/>
  <c r="AI20"/>
  <c r="AK19" s="1"/>
  <c r="AI19"/>
  <c r="AI18"/>
  <c r="AK17"/>
  <c r="AI17"/>
  <c r="AI16"/>
  <c r="AK15"/>
  <c r="AL15" s="1"/>
  <c r="AI15"/>
  <c r="AD15" i="15" l="1"/>
  <c r="AD14"/>
  <c r="AD13"/>
  <c r="AD12"/>
  <c r="AD11"/>
  <c r="AD10"/>
  <c r="AD9"/>
  <c r="AD8"/>
  <c r="I32" i="1"/>
  <c r="H32"/>
  <c r="G32"/>
  <c r="AF8" i="15" l="1"/>
  <c r="D32" i="1"/>
</calcChain>
</file>

<file path=xl/sharedStrings.xml><?xml version="1.0" encoding="utf-8"?>
<sst xmlns="http://schemas.openxmlformats.org/spreadsheetml/2006/main" count="435" uniqueCount="166">
  <si>
    <t>αΑ</t>
  </si>
  <si>
    <t>αρ. συμβολ</t>
  </si>
  <si>
    <t>ποσό πράξης βάσει ΑΓΑΠΕ</t>
  </si>
  <si>
    <t>υπόλογος</t>
  </si>
  <si>
    <t>περιοχή</t>
  </si>
  <si>
    <t>με ΖΗΛ π.χ.-1</t>
  </si>
  <si>
    <t>ΔΟΛΟΣ</t>
  </si>
  <si>
    <t>διαφυγών φόρος εισοδήματος</t>
  </si>
  <si>
    <t>ηθικώς πρέπει</t>
  </si>
  <si>
    <t>…. ΥΠΟ ΧΡΕΩΤΙΚΑ</t>
  </si>
  <si>
    <t>σύνολα</t>
  </si>
  <si>
    <t>ημερομηνία απαίτησης</t>
  </si>
  <si>
    <t>συμβόλαια</t>
  </si>
  <si>
    <t>ποσό</t>
  </si>
  <si>
    <t>απαίτηση</t>
  </si>
  <si>
    <t>έπρεπε να χρεώσει</t>
  </si>
  <si>
    <t>χρέωσε</t>
  </si>
  <si>
    <t>ημερομηνία</t>
  </si>
  <si>
    <t>πράξη βάσει ΑΓΑΠΕ &amp; έλέγχου ΤΑΝ</t>
  </si>
  <si>
    <t>πράξη βάσει zηλ</t>
  </si>
  <si>
    <t>ποσό πράξης βάσει zηλ</t>
  </si>
  <si>
    <t xml:space="preserve">ποσό πράξης βάσει ελέγχου ΤΑΝ </t>
  </si>
  <si>
    <t>θέση στο 219</t>
  </si>
  <si>
    <t>ΤΟΓΚΑΣ καθεστώς</t>
  </si>
  <si>
    <t>κ-15= 0,65% ελέγχου ΤΑΝ</t>
  </si>
  <si>
    <t>κ-15 βάσει zηλ</t>
  </si>
  <si>
    <t xml:space="preserve">κ-17= 0,125% ελέγχου ΤΑΝ </t>
  </si>
  <si>
    <t>κ-17 βάσει zηλ</t>
  </si>
  <si>
    <t>σύνολον</t>
  </si>
  <si>
    <t>διαφυγόντα ή απλήρωτα κ-15-17</t>
  </si>
  <si>
    <t>διαφυγόντα ΤΑΝ-κ-18 &amp; ΤΑΣ &amp; χαρτ</t>
  </si>
  <si>
    <t>ΦΠΑ</t>
  </si>
  <si>
    <t>ΜΕΤΑΓΡΑΦΕΣ</t>
  </si>
  <si>
    <t>ημερο μηνία</t>
  </si>
  <si>
    <t>πράξη</t>
  </si>
  <si>
    <t>πράξη βάσει ΑΓΑΠΕ</t>
  </si>
  <si>
    <t>πράξη βάσει ΤΑΝ</t>
  </si>
  <si>
    <t>ποσό πράξης βάσει ΤΑΝ</t>
  </si>
  <si>
    <t>κ-15 βάσει  zηλ</t>
  </si>
  <si>
    <t>κ-17 βάσει  zηλ</t>
  </si>
  <si>
    <t>ΤΑΝ-κ-18 &amp; ΤΑΣ &amp; χαρτ</t>
  </si>
  <si>
    <t>ΑΝ όχι σε καθεστώς ΤΟΓΚΑΣ</t>
  </si>
  <si>
    <t>υποχρεωτικά</t>
  </si>
  <si>
    <t>ποσό πράξης ΒΑΣΕΙ zηλ</t>
  </si>
  <si>
    <t>θέση στο 219γ</t>
  </si>
  <si>
    <t>κ-15 ελέγχου ΤΑΝ</t>
  </si>
  <si>
    <t>κ-17 ελέγχου ΤΑΝ</t>
  </si>
  <si>
    <t>σύνολον διαφυγόντων κ-15-17</t>
  </si>
  <si>
    <t>δαιφυγών ΦΠΑ</t>
  </si>
  <si>
    <t>219γ5</t>
  </si>
  <si>
    <t>ΤΟΓΚΑ</t>
  </si>
  <si>
    <t>ΔΕΝ</t>
  </si>
  <si>
    <t>διαφυγώντα κ-15-17</t>
  </si>
  <si>
    <t>κ-18 ελέγχου ΤΑΝ</t>
  </si>
  <si>
    <t>κ-18 βάσει  zηλ</t>
  </si>
  <si>
    <t>φόρος εισοδήματος</t>
  </si>
  <si>
    <t>πληρεξούσιο</t>
  </si>
  <si>
    <t>ποσό πράξης</t>
  </si>
  <si>
    <t xml:space="preserve">ποσό πράξης από έλεγχο ΤΑΝ </t>
  </si>
  <si>
    <t>ΜΗ χρεωθέν ΦΠΑ</t>
  </si>
  <si>
    <t>γονική</t>
  </si>
  <si>
    <t>219δ2</t>
  </si>
  <si>
    <t>219γ6</t>
  </si>
  <si>
    <t>πώληση</t>
  </si>
  <si>
    <t>219-54</t>
  </si>
  <si>
    <t>ΠΟΤΑΜΙΑ</t>
  </si>
  <si>
    <t>αν ΌΧΙ σε καθεστώς ΤΟΓΚΑΣ απαίτηση = 86€ {''υποχρεωτικά'' = 75 &amp; ''ηθικώς πρέπει'' = 11€</t>
  </si>
  <si>
    <t>αν ΌΧΙ σε καθεστώς ΤΟΓΚΑΣ απαίτηση = 2.092€ {''υποχρεωτικά'' = 1.251 &amp; ''ηθικώς πρέπει'' = 841€</t>
  </si>
  <si>
    <t>αν ΌΧΙ σε καθεστώς ΤΟΓΚΑΣ απαίτηση = 1.932€ {''υποχρεωτικά'' = 1.160 &amp; ''ηθικώς πρέπει'' = 772€</t>
  </si>
  <si>
    <t>οριζόντιος σύσταση</t>
  </si>
  <si>
    <t>αν ΌΧΙ σε καθεστώς ΤΟΓΚΑΣ απαίτηση = 2.805€ {''υποχρεωτικά'' = 1.585 &amp; ''ηθικώς πρέπει'' = 1219€</t>
  </si>
  <si>
    <t>αν ΌΧΙ σε καθεστώς ΤΟΓΚΑΣ απαίτηση = 294€ {''υποχρεωτικά'' = 184 &amp; ''ηθικώς πρέπει'' = 110€</t>
  </si>
  <si>
    <t>αν ΌΧΙ σε καθεστώς ΤΟΓΚΑΣ απαίτηση = 159€ {''υποχρεωτικά'' = 107 &amp; ''ηθικώς πρέπει'' = 52€</t>
  </si>
  <si>
    <t>αν ΌΧΙ σε καθεστώς ΤΟΓΚΑΣ απαίτηση = 187€ {''υποχρεωτικά'' = 99 &amp; ''ηθικώς πρέπει'' = 88€</t>
  </si>
  <si>
    <t>αν ΌΧΙ σε καθεστώς ΤΟΓΚΑΣ απαίτηση = 211€ {''υποχρεωτικά'' = 112 &amp; ''ηθικώς πρέπει'' = 99€</t>
  </si>
  <si>
    <t>καθεστώς ΤΟΓΚΑΣ</t>
  </si>
  <si>
    <t>διαφυγόντα ταμεία &amp; χαρτόσημα</t>
  </si>
  <si>
    <t>διαφυγόντα κ15-ταμεία-ΦΠΑ</t>
  </si>
  <si>
    <t>αγοραπωλησίας ΠΡΟΣΥΜΦΩΝΟ τίμημα = αρραβών = 3.000.000δρχ</t>
  </si>
  <si>
    <t>αγοραπωλησία</t>
  </si>
  <si>
    <t>αν ΌΧΙ καθεστώς ΤΟΓΚΑΣ απαίτηση = 3.674€ (''υποχρεωτικά'' = 2.188€ &amp; ''ηθικώς πρέπει'' = 1.486€)</t>
  </si>
  <si>
    <t>αγοραπωλησίας ΠΡΟΣΥΜΦΩΝΟ τίμημα = 3.700.000δρχ αρραβών = 100.000δρχ</t>
  </si>
  <si>
    <t>αν ΌΧΙ καθεστώς ΤΟΓΚΑΣ απαίτηση = 1.240€ (''υποχρεωτικά'' = 735€ &amp; ''ηθικώς πρέπει'' = 505€)</t>
  </si>
  <si>
    <t>αν ΌΧΙ καθεστώς ΤΟΓΚΑΣ απαίτηση = 5.993€ (''υποχρεωτικά'' = 3.641€ &amp; ''ηθικώς πρέπει'' = 2.352€)</t>
  </si>
  <si>
    <t>αν ΌΧΙ σε καθεστώς ΤΟΓΚΑΣ  , απαίτηση  3.041€=  {υποχρεωτικά = 1.984€ &amp; ηθικώς πρέπει = 1.057€}</t>
  </si>
  <si>
    <t>δωρεά</t>
  </si>
  <si>
    <t>γονική [1/2 οικόπεδο Ποταμιά 47,70μ2 ΜΕ οικία 2όροφη (27,16μ2 έκαστος)</t>
  </si>
  <si>
    <t>219-54 = σύζυγος   ΠΡΟΣ   θυγατέρα</t>
  </si>
  <si>
    <t>αν ΌΧΙ σε καθεστώς ΤΟΓΚΑΣ  , απαίτηση  4.419€=  {υποχρεωτικά = 2.774€ &amp; ηθικώς πρέπει = 1.644€}</t>
  </si>
  <si>
    <t>χρησικτησία οικοπέδου = 1980 μητρός ΔΩΡΕΑ άτυπος</t>
  </si>
  <si>
    <t>δωτρεά</t>
  </si>
  <si>
    <t>δωρεά [1/2 οικόπεδο Ποταμιά 47,70μ2 ΜΕ οικία 2όροφη (27,16μ2 έκαστος)</t>
  </si>
  <si>
    <t>αν ΌΧΙ σε καθεστώς ΤΟΓΚΑΣ  , απαίτηση  3.934€=  {υποχρεωτικά = 2.498€ &amp; ηθικώς πρέπει = 1.436€}</t>
  </si>
  <si>
    <t>γονικής 5393 ΔΙΟΡΘΩΣΗ</t>
  </si>
  <si>
    <t>αν ΌΧΙ σε καθεστώς ΤΟΓΚΑΣ  , απαίτηση  2.556€=  {υποχρεωτικά = 1.565€ &amp; ηθικώς πρέπει = 991€}</t>
  </si>
  <si>
    <t>δωρεάς 5394 ΔΙΟΡΘΩΣΗ</t>
  </si>
  <si>
    <t>αν ΌΧΙ σε καθεστώς ΤΟΓΚΑΣ  , απαίτηση  2.152€=  {υποχρεωτικά = 1.335€ &amp; ηθικώς πρέπει = 816€}</t>
  </si>
  <si>
    <t>219-54 = ΠΡΟΣ   θυγατέρα</t>
  </si>
  <si>
    <t>αν ΌΧΙ σε καθεστώς ΤΟΓΚΑΣ  , απαίτηση  4.230€=  {υποχρεωτικά = 2.981€ &amp; ηθικώς πρέπει = 1.249€}</t>
  </si>
  <si>
    <t>χρησικτησία οικοπέδου = 1975 ΑΓΟΡΑΠΩΛΗΣΙΑΣ ΠΡΟΣΥΜΦΩΝΟ 4461καπολα</t>
  </si>
  <si>
    <t>219-54 = ΠΡΟΣ   υιό 1ο</t>
  </si>
  <si>
    <t>αν ΌΧΙ σε καθεστώς ΤΟΓΚΑΣ  , απαίτηση  6.222€=  {υποχρεωτικά = 4.809€ &amp; ηθικώς πρέπει = 1.413€}</t>
  </si>
  <si>
    <t>αν ΌΧΙ καθεστώς ΤΟΓΚΑΣ απαίτηση = 7.151€ (''υποχρεωτικά'' = 5.566€ &amp; ''ηθικώς πρέπει'' = 1.585€)</t>
  </si>
  <si>
    <t>χρησικτησία αγροτεμαχίου = 1992 ΑΝΑΔΑΣΜΟΣ {zηλ = 2.999.999δρχ</t>
  </si>
  <si>
    <t>αν ΌΧΙ καθεστώς ΤΟΓΚΑΣ απαίτηση = 4.462€ (''υποχρεωτικά'' = 1.542€ &amp; ''ηθικώς πρέπει'' = 2.920€)</t>
  </si>
  <si>
    <t>χρησικτησία αγροτεμαχίου = 19?? ΑΝΑΔΑΣΜΟΣ</t>
  </si>
  <si>
    <t>αποδοχή κληρονομιάς</t>
  </si>
  <si>
    <t>219-54 &amp; θυγατέρα &amp; 2 υιοί</t>
  </si>
  <si>
    <t>χρησικτησία  αγροτεμαχίων 1-2-3-4-5-6-8-9-??? = πατρός ΔΩΡΕΑ άτυπος</t>
  </si>
  <si>
    <t>χρησικτησία  οικοπέδων  5-6 = πατρός ΔΩΡΕΑ άτυπος</t>
  </si>
  <si>
    <t>αν ΌΧΙ καθεστώς ΤΟΓΚΑΣ απαίτηση = 17.298€ (''υποχρεωτικά'' = 10.066€ &amp; ''ηθικώς πρέπει'' = 7.232€)</t>
  </si>
  <si>
    <t>χρησικτησία αγροτεμαχίου 7' = ΑΝΑΔΑΣΜΟΣ</t>
  </si>
  <si>
    <t>ΝΗ χρεωθέν κ-15-17</t>
  </si>
  <si>
    <t>διαφυγών ΦΠΑ</t>
  </si>
  <si>
    <t>προσύμφωνο αγοραπωλησίας τίμημα = 4.000.000δρχ = 11.738,81€ -αρραβών = 325.000δρχ</t>
  </si>
  <si>
    <t>αν ΌΧΙ καθεστώς ΤΟΓΚΑΣ απαίτηση = 861€ (''υποχρεωτικά'' = 558€ &amp; ''ηθικώς πρέπει'' = 302€)</t>
  </si>
  <si>
    <t>αν ΌΧΙ καθεστώς ΤΟΓΚΑΣ απαίτηση = 623€ (''υποχρεωτικά'' = 456€ &amp; ''ηθικώς πρέπει'' = 168€)</t>
  </si>
  <si>
    <t>ΔΕΝ έχω</t>
  </si>
  <si>
    <t>φάκελος συμβολαίων - σημειώσεις = υπόλοιπο = 500</t>
  </si>
  <si>
    <t>σε κάποιο από αυτά , μου είπε το 2018 , πως χρωστάει 300€</t>
  </si>
  <si>
    <t>219δ1</t>
  </si>
  <si>
    <t>219γ4</t>
  </si>
  <si>
    <t>αγοραπωλησίας ΠΡΟΣΥΜΦΩΝΟ τίμημα = αρραβών = 3.350.000δρχ</t>
  </si>
  <si>
    <t>αν ΌΧΙ καθεστώς ΤΟΓΚΑΣ απαίτηση = 1267€ (''υποχρεωτικά'' = 798€ &amp; ''ηθικώς πρέπει'' = 469€)</t>
  </si>
  <si>
    <t>???</t>
  </si>
  <si>
    <t>κανονικά η υποχρέωση =πωλήτρια {το έδωσε αλλού}</t>
  </si>
  <si>
    <t>9ο</t>
  </si>
  <si>
    <t>16ο</t>
  </si>
  <si>
    <t>17ο</t>
  </si>
  <si>
    <t>18ο</t>
  </si>
  <si>
    <t>23ο</t>
  </si>
  <si>
    <t>24ο</t>
  </si>
  <si>
    <t>25ο</t>
  </si>
  <si>
    <t>26ο</t>
  </si>
  <si>
    <t>γονικής 12ο ΔΙΟΡΘΩΣΗ</t>
  </si>
  <si>
    <t>δωρεάς 13ο ΔΙΟΡΘΩΣΗ</t>
  </si>
  <si>
    <t>1ο</t>
  </si>
  <si>
    <t>2ο</t>
  </si>
  <si>
    <t>4ο</t>
  </si>
  <si>
    <t>6ο</t>
  </si>
  <si>
    <t>αγοραπωλησία ΒΑΣΕΙ 1ο προσυμφώνου τίμημα = αρραβών = 3.000.000δρχ {8.804,11} Δ.Ο.Υ. = 13.091,83</t>
  </si>
  <si>
    <t>αγοραπωλησία ΒΑΣΕΙ 1ο προσυμφώνου τίμημα = 3.000.000δρχ {8.804,11} Δ.Ο.Υ. = 13.091,83</t>
  </si>
  <si>
    <t>7ο</t>
  </si>
  <si>
    <t>8ο</t>
  </si>
  <si>
    <t>12ο</t>
  </si>
  <si>
    <t>13ο</t>
  </si>
  <si>
    <t>14ο</t>
  </si>
  <si>
    <t>15ο</t>
  </si>
  <si>
    <t>19ο</t>
  </si>
  <si>
    <t>20ο</t>
  </si>
  <si>
    <t>γονικής 7ο ΔΙΟΡΘΩΣΗ</t>
  </si>
  <si>
    <t>δωρεάς 8ο ΔΙΟΡΘΩΣΗ</t>
  </si>
  <si>
    <t>219-54    προς    θυγατέρα</t>
  </si>
  <si>
    <t>219-54    ΠΡΟΣ  = γαμπρός</t>
  </si>
  <si>
    <t>5ο</t>
  </si>
  <si>
    <t>21ο</t>
  </si>
  <si>
    <t>22ο</t>
  </si>
  <si>
    <t>αγοραπωλησία ΒΑΣΕΙ προσυμφώνου 2ο τίμημα = 3.700.000δρχ</t>
  </si>
  <si>
    <t>αγοραπωλησία ΒΑΣΕΙ  4ο προσυμφώνου τίμημα = αρραβών = Δ.Ο.Υ. = 3.350.000δρχ</t>
  </si>
  <si>
    <t>;;;???    ΠΡΟΣ   219-54</t>
  </si>
  <si>
    <t>αγοραπωλησία ΒΑΣΕΙ 4ο προσυμφώνου τίμημα = αρραβών = Δ.Ο.Υ. = 3.350.000δρχ {= 9.831,25€}</t>
  </si>
  <si>
    <t>αγοραπωλησία ΒΑΣΕΙ προσυμφώνου 2ο τίμημα = 3.700.000 αρραβών = 100.000 [Δ.Ο.Υ. = 3.600.000δρχ</t>
  </si>
  <si>
    <t>κανονικά η υποχρέωση = η πωλήτρια {σε άλλον}</t>
  </si>
  <si>
    <t>3ο</t>
  </si>
  <si>
    <t>10ο</t>
  </si>
  <si>
    <t>αγοραπωλησίας προσύμφωνο  3ο ΛΥΣΗ τίμημα 4.000.000δρχ = 11.738,81€ αρραβών =325.000δρχ =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</si>
</sst>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6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b/>
      <u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color indexed="8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sz val="10"/>
      <color rgb="FFFF0000"/>
      <name val="Arial"/>
      <family val="2"/>
      <charset val="161"/>
    </font>
    <font>
      <sz val="8"/>
      <name val="Arial"/>
      <family val="2"/>
      <charset val="161"/>
    </font>
    <font>
      <sz val="9"/>
      <color theme="1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09">
    <xf numFmtId="0" fontId="0" fillId="0" borderId="0" xfId="0"/>
    <xf numFmtId="0" fontId="3" fillId="0" borderId="0" xfId="0" applyFont="1" applyFill="1" applyBorder="1"/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8" fillId="0" borderId="0" xfId="0" applyFont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7" fillId="3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164" fontId="4" fillId="5" borderId="2" xfId="1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164" fontId="5" fillId="5" borderId="2" xfId="1" applyNumberFormat="1" applyFont="1" applyFill="1" applyBorder="1" applyAlignment="1">
      <alignment horizontal="center" wrapText="1"/>
    </xf>
    <xf numFmtId="164" fontId="5" fillId="3" borderId="2" xfId="1" applyNumberFormat="1" applyFont="1" applyFill="1" applyBorder="1" applyAlignment="1">
      <alignment horizontal="center" wrapText="1"/>
    </xf>
    <xf numFmtId="164" fontId="7" fillId="0" borderId="2" xfId="1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" fillId="0" borderId="4" xfId="0" applyFont="1" applyBorder="1" applyAlignment="1"/>
    <xf numFmtId="0" fontId="11" fillId="0" borderId="0" xfId="0" applyFont="1"/>
    <xf numFmtId="14" fontId="12" fillId="0" borderId="0" xfId="2" applyNumberFormat="1" applyFont="1"/>
    <xf numFmtId="0" fontId="4" fillId="3" borderId="2" xfId="0" applyFont="1" applyFill="1" applyBorder="1" applyAlignment="1">
      <alignment horizontal="center" wrapText="1"/>
    </xf>
    <xf numFmtId="164" fontId="10" fillId="0" borderId="0" xfId="1" applyNumberFormat="1" applyFont="1" applyFill="1" applyAlignment="1"/>
    <xf numFmtId="14" fontId="0" fillId="0" borderId="0" xfId="0" applyNumberFormat="1"/>
    <xf numFmtId="14" fontId="0" fillId="0" borderId="0" xfId="1" applyNumberFormat="1" applyFont="1"/>
    <xf numFmtId="164" fontId="0" fillId="0" borderId="0" xfId="0" applyNumberFormat="1"/>
    <xf numFmtId="164" fontId="15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164" fontId="0" fillId="0" borderId="0" xfId="1" applyNumberFormat="1" applyFont="1" applyAlignment="1">
      <alignment horizontal="left"/>
    </xf>
    <xf numFmtId="43" fontId="11" fillId="0" borderId="0" xfId="0" applyNumberFormat="1" applyFont="1"/>
    <xf numFmtId="43" fontId="11" fillId="0" borderId="0" xfId="1" applyFont="1"/>
    <xf numFmtId="0" fontId="0" fillId="0" borderId="0" xfId="0" applyFill="1"/>
    <xf numFmtId="164" fontId="18" fillId="0" borderId="0" xfId="1" applyNumberFormat="1" applyFont="1" applyFill="1" applyBorder="1" applyAlignment="1">
      <alignment horizontal="center" vertical="center"/>
    </xf>
    <xf numFmtId="164" fontId="18" fillId="0" borderId="1" xfId="1" applyNumberFormat="1" applyFon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43" fontId="18" fillId="0" borderId="1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 wrapText="1"/>
    </xf>
    <xf numFmtId="43" fontId="3" fillId="0" borderId="0" xfId="1" applyFont="1" applyFill="1" applyBorder="1"/>
    <xf numFmtId="164" fontId="3" fillId="0" borderId="0" xfId="1" applyNumberFormat="1" applyFont="1" applyFill="1" applyBorder="1"/>
    <xf numFmtId="164" fontId="3" fillId="0" borderId="1" xfId="1" applyNumberFormat="1" applyFont="1" applyFill="1" applyBorder="1"/>
    <xf numFmtId="14" fontId="18" fillId="0" borderId="7" xfId="4" applyNumberFormat="1" applyFont="1" applyFill="1" applyBorder="1" applyAlignment="1">
      <alignment horizontal="center" vertical="center"/>
    </xf>
    <xf numFmtId="0" fontId="18" fillId="0" borderId="7" xfId="0" applyFont="1" applyFill="1" applyBorder="1"/>
    <xf numFmtId="43" fontId="3" fillId="0" borderId="9" xfId="1" applyFont="1" applyFill="1" applyBorder="1"/>
    <xf numFmtId="43" fontId="3" fillId="0" borderId="10" xfId="1" applyFont="1" applyFill="1" applyBorder="1"/>
    <xf numFmtId="43" fontId="3" fillId="0" borderId="10" xfId="1" applyFont="1" applyFill="1" applyBorder="1" applyAlignment="1">
      <alignment horizontal="center"/>
    </xf>
    <xf numFmtId="164" fontId="3" fillId="0" borderId="10" xfId="1" applyNumberFormat="1" applyFont="1" applyFill="1" applyBorder="1" applyAlignment="1">
      <alignment horizontal="center"/>
    </xf>
    <xf numFmtId="43" fontId="3" fillId="8" borderId="10" xfId="1" applyFont="1" applyFill="1" applyBorder="1" applyAlignment="1">
      <alignment horizontal="center"/>
    </xf>
    <xf numFmtId="164" fontId="3" fillId="0" borderId="10" xfId="1" applyNumberFormat="1" applyFont="1" applyFill="1" applyBorder="1"/>
    <xf numFmtId="164" fontId="3" fillId="0" borderId="11" xfId="1" applyNumberFormat="1" applyFont="1" applyFill="1" applyBorder="1"/>
    <xf numFmtId="164" fontId="3" fillId="0" borderId="14" xfId="1" applyNumberFormat="1" applyFont="1" applyFill="1" applyBorder="1"/>
    <xf numFmtId="164" fontId="3" fillId="0" borderId="8" xfId="1" applyNumberFormat="1" applyFont="1" applyFill="1" applyBorder="1"/>
    <xf numFmtId="14" fontId="18" fillId="0" borderId="16" xfId="4" applyNumberFormat="1" applyFont="1" applyFill="1" applyBorder="1" applyAlignment="1">
      <alignment horizontal="center" vertical="center"/>
    </xf>
    <xf numFmtId="43" fontId="3" fillId="0" borderId="16" xfId="1" applyFont="1" applyFill="1" applyBorder="1" applyAlignment="1">
      <alignment horizontal="center"/>
    </xf>
    <xf numFmtId="164" fontId="3" fillId="0" borderId="16" xfId="1" applyNumberFormat="1" applyFont="1" applyFill="1" applyBorder="1" applyAlignment="1">
      <alignment horizontal="center"/>
    </xf>
    <xf numFmtId="43" fontId="3" fillId="8" borderId="16" xfId="1" applyFont="1" applyFill="1" applyBorder="1" applyAlignment="1">
      <alignment horizontal="center"/>
    </xf>
    <xf numFmtId="43" fontId="3" fillId="0" borderId="16" xfId="1" applyFont="1" applyFill="1" applyBorder="1"/>
    <xf numFmtId="164" fontId="3" fillId="0" borderId="16" xfId="1" applyNumberFormat="1" applyFont="1" applyFill="1" applyBorder="1"/>
    <xf numFmtId="164" fontId="3" fillId="0" borderId="4" xfId="1" applyNumberFormat="1" applyFont="1" applyFill="1" applyBorder="1"/>
    <xf numFmtId="0" fontId="18" fillId="0" borderId="16" xfId="0" applyFont="1" applyFill="1" applyBorder="1"/>
    <xf numFmtId="43" fontId="18" fillId="0" borderId="16" xfId="1" applyFont="1" applyFill="1" applyBorder="1" applyAlignment="1">
      <alignment horizontal="right" vertical="center"/>
    </xf>
    <xf numFmtId="14" fontId="18" fillId="0" borderId="2" xfId="4" applyNumberFormat="1" applyFont="1" applyFill="1" applyBorder="1" applyAlignment="1">
      <alignment horizontal="center" vertical="center"/>
    </xf>
    <xf numFmtId="0" fontId="18" fillId="0" borderId="2" xfId="0" applyFont="1" applyFill="1" applyBorder="1"/>
    <xf numFmtId="43" fontId="3" fillId="0" borderId="21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43" fontId="3" fillId="8" borderId="2" xfId="1" applyFont="1" applyFill="1" applyBorder="1" applyAlignment="1">
      <alignment horizontal="center"/>
    </xf>
    <xf numFmtId="43" fontId="3" fillId="0" borderId="2" xfId="1" applyFont="1" applyFill="1" applyBorder="1"/>
    <xf numFmtId="164" fontId="3" fillId="0" borderId="2" xfId="1" applyNumberFormat="1" applyFont="1" applyFill="1" applyBorder="1"/>
    <xf numFmtId="164" fontId="3" fillId="0" borderId="20" xfId="1" applyNumberFormat="1" applyFont="1" applyFill="1" applyBorder="1"/>
    <xf numFmtId="43" fontId="3" fillId="0" borderId="23" xfId="1" applyFont="1" applyFill="1" applyBorder="1"/>
    <xf numFmtId="43" fontId="3" fillId="0" borderId="7" xfId="1" applyFont="1" applyFill="1" applyBorder="1"/>
    <xf numFmtId="43" fontId="3" fillId="0" borderId="7" xfId="1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/>
    </xf>
    <xf numFmtId="43" fontId="3" fillId="0" borderId="3" xfId="1" applyFont="1" applyFill="1" applyBorder="1"/>
    <xf numFmtId="164" fontId="3" fillId="0" borderId="25" xfId="1" applyNumberFormat="1" applyFont="1" applyFill="1" applyBorder="1"/>
    <xf numFmtId="43" fontId="3" fillId="0" borderId="28" xfId="1" applyFont="1" applyFill="1" applyBorder="1"/>
    <xf numFmtId="14" fontId="18" fillId="0" borderId="0" xfId="0" applyNumberFormat="1" applyFont="1" applyFill="1" applyBorder="1" applyAlignment="1">
      <alignment horizontal="center" vertical="center"/>
    </xf>
    <xf numFmtId="43" fontId="18" fillId="0" borderId="0" xfId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43" fontId="3" fillId="0" borderId="0" xfId="1" applyFont="1" applyFill="1" applyBorder="1" applyAlignment="1">
      <alignment horizontal="center"/>
    </xf>
    <xf numFmtId="0" fontId="11" fillId="0" borderId="0" xfId="0" applyFont="1" applyFill="1" applyBorder="1"/>
    <xf numFmtId="164" fontId="18" fillId="0" borderId="10" xfId="1" applyNumberFormat="1" applyFont="1" applyFill="1" applyBorder="1" applyAlignment="1">
      <alignment horizontal="center" vertical="center"/>
    </xf>
    <xf numFmtId="14" fontId="18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wrapText="1"/>
    </xf>
    <xf numFmtId="43" fontId="18" fillId="0" borderId="30" xfId="1" applyFont="1" applyFill="1" applyBorder="1" applyAlignment="1">
      <alignment horizontal="right" vertical="center"/>
    </xf>
    <xf numFmtId="164" fontId="3" fillId="0" borderId="30" xfId="1" applyNumberFormat="1" applyFont="1" applyFill="1" applyBorder="1"/>
    <xf numFmtId="43" fontId="3" fillId="10" borderId="10" xfId="1" applyFont="1" applyFill="1" applyBorder="1"/>
    <xf numFmtId="164" fontId="18" fillId="0" borderId="16" xfId="1" applyNumberFormat="1" applyFont="1" applyFill="1" applyBorder="1" applyAlignment="1">
      <alignment horizontal="center" vertical="center"/>
    </xf>
    <xf numFmtId="14" fontId="18" fillId="0" borderId="16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wrapText="1"/>
    </xf>
    <xf numFmtId="43" fontId="3" fillId="10" borderId="16" xfId="1" applyFont="1" applyFill="1" applyBorder="1"/>
    <xf numFmtId="164" fontId="18" fillId="0" borderId="2" xfId="1" applyNumberFormat="1" applyFont="1" applyFill="1" applyBorder="1" applyAlignment="1">
      <alignment horizontal="center" vertical="center"/>
    </xf>
    <xf numFmtId="14" fontId="18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wrapText="1"/>
    </xf>
    <xf numFmtId="43" fontId="18" fillId="0" borderId="2" xfId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wrapText="1"/>
    </xf>
    <xf numFmtId="43" fontId="3" fillId="0" borderId="1" xfId="1" applyFont="1" applyFill="1" applyBorder="1" applyAlignment="1">
      <alignment horizontal="center"/>
    </xf>
    <xf numFmtId="43" fontId="3" fillId="0" borderId="1" xfId="1" applyFont="1" applyFill="1" applyBorder="1"/>
    <xf numFmtId="0" fontId="3" fillId="0" borderId="0" xfId="0" applyFont="1" applyFill="1" applyBorder="1" applyAlignment="1">
      <alignment wrapText="1"/>
    </xf>
    <xf numFmtId="14" fontId="18" fillId="0" borderId="7" xfId="3" applyNumberFormat="1" applyFont="1" applyFill="1" applyBorder="1" applyAlignment="1">
      <alignment horizontal="center" vertical="center"/>
    </xf>
    <xf numFmtId="43" fontId="18" fillId="0" borderId="7" xfId="3" applyFont="1" applyFill="1" applyBorder="1"/>
    <xf numFmtId="164" fontId="20" fillId="7" borderId="2" xfId="3" applyNumberFormat="1" applyFont="1" applyFill="1" applyBorder="1" applyAlignment="1">
      <alignment horizontal="center" vertical="center"/>
    </xf>
    <xf numFmtId="14" fontId="18" fillId="0" borderId="2" xfId="3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/>
    </xf>
    <xf numFmtId="14" fontId="23" fillId="0" borderId="3" xfId="0" applyNumberFormat="1" applyFont="1" applyFill="1" applyBorder="1" applyAlignment="1">
      <alignment horizontal="center" wrapText="1"/>
    </xf>
    <xf numFmtId="0" fontId="23" fillId="0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164" fontId="3" fillId="0" borderId="20" xfId="1" applyNumberFormat="1" applyFont="1" applyFill="1" applyBorder="1" applyAlignment="1">
      <alignment horizontal="center"/>
    </xf>
    <xf numFmtId="14" fontId="11" fillId="0" borderId="0" xfId="1" applyNumberFormat="1" applyFont="1" applyFill="1" applyBorder="1" applyAlignment="1">
      <alignment horizontal="center" vertical="center"/>
    </xf>
    <xf numFmtId="0" fontId="0" fillId="0" borderId="0" xfId="0" applyBorder="1"/>
    <xf numFmtId="0" fontId="11" fillId="0" borderId="0" xfId="0" applyFont="1" applyBorder="1" applyAlignment="1">
      <alignment horizontal="center" vertical="center"/>
    </xf>
    <xf numFmtId="43" fontId="11" fillId="0" borderId="0" xfId="1" applyFont="1" applyBorder="1" applyAlignment="1">
      <alignment horizontal="left" vertical="center"/>
    </xf>
    <xf numFmtId="14" fontId="0" fillId="0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left" vertical="center"/>
    </xf>
    <xf numFmtId="43" fontId="11" fillId="0" borderId="0" xfId="1" applyFont="1" applyBorder="1" applyAlignment="1">
      <alignment horizontal="right" vertical="center"/>
    </xf>
    <xf numFmtId="43" fontId="11" fillId="0" borderId="0" xfId="1" applyFont="1" applyFill="1" applyBorder="1" applyAlignment="1">
      <alignment horizontal="center"/>
    </xf>
    <xf numFmtId="43" fontId="24" fillId="0" borderId="0" xfId="1" applyFont="1" applyFill="1" applyBorder="1"/>
    <xf numFmtId="0" fontId="23" fillId="0" borderId="0" xfId="0" applyFont="1" applyFill="1" applyBorder="1"/>
    <xf numFmtId="164" fontId="3" fillId="0" borderId="35" xfId="1" applyNumberFormat="1" applyFont="1" applyFill="1" applyBorder="1"/>
    <xf numFmtId="14" fontId="22" fillId="0" borderId="13" xfId="1" applyNumberFormat="1" applyFont="1" applyFill="1" applyBorder="1" applyAlignment="1"/>
    <xf numFmtId="0" fontId="25" fillId="0" borderId="16" xfId="0" applyFont="1" applyFill="1" applyBorder="1" applyAlignment="1">
      <alignment horizontal="left" wrapText="1"/>
    </xf>
    <xf numFmtId="14" fontId="22" fillId="0" borderId="39" xfId="1" applyNumberFormat="1" applyFont="1" applyFill="1" applyBorder="1" applyAlignment="1"/>
    <xf numFmtId="0" fontId="0" fillId="0" borderId="16" xfId="0" applyFont="1" applyBorder="1" applyAlignment="1">
      <alignment wrapText="1"/>
    </xf>
    <xf numFmtId="0" fontId="11" fillId="0" borderId="16" xfId="0" applyFont="1" applyBorder="1"/>
    <xf numFmtId="164" fontId="3" fillId="0" borderId="1" xfId="1" applyNumberFormat="1" applyFont="1" applyFill="1" applyBorder="1" applyAlignment="1">
      <alignment horizontal="center"/>
    </xf>
    <xf numFmtId="0" fontId="3" fillId="0" borderId="1" xfId="0" applyFont="1" applyFill="1" applyBorder="1"/>
    <xf numFmtId="14" fontId="18" fillId="0" borderId="9" xfId="0" applyNumberFormat="1" applyFont="1" applyFill="1" applyBorder="1" applyAlignment="1">
      <alignment horizontal="center" vertical="center"/>
    </xf>
    <xf numFmtId="43" fontId="18" fillId="0" borderId="10" xfId="1" applyFont="1" applyBorder="1" applyAlignment="1">
      <alignment horizontal="left" vertical="center"/>
    </xf>
    <xf numFmtId="43" fontId="18" fillId="0" borderId="10" xfId="1" applyFont="1" applyBorder="1" applyAlignment="1">
      <alignment horizontal="right" vertical="center"/>
    </xf>
    <xf numFmtId="43" fontId="3" fillId="10" borderId="10" xfId="1" applyFont="1" applyFill="1" applyBorder="1" applyAlignment="1">
      <alignment horizontal="center"/>
    </xf>
    <xf numFmtId="164" fontId="21" fillId="2" borderId="7" xfId="1" applyNumberFormat="1" applyFont="1" applyFill="1" applyBorder="1" applyAlignment="1"/>
    <xf numFmtId="0" fontId="3" fillId="0" borderId="0" xfId="0" applyFont="1" applyFill="1"/>
    <xf numFmtId="164" fontId="18" fillId="0" borderId="7" xfId="1" applyNumberFormat="1" applyFont="1" applyFill="1" applyBorder="1" applyAlignment="1">
      <alignment horizontal="center" vertical="center"/>
    </xf>
    <xf numFmtId="14" fontId="18" fillId="0" borderId="23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wrapText="1"/>
    </xf>
    <xf numFmtId="43" fontId="18" fillId="0" borderId="7" xfId="1" applyFont="1" applyBorder="1" applyAlignment="1">
      <alignment horizontal="right" vertical="center"/>
    </xf>
    <xf numFmtId="0" fontId="3" fillId="0" borderId="16" xfId="0" applyFont="1" applyFill="1" applyBorder="1" applyAlignment="1">
      <alignment wrapText="1"/>
    </xf>
    <xf numFmtId="43" fontId="3" fillId="10" borderId="7" xfId="1" applyFont="1" applyFill="1" applyBorder="1" applyAlignment="1">
      <alignment horizontal="center"/>
    </xf>
    <xf numFmtId="164" fontId="21" fillId="2" borderId="16" xfId="1" applyNumberFormat="1" applyFont="1" applyFill="1" applyBorder="1" applyAlignment="1"/>
    <xf numFmtId="0" fontId="3" fillId="0" borderId="3" xfId="0" applyFont="1" applyFill="1" applyBorder="1" applyAlignment="1">
      <alignment wrapText="1"/>
    </xf>
    <xf numFmtId="0" fontId="18" fillId="0" borderId="2" xfId="0" applyFont="1" applyFill="1" applyBorder="1" applyAlignment="1">
      <alignment horizontal="center" wrapText="1"/>
    </xf>
    <xf numFmtId="43" fontId="3" fillId="10" borderId="3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164" fontId="21" fillId="2" borderId="2" xfId="1" applyNumberFormat="1" applyFont="1" applyFill="1" applyBorder="1" applyAlignment="1"/>
    <xf numFmtId="164" fontId="3" fillId="0" borderId="1" xfId="1" applyNumberFormat="1" applyFont="1" applyFill="1" applyBorder="1" applyAlignment="1">
      <alignment horizontal="center" wrapText="1"/>
    </xf>
    <xf numFmtId="164" fontId="20" fillId="0" borderId="7" xfId="3" applyNumberFormat="1" applyFont="1" applyFill="1" applyBorder="1" applyAlignment="1">
      <alignment horizontal="center" vertical="center"/>
    </xf>
    <xf numFmtId="43" fontId="18" fillId="0" borderId="8" xfId="1" applyFont="1" applyFill="1" applyBorder="1" applyAlignment="1">
      <alignment horizontal="left" vertical="center"/>
    </xf>
    <xf numFmtId="43" fontId="3" fillId="0" borderId="9" xfId="1" applyFont="1" applyFill="1" applyBorder="1" applyAlignment="1">
      <alignment horizontal="center"/>
    </xf>
    <xf numFmtId="43" fontId="18" fillId="0" borderId="10" xfId="1" applyFont="1" applyFill="1" applyBorder="1"/>
    <xf numFmtId="164" fontId="18" fillId="0" borderId="10" xfId="1" applyNumberFormat="1" applyFont="1" applyFill="1" applyBorder="1"/>
    <xf numFmtId="14" fontId="3" fillId="0" borderId="2" xfId="3" applyNumberFormat="1" applyFont="1" applyBorder="1"/>
    <xf numFmtId="0" fontId="3" fillId="0" borderId="2" xfId="0" applyFont="1" applyBorder="1"/>
    <xf numFmtId="43" fontId="3" fillId="0" borderId="2" xfId="1" applyFont="1" applyBorder="1"/>
    <xf numFmtId="0" fontId="3" fillId="0" borderId="20" xfId="0" applyFont="1" applyFill="1" applyBorder="1" applyAlignment="1">
      <alignment horizontal="left" wrapText="1"/>
    </xf>
    <xf numFmtId="164" fontId="20" fillId="7" borderId="6" xfId="3" applyNumberFormat="1" applyFont="1" applyFill="1" applyBorder="1" applyAlignment="1">
      <alignment horizontal="center" vertical="center"/>
    </xf>
    <xf numFmtId="164" fontId="20" fillId="9" borderId="7" xfId="3" applyNumberFormat="1" applyFont="1" applyFill="1" applyBorder="1" applyAlignment="1">
      <alignment horizontal="center" vertical="center"/>
    </xf>
    <xf numFmtId="164" fontId="20" fillId="9" borderId="2" xfId="3" applyNumberFormat="1" applyFont="1" applyFill="1" applyBorder="1" applyAlignment="1">
      <alignment horizontal="center" vertical="center"/>
    </xf>
    <xf numFmtId="164" fontId="20" fillId="0" borderId="2" xfId="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11" fillId="0" borderId="1" xfId="0" applyFont="1" applyFill="1" applyBorder="1"/>
    <xf numFmtId="164" fontId="20" fillId="7" borderId="7" xfId="4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/>
    <xf numFmtId="43" fontId="3" fillId="0" borderId="7" xfId="1" applyFont="1" applyFill="1" applyBorder="1" applyAlignment="1">
      <alignment horizontal="center" wrapText="1"/>
    </xf>
    <xf numFmtId="164" fontId="3" fillId="0" borderId="7" xfId="1" applyNumberFormat="1" applyFont="1" applyFill="1" applyBorder="1" applyAlignment="1">
      <alignment horizontal="center" wrapText="1"/>
    </xf>
    <xf numFmtId="164" fontId="20" fillId="7" borderId="2" xfId="4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 wrapText="1"/>
    </xf>
    <xf numFmtId="0" fontId="21" fillId="0" borderId="3" xfId="0" applyFont="1" applyFill="1" applyBorder="1" applyAlignment="1">
      <alignment horizontal="center" wrapText="1"/>
    </xf>
    <xf numFmtId="164" fontId="3" fillId="0" borderId="3" xfId="1" applyNumberFormat="1" applyFont="1" applyFill="1" applyBorder="1" applyAlignment="1">
      <alignment horizontal="center"/>
    </xf>
    <xf numFmtId="164" fontId="20" fillId="9" borderId="7" xfId="4" applyNumberFormat="1" applyFont="1" applyFill="1" applyBorder="1" applyAlignment="1">
      <alignment horizontal="center" vertical="center"/>
    </xf>
    <xf numFmtId="164" fontId="20" fillId="9" borderId="2" xfId="4" applyNumberFormat="1" applyFont="1" applyFill="1" applyBorder="1" applyAlignment="1">
      <alignment horizontal="center" vertical="center"/>
    </xf>
    <xf numFmtId="164" fontId="20" fillId="7" borderId="16" xfId="4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wrapText="1"/>
    </xf>
    <xf numFmtId="0" fontId="11" fillId="6" borderId="16" xfId="0" applyFont="1" applyFill="1" applyBorder="1" applyAlignment="1">
      <alignment horizontal="center" wrapText="1"/>
    </xf>
    <xf numFmtId="43" fontId="3" fillId="10" borderId="16" xfId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18" fillId="0" borderId="16" xfId="0" applyNumberFormat="1" applyFont="1" applyFill="1" applyBorder="1"/>
    <xf numFmtId="43" fontId="3" fillId="0" borderId="16" xfId="1" applyFont="1" applyFill="1" applyBorder="1" applyAlignment="1">
      <alignment horizontal="center" wrapText="1"/>
    </xf>
    <xf numFmtId="164" fontId="3" fillId="0" borderId="16" xfId="1" applyNumberFormat="1" applyFont="1" applyFill="1" applyBorder="1" applyAlignment="1">
      <alignment horizontal="center" wrapText="1"/>
    </xf>
    <xf numFmtId="164" fontId="4" fillId="3" borderId="2" xfId="1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left" wrapText="1"/>
    </xf>
    <xf numFmtId="164" fontId="3" fillId="8" borderId="10" xfId="1" applyNumberFormat="1" applyFont="1" applyFill="1" applyBorder="1" applyAlignment="1">
      <alignment horizontal="center"/>
    </xf>
    <xf numFmtId="43" fontId="18" fillId="8" borderId="10" xfId="1" applyFont="1" applyFill="1" applyBorder="1" applyAlignment="1">
      <alignment horizontal="right" vertical="center"/>
    </xf>
    <xf numFmtId="164" fontId="3" fillId="8" borderId="10" xfId="1" applyNumberFormat="1" applyFont="1" applyFill="1" applyBorder="1"/>
    <xf numFmtId="164" fontId="3" fillId="8" borderId="30" xfId="1" applyNumberFormat="1" applyFont="1" applyFill="1" applyBorder="1" applyAlignment="1">
      <alignment horizontal="center"/>
    </xf>
    <xf numFmtId="164" fontId="3" fillId="0" borderId="14" xfId="1" applyNumberFormat="1" applyFont="1" applyFill="1" applyBorder="1" applyAlignment="1">
      <alignment horizontal="center"/>
    </xf>
    <xf numFmtId="14" fontId="18" fillId="0" borderId="21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wrapText="1"/>
    </xf>
    <xf numFmtId="43" fontId="18" fillId="0" borderId="2" xfId="1" applyFont="1" applyBorder="1" applyAlignment="1">
      <alignment horizontal="right" vertical="center"/>
    </xf>
    <xf numFmtId="43" fontId="3" fillId="11" borderId="2" xfId="1" applyFont="1" applyFill="1" applyBorder="1" applyAlignment="1">
      <alignment horizontal="center"/>
    </xf>
    <xf numFmtId="164" fontId="3" fillId="11" borderId="2" xfId="1" applyNumberFormat="1" applyFont="1" applyFill="1" applyBorder="1" applyAlignment="1">
      <alignment horizontal="center"/>
    </xf>
    <xf numFmtId="164" fontId="3" fillId="11" borderId="16" xfId="1" applyNumberFormat="1" applyFont="1" applyFill="1" applyBorder="1" applyAlignment="1">
      <alignment horizontal="center"/>
    </xf>
    <xf numFmtId="43" fontId="3" fillId="0" borderId="20" xfId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wrapText="1"/>
    </xf>
    <xf numFmtId="164" fontId="3" fillId="0" borderId="2" xfId="1" applyNumberFormat="1" applyFont="1" applyFill="1" applyBorder="1" applyAlignment="1">
      <alignment horizontal="center" wrapText="1"/>
    </xf>
    <xf numFmtId="14" fontId="0" fillId="0" borderId="0" xfId="1" applyNumberFormat="1" applyFont="1" applyFill="1" applyAlignment="1"/>
    <xf numFmtId="14" fontId="17" fillId="0" borderId="0" xfId="0" applyNumberFormat="1" applyFont="1" applyFill="1"/>
    <xf numFmtId="14" fontId="16" fillId="0" borderId="0" xfId="0" applyNumberFormat="1" applyFont="1" applyFill="1"/>
    <xf numFmtId="14" fontId="17" fillId="11" borderId="0" xfId="0" applyNumberFormat="1" applyFont="1" applyFill="1"/>
    <xf numFmtId="14" fontId="13" fillId="0" borderId="0" xfId="0" applyNumberFormat="1" applyFont="1" applyFill="1" applyAlignment="1">
      <alignment horizontal="center"/>
    </xf>
    <xf numFmtId="14" fontId="0" fillId="0" borderId="0" xfId="0" applyNumberFormat="1" applyFill="1" applyAlignment="1"/>
    <xf numFmtId="164" fontId="17" fillId="0" borderId="0" xfId="1" applyNumberFormat="1" applyFont="1" applyFill="1" applyAlignment="1">
      <alignment horizontal="left"/>
    </xf>
    <xf numFmtId="0" fontId="2" fillId="0" borderId="0" xfId="0" applyFont="1" applyFill="1"/>
    <xf numFmtId="164" fontId="18" fillId="0" borderId="32" xfId="1" applyNumberFormat="1" applyFont="1" applyFill="1" applyBorder="1" applyAlignment="1">
      <alignment horizontal="center" vertical="center"/>
    </xf>
    <xf numFmtId="14" fontId="18" fillId="0" borderId="34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left" wrapText="1"/>
    </xf>
    <xf numFmtId="43" fontId="18" fillId="0" borderId="32" xfId="1" applyFont="1" applyBorder="1" applyAlignment="1">
      <alignment horizontal="right" vertical="center"/>
    </xf>
    <xf numFmtId="43" fontId="3" fillId="0" borderId="32" xfId="1" applyFont="1" applyFill="1" applyBorder="1" applyAlignment="1">
      <alignment horizontal="center"/>
    </xf>
    <xf numFmtId="43" fontId="3" fillId="0" borderId="32" xfId="1" applyFont="1" applyFill="1" applyBorder="1"/>
    <xf numFmtId="164" fontId="3" fillId="0" borderId="32" xfId="1" applyNumberFormat="1" applyFont="1" applyFill="1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3" fillId="0" borderId="30" xfId="0" applyFont="1" applyFill="1" applyBorder="1" applyAlignment="1">
      <alignment wrapText="1"/>
    </xf>
    <xf numFmtId="164" fontId="3" fillId="0" borderId="2" xfId="3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2" borderId="0" xfId="0" applyFont="1" applyFill="1" applyBorder="1" applyAlignment="1">
      <alignment horizontal="center" wrapText="1"/>
    </xf>
    <xf numFmtId="0" fontId="16" fillId="3" borderId="0" xfId="0" applyFont="1" applyFill="1" applyBorder="1" applyAlignment="1">
      <alignment horizontal="center" wrapText="1"/>
    </xf>
    <xf numFmtId="164" fontId="21" fillId="2" borderId="5" xfId="1" applyNumberFormat="1" applyFont="1" applyFill="1" applyBorder="1" applyAlignment="1">
      <alignment horizontal="center"/>
    </xf>
    <xf numFmtId="164" fontId="21" fillId="2" borderId="22" xfId="1" applyNumberFormat="1" applyFont="1" applyFill="1" applyBorder="1" applyAlignment="1">
      <alignment horizontal="center"/>
    </xf>
    <xf numFmtId="164" fontId="19" fillId="6" borderId="38" xfId="1" applyNumberFormat="1" applyFont="1" applyFill="1" applyBorder="1" applyAlignment="1">
      <alignment horizontal="center" vertical="center"/>
    </xf>
    <xf numFmtId="164" fontId="19" fillId="6" borderId="41" xfId="1" applyNumberFormat="1" applyFont="1" applyFill="1" applyBorder="1" applyAlignment="1">
      <alignment horizontal="center" vertical="center"/>
    </xf>
    <xf numFmtId="43" fontId="24" fillId="0" borderId="30" xfId="1" applyFont="1" applyFill="1" applyBorder="1" applyAlignment="1">
      <alignment horizontal="center" textRotation="8"/>
    </xf>
    <xf numFmtId="43" fontId="24" fillId="0" borderId="3" xfId="1" applyFont="1" applyFill="1" applyBorder="1" applyAlignment="1">
      <alignment horizontal="center" textRotation="8"/>
    </xf>
    <xf numFmtId="0" fontId="3" fillId="0" borderId="30" xfId="0" applyFont="1" applyFill="1" applyBorder="1" applyAlignment="1">
      <alignment horizontal="center" textRotation="14" wrapText="1"/>
    </xf>
    <xf numFmtId="0" fontId="3" fillId="0" borderId="3" xfId="0" applyFont="1" applyFill="1" applyBorder="1" applyAlignment="1">
      <alignment horizontal="center" textRotation="14" wrapText="1"/>
    </xf>
    <xf numFmtId="0" fontId="3" fillId="6" borderId="30" xfId="0" applyFont="1" applyFill="1" applyBorder="1" applyAlignment="1">
      <alignment horizontal="center" textRotation="14" wrapText="1"/>
    </xf>
    <xf numFmtId="0" fontId="3" fillId="6" borderId="3" xfId="0" applyFont="1" applyFill="1" applyBorder="1" applyAlignment="1">
      <alignment horizontal="center" textRotation="14" wrapText="1"/>
    </xf>
    <xf numFmtId="43" fontId="21" fillId="2" borderId="12" xfId="1" applyFont="1" applyFill="1" applyBorder="1" applyAlignment="1">
      <alignment horizontal="center" textRotation="19"/>
    </xf>
    <xf numFmtId="43" fontId="21" fillId="2" borderId="13" xfId="1" applyFont="1" applyFill="1" applyBorder="1" applyAlignment="1">
      <alignment horizontal="center" textRotation="19"/>
    </xf>
    <xf numFmtId="43" fontId="21" fillId="2" borderId="26" xfId="1" applyFont="1" applyFill="1" applyBorder="1" applyAlignment="1">
      <alignment horizontal="center" textRotation="19"/>
    </xf>
    <xf numFmtId="43" fontId="21" fillId="2" borderId="27" xfId="1" applyFont="1" applyFill="1" applyBorder="1" applyAlignment="1">
      <alignment horizontal="center" textRotation="19"/>
    </xf>
    <xf numFmtId="14" fontId="22" fillId="0" borderId="13" xfId="1" applyNumberFormat="1" applyFont="1" applyFill="1" applyBorder="1" applyAlignment="1">
      <alignment horizontal="center"/>
    </xf>
    <xf numFmtId="14" fontId="22" fillId="0" borderId="27" xfId="1" applyNumberFormat="1" applyFont="1" applyFill="1" applyBorder="1" applyAlignment="1">
      <alignment horizontal="center"/>
    </xf>
    <xf numFmtId="14" fontId="22" fillId="0" borderId="5" xfId="1" applyNumberFormat="1" applyFont="1" applyFill="1" applyBorder="1" applyAlignment="1">
      <alignment horizontal="center"/>
    </xf>
    <xf numFmtId="14" fontId="22" fillId="0" borderId="15" xfId="1" applyNumberFormat="1" applyFont="1" applyFill="1" applyBorder="1" applyAlignment="1">
      <alignment horizontal="center"/>
    </xf>
    <xf numFmtId="14" fontId="22" fillId="0" borderId="22" xfId="1" applyNumberFormat="1" applyFont="1" applyFill="1" applyBorder="1" applyAlignment="1">
      <alignment horizontal="center"/>
    </xf>
    <xf numFmtId="164" fontId="21" fillId="3" borderId="5" xfId="1" applyNumberFormat="1" applyFont="1" applyFill="1" applyBorder="1" applyAlignment="1">
      <alignment horizontal="center"/>
    </xf>
    <xf numFmtId="164" fontId="21" fillId="3" borderId="15" xfId="1" applyNumberFormat="1" applyFont="1" applyFill="1" applyBorder="1" applyAlignment="1">
      <alignment horizontal="center"/>
    </xf>
    <xf numFmtId="164" fontId="21" fillId="3" borderId="22" xfId="1" applyNumberFormat="1" applyFont="1" applyFill="1" applyBorder="1" applyAlignment="1">
      <alignment horizontal="center"/>
    </xf>
    <xf numFmtId="164" fontId="21" fillId="2" borderId="15" xfId="1" applyNumberFormat="1" applyFont="1" applyFill="1" applyBorder="1" applyAlignment="1">
      <alignment horizontal="center"/>
    </xf>
    <xf numFmtId="164" fontId="19" fillId="6" borderId="40" xfId="1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wrapText="1"/>
    </xf>
    <xf numFmtId="0" fontId="3" fillId="0" borderId="3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6" borderId="30" xfId="0" applyFont="1" applyFill="1" applyBorder="1" applyAlignment="1">
      <alignment horizontal="center" wrapText="1"/>
    </xf>
    <xf numFmtId="0" fontId="3" fillId="6" borderId="32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43" fontId="21" fillId="2" borderId="14" xfId="1" applyFont="1" applyFill="1" applyBorder="1" applyAlignment="1">
      <alignment horizontal="center"/>
    </xf>
    <xf numFmtId="43" fontId="21" fillId="2" borderId="31" xfId="1" applyFont="1" applyFill="1" applyBorder="1" applyAlignment="1">
      <alignment horizontal="center"/>
    </xf>
    <xf numFmtId="43" fontId="21" fillId="2" borderId="33" xfId="1" applyFont="1" applyFill="1" applyBorder="1" applyAlignment="1">
      <alignment horizontal="center"/>
    </xf>
    <xf numFmtId="43" fontId="21" fillId="2" borderId="34" xfId="1" applyFont="1" applyFill="1" applyBorder="1" applyAlignment="1">
      <alignment horizontal="center"/>
    </xf>
    <xf numFmtId="43" fontId="21" fillId="2" borderId="25" xfId="1" applyFont="1" applyFill="1" applyBorder="1" applyAlignment="1">
      <alignment horizontal="center"/>
    </xf>
    <xf numFmtId="43" fontId="21" fillId="2" borderId="28" xfId="1" applyFont="1" applyFill="1" applyBorder="1" applyAlignment="1">
      <alignment horizontal="center"/>
    </xf>
    <xf numFmtId="164" fontId="19" fillId="6" borderId="12" xfId="1" applyNumberFormat="1" applyFont="1" applyFill="1" applyBorder="1" applyAlignment="1">
      <alignment horizontal="center" vertical="center"/>
    </xf>
    <xf numFmtId="164" fontId="19" fillId="6" borderId="17" xfId="1" applyNumberFormat="1" applyFont="1" applyFill="1" applyBorder="1" applyAlignment="1">
      <alignment horizontal="center" vertical="center"/>
    </xf>
    <xf numFmtId="164" fontId="19" fillId="6" borderId="26" xfId="1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wrapText="1"/>
    </xf>
    <xf numFmtId="0" fontId="3" fillId="6" borderId="15" xfId="0" applyFont="1" applyFill="1" applyBorder="1" applyAlignment="1">
      <alignment horizontal="center" wrapText="1"/>
    </xf>
    <xf numFmtId="0" fontId="3" fillId="6" borderId="22" xfId="0" applyFont="1" applyFill="1" applyBorder="1" applyAlignment="1">
      <alignment horizontal="center" wrapText="1"/>
    </xf>
    <xf numFmtId="43" fontId="21" fillId="2" borderId="12" xfId="1" applyFont="1" applyFill="1" applyBorder="1" applyAlignment="1">
      <alignment horizontal="center"/>
    </xf>
    <xf numFmtId="43" fontId="21" fillId="2" borderId="13" xfId="1" applyFont="1" applyFill="1" applyBorder="1" applyAlignment="1">
      <alignment horizontal="center"/>
    </xf>
    <xf numFmtId="43" fontId="21" fillId="2" borderId="17" xfId="1" applyFont="1" applyFill="1" applyBorder="1" applyAlignment="1">
      <alignment horizontal="center"/>
    </xf>
    <xf numFmtId="43" fontId="21" fillId="2" borderId="18" xfId="1" applyFont="1" applyFill="1" applyBorder="1" applyAlignment="1">
      <alignment horizontal="center"/>
    </xf>
    <xf numFmtId="43" fontId="21" fillId="2" borderId="26" xfId="1" applyFont="1" applyFill="1" applyBorder="1" applyAlignment="1">
      <alignment horizontal="center"/>
    </xf>
    <xf numFmtId="43" fontId="21" fillId="2" borderId="27" xfId="1" applyFont="1" applyFill="1" applyBorder="1" applyAlignment="1">
      <alignment horizontal="center"/>
    </xf>
    <xf numFmtId="14" fontId="22" fillId="0" borderId="30" xfId="1" applyNumberFormat="1" applyFont="1" applyFill="1" applyBorder="1" applyAlignment="1">
      <alignment horizontal="center"/>
    </xf>
    <xf numFmtId="14" fontId="22" fillId="0" borderId="3" xfId="1" applyNumberFormat="1" applyFont="1" applyFill="1" applyBorder="1" applyAlignment="1">
      <alignment horizontal="center"/>
    </xf>
    <xf numFmtId="14" fontId="22" fillId="0" borderId="32" xfId="1" applyNumberFormat="1" applyFont="1" applyFill="1" applyBorder="1" applyAlignment="1">
      <alignment horizontal="center"/>
    </xf>
    <xf numFmtId="43" fontId="18" fillId="0" borderId="14" xfId="1" applyFont="1" applyFill="1" applyBorder="1" applyAlignment="1">
      <alignment horizontal="center" vertical="center"/>
    </xf>
    <xf numFmtId="43" fontId="18" fillId="0" borderId="25" xfId="1" applyFont="1" applyFill="1" applyBorder="1" applyAlignment="1">
      <alignment horizontal="center" vertical="center"/>
    </xf>
    <xf numFmtId="164" fontId="21" fillId="2" borderId="13" xfId="1" applyNumberFormat="1" applyFont="1" applyFill="1" applyBorder="1" applyAlignment="1">
      <alignment horizontal="right" textRotation="8"/>
    </xf>
    <xf numFmtId="164" fontId="21" fillId="2" borderId="27" xfId="1" applyNumberFormat="1" applyFont="1" applyFill="1" applyBorder="1" applyAlignment="1">
      <alignment horizontal="right" textRotation="8"/>
    </xf>
    <xf numFmtId="164" fontId="21" fillId="3" borderId="12" xfId="1" applyNumberFormat="1" applyFont="1" applyFill="1" applyBorder="1" applyAlignment="1">
      <alignment horizontal="center"/>
    </xf>
    <xf numFmtId="164" fontId="21" fillId="3" borderId="17" xfId="1" applyNumberFormat="1" applyFont="1" applyFill="1" applyBorder="1" applyAlignment="1">
      <alignment horizontal="center"/>
    </xf>
    <xf numFmtId="164" fontId="21" fillId="2" borderId="5" xfId="1" applyNumberFormat="1" applyFont="1" applyFill="1" applyBorder="1" applyAlignment="1">
      <alignment horizontal="center" textRotation="48"/>
    </xf>
    <xf numFmtId="164" fontId="21" fillId="2" borderId="15" xfId="1" applyNumberFormat="1" applyFont="1" applyFill="1" applyBorder="1" applyAlignment="1">
      <alignment horizontal="center" textRotation="48"/>
    </xf>
    <xf numFmtId="164" fontId="21" fillId="2" borderId="22" xfId="1" applyNumberFormat="1" applyFont="1" applyFill="1" applyBorder="1" applyAlignment="1">
      <alignment horizontal="center" textRotation="48"/>
    </xf>
    <xf numFmtId="14" fontId="22" fillId="0" borderId="35" xfId="1" applyNumberFormat="1" applyFont="1" applyFill="1" applyBorder="1" applyAlignment="1">
      <alignment horizontal="center"/>
    </xf>
    <xf numFmtId="14" fontId="22" fillId="0" borderId="36" xfId="1" applyNumberFormat="1" applyFont="1" applyFill="1" applyBorder="1" applyAlignment="1">
      <alignment horizontal="center"/>
    </xf>
    <xf numFmtId="14" fontId="22" fillId="0" borderId="37" xfId="1" applyNumberFormat="1" applyFont="1" applyFill="1" applyBorder="1" applyAlignment="1">
      <alignment horizontal="center"/>
    </xf>
    <xf numFmtId="164" fontId="21" fillId="2" borderId="5" xfId="1" applyNumberFormat="1" applyFont="1" applyFill="1" applyBorder="1" applyAlignment="1">
      <alignment horizontal="center" textRotation="69"/>
    </xf>
    <xf numFmtId="164" fontId="0" fillId="0" borderId="15" xfId="0" applyNumberFormat="1" applyBorder="1"/>
    <xf numFmtId="164" fontId="0" fillId="0" borderId="22" xfId="0" applyNumberFormat="1" applyBorder="1"/>
    <xf numFmtId="164" fontId="19" fillId="6" borderId="29" xfId="1" applyNumberFormat="1" applyFont="1" applyFill="1" applyBorder="1" applyAlignment="1">
      <alignment horizontal="center" vertical="center"/>
    </xf>
    <xf numFmtId="164" fontId="19" fillId="6" borderId="24" xfId="1" applyNumberFormat="1" applyFont="1" applyFill="1" applyBorder="1" applyAlignment="1">
      <alignment horizontal="center" vertical="center"/>
    </xf>
    <xf numFmtId="164" fontId="19" fillId="6" borderId="19" xfId="1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textRotation="45" wrapText="1"/>
    </xf>
    <xf numFmtId="0" fontId="3" fillId="0" borderId="32" xfId="0" applyFont="1" applyFill="1" applyBorder="1" applyAlignment="1">
      <alignment horizontal="center" textRotation="45" wrapText="1"/>
    </xf>
    <xf numFmtId="0" fontId="3" fillId="0" borderId="3" xfId="0" applyFont="1" applyFill="1" applyBorder="1" applyAlignment="1">
      <alignment horizontal="center" textRotation="45" wrapText="1"/>
    </xf>
    <xf numFmtId="0" fontId="3" fillId="6" borderId="30" xfId="0" applyFont="1" applyFill="1" applyBorder="1" applyAlignment="1">
      <alignment horizontal="center" textRotation="61" wrapText="1"/>
    </xf>
    <xf numFmtId="0" fontId="3" fillId="6" borderId="32" xfId="0" applyFont="1" applyFill="1" applyBorder="1" applyAlignment="1">
      <alignment horizontal="center" textRotation="61" wrapText="1"/>
    </xf>
    <xf numFmtId="0" fontId="3" fillId="6" borderId="3" xfId="0" applyFont="1" applyFill="1" applyBorder="1" applyAlignment="1">
      <alignment horizontal="center" textRotation="61" wrapText="1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0"/>
  <sheetViews>
    <sheetView tabSelected="1" workbookViewId="0">
      <selection activeCell="H35" sqref="H35"/>
    </sheetView>
  </sheetViews>
  <sheetFormatPr defaultRowHeight="15"/>
  <cols>
    <col min="1" max="1" width="6.88671875" bestFit="1" customWidth="1"/>
    <col min="2" max="2" width="10.109375" bestFit="1" customWidth="1"/>
    <col min="3" max="3" width="9.88671875" style="12" bestFit="1" customWidth="1"/>
    <col min="4" max="4" width="11.44140625" bestFit="1" customWidth="1"/>
    <col min="5" max="5" width="9.88671875" bestFit="1" customWidth="1"/>
    <col min="6" max="6" width="4.21875" customWidth="1"/>
    <col min="7" max="7" width="9.77734375" customWidth="1"/>
    <col min="8" max="8" width="11" customWidth="1"/>
    <col min="9" max="9" width="10" bestFit="1" customWidth="1"/>
    <col min="10" max="10" width="2.6640625" customWidth="1"/>
    <col min="11" max="11" width="9.88671875" bestFit="1" customWidth="1"/>
    <col min="12" max="12" width="30.109375" customWidth="1"/>
    <col min="13" max="13" width="5.33203125" customWidth="1"/>
  </cols>
  <sheetData>
    <row r="2" spans="1:13" ht="16.5" thickBot="1">
      <c r="G2" s="228" t="s">
        <v>41</v>
      </c>
      <c r="H2" s="228"/>
      <c r="I2" s="228"/>
    </row>
    <row r="3" spans="1:13" ht="15.75">
      <c r="B3" s="11" t="s">
        <v>12</v>
      </c>
      <c r="C3" s="13"/>
      <c r="D3" s="11" t="s">
        <v>13</v>
      </c>
      <c r="E3" s="11" t="s">
        <v>14</v>
      </c>
      <c r="F3" s="11"/>
      <c r="G3" s="11"/>
      <c r="H3" s="36" t="s">
        <v>42</v>
      </c>
      <c r="I3" s="36" t="s">
        <v>8</v>
      </c>
      <c r="K3" s="28" t="s">
        <v>32</v>
      </c>
    </row>
    <row r="4" spans="1:13" ht="15" customHeight="1">
      <c r="A4" s="40" t="s">
        <v>120</v>
      </c>
      <c r="B4" s="225" t="s">
        <v>124</v>
      </c>
      <c r="C4" s="210">
        <v>36458</v>
      </c>
      <c r="D4" s="30">
        <v>10220</v>
      </c>
      <c r="E4" s="215">
        <v>46016</v>
      </c>
      <c r="F4" s="217"/>
      <c r="G4" s="216">
        <v>3674</v>
      </c>
      <c r="H4" s="216">
        <v>2188</v>
      </c>
      <c r="I4" s="216">
        <v>1486</v>
      </c>
      <c r="K4" s="213"/>
    </row>
    <row r="5" spans="1:13" ht="15.75" customHeight="1">
      <c r="A5" s="40" t="s">
        <v>120</v>
      </c>
      <c r="B5" s="225" t="s">
        <v>124</v>
      </c>
      <c r="C5" s="210">
        <v>36474</v>
      </c>
      <c r="D5" s="30">
        <v>3456</v>
      </c>
      <c r="E5" s="215">
        <v>46016</v>
      </c>
      <c r="F5" s="217"/>
      <c r="G5" s="216">
        <v>1240</v>
      </c>
      <c r="H5" s="216">
        <v>735</v>
      </c>
      <c r="I5" s="216">
        <v>505</v>
      </c>
      <c r="K5" s="213"/>
      <c r="L5" s="1"/>
      <c r="M5" s="12"/>
    </row>
    <row r="6" spans="1:13" ht="15" customHeight="1">
      <c r="A6" s="40" t="s">
        <v>121</v>
      </c>
      <c r="B6" s="225" t="s">
        <v>124</v>
      </c>
      <c r="C6" s="210">
        <v>36687</v>
      </c>
      <c r="D6" s="30">
        <v>2310</v>
      </c>
      <c r="E6" s="215">
        <v>46016</v>
      </c>
      <c r="F6" s="217"/>
      <c r="G6" s="216">
        <v>861</v>
      </c>
      <c r="H6" s="216">
        <v>558</v>
      </c>
      <c r="I6" s="216">
        <v>302</v>
      </c>
      <c r="K6" s="213"/>
      <c r="L6" s="16"/>
      <c r="M6" s="12"/>
    </row>
    <row r="7" spans="1:13" ht="15.75">
      <c r="A7" s="40" t="s">
        <v>120</v>
      </c>
      <c r="B7" s="225" t="s">
        <v>124</v>
      </c>
      <c r="C7" s="210">
        <v>36779</v>
      </c>
      <c r="D7" s="30">
        <v>3450</v>
      </c>
      <c r="E7" s="215">
        <v>46016</v>
      </c>
      <c r="F7" s="217"/>
      <c r="G7" s="216">
        <v>1267</v>
      </c>
      <c r="H7" s="216">
        <v>798</v>
      </c>
      <c r="I7" s="216">
        <v>469</v>
      </c>
      <c r="K7" s="213"/>
      <c r="L7" s="1"/>
      <c r="M7" s="12"/>
    </row>
    <row r="8" spans="1:13" ht="15.75" customHeight="1">
      <c r="A8" s="40" t="s">
        <v>49</v>
      </c>
      <c r="B8" s="225" t="s">
        <v>124</v>
      </c>
      <c r="C8" s="210">
        <v>36889</v>
      </c>
      <c r="D8" s="30">
        <v>17394</v>
      </c>
      <c r="E8" s="215">
        <v>46016</v>
      </c>
      <c r="F8" s="217"/>
      <c r="G8" s="216">
        <v>7151</v>
      </c>
      <c r="H8" s="216">
        <v>5566</v>
      </c>
      <c r="I8" s="216">
        <v>1585</v>
      </c>
      <c r="K8" s="211">
        <v>37190</v>
      </c>
      <c r="L8" s="16"/>
      <c r="M8" s="12"/>
    </row>
    <row r="9" spans="1:13" ht="15.75" customHeight="1">
      <c r="A9" s="40" t="s">
        <v>120</v>
      </c>
      <c r="B9" s="225" t="s">
        <v>124</v>
      </c>
      <c r="C9" s="210">
        <v>38659</v>
      </c>
      <c r="D9" s="30">
        <v>16613</v>
      </c>
      <c r="E9" s="215">
        <v>46016</v>
      </c>
      <c r="F9" s="217"/>
      <c r="G9" s="216">
        <v>5993</v>
      </c>
      <c r="H9" s="216">
        <v>3641</v>
      </c>
      <c r="I9" s="216">
        <v>2352</v>
      </c>
      <c r="K9" s="211">
        <v>38698</v>
      </c>
      <c r="L9" s="1"/>
      <c r="M9" s="12"/>
    </row>
    <row r="10" spans="1:13" ht="15" customHeight="1">
      <c r="A10" s="40" t="s">
        <v>62</v>
      </c>
      <c r="B10" s="225" t="s">
        <v>124</v>
      </c>
      <c r="C10" s="210">
        <v>38659</v>
      </c>
      <c r="D10" s="30">
        <v>8161</v>
      </c>
      <c r="E10" s="215">
        <v>46017</v>
      </c>
      <c r="F10" s="217"/>
      <c r="G10" s="216">
        <v>3041</v>
      </c>
      <c r="H10" s="216">
        <v>1984</v>
      </c>
      <c r="I10" s="216">
        <v>1057</v>
      </c>
      <c r="K10" s="211">
        <v>38848</v>
      </c>
      <c r="L10" s="16"/>
      <c r="M10" s="12"/>
    </row>
    <row r="11" spans="1:13" ht="15" customHeight="1">
      <c r="A11" s="40" t="s">
        <v>62</v>
      </c>
      <c r="B11" s="225" t="s">
        <v>124</v>
      </c>
      <c r="C11" s="210">
        <v>38659</v>
      </c>
      <c r="D11" s="30">
        <v>8161</v>
      </c>
      <c r="E11" s="215">
        <v>46017</v>
      </c>
      <c r="F11" s="217"/>
      <c r="G11" s="216">
        <v>3041</v>
      </c>
      <c r="H11" s="216">
        <v>1984</v>
      </c>
      <c r="I11" s="216">
        <v>1057</v>
      </c>
      <c r="K11" s="211">
        <v>38698</v>
      </c>
      <c r="L11" s="16"/>
      <c r="M11" s="12"/>
    </row>
    <row r="12" spans="1:13" ht="15" customHeight="1">
      <c r="A12" s="40" t="s">
        <v>61</v>
      </c>
      <c r="B12" s="225" t="s">
        <v>124</v>
      </c>
      <c r="C12" s="210">
        <v>39087</v>
      </c>
      <c r="D12" s="30">
        <v>193</v>
      </c>
      <c r="E12" s="215">
        <v>46017</v>
      </c>
      <c r="F12" s="11"/>
      <c r="G12" s="216">
        <v>86</v>
      </c>
      <c r="H12" s="216">
        <v>75</v>
      </c>
      <c r="I12" s="216">
        <v>11</v>
      </c>
      <c r="K12" s="213"/>
      <c r="L12" s="16"/>
      <c r="M12" s="12"/>
    </row>
    <row r="13" spans="1:13" ht="15" customHeight="1">
      <c r="A13" s="40" t="s">
        <v>121</v>
      </c>
      <c r="B13" s="225" t="s">
        <v>124</v>
      </c>
      <c r="C13" s="210">
        <v>39107</v>
      </c>
      <c r="D13" s="30">
        <v>1577</v>
      </c>
      <c r="E13" s="215">
        <v>46016</v>
      </c>
      <c r="F13" s="217"/>
      <c r="G13" s="216">
        <v>623</v>
      </c>
      <c r="H13" s="216">
        <v>456</v>
      </c>
      <c r="I13" s="216">
        <v>168</v>
      </c>
      <c r="K13" s="213"/>
      <c r="L13" s="1" t="s">
        <v>125</v>
      </c>
      <c r="M13" s="12"/>
    </row>
    <row r="14" spans="1:13" ht="15" customHeight="1">
      <c r="A14" s="40" t="s">
        <v>62</v>
      </c>
      <c r="B14" s="225" t="s">
        <v>124</v>
      </c>
      <c r="C14" s="210">
        <v>38833</v>
      </c>
      <c r="D14" s="30">
        <v>12069</v>
      </c>
      <c r="E14" s="215">
        <v>46018</v>
      </c>
      <c r="F14" s="217"/>
      <c r="G14" s="216">
        <v>4419</v>
      </c>
      <c r="H14" s="216">
        <v>2774</v>
      </c>
      <c r="I14" s="216">
        <v>1644</v>
      </c>
      <c r="K14" s="211">
        <v>38841</v>
      </c>
      <c r="L14" s="16"/>
      <c r="M14" s="12"/>
    </row>
    <row r="15" spans="1:13" ht="15" customHeight="1">
      <c r="A15" s="40" t="s">
        <v>62</v>
      </c>
      <c r="B15" s="225" t="s">
        <v>124</v>
      </c>
      <c r="C15" s="210">
        <v>38833</v>
      </c>
      <c r="D15" s="30">
        <v>10689</v>
      </c>
      <c r="E15" s="215">
        <v>46018</v>
      </c>
      <c r="F15" s="217"/>
      <c r="G15" s="216">
        <v>3934</v>
      </c>
      <c r="H15" s="216">
        <v>2498</v>
      </c>
      <c r="I15" s="216">
        <v>1436</v>
      </c>
      <c r="K15" s="211">
        <v>38841</v>
      </c>
      <c r="L15" s="16"/>
      <c r="M15" s="12"/>
    </row>
    <row r="16" spans="1:13" ht="15" customHeight="1">
      <c r="A16" s="40" t="s">
        <v>62</v>
      </c>
      <c r="B16" s="225" t="s">
        <v>124</v>
      </c>
      <c r="C16" s="210">
        <v>39416</v>
      </c>
      <c r="D16" s="30">
        <v>7055</v>
      </c>
      <c r="E16" s="215">
        <v>46018</v>
      </c>
      <c r="F16" s="217"/>
      <c r="G16" s="216">
        <v>2556</v>
      </c>
      <c r="H16" s="216">
        <v>1565</v>
      </c>
      <c r="I16" s="216">
        <v>991</v>
      </c>
      <c r="K16" s="211">
        <v>39423</v>
      </c>
      <c r="L16" s="16"/>
      <c r="M16" s="12"/>
    </row>
    <row r="17" spans="1:16" ht="15" customHeight="1">
      <c r="A17" s="40" t="s">
        <v>62</v>
      </c>
      <c r="B17" s="225" t="s">
        <v>124</v>
      </c>
      <c r="C17" s="210">
        <v>39416</v>
      </c>
      <c r="D17" s="30">
        <v>5904</v>
      </c>
      <c r="E17" s="215">
        <v>46018</v>
      </c>
      <c r="F17" s="217"/>
      <c r="G17" s="216">
        <v>2152</v>
      </c>
      <c r="H17" s="216">
        <v>1335</v>
      </c>
      <c r="I17" s="216">
        <v>816</v>
      </c>
      <c r="K17" s="211">
        <v>39423</v>
      </c>
      <c r="L17" s="16"/>
      <c r="M17" s="12"/>
      <c r="P17" s="145"/>
    </row>
    <row r="18" spans="1:16" ht="15" customHeight="1">
      <c r="A18" s="40" t="s">
        <v>61</v>
      </c>
      <c r="B18" s="225" t="s">
        <v>124</v>
      </c>
      <c r="C18" s="210">
        <v>39416</v>
      </c>
      <c r="D18" s="30">
        <v>5832</v>
      </c>
      <c r="E18" s="215">
        <v>46018</v>
      </c>
      <c r="F18" s="217"/>
      <c r="G18" s="216">
        <v>2092</v>
      </c>
      <c r="H18" s="216">
        <v>1251</v>
      </c>
      <c r="I18" s="216">
        <v>841</v>
      </c>
      <c r="K18" s="211">
        <v>39423</v>
      </c>
      <c r="L18" s="16"/>
      <c r="M18" s="12"/>
    </row>
    <row r="19" spans="1:16" ht="15" customHeight="1">
      <c r="A19" s="40" t="s">
        <v>61</v>
      </c>
      <c r="B19" s="225" t="s">
        <v>124</v>
      </c>
      <c r="C19" s="210">
        <v>39416</v>
      </c>
      <c r="D19" s="30">
        <v>5377</v>
      </c>
      <c r="E19" s="215">
        <v>46018</v>
      </c>
      <c r="F19" s="217"/>
      <c r="G19" s="216">
        <v>1932</v>
      </c>
      <c r="H19" s="216">
        <v>1160</v>
      </c>
      <c r="I19" s="216">
        <v>772</v>
      </c>
      <c r="K19" s="211">
        <v>39423</v>
      </c>
      <c r="L19" s="16"/>
      <c r="M19" s="12"/>
    </row>
    <row r="20" spans="1:16" ht="15" customHeight="1">
      <c r="A20" s="40" t="s">
        <v>61</v>
      </c>
      <c r="B20" s="225" t="s">
        <v>124</v>
      </c>
      <c r="C20" s="210">
        <v>39825</v>
      </c>
      <c r="D20" s="30">
        <v>11497</v>
      </c>
      <c r="E20" s="215">
        <v>46020</v>
      </c>
      <c r="F20" s="217"/>
      <c r="G20" s="216">
        <v>2805</v>
      </c>
      <c r="H20" s="216">
        <v>1585</v>
      </c>
      <c r="I20" s="216">
        <v>1219</v>
      </c>
      <c r="K20" s="212">
        <v>42265</v>
      </c>
      <c r="L20" s="229" t="s">
        <v>118</v>
      </c>
      <c r="M20" s="12"/>
    </row>
    <row r="21" spans="1:16" ht="15" customHeight="1">
      <c r="A21" s="40" t="s">
        <v>62</v>
      </c>
      <c r="B21" s="225" t="s">
        <v>124</v>
      </c>
      <c r="C21" s="210">
        <v>39825</v>
      </c>
      <c r="D21" s="30">
        <v>17813</v>
      </c>
      <c r="E21" s="215">
        <v>46020</v>
      </c>
      <c r="F21" s="217"/>
      <c r="G21" s="216">
        <v>4230</v>
      </c>
      <c r="H21" s="216">
        <v>2981</v>
      </c>
      <c r="I21" s="216">
        <v>1249</v>
      </c>
      <c r="K21" s="214" t="s">
        <v>117</v>
      </c>
      <c r="L21" s="229"/>
      <c r="M21" s="12"/>
    </row>
    <row r="22" spans="1:16" ht="15" customHeight="1">
      <c r="A22" s="40" t="s">
        <v>62</v>
      </c>
      <c r="B22" s="225" t="s">
        <v>124</v>
      </c>
      <c r="C22" s="210">
        <v>39825</v>
      </c>
      <c r="D22" s="30">
        <v>21920</v>
      </c>
      <c r="E22" s="215">
        <v>46020</v>
      </c>
      <c r="F22" s="217"/>
      <c r="G22" s="216">
        <v>6222</v>
      </c>
      <c r="H22" s="216">
        <v>4809</v>
      </c>
      <c r="I22" s="216">
        <v>1413</v>
      </c>
      <c r="K22" s="212">
        <v>42265</v>
      </c>
      <c r="L22" s="229"/>
      <c r="M22" s="12"/>
    </row>
    <row r="23" spans="1:16" ht="15" customHeight="1">
      <c r="A23" s="40" t="s">
        <v>49</v>
      </c>
      <c r="B23" s="225" t="s">
        <v>124</v>
      </c>
      <c r="C23" s="210">
        <v>40975</v>
      </c>
      <c r="D23" s="30">
        <v>14679</v>
      </c>
      <c r="E23" s="215">
        <v>46018</v>
      </c>
      <c r="F23" s="217"/>
      <c r="G23" s="216">
        <v>4462</v>
      </c>
      <c r="H23" s="216">
        <v>1542</v>
      </c>
      <c r="I23" s="216">
        <v>2920</v>
      </c>
      <c r="K23" s="211">
        <v>40981</v>
      </c>
      <c r="L23" s="230" t="s">
        <v>119</v>
      </c>
      <c r="M23" s="12"/>
    </row>
    <row r="24" spans="1:16" ht="15" customHeight="1">
      <c r="A24" s="40" t="s">
        <v>49</v>
      </c>
      <c r="B24" s="225" t="s">
        <v>124</v>
      </c>
      <c r="C24" s="210">
        <v>41458</v>
      </c>
      <c r="D24" s="30">
        <v>48870</v>
      </c>
      <c r="E24" s="215">
        <v>46020</v>
      </c>
      <c r="F24" s="217"/>
      <c r="G24" s="216">
        <v>17298</v>
      </c>
      <c r="H24" s="216">
        <v>10066</v>
      </c>
      <c r="I24" s="216">
        <v>7232</v>
      </c>
      <c r="K24" s="212">
        <v>44337</v>
      </c>
      <c r="L24" s="230"/>
      <c r="M24" s="12"/>
    </row>
    <row r="25" spans="1:16" ht="15" customHeight="1">
      <c r="A25" s="40" t="s">
        <v>61</v>
      </c>
      <c r="B25" s="225" t="s">
        <v>124</v>
      </c>
      <c r="C25" s="210">
        <v>43096</v>
      </c>
      <c r="D25" s="30">
        <v>805</v>
      </c>
      <c r="E25" s="215">
        <v>46021</v>
      </c>
      <c r="F25" s="217"/>
      <c r="G25" s="216">
        <v>294</v>
      </c>
      <c r="H25" s="216">
        <v>184</v>
      </c>
      <c r="I25" s="216">
        <v>110</v>
      </c>
      <c r="K25" s="213"/>
      <c r="L25" s="16"/>
      <c r="M25" s="12"/>
    </row>
    <row r="26" spans="1:16" ht="15" customHeight="1">
      <c r="A26" s="40" t="s">
        <v>61</v>
      </c>
      <c r="B26" s="225" t="s">
        <v>124</v>
      </c>
      <c r="C26" s="210">
        <v>43755</v>
      </c>
      <c r="D26" s="30">
        <v>420</v>
      </c>
      <c r="E26" s="215">
        <v>46021</v>
      </c>
      <c r="F26" s="217"/>
      <c r="G26" s="216">
        <v>159</v>
      </c>
      <c r="H26" s="216">
        <v>107</v>
      </c>
      <c r="I26" s="216">
        <v>52</v>
      </c>
      <c r="K26" s="213"/>
      <c r="L26" s="16"/>
      <c r="M26" s="12"/>
    </row>
    <row r="27" spans="1:16" ht="15" customHeight="1">
      <c r="A27" s="40" t="s">
        <v>61</v>
      </c>
      <c r="B27" s="225" t="s">
        <v>124</v>
      </c>
      <c r="C27" s="210">
        <v>44027</v>
      </c>
      <c r="D27" s="30">
        <v>549</v>
      </c>
      <c r="E27" s="215">
        <v>46021</v>
      </c>
      <c r="F27" s="217"/>
      <c r="G27" s="216">
        <v>187</v>
      </c>
      <c r="H27" s="216">
        <v>99</v>
      </c>
      <c r="I27" s="216">
        <v>88</v>
      </c>
      <c r="K27" s="213"/>
      <c r="L27" s="16"/>
      <c r="M27" s="12"/>
    </row>
    <row r="28" spans="1:16" ht="15.75">
      <c r="A28" s="40" t="s">
        <v>61</v>
      </c>
      <c r="B28" s="225" t="s">
        <v>124</v>
      </c>
      <c r="C28" s="210">
        <v>44481</v>
      </c>
      <c r="D28" s="30">
        <v>616</v>
      </c>
      <c r="E28" s="215">
        <v>46021</v>
      </c>
      <c r="F28" s="217"/>
      <c r="G28" s="216">
        <v>211</v>
      </c>
      <c r="H28" s="216">
        <v>112</v>
      </c>
      <c r="I28" s="216">
        <v>99</v>
      </c>
      <c r="K28" s="213"/>
      <c r="L28" s="1"/>
      <c r="M28" s="12"/>
    </row>
    <row r="29" spans="1:16" ht="15" customHeight="1">
      <c r="A29" s="40"/>
      <c r="B29" s="12"/>
      <c r="C29" s="32"/>
      <c r="D29" s="30"/>
      <c r="E29" s="31"/>
      <c r="F29" s="11"/>
      <c r="G29" s="37"/>
      <c r="H29" s="37"/>
      <c r="I29" s="37"/>
      <c r="L29" s="1"/>
    </row>
    <row r="30" spans="1:16" ht="15.75">
      <c r="A30" s="40"/>
      <c r="B30" s="12"/>
      <c r="C30" s="32"/>
      <c r="D30" s="30"/>
      <c r="E30" s="31"/>
      <c r="F30" s="35"/>
      <c r="G30" s="37"/>
      <c r="H30" s="37"/>
      <c r="I30" s="37"/>
      <c r="L30" s="1"/>
    </row>
    <row r="31" spans="1:16" ht="15.75">
      <c r="A31" s="40"/>
      <c r="B31" s="12"/>
      <c r="C31" s="32"/>
      <c r="D31" s="30"/>
      <c r="F31" s="35"/>
      <c r="G31" s="37"/>
      <c r="H31" s="37"/>
      <c r="I31" s="37"/>
      <c r="L31" s="1"/>
    </row>
    <row r="32" spans="1:16" ht="20.25">
      <c r="D32" s="34">
        <f>SUM(D4:D31)</f>
        <v>235630</v>
      </c>
      <c r="G32" s="34">
        <f>SUM(G4:G31)</f>
        <v>79930</v>
      </c>
      <c r="H32" s="33">
        <f>SUM(H4:H31)</f>
        <v>50053</v>
      </c>
      <c r="I32" s="33">
        <f>SUM(I4:I31)</f>
        <v>29874</v>
      </c>
    </row>
    <row r="33" spans="2:13" ht="15" customHeight="1"/>
    <row r="34" spans="2:13" ht="15" customHeight="1"/>
    <row r="35" spans="2:13" ht="15" customHeight="1">
      <c r="B35" s="225" t="s">
        <v>124</v>
      </c>
      <c r="C35" s="126">
        <v>37425</v>
      </c>
      <c r="D35" s="127" t="s">
        <v>56</v>
      </c>
      <c r="E35" s="128"/>
    </row>
    <row r="36" spans="2:13">
      <c r="B36" s="225" t="s">
        <v>124</v>
      </c>
      <c r="C36" s="32">
        <v>40975</v>
      </c>
      <c r="D36" t="s">
        <v>63</v>
      </c>
      <c r="E36" s="128">
        <v>1735.58</v>
      </c>
    </row>
    <row r="37" spans="2:13">
      <c r="B37" s="225" t="s">
        <v>124</v>
      </c>
      <c r="C37" s="32">
        <v>43815</v>
      </c>
      <c r="D37" t="s">
        <v>63</v>
      </c>
      <c r="E37" s="129">
        <v>3403.58</v>
      </c>
      <c r="L37" s="131"/>
    </row>
    <row r="38" spans="2:13">
      <c r="B38" s="225" t="s">
        <v>124</v>
      </c>
      <c r="D38" t="s">
        <v>63</v>
      </c>
      <c r="E38" s="130">
        <v>13504.71</v>
      </c>
    </row>
    <row r="39" spans="2:13">
      <c r="B39" s="12"/>
    </row>
    <row r="40" spans="2:13">
      <c r="B40" s="12"/>
      <c r="J40" s="124"/>
      <c r="K40" s="122"/>
      <c r="L40" s="125"/>
      <c r="M40" s="123"/>
    </row>
  </sheetData>
  <mergeCells count="3">
    <mergeCell ref="G2:I2"/>
    <mergeCell ref="L20:L22"/>
    <mergeCell ref="L23:L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11"/>
  <sheetViews>
    <sheetView workbookViewId="0">
      <selection activeCell="D18" sqref="D18"/>
    </sheetView>
  </sheetViews>
  <sheetFormatPr defaultRowHeight="15"/>
  <cols>
    <col min="1" max="1" width="7.44140625" customWidth="1"/>
    <col min="2" max="2" width="8" bestFit="1" customWidth="1"/>
    <col min="3" max="3" width="7.88671875" bestFit="1" customWidth="1"/>
    <col min="4" max="4" width="58.33203125" customWidth="1"/>
    <col min="5" max="5" width="10" customWidth="1"/>
    <col min="6" max="6" width="9.21875" customWidth="1"/>
    <col min="7" max="7" width="11.6640625" customWidth="1"/>
    <col min="8" max="8" width="23.5546875" bestFit="1" customWidth="1"/>
    <col min="9" max="9" width="12.77734375" customWidth="1"/>
    <col min="10" max="10" width="10.6640625" customWidth="1"/>
    <col min="11" max="11" width="10" customWidth="1"/>
    <col min="12" max="12" width="9.21875" customWidth="1"/>
    <col min="13" max="13" width="11.5546875" customWidth="1"/>
    <col min="14" max="16" width="9.21875" customWidth="1"/>
    <col min="17" max="17" width="11.77734375" customWidth="1"/>
    <col min="18" max="19" width="9.77734375" customWidth="1"/>
    <col min="20" max="20" width="8.44140625" customWidth="1"/>
    <col min="21" max="21" width="9.21875" customWidth="1"/>
    <col min="22" max="26" width="8.44140625" customWidth="1"/>
    <col min="27" max="28" width="8.5546875" customWidth="1"/>
    <col min="29" max="29" width="9.21875" bestFit="1" customWidth="1"/>
    <col min="30" max="30" width="8.44140625" customWidth="1"/>
    <col min="31" max="31" width="9.21875" bestFit="1" customWidth="1"/>
    <col min="32" max="32" width="9.21875" customWidth="1"/>
    <col min="33" max="33" width="11" customWidth="1"/>
    <col min="34" max="34" width="9.21875" bestFit="1" customWidth="1"/>
    <col min="35" max="35" width="66.5546875" bestFit="1" customWidth="1"/>
    <col min="36" max="36" width="27.6640625" bestFit="1" customWidth="1"/>
  </cols>
  <sheetData>
    <row r="1" spans="1:36" s="10" customFormat="1" ht="36.75" thickBot="1">
      <c r="A1" s="2" t="s">
        <v>0</v>
      </c>
      <c r="B1" s="2" t="s">
        <v>1</v>
      </c>
      <c r="C1" s="3" t="s">
        <v>33</v>
      </c>
      <c r="D1" s="4" t="s">
        <v>34</v>
      </c>
      <c r="E1" s="4" t="s">
        <v>57</v>
      </c>
      <c r="F1" s="17" t="s">
        <v>2</v>
      </c>
      <c r="G1" s="17" t="s">
        <v>58</v>
      </c>
      <c r="H1" s="5" t="s">
        <v>3</v>
      </c>
      <c r="I1" s="5" t="s">
        <v>4</v>
      </c>
      <c r="J1" s="4" t="s">
        <v>22</v>
      </c>
      <c r="K1" s="19" t="s">
        <v>15</v>
      </c>
      <c r="L1" s="14" t="s">
        <v>16</v>
      </c>
      <c r="M1" s="6" t="s">
        <v>75</v>
      </c>
      <c r="N1" s="20" t="s">
        <v>5</v>
      </c>
      <c r="O1" s="6" t="s">
        <v>6</v>
      </c>
      <c r="P1" s="20" t="s">
        <v>5</v>
      </c>
      <c r="Q1" s="15" t="s">
        <v>45</v>
      </c>
      <c r="R1" s="7" t="s">
        <v>38</v>
      </c>
      <c r="S1" s="21" t="s">
        <v>112</v>
      </c>
      <c r="T1" s="20" t="s">
        <v>5</v>
      </c>
      <c r="U1" s="7" t="s">
        <v>30</v>
      </c>
      <c r="V1" s="20" t="s">
        <v>5</v>
      </c>
      <c r="W1" s="7" t="s">
        <v>113</v>
      </c>
      <c r="X1" s="91" t="s">
        <v>5</v>
      </c>
      <c r="Y1" s="7" t="s">
        <v>7</v>
      </c>
      <c r="Z1" s="91" t="s">
        <v>5</v>
      </c>
      <c r="AA1" s="8" t="s">
        <v>8</v>
      </c>
      <c r="AB1" s="193" t="s">
        <v>5</v>
      </c>
      <c r="AC1" s="9" t="s">
        <v>9</v>
      </c>
      <c r="AD1" s="20" t="s">
        <v>5</v>
      </c>
      <c r="AE1" s="24" t="s">
        <v>10</v>
      </c>
      <c r="AF1" s="17" t="s">
        <v>11</v>
      </c>
      <c r="AG1" s="24" t="s">
        <v>10</v>
      </c>
      <c r="AH1" s="24" t="s">
        <v>10</v>
      </c>
    </row>
    <row r="8" spans="1:36" s="1" customFormat="1" ht="13.5" thickBot="1">
      <c r="A8" s="41"/>
      <c r="B8" s="41"/>
      <c r="C8" s="88"/>
      <c r="D8" s="194"/>
      <c r="E8" s="89"/>
      <c r="F8" s="89"/>
      <c r="G8" s="89"/>
      <c r="H8" s="46"/>
      <c r="I8" s="172"/>
      <c r="J8" s="44"/>
      <c r="K8" s="92"/>
      <c r="L8" s="49"/>
      <c r="M8" s="109"/>
      <c r="N8" s="138"/>
      <c r="O8" s="109"/>
      <c r="P8" s="138"/>
      <c r="Q8" s="109"/>
      <c r="R8" s="109"/>
      <c r="S8" s="109"/>
      <c r="T8" s="51"/>
      <c r="U8" s="110"/>
      <c r="V8" s="51"/>
      <c r="W8" s="51"/>
      <c r="X8" s="51"/>
      <c r="Y8" s="110"/>
      <c r="Z8" s="110"/>
      <c r="AA8" s="49"/>
      <c r="AB8" s="50"/>
      <c r="AC8" s="110"/>
      <c r="AD8" s="51"/>
      <c r="AE8" s="50"/>
      <c r="AF8" s="49"/>
      <c r="AG8" s="50"/>
    </row>
    <row r="9" spans="1:36" s="1" customFormat="1" ht="15" customHeight="1">
      <c r="A9" s="233" t="s">
        <v>64</v>
      </c>
      <c r="B9" s="94" t="s">
        <v>163</v>
      </c>
      <c r="C9" s="140">
        <v>36687</v>
      </c>
      <c r="D9" s="195" t="s">
        <v>114</v>
      </c>
      <c r="E9" s="142">
        <v>953.48</v>
      </c>
      <c r="F9" s="142">
        <v>953.48</v>
      </c>
      <c r="G9" s="142">
        <v>953.48</v>
      </c>
      <c r="H9" s="235" t="s">
        <v>159</v>
      </c>
      <c r="I9" s="237" t="s">
        <v>65</v>
      </c>
      <c r="J9" s="239" t="s">
        <v>64</v>
      </c>
      <c r="K9" s="56">
        <v>123.43</v>
      </c>
      <c r="L9" s="55">
        <v>67.819999999999993</v>
      </c>
      <c r="M9" s="83">
        <v>55.62</v>
      </c>
      <c r="N9" s="84">
        <v>1155</v>
      </c>
      <c r="O9" s="58"/>
      <c r="P9" s="196"/>
      <c r="Q9" s="197"/>
      <c r="R9" s="58"/>
      <c r="S9" s="58"/>
      <c r="T9" s="198"/>
      <c r="U9" s="82">
        <v>1.38</v>
      </c>
      <c r="V9" s="84">
        <v>29</v>
      </c>
      <c r="W9" s="199"/>
      <c r="X9" s="199"/>
      <c r="Y9" s="82">
        <v>25.5</v>
      </c>
      <c r="Z9" s="117">
        <v>530</v>
      </c>
      <c r="AA9" s="241" t="s">
        <v>50</v>
      </c>
      <c r="AB9" s="242"/>
      <c r="AC9" s="81">
        <v>55.62</v>
      </c>
      <c r="AD9" s="84">
        <v>2310</v>
      </c>
      <c r="AE9" s="200">
        <f>AD9</f>
        <v>2310</v>
      </c>
      <c r="AF9" s="245">
        <v>46016</v>
      </c>
      <c r="AG9" s="231">
        <f>AE9+AE10</f>
        <v>3887</v>
      </c>
      <c r="AI9" s="145" t="s">
        <v>115</v>
      </c>
    </row>
    <row r="10" spans="1:36" s="1" customFormat="1" ht="15" customHeight="1" thickBot="1">
      <c r="A10" s="234"/>
      <c r="B10" s="104" t="s">
        <v>164</v>
      </c>
      <c r="C10" s="201">
        <v>39107</v>
      </c>
      <c r="D10" s="202" t="s">
        <v>165</v>
      </c>
      <c r="E10" s="203">
        <v>953.48</v>
      </c>
      <c r="F10" s="119" t="s">
        <v>51</v>
      </c>
      <c r="G10" s="203">
        <v>953.48</v>
      </c>
      <c r="H10" s="236"/>
      <c r="I10" s="238"/>
      <c r="J10" s="240"/>
      <c r="K10" s="75">
        <v>102.44</v>
      </c>
      <c r="L10" s="78">
        <v>24</v>
      </c>
      <c r="M10" s="75">
        <v>78.44</v>
      </c>
      <c r="N10" s="76">
        <v>788</v>
      </c>
      <c r="O10" s="204"/>
      <c r="P10" s="205"/>
      <c r="Q10" s="203">
        <v>12.39</v>
      </c>
      <c r="R10" s="75">
        <v>12.4</v>
      </c>
      <c r="S10" s="75">
        <v>12.4</v>
      </c>
      <c r="T10" s="76">
        <v>125</v>
      </c>
      <c r="U10" s="78">
        <v>7.92</v>
      </c>
      <c r="V10" s="76">
        <v>80</v>
      </c>
      <c r="W10" s="206"/>
      <c r="X10" s="206"/>
      <c r="Y10" s="75">
        <v>25.02</v>
      </c>
      <c r="Z10" s="207">
        <v>251</v>
      </c>
      <c r="AA10" s="243"/>
      <c r="AB10" s="244"/>
      <c r="AC10" s="208">
        <v>78.44</v>
      </c>
      <c r="AD10" s="209">
        <v>1577</v>
      </c>
      <c r="AE10" s="121">
        <f t="shared" ref="AE10" si="0">AD10</f>
        <v>1577</v>
      </c>
      <c r="AF10" s="246"/>
      <c r="AG10" s="232"/>
      <c r="AI10" s="145" t="s">
        <v>116</v>
      </c>
      <c r="AJ10" s="1" t="s">
        <v>162</v>
      </c>
    </row>
    <row r="11" spans="1:36" s="1" customFormat="1" ht="12.75">
      <c r="A11" s="41"/>
      <c r="B11" s="41"/>
      <c r="C11" s="88"/>
      <c r="D11" s="194"/>
      <c r="E11" s="89"/>
      <c r="F11" s="89"/>
      <c r="G11" s="89"/>
      <c r="H11" s="46"/>
      <c r="I11" s="46"/>
      <c r="J11" s="47"/>
      <c r="K11" s="92"/>
      <c r="L11" s="49"/>
      <c r="M11" s="92"/>
      <c r="N11" s="116"/>
      <c r="O11" s="92"/>
      <c r="P11" s="116"/>
      <c r="Q11" s="92"/>
      <c r="R11" s="92"/>
      <c r="S11" s="92"/>
      <c r="T11" s="50"/>
      <c r="U11" s="49"/>
      <c r="V11" s="50"/>
      <c r="W11" s="50"/>
      <c r="X11" s="50"/>
      <c r="Y11" s="49"/>
      <c r="Z11" s="49"/>
      <c r="AA11" s="49"/>
      <c r="AB11" s="50"/>
      <c r="AC11" s="49"/>
      <c r="AD11" s="50"/>
      <c r="AE11" s="50"/>
      <c r="AF11" s="49"/>
      <c r="AG11" s="50"/>
    </row>
  </sheetData>
  <mergeCells count="7">
    <mergeCell ref="AG9:AG10"/>
    <mergeCell ref="A9:A10"/>
    <mergeCell ref="H9:H10"/>
    <mergeCell ref="I9:I10"/>
    <mergeCell ref="J9:J10"/>
    <mergeCell ref="AA9:AB10"/>
    <mergeCell ref="AF9:AF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15"/>
  <sheetViews>
    <sheetView topLeftCell="E1" workbookViewId="0">
      <selection activeCell="J9" sqref="J9:J10"/>
    </sheetView>
  </sheetViews>
  <sheetFormatPr defaultRowHeight="15"/>
  <cols>
    <col min="1" max="1" width="7.6640625" customWidth="1"/>
    <col min="2" max="2" width="7" customWidth="1"/>
    <col min="3" max="3" width="8.44140625" bestFit="1" customWidth="1"/>
    <col min="4" max="4" width="71.44140625" bestFit="1" customWidth="1"/>
    <col min="5" max="5" width="16.77734375" customWidth="1"/>
    <col min="6" max="6" width="59.109375" bestFit="1" customWidth="1"/>
    <col min="7" max="9" width="12.44140625" customWidth="1"/>
    <col min="10" max="10" width="46.6640625" bestFit="1" customWidth="1"/>
    <col min="11" max="11" width="20.33203125" customWidth="1"/>
    <col min="12" max="12" width="12" customWidth="1"/>
    <col min="13" max="13" width="10" customWidth="1"/>
    <col min="14" max="14" width="8.44140625" customWidth="1"/>
    <col min="15" max="15" width="9.21875" bestFit="1" customWidth="1"/>
    <col min="16" max="16" width="8.33203125" customWidth="1"/>
    <col min="17" max="17" width="8.44140625" bestFit="1" customWidth="1"/>
    <col min="18" max="18" width="8.109375" customWidth="1"/>
    <col min="19" max="19" width="11.77734375" customWidth="1"/>
    <col min="20" max="20" width="8.88671875" customWidth="1"/>
    <col min="21" max="21" width="11.77734375" customWidth="1"/>
    <col min="22" max="23" width="8.88671875" customWidth="1"/>
    <col min="24" max="24" width="7.6640625" customWidth="1"/>
    <col min="25" max="30" width="8.44140625" customWidth="1"/>
    <col min="31" max="32" width="8.5546875" customWidth="1"/>
    <col min="33" max="33" width="8.44140625" bestFit="1" customWidth="1"/>
    <col min="34" max="34" width="8.33203125" customWidth="1"/>
    <col min="35" max="35" width="9.33203125" bestFit="1" customWidth="1"/>
    <col min="36" max="36" width="9.21875" customWidth="1"/>
    <col min="37" max="37" width="10.33203125" customWidth="1"/>
    <col min="38" max="38" width="14.21875" customWidth="1"/>
    <col min="39" max="39" width="69.109375" bestFit="1" customWidth="1"/>
    <col min="40" max="40" width="27.6640625" bestFit="1" customWidth="1"/>
    <col min="41" max="41" width="13.44140625" bestFit="1" customWidth="1"/>
  </cols>
  <sheetData>
    <row r="1" spans="1:39" s="10" customFormat="1" ht="49.5" thickBot="1">
      <c r="A1" s="2" t="s">
        <v>0</v>
      </c>
      <c r="B1" s="2" t="s">
        <v>1</v>
      </c>
      <c r="C1" s="3" t="s">
        <v>33</v>
      </c>
      <c r="D1" s="5" t="s">
        <v>34</v>
      </c>
      <c r="E1" s="5" t="s">
        <v>36</v>
      </c>
      <c r="F1" s="5" t="s">
        <v>35</v>
      </c>
      <c r="G1" s="8" t="s">
        <v>43</v>
      </c>
      <c r="H1" s="8" t="s">
        <v>37</v>
      </c>
      <c r="I1" s="8" t="s">
        <v>2</v>
      </c>
      <c r="J1" s="5" t="s">
        <v>3</v>
      </c>
      <c r="K1" s="5" t="s">
        <v>4</v>
      </c>
      <c r="L1" s="4" t="s">
        <v>44</v>
      </c>
      <c r="M1" s="19" t="s">
        <v>15</v>
      </c>
      <c r="N1" s="29" t="s">
        <v>16</v>
      </c>
      <c r="O1" s="6" t="s">
        <v>23</v>
      </c>
      <c r="P1" s="20" t="s">
        <v>5</v>
      </c>
      <c r="Q1" s="6" t="s">
        <v>6</v>
      </c>
      <c r="R1" s="20" t="s">
        <v>5</v>
      </c>
      <c r="S1" s="15" t="s">
        <v>45</v>
      </c>
      <c r="T1" s="7" t="s">
        <v>38</v>
      </c>
      <c r="U1" s="15" t="s">
        <v>46</v>
      </c>
      <c r="V1" s="7" t="s">
        <v>39</v>
      </c>
      <c r="W1" s="21" t="s">
        <v>47</v>
      </c>
      <c r="X1" s="20" t="s">
        <v>5</v>
      </c>
      <c r="Y1" s="6" t="s">
        <v>40</v>
      </c>
      <c r="Z1" s="20" t="s">
        <v>5</v>
      </c>
      <c r="AA1" s="9" t="s">
        <v>48</v>
      </c>
      <c r="AB1" s="20" t="s">
        <v>5</v>
      </c>
      <c r="AC1" s="6" t="s">
        <v>7</v>
      </c>
      <c r="AD1" s="20" t="s">
        <v>5</v>
      </c>
      <c r="AE1" s="2" t="s">
        <v>8</v>
      </c>
      <c r="AF1" s="20" t="s">
        <v>5</v>
      </c>
      <c r="AG1" s="9" t="s">
        <v>9</v>
      </c>
      <c r="AH1" s="20" t="s">
        <v>5</v>
      </c>
      <c r="AI1" s="24" t="s">
        <v>10</v>
      </c>
      <c r="AJ1" s="2" t="s">
        <v>11</v>
      </c>
      <c r="AK1" s="24" t="s">
        <v>10</v>
      </c>
      <c r="AL1" s="24" t="s">
        <v>10</v>
      </c>
    </row>
    <row r="5" spans="1:39" s="27" customFormat="1" ht="11.25"/>
    <row r="6" spans="1:39" s="1" customFormat="1" ht="13.5" thickBot="1">
      <c r="A6" s="41"/>
      <c r="B6" s="42"/>
      <c r="C6" s="43"/>
      <c r="D6" s="172"/>
      <c r="E6" s="172"/>
      <c r="F6" s="172"/>
      <c r="G6" s="45"/>
      <c r="H6" s="45"/>
      <c r="I6" s="45"/>
      <c r="J6" s="111"/>
      <c r="K6" s="46"/>
      <c r="L6" s="47"/>
      <c r="M6" s="109"/>
      <c r="N6" s="110"/>
      <c r="O6" s="109"/>
      <c r="P6" s="138"/>
      <c r="Q6" s="92"/>
      <c r="R6" s="92"/>
      <c r="S6" s="92"/>
      <c r="T6" s="92"/>
      <c r="U6" s="110"/>
      <c r="V6" s="51"/>
      <c r="W6" s="110"/>
      <c r="X6" s="110"/>
      <c r="Y6" s="110"/>
      <c r="Z6" s="110"/>
      <c r="AA6" s="110"/>
      <c r="AB6" s="51"/>
      <c r="AC6" s="110"/>
      <c r="AD6" s="110"/>
      <c r="AE6" s="110"/>
      <c r="AF6" s="51"/>
      <c r="AG6" s="51"/>
      <c r="AH6" s="139"/>
      <c r="AI6" s="173"/>
      <c r="AJ6" s="93"/>
    </row>
    <row r="7" spans="1:39" s="1" customFormat="1" ht="12.75" customHeight="1">
      <c r="A7" s="233" t="s">
        <v>64</v>
      </c>
      <c r="B7" s="174" t="s">
        <v>154</v>
      </c>
      <c r="C7" s="52">
        <v>36889</v>
      </c>
      <c r="D7" s="175" t="s">
        <v>161</v>
      </c>
      <c r="E7" s="148" t="s">
        <v>79</v>
      </c>
      <c r="F7" s="175" t="s">
        <v>157</v>
      </c>
      <c r="G7" s="176">
        <v>10564.93</v>
      </c>
      <c r="H7" s="176">
        <v>10564.93</v>
      </c>
      <c r="I7" s="176">
        <v>10564.93</v>
      </c>
      <c r="J7" s="255" t="s">
        <v>159</v>
      </c>
      <c r="K7" s="255" t="s">
        <v>65</v>
      </c>
      <c r="L7" s="258" t="s">
        <v>64</v>
      </c>
      <c r="M7" s="56">
        <v>429.36170212765956</v>
      </c>
      <c r="N7" s="55">
        <v>173.24</v>
      </c>
      <c r="O7" s="56">
        <v>256.12619222303744</v>
      </c>
      <c r="P7" s="57">
        <v>4936</v>
      </c>
      <c r="Q7" s="143"/>
      <c r="R7" s="143"/>
      <c r="S7" s="56"/>
      <c r="T7" s="56"/>
      <c r="U7" s="82"/>
      <c r="V7" s="84"/>
      <c r="W7" s="82"/>
      <c r="X7" s="84"/>
      <c r="Y7" s="82">
        <v>32.798239178283197</v>
      </c>
      <c r="Z7" s="84">
        <v>632</v>
      </c>
      <c r="AA7" s="151"/>
      <c r="AB7" s="151"/>
      <c r="AC7" s="83">
        <v>111.76243580337491</v>
      </c>
      <c r="AD7" s="83">
        <v>2154</v>
      </c>
      <c r="AE7" s="261" t="s">
        <v>75</v>
      </c>
      <c r="AF7" s="262"/>
      <c r="AG7" s="176">
        <v>256.12619222303744</v>
      </c>
      <c r="AH7" s="177">
        <v>9871.3687054523434</v>
      </c>
      <c r="AI7" s="117">
        <f t="shared" ref="AI7:AI14" si="0">AH7</f>
        <v>9871.3687054523434</v>
      </c>
      <c r="AJ7" s="247">
        <v>46016</v>
      </c>
      <c r="AK7" s="231">
        <f>AI7+AI8</f>
        <v>17394.081615370142</v>
      </c>
      <c r="AL7" s="250">
        <f>AK7+AK9+AK11</f>
        <v>80943.262663848043</v>
      </c>
      <c r="AM7" s="145" t="s">
        <v>102</v>
      </c>
    </row>
    <row r="8" spans="1:39" s="1" customFormat="1" ht="13.5" customHeight="1" thickBot="1">
      <c r="A8" s="254"/>
      <c r="B8" s="178"/>
      <c r="C8" s="72"/>
      <c r="D8" s="73" t="s">
        <v>103</v>
      </c>
      <c r="E8" s="180" t="s">
        <v>51</v>
      </c>
      <c r="F8" s="179" t="s">
        <v>51</v>
      </c>
      <c r="G8" s="107">
        <v>8804.11</v>
      </c>
      <c r="H8" s="180" t="s">
        <v>51</v>
      </c>
      <c r="I8" s="179" t="s">
        <v>51</v>
      </c>
      <c r="J8" s="257"/>
      <c r="K8" s="256"/>
      <c r="L8" s="259"/>
      <c r="M8" s="156">
        <v>195.18702934702858</v>
      </c>
      <c r="N8" s="181" t="s">
        <v>51</v>
      </c>
      <c r="O8" s="156">
        <v>195.18702934702858</v>
      </c>
      <c r="P8" s="182">
        <v>3761</v>
      </c>
      <c r="Q8" s="155"/>
      <c r="R8" s="155"/>
      <c r="S8" s="156"/>
      <c r="T8" s="156"/>
      <c r="U8" s="75"/>
      <c r="V8" s="76"/>
      <c r="W8" s="75">
        <v>68.23</v>
      </c>
      <c r="X8" s="76">
        <v>1315</v>
      </c>
      <c r="Y8" s="75">
        <v>20.349224358033748</v>
      </c>
      <c r="Z8" s="76">
        <v>392</v>
      </c>
      <c r="AA8" s="155"/>
      <c r="AB8" s="155"/>
      <c r="AC8" s="156">
        <v>55.677166837857662</v>
      </c>
      <c r="AD8" s="156">
        <v>1073</v>
      </c>
      <c r="AE8" s="263"/>
      <c r="AF8" s="264"/>
      <c r="AG8" s="75">
        <v>195.18702934702858</v>
      </c>
      <c r="AH8" s="76">
        <v>7522.7129099177973</v>
      </c>
      <c r="AI8" s="121">
        <f t="shared" si="0"/>
        <v>7522.7129099177973</v>
      </c>
      <c r="AJ8" s="249"/>
      <c r="AK8" s="232"/>
      <c r="AL8" s="251"/>
    </row>
    <row r="9" spans="1:39" s="1" customFormat="1" ht="12.75" customHeight="1">
      <c r="A9" s="254"/>
      <c r="B9" s="183" t="s">
        <v>155</v>
      </c>
      <c r="C9" s="52">
        <v>40975</v>
      </c>
      <c r="D9" s="175" t="s">
        <v>160</v>
      </c>
      <c r="E9" s="148" t="s">
        <v>79</v>
      </c>
      <c r="F9" s="175" t="s">
        <v>158</v>
      </c>
      <c r="G9" s="176"/>
      <c r="H9" s="176"/>
      <c r="I9" s="176"/>
      <c r="J9" s="255" t="s">
        <v>159</v>
      </c>
      <c r="K9" s="256"/>
      <c r="L9" s="259"/>
      <c r="M9" s="56">
        <v>892.93600000000004</v>
      </c>
      <c r="N9" s="55">
        <v>74.599999999999994</v>
      </c>
      <c r="O9" s="56">
        <v>818.33600000000001</v>
      </c>
      <c r="P9" s="57">
        <v>4927</v>
      </c>
      <c r="Q9" s="143"/>
      <c r="R9" s="143"/>
      <c r="S9" s="56"/>
      <c r="T9" s="56"/>
      <c r="U9" s="82"/>
      <c r="V9" s="84"/>
      <c r="W9" s="82"/>
      <c r="X9" s="84"/>
      <c r="Y9" s="82">
        <v>19.079999999999998</v>
      </c>
      <c r="Z9" s="82">
        <v>115</v>
      </c>
      <c r="AA9" s="83">
        <v>111.456</v>
      </c>
      <c r="AB9" s="83">
        <v>671</v>
      </c>
      <c r="AC9" s="83">
        <v>124.596</v>
      </c>
      <c r="AD9" s="83">
        <v>750</v>
      </c>
      <c r="AE9" s="263"/>
      <c r="AF9" s="264"/>
      <c r="AG9" s="176">
        <v>818.33600000000001</v>
      </c>
      <c r="AH9" s="177">
        <v>9855</v>
      </c>
      <c r="AI9" s="117">
        <f t="shared" si="0"/>
        <v>9855</v>
      </c>
      <c r="AJ9" s="247">
        <v>46018</v>
      </c>
      <c r="AK9" s="231">
        <f>AI9+AI10</f>
        <v>14679</v>
      </c>
      <c r="AL9" s="251"/>
      <c r="AM9" s="145" t="s">
        <v>104</v>
      </c>
    </row>
    <row r="10" spans="1:39" s="1" customFormat="1" ht="13.5" customHeight="1" thickBot="1">
      <c r="A10" s="254"/>
      <c r="B10" s="184"/>
      <c r="C10" s="72"/>
      <c r="D10" s="73" t="s">
        <v>105</v>
      </c>
      <c r="E10" s="180" t="s">
        <v>51</v>
      </c>
      <c r="F10" s="179" t="s">
        <v>51</v>
      </c>
      <c r="G10" s="107">
        <v>7777.77</v>
      </c>
      <c r="H10" s="180" t="s">
        <v>51</v>
      </c>
      <c r="I10" s="179" t="s">
        <v>51</v>
      </c>
      <c r="J10" s="257"/>
      <c r="K10" s="256"/>
      <c r="L10" s="259"/>
      <c r="M10" s="156">
        <v>400.6331945</v>
      </c>
      <c r="N10" s="181" t="s">
        <v>51</v>
      </c>
      <c r="O10" s="156">
        <v>400.6331945</v>
      </c>
      <c r="P10" s="182">
        <v>2412</v>
      </c>
      <c r="Q10" s="155"/>
      <c r="R10" s="155"/>
      <c r="S10" s="156"/>
      <c r="T10" s="156"/>
      <c r="U10" s="75"/>
      <c r="V10" s="76"/>
      <c r="W10" s="75">
        <v>60.28</v>
      </c>
      <c r="X10" s="76">
        <v>363</v>
      </c>
      <c r="Y10" s="78">
        <v>16.866655000000002</v>
      </c>
      <c r="Z10" s="78">
        <v>102</v>
      </c>
      <c r="AA10" s="156">
        <v>48.444432000000006</v>
      </c>
      <c r="AB10" s="156">
        <v>292</v>
      </c>
      <c r="AC10" s="156">
        <v>54.499985999999993</v>
      </c>
      <c r="AD10" s="156">
        <v>328</v>
      </c>
      <c r="AE10" s="263"/>
      <c r="AF10" s="264"/>
      <c r="AG10" s="75">
        <v>400.6331945</v>
      </c>
      <c r="AH10" s="76">
        <v>4824</v>
      </c>
      <c r="AI10" s="121">
        <f t="shared" si="0"/>
        <v>4824</v>
      </c>
      <c r="AJ10" s="249"/>
      <c r="AK10" s="232"/>
      <c r="AL10" s="251"/>
    </row>
    <row r="11" spans="1:39" s="1" customFormat="1" ht="12.75" customHeight="1">
      <c r="A11" s="254"/>
      <c r="B11" s="174" t="s">
        <v>156</v>
      </c>
      <c r="C11" s="52">
        <v>41458</v>
      </c>
      <c r="D11" s="175" t="s">
        <v>106</v>
      </c>
      <c r="E11" s="175" t="s">
        <v>106</v>
      </c>
      <c r="F11" s="175" t="s">
        <v>106</v>
      </c>
      <c r="G11" s="176"/>
      <c r="H11" s="176"/>
      <c r="I11" s="176"/>
      <c r="J11" s="255" t="s">
        <v>107</v>
      </c>
      <c r="K11" s="256"/>
      <c r="L11" s="259"/>
      <c r="M11" s="56">
        <v>2418.672</v>
      </c>
      <c r="N11" s="55">
        <v>128.4</v>
      </c>
      <c r="O11" s="56">
        <v>2290.2719999999999</v>
      </c>
      <c r="P11" s="57">
        <v>12332.900051106237</v>
      </c>
      <c r="Q11" s="143"/>
      <c r="R11" s="143"/>
      <c r="S11" s="56"/>
      <c r="T11" s="56"/>
      <c r="U11" s="82"/>
      <c r="V11" s="84"/>
      <c r="W11" s="82"/>
      <c r="X11" s="84"/>
      <c r="Y11" s="82">
        <v>23.400000000000002</v>
      </c>
      <c r="Z11" s="84">
        <v>126.006806700639</v>
      </c>
      <c r="AA11" s="83">
        <v>322.99199999999996</v>
      </c>
      <c r="AB11" s="84">
        <v>1739.2816457202034</v>
      </c>
      <c r="AC11" s="83">
        <v>525.99040000000002</v>
      </c>
      <c r="AD11" s="83">
        <v>2832.4090025295604</v>
      </c>
      <c r="AE11" s="263"/>
      <c r="AF11" s="264"/>
      <c r="AG11" s="176">
        <v>2290.2719999999999</v>
      </c>
      <c r="AH11" s="177">
        <v>24665.800102212474</v>
      </c>
      <c r="AI11" s="117">
        <f t="shared" si="0"/>
        <v>24665.800102212474</v>
      </c>
      <c r="AJ11" s="247">
        <v>46020</v>
      </c>
      <c r="AK11" s="231">
        <f>AI11+AI12+AI13+AI14</f>
        <v>48870.181048477905</v>
      </c>
      <c r="AL11" s="251"/>
      <c r="AM11" s="145"/>
    </row>
    <row r="12" spans="1:39" s="1" customFormat="1" ht="13.5" customHeight="1">
      <c r="A12" s="254"/>
      <c r="B12" s="185"/>
      <c r="C12" s="63"/>
      <c r="D12" s="70" t="s">
        <v>108</v>
      </c>
      <c r="E12" s="187" t="s">
        <v>51</v>
      </c>
      <c r="F12" s="186" t="s">
        <v>51</v>
      </c>
      <c r="G12" s="71">
        <v>8065.87</v>
      </c>
      <c r="H12" s="187" t="s">
        <v>51</v>
      </c>
      <c r="I12" s="186" t="s">
        <v>51</v>
      </c>
      <c r="J12" s="256"/>
      <c r="K12" s="256"/>
      <c r="L12" s="259"/>
      <c r="M12" s="64">
        <v>1162.9875925000001</v>
      </c>
      <c r="N12" s="186" t="s">
        <v>51</v>
      </c>
      <c r="O12" s="64">
        <v>1162.9875925000001</v>
      </c>
      <c r="P12" s="65">
        <v>6262.5791779226074</v>
      </c>
      <c r="Q12" s="188"/>
      <c r="R12" s="188"/>
      <c r="S12" s="64"/>
      <c r="T12" s="64"/>
      <c r="U12" s="64"/>
      <c r="V12" s="65"/>
      <c r="W12" s="64">
        <v>62.510492500000005</v>
      </c>
      <c r="X12" s="65">
        <v>336.61314295765993</v>
      </c>
      <c r="Y12" s="64">
        <v>17.298805000000002</v>
      </c>
      <c r="Z12" s="65">
        <v>93.152443495172903</v>
      </c>
      <c r="AA12" s="64">
        <v>155.58379200000002</v>
      </c>
      <c r="AB12" s="65">
        <v>837.80413693574519</v>
      </c>
      <c r="AC12" s="64">
        <v>252.82366200000001</v>
      </c>
      <c r="AD12" s="64">
        <v>1361.4317225205839</v>
      </c>
      <c r="AE12" s="263"/>
      <c r="AF12" s="264"/>
      <c r="AG12" s="64">
        <v>1162.9875925000001</v>
      </c>
      <c r="AH12" s="65">
        <v>12525.158355845215</v>
      </c>
      <c r="AI12" s="189">
        <f t="shared" si="0"/>
        <v>12525.158355845215</v>
      </c>
      <c r="AJ12" s="248"/>
      <c r="AK12" s="253"/>
      <c r="AL12" s="251"/>
    </row>
    <row r="13" spans="1:39" s="1" customFormat="1" ht="12.75" customHeight="1">
      <c r="A13" s="254"/>
      <c r="B13" s="185"/>
      <c r="C13" s="63"/>
      <c r="D13" s="190" t="s">
        <v>109</v>
      </c>
      <c r="E13" s="187" t="s">
        <v>51</v>
      </c>
      <c r="F13" s="186" t="s">
        <v>51</v>
      </c>
      <c r="G13" s="191">
        <v>11423.74</v>
      </c>
      <c r="H13" s="187" t="s">
        <v>51</v>
      </c>
      <c r="I13" s="186" t="s">
        <v>51</v>
      </c>
      <c r="J13" s="256"/>
      <c r="K13" s="256"/>
      <c r="L13" s="259"/>
      <c r="M13" s="64">
        <v>719.40258499999993</v>
      </c>
      <c r="N13" s="186" t="s">
        <v>51</v>
      </c>
      <c r="O13" s="64">
        <v>719.40258499999993</v>
      </c>
      <c r="P13" s="65">
        <v>3873.9154900869735</v>
      </c>
      <c r="Q13" s="188"/>
      <c r="R13" s="188"/>
      <c r="S13" s="64"/>
      <c r="T13" s="64"/>
      <c r="U13" s="67"/>
      <c r="V13" s="65"/>
      <c r="W13" s="67">
        <v>88.533985000000001</v>
      </c>
      <c r="X13" s="65">
        <v>476.74721086890059</v>
      </c>
      <c r="Y13" s="67">
        <v>22.335609999999996</v>
      </c>
      <c r="Z13" s="67">
        <v>120.27516631670335</v>
      </c>
      <c r="AA13" s="64">
        <v>90.889184</v>
      </c>
      <c r="AB13" s="65">
        <v>489.42973672935051</v>
      </c>
      <c r="AC13" s="64">
        <v>147.69492399999999</v>
      </c>
      <c r="AD13" s="64">
        <v>795.32332218519537</v>
      </c>
      <c r="AE13" s="263"/>
      <c r="AF13" s="264"/>
      <c r="AG13" s="191">
        <v>719.40258499999993</v>
      </c>
      <c r="AH13" s="192">
        <v>7747.830980173947</v>
      </c>
      <c r="AI13" s="189">
        <f t="shared" si="0"/>
        <v>7747.830980173947</v>
      </c>
      <c r="AJ13" s="248"/>
      <c r="AK13" s="253"/>
      <c r="AL13" s="251"/>
      <c r="AM13" s="145" t="s">
        <v>110</v>
      </c>
    </row>
    <row r="14" spans="1:39" s="1" customFormat="1" ht="13.5" customHeight="1" thickBot="1">
      <c r="A14" s="234"/>
      <c r="B14" s="178"/>
      <c r="C14" s="72"/>
      <c r="D14" s="73" t="s">
        <v>111</v>
      </c>
      <c r="E14" s="180" t="s">
        <v>51</v>
      </c>
      <c r="F14" s="179" t="s">
        <v>51</v>
      </c>
      <c r="G14" s="107">
        <v>2773.39</v>
      </c>
      <c r="H14" s="180" t="s">
        <v>51</v>
      </c>
      <c r="I14" s="179" t="s">
        <v>51</v>
      </c>
      <c r="J14" s="257"/>
      <c r="K14" s="257"/>
      <c r="L14" s="260"/>
      <c r="M14" s="156">
        <v>365.0380725</v>
      </c>
      <c r="N14" s="181" t="s">
        <v>51</v>
      </c>
      <c r="O14" s="156">
        <v>365.0380725</v>
      </c>
      <c r="P14" s="182">
        <v>1965.6958051231334</v>
      </c>
      <c r="Q14" s="155"/>
      <c r="R14" s="155"/>
      <c r="S14" s="156"/>
      <c r="T14" s="156"/>
      <c r="U14" s="75"/>
      <c r="V14" s="76"/>
      <c r="W14" s="75">
        <v>21.493772500000002</v>
      </c>
      <c r="X14" s="76">
        <v>115.74195028525682</v>
      </c>
      <c r="Y14" s="78">
        <v>9.360084999999998</v>
      </c>
      <c r="Z14" s="78">
        <v>50.403180397288459</v>
      </c>
      <c r="AA14" s="156">
        <v>48.907824000000005</v>
      </c>
      <c r="AB14" s="182">
        <v>263.36404807337044</v>
      </c>
      <c r="AC14" s="156">
        <v>79.475214000000008</v>
      </c>
      <c r="AD14" s="156">
        <v>427.96657811922722</v>
      </c>
      <c r="AE14" s="265"/>
      <c r="AF14" s="266"/>
      <c r="AG14" s="75">
        <v>365.0380725</v>
      </c>
      <c r="AH14" s="76">
        <v>3931.3916102462667</v>
      </c>
      <c r="AI14" s="121">
        <f t="shared" si="0"/>
        <v>3931.3916102462667</v>
      </c>
      <c r="AJ14" s="249"/>
      <c r="AK14" s="232"/>
      <c r="AL14" s="252"/>
    </row>
    <row r="15" spans="1:39" s="1" customFormat="1" ht="12.75">
      <c r="A15" s="41"/>
      <c r="B15" s="41"/>
      <c r="C15" s="88"/>
      <c r="D15" s="46"/>
      <c r="E15" s="46"/>
      <c r="F15" s="46"/>
      <c r="G15" s="89"/>
      <c r="H15" s="89"/>
      <c r="I15" s="89"/>
      <c r="J15" s="111"/>
      <c r="K15" s="46"/>
      <c r="L15" s="47"/>
      <c r="M15" s="92"/>
      <c r="N15" s="49"/>
      <c r="O15" s="92"/>
      <c r="P15" s="116"/>
      <c r="Q15" s="92"/>
      <c r="R15" s="92"/>
      <c r="S15" s="92"/>
      <c r="T15" s="92"/>
      <c r="U15" s="49"/>
      <c r="V15" s="50"/>
      <c r="W15" s="49"/>
      <c r="X15" s="49"/>
      <c r="Y15" s="49"/>
      <c r="Z15" s="49"/>
      <c r="AA15" s="49"/>
      <c r="AB15" s="50"/>
      <c r="AC15" s="49"/>
      <c r="AD15" s="49"/>
      <c r="AE15" s="49"/>
      <c r="AF15" s="50"/>
      <c r="AG15" s="50"/>
      <c r="AI15" s="93"/>
      <c r="AJ15" s="93"/>
    </row>
  </sheetData>
  <mergeCells count="14">
    <mergeCell ref="AJ11:AJ14"/>
    <mergeCell ref="AL7:AL14"/>
    <mergeCell ref="AK11:AK14"/>
    <mergeCell ref="A7:A14"/>
    <mergeCell ref="K7:K14"/>
    <mergeCell ref="L7:L14"/>
    <mergeCell ref="AE7:AF14"/>
    <mergeCell ref="J7:J8"/>
    <mergeCell ref="AJ7:AJ8"/>
    <mergeCell ref="AK7:AK8"/>
    <mergeCell ref="J9:J10"/>
    <mergeCell ref="AJ9:AJ10"/>
    <mergeCell ref="AK9:AK10"/>
    <mergeCell ref="J11:J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27"/>
  <sheetViews>
    <sheetView workbookViewId="0">
      <pane ySplit="1" topLeftCell="A8" activePane="bottomLeft" state="frozen"/>
      <selection pane="bottomLeft" activeCell="I33" sqref="I33"/>
    </sheetView>
  </sheetViews>
  <sheetFormatPr defaultRowHeight="15"/>
  <cols>
    <col min="1" max="1" width="6.88671875" customWidth="1"/>
    <col min="2" max="2" width="7.6640625" bestFit="1" customWidth="1"/>
    <col min="3" max="3" width="8.44140625" customWidth="1"/>
    <col min="4" max="4" width="22.109375" customWidth="1"/>
    <col min="5" max="5" width="53.77734375" bestFit="1" customWidth="1"/>
    <col min="6" max="6" width="11.21875" customWidth="1"/>
    <col min="7" max="7" width="12.5546875" customWidth="1"/>
    <col min="8" max="8" width="16.21875" customWidth="1"/>
    <col min="9" max="9" width="46.21875" bestFit="1" customWidth="1"/>
    <col min="10" max="10" width="11.88671875" customWidth="1"/>
    <col min="11" max="12" width="10" customWidth="1"/>
    <col min="13" max="13" width="8.88671875" customWidth="1"/>
    <col min="14" max="14" width="11.5546875" customWidth="1"/>
    <col min="15" max="17" width="8.88671875" customWidth="1"/>
    <col min="18" max="19" width="10.33203125" customWidth="1"/>
    <col min="20" max="20" width="11.21875" customWidth="1"/>
    <col min="21" max="22" width="8.88671875" customWidth="1"/>
    <col min="23" max="23" width="12" customWidth="1"/>
    <col min="24" max="24" width="7.5546875" customWidth="1"/>
    <col min="25" max="25" width="8.88671875" customWidth="1"/>
    <col min="26" max="26" width="6.77734375" customWidth="1"/>
    <col min="27" max="27" width="8.88671875" customWidth="1"/>
    <col min="28" max="28" width="7.6640625" customWidth="1"/>
    <col min="29" max="29" width="8.88671875" customWidth="1"/>
    <col min="30" max="30" width="7.21875" customWidth="1"/>
    <col min="31" max="31" width="8.109375" customWidth="1"/>
    <col min="32" max="32" width="9.44140625" customWidth="1"/>
    <col min="33" max="33" width="8.44140625" customWidth="1"/>
    <col min="34" max="34" width="9.33203125" customWidth="1"/>
    <col min="35" max="36" width="9.21875" customWidth="1"/>
    <col min="37" max="37" width="10.33203125" customWidth="1"/>
    <col min="38" max="38" width="9.33203125" customWidth="1"/>
    <col min="39" max="39" width="68.21875" bestFit="1" customWidth="1"/>
    <col min="40" max="40" width="38.88671875" bestFit="1" customWidth="1"/>
  </cols>
  <sheetData>
    <row r="1" spans="1:39" s="10" customFormat="1" ht="36.75" thickBot="1">
      <c r="A1" s="2" t="s">
        <v>0</v>
      </c>
      <c r="B1" s="17" t="s">
        <v>1</v>
      </c>
      <c r="C1" s="3" t="s">
        <v>17</v>
      </c>
      <c r="D1" s="5" t="s">
        <v>18</v>
      </c>
      <c r="E1" s="5" t="s">
        <v>19</v>
      </c>
      <c r="F1" s="17" t="s">
        <v>20</v>
      </c>
      <c r="G1" s="17" t="s">
        <v>2</v>
      </c>
      <c r="H1" s="17" t="s">
        <v>21</v>
      </c>
      <c r="I1" s="18" t="s">
        <v>3</v>
      </c>
      <c r="J1" s="5" t="s">
        <v>4</v>
      </c>
      <c r="K1" s="4" t="s">
        <v>22</v>
      </c>
      <c r="L1" s="19" t="s">
        <v>15</v>
      </c>
      <c r="M1" s="14" t="s">
        <v>16</v>
      </c>
      <c r="N1" s="6" t="s">
        <v>23</v>
      </c>
      <c r="O1" s="20" t="s">
        <v>5</v>
      </c>
      <c r="P1" s="6" t="s">
        <v>6</v>
      </c>
      <c r="Q1" s="20" t="s">
        <v>5</v>
      </c>
      <c r="R1" s="6" t="s">
        <v>24</v>
      </c>
      <c r="S1" s="7" t="s">
        <v>25</v>
      </c>
      <c r="T1" s="6" t="s">
        <v>26</v>
      </c>
      <c r="U1" s="7" t="s">
        <v>27</v>
      </c>
      <c r="V1" s="21" t="s">
        <v>28</v>
      </c>
      <c r="W1" s="7" t="s">
        <v>29</v>
      </c>
      <c r="X1" s="22" t="s">
        <v>5</v>
      </c>
      <c r="Y1" s="7" t="s">
        <v>30</v>
      </c>
      <c r="Z1" s="22" t="s">
        <v>5</v>
      </c>
      <c r="AA1" s="15" t="s">
        <v>31</v>
      </c>
      <c r="AB1" s="22" t="s">
        <v>5</v>
      </c>
      <c r="AC1" s="7" t="s">
        <v>7</v>
      </c>
      <c r="AD1" s="22" t="s">
        <v>5</v>
      </c>
      <c r="AE1" s="8" t="s">
        <v>8</v>
      </c>
      <c r="AF1" s="23" t="s">
        <v>5</v>
      </c>
      <c r="AG1" s="9" t="s">
        <v>9</v>
      </c>
      <c r="AH1" s="22" t="s">
        <v>5</v>
      </c>
      <c r="AI1" s="24" t="s">
        <v>10</v>
      </c>
      <c r="AJ1" s="25" t="s">
        <v>11</v>
      </c>
      <c r="AK1" s="24" t="s">
        <v>10</v>
      </c>
      <c r="AL1" s="26"/>
    </row>
    <row r="9" spans="1:39" s="27" customFormat="1" ht="11.25">
      <c r="Y9" s="39"/>
    </row>
    <row r="10" spans="1:39" s="27" customFormat="1" ht="11.25">
      <c r="M10" s="38"/>
      <c r="Y10" s="39"/>
    </row>
    <row r="14" spans="1:39" s="1" customFormat="1" ht="13.5" thickBot="1">
      <c r="A14" s="41"/>
      <c r="B14" s="42"/>
      <c r="C14" s="43"/>
      <c r="D14" s="44"/>
      <c r="E14" s="44"/>
      <c r="F14" s="44"/>
      <c r="G14" s="45"/>
      <c r="H14" s="45"/>
      <c r="I14" s="45"/>
      <c r="J14" s="46"/>
      <c r="K14" s="46"/>
      <c r="L14" s="47"/>
      <c r="M14" s="47"/>
      <c r="N14" s="47"/>
      <c r="O14" s="47"/>
      <c r="P14" s="48"/>
      <c r="Q14" s="47"/>
      <c r="R14" s="48"/>
      <c r="S14" s="47"/>
      <c r="T14" s="47"/>
      <c r="U14" s="47"/>
      <c r="V14" s="47"/>
      <c r="W14" s="47"/>
      <c r="X14" s="48"/>
      <c r="Y14" s="47"/>
      <c r="Z14" s="48"/>
      <c r="AA14" s="47"/>
      <c r="AB14" s="48"/>
      <c r="AC14" s="47"/>
      <c r="AD14" s="48"/>
      <c r="AE14" s="44"/>
      <c r="AF14" s="158"/>
      <c r="AG14" s="47"/>
      <c r="AH14" s="48"/>
      <c r="AI14" s="158"/>
      <c r="AJ14" s="47"/>
      <c r="AK14" s="50"/>
    </row>
    <row r="15" spans="1:39" s="1" customFormat="1" ht="12.75" customHeight="1">
      <c r="A15" s="267" t="s">
        <v>64</v>
      </c>
      <c r="B15" s="159" t="s">
        <v>142</v>
      </c>
      <c r="C15" s="112">
        <v>38659</v>
      </c>
      <c r="D15" s="53" t="s">
        <v>60</v>
      </c>
      <c r="E15" s="53" t="s">
        <v>60</v>
      </c>
      <c r="F15" s="113">
        <v>6545.92</v>
      </c>
      <c r="G15" s="113">
        <v>6545.92</v>
      </c>
      <c r="H15" s="113">
        <v>6545.92</v>
      </c>
      <c r="I15" s="160" t="s">
        <v>152</v>
      </c>
      <c r="J15" s="270" t="s">
        <v>65</v>
      </c>
      <c r="K15" s="273" t="s">
        <v>64</v>
      </c>
      <c r="L15" s="161">
        <v>551.02192000000002</v>
      </c>
      <c r="M15" s="55">
        <v>196.29</v>
      </c>
      <c r="N15" s="56">
        <v>354.73192000000006</v>
      </c>
      <c r="O15" s="57">
        <v>4080</v>
      </c>
      <c r="P15" s="58"/>
      <c r="Q15" s="58"/>
      <c r="R15" s="56"/>
      <c r="S15" s="56"/>
      <c r="T15" s="56"/>
      <c r="U15" s="56"/>
      <c r="V15" s="56"/>
      <c r="W15" s="56"/>
      <c r="X15" s="57"/>
      <c r="Y15" s="162">
        <v>37.342656000000005</v>
      </c>
      <c r="Z15" s="163">
        <v>430</v>
      </c>
      <c r="AA15" s="58"/>
      <c r="AB15" s="58"/>
      <c r="AC15" s="55">
        <v>135.15641600000001</v>
      </c>
      <c r="AD15" s="60">
        <v>1555</v>
      </c>
      <c r="AE15" s="276" t="s">
        <v>50</v>
      </c>
      <c r="AF15" s="277"/>
      <c r="AG15" s="54">
        <v>354.73192000000006</v>
      </c>
      <c r="AH15" s="61">
        <v>8160.8961902104811</v>
      </c>
      <c r="AI15" s="62">
        <f t="shared" ref="AI15:AI26" si="0">AF15+AH15</f>
        <v>8160.8961902104811</v>
      </c>
      <c r="AJ15" s="282">
        <v>46017</v>
      </c>
      <c r="AK15" s="287">
        <f>AI15+AI16</f>
        <v>16321.792380420962</v>
      </c>
      <c r="AL15" s="289">
        <f>AK15+AK17+AK19+AK21+AK23+AK25</f>
        <v>91772.027883334842</v>
      </c>
      <c r="AM15" s="1" t="s">
        <v>84</v>
      </c>
    </row>
    <row r="16" spans="1:39" s="1" customFormat="1" ht="15.75" customHeight="1" thickBot="1">
      <c r="A16" s="268"/>
      <c r="B16" s="227" t="s">
        <v>143</v>
      </c>
      <c r="C16" s="164">
        <v>38659</v>
      </c>
      <c r="D16" s="165" t="s">
        <v>85</v>
      </c>
      <c r="E16" s="165" t="s">
        <v>85</v>
      </c>
      <c r="F16" s="166">
        <v>6545.92</v>
      </c>
      <c r="G16" s="166">
        <v>6545.92</v>
      </c>
      <c r="H16" s="166">
        <v>6545.92</v>
      </c>
      <c r="I16" s="167" t="s">
        <v>153</v>
      </c>
      <c r="J16" s="271"/>
      <c r="K16" s="274"/>
      <c r="L16" s="74">
        <v>551.02192000000002</v>
      </c>
      <c r="M16" s="78">
        <v>196.29</v>
      </c>
      <c r="N16" s="75">
        <v>354.73192000000006</v>
      </c>
      <c r="O16" s="76">
        <v>4080</v>
      </c>
      <c r="P16" s="77"/>
      <c r="Q16" s="77"/>
      <c r="R16" s="75"/>
      <c r="S16" s="75"/>
      <c r="T16" s="75"/>
      <c r="U16" s="75"/>
      <c r="V16" s="75"/>
      <c r="W16" s="75"/>
      <c r="X16" s="76"/>
      <c r="Y16" s="78">
        <v>37.342656000000005</v>
      </c>
      <c r="Z16" s="79">
        <v>430</v>
      </c>
      <c r="AA16" s="77"/>
      <c r="AB16" s="77"/>
      <c r="AC16" s="85">
        <v>135.15641600000001</v>
      </c>
      <c r="AD16" s="86">
        <v>1555</v>
      </c>
      <c r="AE16" s="278"/>
      <c r="AF16" s="279"/>
      <c r="AG16" s="87">
        <v>354.73192000000006</v>
      </c>
      <c r="AH16" s="79">
        <v>8160.8961902104811</v>
      </c>
      <c r="AI16" s="79">
        <f t="shared" si="0"/>
        <v>8160.8961902104811</v>
      </c>
      <c r="AJ16" s="283"/>
      <c r="AK16" s="288"/>
      <c r="AL16" s="290"/>
      <c r="AM16" s="1" t="s">
        <v>84</v>
      </c>
    </row>
    <row r="17" spans="1:39" s="1" customFormat="1" ht="12.75" customHeight="1">
      <c r="A17" s="268"/>
      <c r="B17" s="168" t="s">
        <v>144</v>
      </c>
      <c r="C17" s="112">
        <v>38833</v>
      </c>
      <c r="D17" s="53" t="s">
        <v>60</v>
      </c>
      <c r="E17" s="53" t="s">
        <v>86</v>
      </c>
      <c r="F17" s="113">
        <v>3153.08</v>
      </c>
      <c r="G17" s="113">
        <v>3153.08</v>
      </c>
      <c r="H17" s="113">
        <v>3153.08</v>
      </c>
      <c r="I17" s="285" t="s">
        <v>87</v>
      </c>
      <c r="J17" s="271"/>
      <c r="K17" s="274"/>
      <c r="L17" s="161">
        <v>486.25333000000001</v>
      </c>
      <c r="M17" s="55">
        <v>129.08000000000001</v>
      </c>
      <c r="N17" s="56">
        <v>357.17332999999996</v>
      </c>
      <c r="O17" s="57">
        <v>3901.724360847245</v>
      </c>
      <c r="P17" s="58"/>
      <c r="Q17" s="58"/>
      <c r="R17" s="56"/>
      <c r="S17" s="56"/>
      <c r="T17" s="56"/>
      <c r="U17" s="56"/>
      <c r="V17" s="56"/>
      <c r="W17" s="56"/>
      <c r="X17" s="57"/>
      <c r="Y17" s="162">
        <v>27.395544000000001</v>
      </c>
      <c r="Z17" s="163">
        <v>299.26607735091147</v>
      </c>
      <c r="AA17" s="58"/>
      <c r="AB17" s="58"/>
      <c r="AC17" s="55">
        <v>136.11878400000001</v>
      </c>
      <c r="AD17" s="60">
        <v>1486.9474590997729</v>
      </c>
      <c r="AE17" s="278"/>
      <c r="AF17" s="279"/>
      <c r="AG17" s="54">
        <v>357.17332999999996</v>
      </c>
      <c r="AH17" s="61">
        <v>7803.4487216944899</v>
      </c>
      <c r="AI17" s="62">
        <f t="shared" si="0"/>
        <v>7803.4487216944899</v>
      </c>
      <c r="AJ17" s="282">
        <v>46018</v>
      </c>
      <c r="AK17" s="287">
        <f>AI17+AI18</f>
        <v>12069.497799764489</v>
      </c>
      <c r="AL17" s="290"/>
      <c r="AM17" s="1" t="s">
        <v>88</v>
      </c>
    </row>
    <row r="18" spans="1:39" s="1" customFormat="1" ht="15.75" customHeight="1" thickBot="1">
      <c r="A18" s="268"/>
      <c r="B18" s="114"/>
      <c r="C18" s="115"/>
      <c r="D18" s="118" t="s">
        <v>51</v>
      </c>
      <c r="E18" s="73" t="s">
        <v>89</v>
      </c>
      <c r="F18" s="166">
        <v>1431</v>
      </c>
      <c r="G18" s="119" t="s">
        <v>51</v>
      </c>
      <c r="H18" s="120" t="s">
        <v>51</v>
      </c>
      <c r="I18" s="286"/>
      <c r="J18" s="271"/>
      <c r="K18" s="274"/>
      <c r="L18" s="74">
        <v>195.26224999999999</v>
      </c>
      <c r="M18" s="119" t="s">
        <v>51</v>
      </c>
      <c r="N18" s="75">
        <v>195.26224999999999</v>
      </c>
      <c r="O18" s="76">
        <v>2133.0245390350001</v>
      </c>
      <c r="P18" s="77"/>
      <c r="Q18" s="77"/>
      <c r="R18" s="120" t="s">
        <v>51</v>
      </c>
      <c r="S18" s="75"/>
      <c r="T18" s="75"/>
      <c r="U18" s="75"/>
      <c r="V18" s="75"/>
      <c r="W18" s="75">
        <v>11.090250000000001</v>
      </c>
      <c r="X18" s="76">
        <v>121</v>
      </c>
      <c r="Y18" s="78">
        <v>6.8958000000000004</v>
      </c>
      <c r="Z18" s="79">
        <v>75.329003001233133</v>
      </c>
      <c r="AA18" s="77"/>
      <c r="AB18" s="77"/>
      <c r="AC18" s="85">
        <v>72.468800000000002</v>
      </c>
      <c r="AD18" s="86">
        <v>791.64164458014488</v>
      </c>
      <c r="AE18" s="278"/>
      <c r="AF18" s="279"/>
      <c r="AG18" s="87">
        <v>195.26224999999999</v>
      </c>
      <c r="AH18" s="79">
        <v>4266.0490780700002</v>
      </c>
      <c r="AI18" s="79">
        <f t="shared" si="0"/>
        <v>4266.0490780700002</v>
      </c>
      <c r="AJ18" s="284"/>
      <c r="AK18" s="288"/>
      <c r="AL18" s="290"/>
    </row>
    <row r="19" spans="1:39" s="1" customFormat="1" ht="12.75" customHeight="1">
      <c r="A19" s="268"/>
      <c r="B19" s="169" t="s">
        <v>145</v>
      </c>
      <c r="C19" s="112">
        <v>38833</v>
      </c>
      <c r="D19" s="53" t="s">
        <v>90</v>
      </c>
      <c r="E19" s="53" t="s">
        <v>91</v>
      </c>
      <c r="F19" s="113">
        <v>3153.08</v>
      </c>
      <c r="G19" s="113">
        <v>3153.08</v>
      </c>
      <c r="H19" s="113">
        <v>3153.08</v>
      </c>
      <c r="I19" s="285" t="s">
        <v>87</v>
      </c>
      <c r="J19" s="271"/>
      <c r="K19" s="274"/>
      <c r="L19" s="161">
        <v>423.05332999999996</v>
      </c>
      <c r="M19" s="55">
        <v>129.08000000000001</v>
      </c>
      <c r="N19" s="56">
        <v>293.97332999999992</v>
      </c>
      <c r="O19" s="57">
        <v>3211.3341248082188</v>
      </c>
      <c r="P19" s="58"/>
      <c r="Q19" s="58"/>
      <c r="R19" s="56"/>
      <c r="S19" s="56"/>
      <c r="T19" s="56"/>
      <c r="U19" s="56"/>
      <c r="V19" s="56"/>
      <c r="W19" s="56"/>
      <c r="X19" s="57"/>
      <c r="Y19" s="162">
        <v>27.395544000000001</v>
      </c>
      <c r="Z19" s="163">
        <v>299.26607735091147</v>
      </c>
      <c r="AA19" s="58"/>
      <c r="AB19" s="58"/>
      <c r="AC19" s="55">
        <v>110.83878399999999</v>
      </c>
      <c r="AD19" s="60">
        <v>1210.7913646841603</v>
      </c>
      <c r="AE19" s="278"/>
      <c r="AF19" s="279"/>
      <c r="AG19" s="54">
        <v>293.97332999999992</v>
      </c>
      <c r="AH19" s="61">
        <v>6422.6682496164376</v>
      </c>
      <c r="AI19" s="62">
        <f t="shared" si="0"/>
        <v>6422.6682496164376</v>
      </c>
      <c r="AJ19" s="284"/>
      <c r="AK19" s="287">
        <f>AI19+AI20</f>
        <v>10688.717327686438</v>
      </c>
      <c r="AL19" s="290"/>
      <c r="AM19" s="1" t="s">
        <v>92</v>
      </c>
    </row>
    <row r="20" spans="1:39" s="1" customFormat="1" ht="15.75" customHeight="1" thickBot="1">
      <c r="A20" s="268"/>
      <c r="B20" s="170"/>
      <c r="C20" s="115"/>
      <c r="D20" s="118" t="s">
        <v>51</v>
      </c>
      <c r="E20" s="73" t="s">
        <v>89</v>
      </c>
      <c r="F20" s="166">
        <v>1431</v>
      </c>
      <c r="G20" s="119" t="s">
        <v>51</v>
      </c>
      <c r="H20" s="120" t="s">
        <v>51</v>
      </c>
      <c r="I20" s="286"/>
      <c r="J20" s="271"/>
      <c r="K20" s="274"/>
      <c r="L20" s="74">
        <v>195.26224999999999</v>
      </c>
      <c r="M20" s="119" t="s">
        <v>51</v>
      </c>
      <c r="N20" s="75">
        <v>195.26224999999999</v>
      </c>
      <c r="O20" s="76">
        <v>2133.0245390350001</v>
      </c>
      <c r="P20" s="77"/>
      <c r="Q20" s="77"/>
      <c r="R20" s="120" t="s">
        <v>51</v>
      </c>
      <c r="S20" s="75"/>
      <c r="T20" s="75"/>
      <c r="U20" s="75"/>
      <c r="V20" s="75"/>
      <c r="W20" s="75">
        <v>11.090250000000001</v>
      </c>
      <c r="X20" s="76">
        <v>121</v>
      </c>
      <c r="Y20" s="78">
        <v>6.8958000000000004</v>
      </c>
      <c r="Z20" s="79">
        <v>75.329003001233133</v>
      </c>
      <c r="AA20" s="77"/>
      <c r="AB20" s="77"/>
      <c r="AC20" s="85">
        <v>72.468800000000002</v>
      </c>
      <c r="AD20" s="86">
        <v>791.64164458014488</v>
      </c>
      <c r="AE20" s="278"/>
      <c r="AF20" s="279"/>
      <c r="AG20" s="87">
        <v>195.26224999999999</v>
      </c>
      <c r="AH20" s="79">
        <v>4266.0490780700002</v>
      </c>
      <c r="AI20" s="79">
        <f t="shared" si="0"/>
        <v>4266.0490780700002</v>
      </c>
      <c r="AJ20" s="284"/>
      <c r="AK20" s="288"/>
      <c r="AL20" s="290"/>
    </row>
    <row r="21" spans="1:39" s="1" customFormat="1" ht="12.75" customHeight="1">
      <c r="A21" s="268"/>
      <c r="B21" s="159" t="s">
        <v>146</v>
      </c>
      <c r="C21" s="112">
        <v>39416</v>
      </c>
      <c r="D21" s="53" t="s">
        <v>93</v>
      </c>
      <c r="E21" s="53" t="s">
        <v>150</v>
      </c>
      <c r="F21" s="113">
        <v>130.94</v>
      </c>
      <c r="G21" s="113">
        <v>130.94</v>
      </c>
      <c r="H21" s="113">
        <v>130.94</v>
      </c>
      <c r="I21" s="160" t="s">
        <v>152</v>
      </c>
      <c r="J21" s="271"/>
      <c r="K21" s="274"/>
      <c r="L21" s="161">
        <v>516.56606499999998</v>
      </c>
      <c r="M21" s="55">
        <v>129.08000000000001</v>
      </c>
      <c r="N21" s="56">
        <v>387.48606499999994</v>
      </c>
      <c r="O21" s="57">
        <v>3527.4173772349664</v>
      </c>
      <c r="P21" s="58"/>
      <c r="Q21" s="58"/>
      <c r="R21" s="56"/>
      <c r="S21" s="56"/>
      <c r="T21" s="56"/>
      <c r="U21" s="56"/>
      <c r="V21" s="56"/>
      <c r="W21" s="56"/>
      <c r="X21" s="57"/>
      <c r="Y21" s="162">
        <v>23.715692000000001</v>
      </c>
      <c r="Z21" s="163">
        <v>215.89200652661475</v>
      </c>
      <c r="AA21" s="58"/>
      <c r="AB21" s="58"/>
      <c r="AC21" s="55">
        <v>148.24051200000002</v>
      </c>
      <c r="AD21" s="60">
        <v>1349.4837757301257</v>
      </c>
      <c r="AE21" s="278"/>
      <c r="AF21" s="279"/>
      <c r="AG21" s="54">
        <v>387.48606499999994</v>
      </c>
      <c r="AH21" s="61">
        <v>7054.8347544699327</v>
      </c>
      <c r="AI21" s="62">
        <f t="shared" si="0"/>
        <v>7054.8347544699327</v>
      </c>
      <c r="AJ21" s="284"/>
      <c r="AK21" s="287">
        <f>AI21+AI22</f>
        <v>12959.007338720923</v>
      </c>
      <c r="AL21" s="290"/>
      <c r="AM21" s="1" t="s">
        <v>94</v>
      </c>
    </row>
    <row r="22" spans="1:39" s="1" customFormat="1" ht="15.75" customHeight="1" thickBot="1">
      <c r="A22" s="268"/>
      <c r="B22" s="171" t="s">
        <v>147</v>
      </c>
      <c r="C22" s="115">
        <v>39416</v>
      </c>
      <c r="D22" s="73" t="s">
        <v>95</v>
      </c>
      <c r="E22" s="73" t="s">
        <v>151</v>
      </c>
      <c r="F22" s="166">
        <v>130.94</v>
      </c>
      <c r="G22" s="166">
        <v>130.94</v>
      </c>
      <c r="H22" s="166">
        <v>130.94</v>
      </c>
      <c r="I22" s="167" t="s">
        <v>153</v>
      </c>
      <c r="J22" s="271"/>
      <c r="K22" s="274"/>
      <c r="L22" s="74">
        <v>453.36606499999999</v>
      </c>
      <c r="M22" s="78">
        <v>129.08000000000001</v>
      </c>
      <c r="N22" s="75">
        <v>324.28606500000001</v>
      </c>
      <c r="O22" s="76">
        <v>2952.0862921254957</v>
      </c>
      <c r="P22" s="77"/>
      <c r="Q22" s="77"/>
      <c r="R22" s="75"/>
      <c r="S22" s="75"/>
      <c r="T22" s="75"/>
      <c r="U22" s="75"/>
      <c r="V22" s="75"/>
      <c r="W22" s="75"/>
      <c r="X22" s="76"/>
      <c r="Y22" s="78">
        <v>23.715692000000001</v>
      </c>
      <c r="Z22" s="79">
        <v>215.89200652661475</v>
      </c>
      <c r="AA22" s="77"/>
      <c r="AB22" s="77"/>
      <c r="AC22" s="85">
        <v>122.96051199999999</v>
      </c>
      <c r="AD22" s="86">
        <v>1119.3513416863341</v>
      </c>
      <c r="AE22" s="278"/>
      <c r="AF22" s="279"/>
      <c r="AG22" s="87">
        <v>324.28606500000001</v>
      </c>
      <c r="AH22" s="79">
        <v>5904.1725842509913</v>
      </c>
      <c r="AI22" s="79">
        <f t="shared" si="0"/>
        <v>5904.1725842509913</v>
      </c>
      <c r="AJ22" s="283"/>
      <c r="AK22" s="288"/>
      <c r="AL22" s="290"/>
      <c r="AM22" s="1" t="s">
        <v>96</v>
      </c>
    </row>
    <row r="23" spans="1:39" s="1" customFormat="1" ht="12.75" customHeight="1">
      <c r="A23" s="268"/>
      <c r="B23" s="168" t="s">
        <v>148</v>
      </c>
      <c r="C23" s="112">
        <v>39825</v>
      </c>
      <c r="D23" s="53" t="s">
        <v>60</v>
      </c>
      <c r="E23" s="53" t="s">
        <v>60</v>
      </c>
      <c r="F23" s="113">
        <v>39586.43</v>
      </c>
      <c r="G23" s="113">
        <v>39586.43</v>
      </c>
      <c r="H23" s="113">
        <v>3153.08</v>
      </c>
      <c r="I23" s="285" t="s">
        <v>97</v>
      </c>
      <c r="J23" s="271"/>
      <c r="K23" s="274"/>
      <c r="L23" s="161">
        <v>1404.8319925000001</v>
      </c>
      <c r="M23" s="55">
        <v>872.83</v>
      </c>
      <c r="N23" s="56">
        <v>6944</v>
      </c>
      <c r="O23" s="57">
        <v>11153</v>
      </c>
      <c r="P23" s="58"/>
      <c r="Q23" s="58"/>
      <c r="R23" s="56"/>
      <c r="S23" s="56"/>
      <c r="T23" s="56"/>
      <c r="U23" s="56"/>
      <c r="V23" s="56"/>
      <c r="W23" s="56"/>
      <c r="X23" s="57"/>
      <c r="Y23" s="162">
        <v>96.775574000000006</v>
      </c>
      <c r="Z23" s="163">
        <v>769.97555527908503</v>
      </c>
      <c r="AA23" s="58"/>
      <c r="AB23" s="58"/>
      <c r="AC23" s="55">
        <v>179.57700600000001</v>
      </c>
      <c r="AD23" s="60">
        <v>1428.7686364971134</v>
      </c>
      <c r="AE23" s="278"/>
      <c r="AF23" s="279"/>
      <c r="AG23" s="54">
        <v>532.00199250000003</v>
      </c>
      <c r="AH23" s="61">
        <v>15362.263843555334</v>
      </c>
      <c r="AI23" s="62">
        <f t="shared" si="0"/>
        <v>15362.263843555334</v>
      </c>
      <c r="AJ23" s="247">
        <v>46020</v>
      </c>
      <c r="AK23" s="287">
        <f>AI23+AI24</f>
        <v>17812.963547357282</v>
      </c>
      <c r="AL23" s="290"/>
      <c r="AM23" s="1" t="s">
        <v>98</v>
      </c>
    </row>
    <row r="24" spans="1:39" s="1" customFormat="1" ht="15.75" customHeight="1" thickBot="1">
      <c r="A24" s="268"/>
      <c r="B24" s="114"/>
      <c r="C24" s="115"/>
      <c r="D24" s="118" t="s">
        <v>51</v>
      </c>
      <c r="E24" s="73" t="s">
        <v>99</v>
      </c>
      <c r="F24" s="166">
        <v>6025.74</v>
      </c>
      <c r="G24" s="119" t="s">
        <v>51</v>
      </c>
      <c r="H24" s="120" t="s">
        <v>51</v>
      </c>
      <c r="I24" s="286"/>
      <c r="J24" s="271"/>
      <c r="K24" s="274"/>
      <c r="L24" s="74">
        <v>154.00836500000003</v>
      </c>
      <c r="M24" s="119" t="s">
        <v>51</v>
      </c>
      <c r="N24" s="75">
        <v>154.01</v>
      </c>
      <c r="O24" s="76">
        <v>1225</v>
      </c>
      <c r="P24" s="77"/>
      <c r="Q24" s="77"/>
      <c r="R24" s="120" t="s">
        <v>51</v>
      </c>
      <c r="S24" s="75"/>
      <c r="T24" s="75"/>
      <c r="U24" s="75"/>
      <c r="V24" s="75"/>
      <c r="W24" s="75">
        <v>46.699485000000003</v>
      </c>
      <c r="X24" s="76">
        <v>371.55513946238403</v>
      </c>
      <c r="Y24" s="78">
        <v>15.166332000000001</v>
      </c>
      <c r="Z24" s="79">
        <v>120.66789604623725</v>
      </c>
      <c r="AA24" s="77"/>
      <c r="AB24" s="77"/>
      <c r="AC24" s="85">
        <v>36.508108</v>
      </c>
      <c r="AD24" s="86">
        <v>290.46948075439792</v>
      </c>
      <c r="AE24" s="278"/>
      <c r="AF24" s="279"/>
      <c r="AG24" s="87">
        <v>154.00836500000003</v>
      </c>
      <c r="AH24" s="79">
        <v>2450.6997038019476</v>
      </c>
      <c r="AI24" s="80">
        <f t="shared" si="0"/>
        <v>2450.6997038019476</v>
      </c>
      <c r="AJ24" s="248"/>
      <c r="AK24" s="288"/>
      <c r="AL24" s="290"/>
    </row>
    <row r="25" spans="1:39" s="1" customFormat="1" ht="12.75" customHeight="1">
      <c r="A25" s="268"/>
      <c r="B25" s="169" t="s">
        <v>149</v>
      </c>
      <c r="C25" s="112">
        <v>39825</v>
      </c>
      <c r="D25" s="53" t="s">
        <v>90</v>
      </c>
      <c r="E25" s="53" t="s">
        <v>60</v>
      </c>
      <c r="F25" s="113">
        <v>56324.52</v>
      </c>
      <c r="G25" s="113">
        <v>56324.52</v>
      </c>
      <c r="H25" s="113">
        <v>3153.08</v>
      </c>
      <c r="I25" s="285" t="s">
        <v>100</v>
      </c>
      <c r="J25" s="271"/>
      <c r="K25" s="274"/>
      <c r="L25" s="161">
        <v>1693.2092700000003</v>
      </c>
      <c r="M25" s="55">
        <v>1203.42</v>
      </c>
      <c r="N25" s="56">
        <v>4607.1400000000003</v>
      </c>
      <c r="O25" s="57">
        <v>10617</v>
      </c>
      <c r="P25" s="58"/>
      <c r="Q25" s="58"/>
      <c r="R25" s="56"/>
      <c r="S25" s="56"/>
      <c r="T25" s="56"/>
      <c r="U25" s="56"/>
      <c r="V25" s="56"/>
      <c r="W25" s="56"/>
      <c r="X25" s="57"/>
      <c r="Y25" s="162">
        <v>126.90413599999999</v>
      </c>
      <c r="Z25" s="163">
        <v>1009.687450511143</v>
      </c>
      <c r="AA25" s="58"/>
      <c r="AB25" s="58"/>
      <c r="AC25" s="55">
        <v>164.805984</v>
      </c>
      <c r="AD25" s="60">
        <v>1311.2459456320641</v>
      </c>
      <c r="AE25" s="278"/>
      <c r="AF25" s="279"/>
      <c r="AG25" s="54">
        <v>489.78927000000022</v>
      </c>
      <c r="AH25" s="61">
        <v>14489.819506310369</v>
      </c>
      <c r="AI25" s="62">
        <f t="shared" si="0"/>
        <v>14489.819506310369</v>
      </c>
      <c r="AJ25" s="248"/>
      <c r="AK25" s="287">
        <f>AI25+AI26</f>
        <v>21920.049489384739</v>
      </c>
      <c r="AL25" s="290"/>
      <c r="AM25" s="1" t="s">
        <v>101</v>
      </c>
    </row>
    <row r="26" spans="1:39" s="1" customFormat="1" ht="15.75" customHeight="1" thickBot="1">
      <c r="A26" s="269"/>
      <c r="B26" s="170"/>
      <c r="C26" s="115"/>
      <c r="D26" s="118" t="s">
        <v>51</v>
      </c>
      <c r="E26" s="73" t="s">
        <v>99</v>
      </c>
      <c r="F26" s="166">
        <v>21364.14</v>
      </c>
      <c r="G26" s="119" t="s">
        <v>51</v>
      </c>
      <c r="H26" s="120" t="s">
        <v>51</v>
      </c>
      <c r="I26" s="286"/>
      <c r="J26" s="272"/>
      <c r="K26" s="275"/>
      <c r="L26" s="74">
        <v>466.94176500000003</v>
      </c>
      <c r="M26" s="119" t="s">
        <v>51</v>
      </c>
      <c r="N26" s="75">
        <v>466.94</v>
      </c>
      <c r="O26" s="76">
        <v>3715</v>
      </c>
      <c r="P26" s="77"/>
      <c r="Q26" s="77"/>
      <c r="R26" s="120" t="s">
        <v>51</v>
      </c>
      <c r="S26" s="75"/>
      <c r="T26" s="75"/>
      <c r="U26" s="75"/>
      <c r="V26" s="75"/>
      <c r="W26" s="75">
        <v>165.57208500000002</v>
      </c>
      <c r="X26" s="76">
        <v>1317</v>
      </c>
      <c r="Y26" s="78">
        <v>42.775452000000001</v>
      </c>
      <c r="Z26" s="79">
        <v>340.33435343936901</v>
      </c>
      <c r="AA26" s="77"/>
      <c r="AB26" s="77"/>
      <c r="AC26" s="85">
        <v>104.429388</v>
      </c>
      <c r="AD26" s="86">
        <v>830.87160002538428</v>
      </c>
      <c r="AE26" s="280"/>
      <c r="AF26" s="281"/>
      <c r="AG26" s="87">
        <v>466.94176500000003</v>
      </c>
      <c r="AH26" s="79">
        <v>7430.2299830743714</v>
      </c>
      <c r="AI26" s="80">
        <f t="shared" si="0"/>
        <v>7430.2299830743714</v>
      </c>
      <c r="AJ26" s="249"/>
      <c r="AK26" s="288"/>
      <c r="AL26" s="290"/>
    </row>
    <row r="27" spans="1:39" s="1" customFormat="1" ht="12.75">
      <c r="A27" s="41"/>
      <c r="B27" s="41"/>
      <c r="C27" s="88"/>
      <c r="D27" s="46"/>
      <c r="E27" s="46"/>
      <c r="F27" s="89"/>
      <c r="G27" s="89"/>
      <c r="H27" s="89"/>
      <c r="I27" s="108"/>
      <c r="J27" s="46"/>
      <c r="K27" s="47"/>
      <c r="L27" s="92"/>
      <c r="M27" s="49"/>
      <c r="N27" s="92"/>
      <c r="O27" s="116"/>
      <c r="P27" s="92"/>
      <c r="Q27" s="116"/>
      <c r="R27" s="92"/>
      <c r="S27" s="92"/>
      <c r="T27" s="92"/>
      <c r="U27" s="92"/>
      <c r="V27" s="92"/>
      <c r="W27" s="92"/>
      <c r="X27" s="50"/>
      <c r="Y27" s="49"/>
      <c r="Z27" s="50"/>
      <c r="AA27" s="49"/>
      <c r="AB27" s="50"/>
      <c r="AC27" s="49"/>
      <c r="AD27" s="50"/>
      <c r="AE27" s="49"/>
      <c r="AF27" s="50"/>
      <c r="AG27" s="49"/>
      <c r="AH27" s="50"/>
      <c r="AI27" s="50"/>
      <c r="AJ27" s="49"/>
      <c r="AL27" s="16"/>
      <c r="AM27" s="16"/>
    </row>
  </sheetData>
  <mergeCells count="18">
    <mergeCell ref="AK25:AK26"/>
    <mergeCell ref="AK15:AK16"/>
    <mergeCell ref="AL15:AL26"/>
    <mergeCell ref="I17:I18"/>
    <mergeCell ref="AK17:AK18"/>
    <mergeCell ref="AK19:AK20"/>
    <mergeCell ref="AK21:AK22"/>
    <mergeCell ref="AK23:AK24"/>
    <mergeCell ref="A15:A26"/>
    <mergeCell ref="J15:J26"/>
    <mergeCell ref="K15:K26"/>
    <mergeCell ref="AE15:AF26"/>
    <mergeCell ref="AJ15:AJ16"/>
    <mergeCell ref="AJ17:AJ22"/>
    <mergeCell ref="I19:I20"/>
    <mergeCell ref="I23:I24"/>
    <mergeCell ref="AJ23:AJ26"/>
    <mergeCell ref="I25:I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K12"/>
  <sheetViews>
    <sheetView workbookViewId="0">
      <selection activeCell="E24" sqref="E24"/>
    </sheetView>
  </sheetViews>
  <sheetFormatPr defaultRowHeight="15"/>
  <cols>
    <col min="1" max="1" width="6.33203125" bestFit="1" customWidth="1"/>
    <col min="2" max="2" width="8.44140625" bestFit="1" customWidth="1"/>
    <col min="3" max="3" width="7.88671875" bestFit="1" customWidth="1"/>
    <col min="4" max="4" width="71.44140625" bestFit="1" customWidth="1"/>
    <col min="5" max="5" width="63.77734375" bestFit="1" customWidth="1"/>
    <col min="6" max="6" width="13.88671875" bestFit="1" customWidth="1"/>
    <col min="7" max="7" width="13.33203125" bestFit="1" customWidth="1"/>
    <col min="8" max="9" width="10" customWidth="1"/>
    <col min="10" max="10" width="11.44140625" bestFit="1" customWidth="1"/>
    <col min="11" max="11" width="15" customWidth="1"/>
    <col min="12" max="12" width="12" customWidth="1"/>
    <col min="13" max="13" width="10" customWidth="1"/>
    <col min="14" max="14" width="9.21875" bestFit="1" customWidth="1"/>
    <col min="15" max="15" width="11.5546875" customWidth="1"/>
    <col min="16" max="16" width="9.21875" bestFit="1" customWidth="1"/>
    <col min="17" max="18" width="9.21875" customWidth="1"/>
    <col min="19" max="19" width="11.6640625" bestFit="1" customWidth="1"/>
    <col min="20" max="20" width="8.44140625" bestFit="1" customWidth="1"/>
    <col min="21" max="21" width="9.5546875" customWidth="1"/>
    <col min="22" max="22" width="9.21875" bestFit="1" customWidth="1"/>
    <col min="23" max="29" width="9.21875" customWidth="1"/>
    <col min="30" max="30" width="9.21875" bestFit="1" customWidth="1"/>
    <col min="31" max="31" width="8.44140625" customWidth="1"/>
    <col min="32" max="32" width="9.21875" bestFit="1" customWidth="1"/>
    <col min="33" max="34" width="9.33203125" bestFit="1" customWidth="1"/>
    <col min="35" max="35" width="11.5546875" customWidth="1"/>
    <col min="36" max="36" width="9" customWidth="1"/>
    <col min="37" max="37" width="66.5546875" bestFit="1" customWidth="1"/>
  </cols>
  <sheetData>
    <row r="1" spans="1:37" s="10" customFormat="1" ht="36.75" thickBot="1">
      <c r="A1" s="2" t="s">
        <v>0</v>
      </c>
      <c r="B1" s="2" t="s">
        <v>1</v>
      </c>
      <c r="C1" s="3" t="s">
        <v>33</v>
      </c>
      <c r="D1" s="5" t="s">
        <v>34</v>
      </c>
      <c r="E1" s="5" t="s">
        <v>35</v>
      </c>
      <c r="F1" s="5" t="s">
        <v>36</v>
      </c>
      <c r="G1" s="5" t="s">
        <v>57</v>
      </c>
      <c r="H1" s="17" t="s">
        <v>2</v>
      </c>
      <c r="I1" s="17" t="s">
        <v>37</v>
      </c>
      <c r="J1" s="5" t="s">
        <v>3</v>
      </c>
      <c r="K1" s="5" t="s">
        <v>4</v>
      </c>
      <c r="L1" s="4" t="s">
        <v>22</v>
      </c>
      <c r="M1" s="19" t="s">
        <v>15</v>
      </c>
      <c r="N1" s="14" t="s">
        <v>16</v>
      </c>
      <c r="O1" s="6" t="s">
        <v>75</v>
      </c>
      <c r="P1" s="20" t="s">
        <v>5</v>
      </c>
      <c r="Q1" s="6" t="s">
        <v>6</v>
      </c>
      <c r="R1" s="91" t="s">
        <v>5</v>
      </c>
      <c r="S1" s="15" t="s">
        <v>53</v>
      </c>
      <c r="T1" s="7" t="s">
        <v>54</v>
      </c>
      <c r="U1" s="21" t="s">
        <v>76</v>
      </c>
      <c r="V1" s="20" t="s">
        <v>5</v>
      </c>
      <c r="W1" s="6" t="s">
        <v>59</v>
      </c>
      <c r="X1" s="91" t="s">
        <v>5</v>
      </c>
      <c r="Y1" s="7" t="s">
        <v>77</v>
      </c>
      <c r="Z1" s="91" t="s">
        <v>5</v>
      </c>
      <c r="AA1" s="7" t="s">
        <v>7</v>
      </c>
      <c r="AB1" s="20" t="s">
        <v>5</v>
      </c>
      <c r="AC1" s="2" t="s">
        <v>8</v>
      </c>
      <c r="AD1" s="29" t="s">
        <v>5</v>
      </c>
      <c r="AE1" s="9" t="s">
        <v>9</v>
      </c>
      <c r="AF1" s="20" t="s">
        <v>5</v>
      </c>
      <c r="AG1" s="24" t="s">
        <v>10</v>
      </c>
      <c r="AH1" s="24" t="s">
        <v>10</v>
      </c>
      <c r="AI1" s="136" t="s">
        <v>11</v>
      </c>
      <c r="AJ1" s="137"/>
    </row>
    <row r="7" spans="1:37" s="1" customFormat="1" ht="13.5" thickBot="1">
      <c r="A7" s="41"/>
      <c r="B7" s="41"/>
      <c r="C7" s="88"/>
      <c r="D7" s="46"/>
      <c r="E7" s="46"/>
      <c r="F7" s="46"/>
      <c r="G7" s="89"/>
      <c r="H7" s="89"/>
      <c r="I7" s="89"/>
      <c r="J7" s="111"/>
      <c r="K7" s="46"/>
      <c r="L7" s="47"/>
      <c r="M7" s="92"/>
      <c r="N7" s="49"/>
      <c r="O7" s="109"/>
      <c r="P7" s="138"/>
      <c r="Q7" s="92"/>
      <c r="R7" s="92"/>
      <c r="S7" s="92"/>
      <c r="T7" s="92"/>
      <c r="U7" s="110"/>
      <c r="V7" s="51"/>
      <c r="W7" s="49"/>
      <c r="X7" s="49"/>
      <c r="Y7" s="49"/>
      <c r="Z7" s="49"/>
      <c r="AA7" s="110"/>
      <c r="AB7" s="51"/>
      <c r="AC7" s="110"/>
      <c r="AD7" s="110"/>
      <c r="AE7" s="110"/>
      <c r="AF7" s="51"/>
      <c r="AG7" s="50"/>
      <c r="AH7" s="139"/>
      <c r="AI7" s="93"/>
      <c r="AJ7" s="93"/>
    </row>
    <row r="8" spans="1:37" s="1" customFormat="1" ht="12.75" customHeight="1">
      <c r="A8" s="233" t="s">
        <v>64</v>
      </c>
      <c r="B8" s="94" t="s">
        <v>136</v>
      </c>
      <c r="C8" s="140">
        <v>36458</v>
      </c>
      <c r="D8" s="96" t="s">
        <v>78</v>
      </c>
      <c r="E8" s="96" t="s">
        <v>78</v>
      </c>
      <c r="F8" s="141" t="s">
        <v>79</v>
      </c>
      <c r="G8" s="142">
        <v>8804.11</v>
      </c>
      <c r="H8" s="142">
        <v>8804.11</v>
      </c>
      <c r="I8" s="142">
        <v>8804.11</v>
      </c>
      <c r="J8" s="226" t="s">
        <v>64</v>
      </c>
      <c r="K8" s="255" t="s">
        <v>65</v>
      </c>
      <c r="L8" s="258" t="s">
        <v>64</v>
      </c>
      <c r="M8" s="56">
        <v>387.9</v>
      </c>
      <c r="N8" s="55">
        <v>169.53</v>
      </c>
      <c r="O8" s="83">
        <v>218.37</v>
      </c>
      <c r="P8" s="84">
        <v>5110</v>
      </c>
      <c r="Q8" s="143"/>
      <c r="R8" s="143"/>
      <c r="S8" s="56"/>
      <c r="T8" s="56"/>
      <c r="U8" s="82">
        <v>5.84</v>
      </c>
      <c r="V8" s="84">
        <v>137</v>
      </c>
      <c r="W8" s="143"/>
      <c r="X8" s="143"/>
      <c r="Y8" s="143"/>
      <c r="Z8" s="143"/>
      <c r="AA8" s="82">
        <v>87.68</v>
      </c>
      <c r="AB8" s="84">
        <v>2052</v>
      </c>
      <c r="AC8" s="261" t="s">
        <v>75</v>
      </c>
      <c r="AD8" s="262"/>
      <c r="AE8" s="82">
        <v>218.37</v>
      </c>
      <c r="AF8" s="84">
        <v>10220</v>
      </c>
      <c r="AG8" s="57">
        <f t="shared" ref="AG8:AH11" si="0">AF8</f>
        <v>10220</v>
      </c>
      <c r="AH8" s="144">
        <f t="shared" si="0"/>
        <v>10220</v>
      </c>
      <c r="AI8" s="294">
        <v>46016</v>
      </c>
      <c r="AJ8" s="291">
        <f>AH8+AH9+AH10+AH11</f>
        <v>33739</v>
      </c>
      <c r="AK8" s="145" t="s">
        <v>80</v>
      </c>
    </row>
    <row r="9" spans="1:37" s="1" customFormat="1" ht="12.75" customHeight="1">
      <c r="A9" s="254"/>
      <c r="B9" s="146" t="s">
        <v>137</v>
      </c>
      <c r="C9" s="147">
        <v>36474</v>
      </c>
      <c r="D9" s="148" t="s">
        <v>81</v>
      </c>
      <c r="E9" s="148" t="s">
        <v>81</v>
      </c>
      <c r="F9" s="148" t="s">
        <v>79</v>
      </c>
      <c r="G9" s="149">
        <v>293.47000000000003</v>
      </c>
      <c r="H9" s="149">
        <v>293.47000000000003</v>
      </c>
      <c r="I9" s="149">
        <v>293.47000000000003</v>
      </c>
      <c r="J9" s="150" t="s">
        <v>64</v>
      </c>
      <c r="K9" s="256"/>
      <c r="L9" s="259"/>
      <c r="M9" s="83">
        <v>118.17</v>
      </c>
      <c r="N9" s="82">
        <v>43.04</v>
      </c>
      <c r="O9" s="83">
        <v>75.14</v>
      </c>
      <c r="P9" s="84">
        <v>1728</v>
      </c>
      <c r="Q9" s="151"/>
      <c r="R9" s="151"/>
      <c r="S9" s="83"/>
      <c r="T9" s="83"/>
      <c r="U9" s="82">
        <v>1.69</v>
      </c>
      <c r="V9" s="84">
        <v>39</v>
      </c>
      <c r="W9" s="151"/>
      <c r="X9" s="151"/>
      <c r="Y9" s="151"/>
      <c r="Z9" s="151"/>
      <c r="AA9" s="82">
        <v>30.27</v>
      </c>
      <c r="AB9" s="84">
        <v>696</v>
      </c>
      <c r="AC9" s="263"/>
      <c r="AD9" s="264"/>
      <c r="AE9" s="82">
        <v>75.14</v>
      </c>
      <c r="AF9" s="84">
        <v>3456</v>
      </c>
      <c r="AG9" s="117">
        <f t="shared" si="0"/>
        <v>3456</v>
      </c>
      <c r="AH9" s="152">
        <f t="shared" si="0"/>
        <v>3456</v>
      </c>
      <c r="AI9" s="295"/>
      <c r="AJ9" s="292"/>
      <c r="AK9" s="145" t="s">
        <v>82</v>
      </c>
    </row>
    <row r="10" spans="1:37" s="1" customFormat="1" ht="12.75" customHeight="1">
      <c r="A10" s="254"/>
      <c r="B10" s="218" t="s">
        <v>138</v>
      </c>
      <c r="C10" s="219">
        <v>36779</v>
      </c>
      <c r="D10" s="220" t="s">
        <v>122</v>
      </c>
      <c r="E10" s="220" t="s">
        <v>122</v>
      </c>
      <c r="F10" s="220" t="s">
        <v>79</v>
      </c>
      <c r="G10" s="221">
        <v>9831.2545854732216</v>
      </c>
      <c r="H10" s="221">
        <v>9831.2545854732216</v>
      </c>
      <c r="I10" s="221">
        <v>9831.2545854732216</v>
      </c>
      <c r="J10" s="150" t="s">
        <v>64</v>
      </c>
      <c r="K10" s="256"/>
      <c r="L10" s="259"/>
      <c r="M10" s="222">
        <v>259.89141599413057</v>
      </c>
      <c r="N10" s="223">
        <v>173.58</v>
      </c>
      <c r="O10" s="222">
        <v>86.31</v>
      </c>
      <c r="P10" s="224">
        <v>1725</v>
      </c>
      <c r="Q10" s="188"/>
      <c r="R10" s="188"/>
      <c r="S10" s="64"/>
      <c r="T10" s="64"/>
      <c r="U10" s="67">
        <v>0.85</v>
      </c>
      <c r="V10" s="65">
        <v>17</v>
      </c>
      <c r="W10" s="188"/>
      <c r="X10" s="188"/>
      <c r="Y10" s="188"/>
      <c r="Z10" s="188"/>
      <c r="AA10" s="67">
        <v>39.08</v>
      </c>
      <c r="AB10" s="65">
        <v>781</v>
      </c>
      <c r="AC10" s="263"/>
      <c r="AD10" s="264"/>
      <c r="AE10" s="223">
        <v>86.31</v>
      </c>
      <c r="AF10" s="224">
        <v>3450</v>
      </c>
      <c r="AG10" s="117">
        <f t="shared" si="0"/>
        <v>3450</v>
      </c>
      <c r="AH10" s="152">
        <f t="shared" si="0"/>
        <v>3450</v>
      </c>
      <c r="AI10" s="295"/>
      <c r="AJ10" s="292"/>
      <c r="AK10" s="145" t="s">
        <v>123</v>
      </c>
    </row>
    <row r="11" spans="1:37" s="1" customFormat="1" ht="13.5" customHeight="1" thickBot="1">
      <c r="A11" s="234"/>
      <c r="B11" s="104" t="s">
        <v>139</v>
      </c>
      <c r="C11" s="72">
        <v>38659</v>
      </c>
      <c r="D11" s="73" t="s">
        <v>140</v>
      </c>
      <c r="E11" s="73" t="s">
        <v>141</v>
      </c>
      <c r="F11" s="106" t="s">
        <v>79</v>
      </c>
      <c r="G11" s="107">
        <v>4287.72</v>
      </c>
      <c r="H11" s="107">
        <v>4287.72</v>
      </c>
      <c r="I11" s="107">
        <v>4287.72</v>
      </c>
      <c r="J11" s="153" t="s">
        <v>64</v>
      </c>
      <c r="K11" s="257"/>
      <c r="L11" s="260"/>
      <c r="M11" s="75">
        <v>869.33</v>
      </c>
      <c r="N11" s="154">
        <v>147.22</v>
      </c>
      <c r="O11" s="75">
        <v>722.11</v>
      </c>
      <c r="P11" s="76">
        <v>8306</v>
      </c>
      <c r="Q11" s="155"/>
      <c r="R11" s="155"/>
      <c r="S11" s="156"/>
      <c r="T11" s="156"/>
      <c r="U11" s="156">
        <v>32.840000000000003</v>
      </c>
      <c r="V11" s="182">
        <v>375</v>
      </c>
      <c r="W11" s="155"/>
      <c r="X11" s="155"/>
      <c r="Y11" s="155"/>
      <c r="Z11" s="155"/>
      <c r="AA11" s="156">
        <v>283.69</v>
      </c>
      <c r="AB11" s="156">
        <v>3263</v>
      </c>
      <c r="AC11" s="265"/>
      <c r="AD11" s="266"/>
      <c r="AE11" s="75">
        <v>722.11</v>
      </c>
      <c r="AF11" s="76">
        <v>16613</v>
      </c>
      <c r="AG11" s="76">
        <f t="shared" si="0"/>
        <v>16613</v>
      </c>
      <c r="AH11" s="157">
        <f t="shared" si="0"/>
        <v>16613</v>
      </c>
      <c r="AI11" s="296"/>
      <c r="AJ11" s="293"/>
      <c r="AK11" s="145" t="s">
        <v>83</v>
      </c>
    </row>
    <row r="12" spans="1:37" s="1" customFormat="1" ht="12.75">
      <c r="A12" s="41"/>
      <c r="B12" s="41"/>
      <c r="C12" s="88"/>
      <c r="D12" s="46"/>
      <c r="E12" s="46"/>
      <c r="F12" s="46"/>
      <c r="G12" s="89"/>
      <c r="H12" s="89"/>
      <c r="I12" s="89"/>
      <c r="J12" s="111"/>
      <c r="K12" s="46"/>
      <c r="L12" s="47"/>
      <c r="M12" s="92"/>
      <c r="N12" s="49"/>
      <c r="O12" s="92"/>
      <c r="P12" s="116"/>
      <c r="Q12" s="92"/>
      <c r="R12" s="92"/>
      <c r="S12" s="92"/>
      <c r="T12" s="92"/>
      <c r="U12" s="49"/>
      <c r="V12" s="50"/>
      <c r="W12" s="49"/>
      <c r="X12" s="49"/>
      <c r="Y12" s="49"/>
      <c r="Z12" s="49"/>
      <c r="AA12" s="49"/>
      <c r="AB12" s="50"/>
      <c r="AC12" s="49"/>
      <c r="AD12" s="49"/>
      <c r="AE12" s="49"/>
      <c r="AF12" s="50"/>
      <c r="AG12" s="50"/>
      <c r="AI12" s="93"/>
      <c r="AJ12" s="93"/>
    </row>
  </sheetData>
  <mergeCells count="6">
    <mergeCell ref="AJ8:AJ11"/>
    <mergeCell ref="A8:A11"/>
    <mergeCell ref="K8:K11"/>
    <mergeCell ref="L8:L11"/>
    <mergeCell ref="AC8:AD11"/>
    <mergeCell ref="AI8:AI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H16"/>
  <sheetViews>
    <sheetView workbookViewId="0">
      <selection activeCell="F23" sqref="F23"/>
    </sheetView>
  </sheetViews>
  <sheetFormatPr defaultRowHeight="15"/>
  <cols>
    <col min="1" max="1" width="6" bestFit="1" customWidth="1"/>
    <col min="2" max="2" width="7.21875" bestFit="1" customWidth="1"/>
    <col min="3" max="3" width="7.88671875" bestFit="1" customWidth="1"/>
    <col min="4" max="4" width="17.21875" bestFit="1" customWidth="1"/>
    <col min="5" max="5" width="11.44140625" bestFit="1" customWidth="1"/>
    <col min="6" max="6" width="11.21875" customWidth="1"/>
    <col min="7" max="7" width="9.44140625" customWidth="1"/>
    <col min="8" max="8" width="10" customWidth="1"/>
    <col min="9" max="9" width="8.44140625" customWidth="1"/>
    <col min="10" max="10" width="11.5546875" customWidth="1"/>
    <col min="11" max="17" width="8.44140625" customWidth="1"/>
    <col min="18" max="18" width="11.77734375" customWidth="1"/>
    <col min="19" max="21" width="9.109375" customWidth="1"/>
    <col min="22" max="25" width="8.44140625" customWidth="1"/>
    <col min="26" max="27" width="8.5546875" customWidth="1"/>
    <col min="28" max="28" width="9.33203125" customWidth="1"/>
    <col min="29" max="29" width="9.21875" customWidth="1"/>
    <col min="30" max="30" width="10" bestFit="1" customWidth="1"/>
    <col min="31" max="31" width="9.21875" customWidth="1"/>
    <col min="32" max="32" width="10.33203125" customWidth="1"/>
    <col min="33" max="33" width="56.33203125" bestFit="1" customWidth="1"/>
    <col min="34" max="34" width="6" customWidth="1"/>
  </cols>
  <sheetData>
    <row r="1" spans="1:34" s="10" customFormat="1" ht="32.25" thickBot="1">
      <c r="A1" s="2" t="s">
        <v>0</v>
      </c>
      <c r="B1" s="2" t="s">
        <v>1</v>
      </c>
      <c r="C1" s="3" t="s">
        <v>33</v>
      </c>
      <c r="D1" s="18" t="s">
        <v>34</v>
      </c>
      <c r="E1" s="5" t="s">
        <v>3</v>
      </c>
      <c r="F1" s="5" t="s">
        <v>4</v>
      </c>
      <c r="G1" s="4" t="s">
        <v>22</v>
      </c>
      <c r="H1" s="8" t="s">
        <v>15</v>
      </c>
      <c r="I1" s="90" t="s">
        <v>16</v>
      </c>
      <c r="J1" s="6" t="s">
        <v>23</v>
      </c>
      <c r="K1" s="91" t="s">
        <v>5</v>
      </c>
      <c r="L1" s="6" t="s">
        <v>6</v>
      </c>
      <c r="M1" s="91" t="s">
        <v>5</v>
      </c>
      <c r="N1" s="7" t="s">
        <v>38</v>
      </c>
      <c r="O1" s="7" t="s">
        <v>39</v>
      </c>
      <c r="P1" s="21" t="s">
        <v>52</v>
      </c>
      <c r="Q1" s="91" t="s">
        <v>5</v>
      </c>
      <c r="R1" s="9" t="s">
        <v>53</v>
      </c>
      <c r="S1" s="7" t="s">
        <v>54</v>
      </c>
      <c r="T1" s="7" t="s">
        <v>40</v>
      </c>
      <c r="U1" s="91" t="s">
        <v>5</v>
      </c>
      <c r="V1" s="15" t="s">
        <v>31</v>
      </c>
      <c r="W1" s="91" t="s">
        <v>5</v>
      </c>
      <c r="X1" s="7" t="s">
        <v>55</v>
      </c>
      <c r="Y1" s="91" t="s">
        <v>5</v>
      </c>
      <c r="Z1" s="8" t="s">
        <v>8</v>
      </c>
      <c r="AA1" s="29" t="s">
        <v>5</v>
      </c>
      <c r="AB1" s="9" t="s">
        <v>9</v>
      </c>
      <c r="AC1" s="91" t="s">
        <v>5</v>
      </c>
      <c r="AD1" s="5" t="s">
        <v>10</v>
      </c>
      <c r="AE1" s="17" t="s">
        <v>11</v>
      </c>
      <c r="AF1" s="5" t="s">
        <v>10</v>
      </c>
      <c r="AG1" s="27"/>
    </row>
    <row r="7" spans="1:34" s="1" customFormat="1" ht="13.5" thickBot="1">
      <c r="A7" s="41"/>
      <c r="B7" s="41"/>
      <c r="C7" s="88"/>
      <c r="D7" s="46"/>
      <c r="E7" s="46"/>
      <c r="F7" s="46"/>
      <c r="G7" s="47"/>
      <c r="H7" s="92"/>
      <c r="I7" s="49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49"/>
      <c r="W7" s="49"/>
      <c r="X7" s="49"/>
      <c r="Y7" s="49"/>
      <c r="Z7" s="49"/>
      <c r="AA7" s="49"/>
      <c r="AB7" s="49"/>
      <c r="AC7" s="49"/>
      <c r="AD7" s="49"/>
      <c r="AE7" s="49"/>
      <c r="AG7" s="93"/>
    </row>
    <row r="8" spans="1:34" s="1" customFormat="1" ht="15" customHeight="1" thickBot="1">
      <c r="A8" s="300" t="s">
        <v>64</v>
      </c>
      <c r="B8" s="94" t="s">
        <v>126</v>
      </c>
      <c r="C8" s="95">
        <v>39087</v>
      </c>
      <c r="D8" s="96" t="s">
        <v>56</v>
      </c>
      <c r="E8" s="255" t="s">
        <v>64</v>
      </c>
      <c r="F8" s="303" t="s">
        <v>65</v>
      </c>
      <c r="G8" s="306" t="s">
        <v>64</v>
      </c>
      <c r="H8" s="56">
        <v>41.6</v>
      </c>
      <c r="I8" s="55">
        <v>32</v>
      </c>
      <c r="J8" s="55">
        <v>9.6</v>
      </c>
      <c r="K8" s="59">
        <v>193</v>
      </c>
      <c r="L8" s="58"/>
      <c r="M8" s="58"/>
      <c r="N8" s="58"/>
      <c r="O8" s="58"/>
      <c r="P8" s="58"/>
      <c r="Q8" s="58"/>
      <c r="R8" s="58"/>
      <c r="S8" s="58"/>
      <c r="T8" s="97">
        <v>3.64</v>
      </c>
      <c r="U8" s="98">
        <v>37</v>
      </c>
      <c r="V8" s="99"/>
      <c r="W8" s="99"/>
      <c r="X8" s="97">
        <v>3.84</v>
      </c>
      <c r="Y8" s="98">
        <v>39</v>
      </c>
      <c r="Z8" s="261" t="s">
        <v>50</v>
      </c>
      <c r="AA8" s="262"/>
      <c r="AB8" s="97">
        <v>9.6000000000000014</v>
      </c>
      <c r="AC8" s="98">
        <v>192.95000896746393</v>
      </c>
      <c r="AD8" s="132">
        <f>AC8</f>
        <v>192.95000896746393</v>
      </c>
      <c r="AE8" s="133">
        <v>46017</v>
      </c>
      <c r="AF8" s="297">
        <f>SUM(AD8:AD15)</f>
        <v>25288.710427853413</v>
      </c>
      <c r="AG8" s="93" t="s">
        <v>66</v>
      </c>
    </row>
    <row r="9" spans="1:34" s="1" customFormat="1" ht="15" customHeight="1">
      <c r="A9" s="301"/>
      <c r="B9" s="100" t="s">
        <v>127</v>
      </c>
      <c r="C9" s="101">
        <v>39416</v>
      </c>
      <c r="D9" s="102" t="s">
        <v>134</v>
      </c>
      <c r="E9" s="256"/>
      <c r="F9" s="304"/>
      <c r="G9" s="307"/>
      <c r="H9" s="64">
        <v>360.32</v>
      </c>
      <c r="I9" s="67">
        <v>40</v>
      </c>
      <c r="J9" s="67">
        <v>320.32</v>
      </c>
      <c r="K9" s="68">
        <v>2916</v>
      </c>
      <c r="L9" s="66"/>
      <c r="M9" s="66"/>
      <c r="N9" s="66"/>
      <c r="O9" s="66"/>
      <c r="P9" s="66"/>
      <c r="Q9" s="66"/>
      <c r="R9" s="66"/>
      <c r="S9" s="66"/>
      <c r="T9" s="71">
        <v>12.88</v>
      </c>
      <c r="U9" s="68">
        <v>117</v>
      </c>
      <c r="V9" s="103"/>
      <c r="W9" s="103"/>
      <c r="X9" s="71">
        <v>124.56</v>
      </c>
      <c r="Y9" s="68">
        <v>1134</v>
      </c>
      <c r="Z9" s="263"/>
      <c r="AA9" s="264"/>
      <c r="AB9" s="71">
        <v>320.32</v>
      </c>
      <c r="AC9" s="68">
        <v>5831.9637082995787</v>
      </c>
      <c r="AD9" s="69">
        <f t="shared" ref="AD9:AD15" si="0">AC9</f>
        <v>5831.9637082995787</v>
      </c>
      <c r="AE9" s="247">
        <v>46018</v>
      </c>
      <c r="AF9" s="298"/>
      <c r="AG9" s="93" t="s">
        <v>67</v>
      </c>
    </row>
    <row r="10" spans="1:34" s="1" customFormat="1" ht="15" customHeight="1" thickBot="1">
      <c r="A10" s="301"/>
      <c r="B10" s="100" t="s">
        <v>128</v>
      </c>
      <c r="C10" s="101">
        <v>39416</v>
      </c>
      <c r="D10" s="134" t="s">
        <v>135</v>
      </c>
      <c r="E10" s="256"/>
      <c r="F10" s="304"/>
      <c r="G10" s="307"/>
      <c r="H10" s="64">
        <v>335.32</v>
      </c>
      <c r="I10" s="67">
        <v>40</v>
      </c>
      <c r="J10" s="67">
        <v>295.32</v>
      </c>
      <c r="K10" s="68">
        <v>2688</v>
      </c>
      <c r="L10" s="66"/>
      <c r="M10" s="66"/>
      <c r="N10" s="66"/>
      <c r="O10" s="66"/>
      <c r="P10" s="66"/>
      <c r="Q10" s="66"/>
      <c r="R10" s="66"/>
      <c r="S10" s="66"/>
      <c r="T10" s="71">
        <v>12.88</v>
      </c>
      <c r="U10" s="68">
        <v>117</v>
      </c>
      <c r="V10" s="103"/>
      <c r="W10" s="103"/>
      <c r="X10" s="71">
        <v>114.56</v>
      </c>
      <c r="Y10" s="68">
        <v>1043</v>
      </c>
      <c r="Z10" s="263"/>
      <c r="AA10" s="264"/>
      <c r="AB10" s="71">
        <v>295.32</v>
      </c>
      <c r="AC10" s="68">
        <v>5376.7967105863718</v>
      </c>
      <c r="AD10" s="69">
        <f t="shared" si="0"/>
        <v>5376.7967105863718</v>
      </c>
      <c r="AE10" s="249"/>
      <c r="AF10" s="298"/>
      <c r="AG10" s="93" t="s">
        <v>68</v>
      </c>
      <c r="AH10" s="93"/>
    </row>
    <row r="11" spans="1:34" s="1" customFormat="1" ht="15" customHeight="1" thickBot="1">
      <c r="A11" s="301"/>
      <c r="B11" s="100" t="s">
        <v>129</v>
      </c>
      <c r="C11" s="101">
        <v>39825</v>
      </c>
      <c r="D11" s="134" t="s">
        <v>69</v>
      </c>
      <c r="E11" s="256"/>
      <c r="F11" s="304"/>
      <c r="G11" s="307"/>
      <c r="H11" s="64">
        <v>613.22</v>
      </c>
      <c r="I11" s="67">
        <v>110</v>
      </c>
      <c r="J11" s="67">
        <v>3236.34</v>
      </c>
      <c r="K11" s="68">
        <v>7458</v>
      </c>
      <c r="L11" s="66"/>
      <c r="M11" s="66"/>
      <c r="N11" s="66"/>
      <c r="O11" s="66"/>
      <c r="P11" s="66"/>
      <c r="Q11" s="66"/>
      <c r="R11" s="66"/>
      <c r="S11" s="66"/>
      <c r="T11" s="71">
        <v>28.34</v>
      </c>
      <c r="U11" s="68">
        <v>225</v>
      </c>
      <c r="V11" s="103"/>
      <c r="W11" s="103"/>
      <c r="X11" s="71">
        <v>170.91</v>
      </c>
      <c r="Y11" s="68">
        <v>1360</v>
      </c>
      <c r="Z11" s="263"/>
      <c r="AA11" s="264"/>
      <c r="AB11" s="71">
        <v>503.22</v>
      </c>
      <c r="AC11" s="68">
        <v>11497</v>
      </c>
      <c r="AD11" s="69">
        <f t="shared" si="0"/>
        <v>11497</v>
      </c>
      <c r="AE11" s="135">
        <v>46020</v>
      </c>
      <c r="AF11" s="298"/>
      <c r="AG11" s="93" t="s">
        <v>70</v>
      </c>
    </row>
    <row r="12" spans="1:34" s="1" customFormat="1" ht="15" customHeight="1">
      <c r="A12" s="301"/>
      <c r="B12" s="100" t="s">
        <v>130</v>
      </c>
      <c r="C12" s="101">
        <v>43096</v>
      </c>
      <c r="D12" s="134" t="s">
        <v>56</v>
      </c>
      <c r="E12" s="256"/>
      <c r="F12" s="304"/>
      <c r="G12" s="307"/>
      <c r="H12" s="64">
        <v>138.316</v>
      </c>
      <c r="I12" s="67">
        <v>35</v>
      </c>
      <c r="J12" s="67">
        <v>103.316</v>
      </c>
      <c r="K12" s="68">
        <v>402.37895506937656</v>
      </c>
      <c r="L12" s="66"/>
      <c r="M12" s="66"/>
      <c r="N12" s="66"/>
      <c r="O12" s="66"/>
      <c r="P12" s="66"/>
      <c r="Q12" s="66"/>
      <c r="R12" s="66"/>
      <c r="S12" s="66"/>
      <c r="T12" s="71"/>
      <c r="U12" s="68"/>
      <c r="V12" s="67">
        <v>15.335999999999999</v>
      </c>
      <c r="W12" s="68">
        <v>59.741513460745615</v>
      </c>
      <c r="X12" s="71">
        <v>31.905000000000005</v>
      </c>
      <c r="Y12" s="68">
        <v>124.27325257707898</v>
      </c>
      <c r="Z12" s="263"/>
      <c r="AA12" s="264"/>
      <c r="AB12" s="71">
        <v>103.316</v>
      </c>
      <c r="AC12" s="68">
        <v>805</v>
      </c>
      <c r="AD12" s="69">
        <f t="shared" si="0"/>
        <v>805</v>
      </c>
      <c r="AE12" s="247">
        <v>46021</v>
      </c>
      <c r="AF12" s="298"/>
      <c r="AG12" s="93" t="s">
        <v>71</v>
      </c>
    </row>
    <row r="13" spans="1:34" s="1" customFormat="1" ht="15" customHeight="1">
      <c r="A13" s="301"/>
      <c r="B13" s="100" t="s">
        <v>131</v>
      </c>
      <c r="C13" s="101">
        <v>43755</v>
      </c>
      <c r="D13" s="134" t="s">
        <v>56</v>
      </c>
      <c r="E13" s="256"/>
      <c r="F13" s="304"/>
      <c r="G13" s="307"/>
      <c r="H13" s="64">
        <v>81.103999999999999</v>
      </c>
      <c r="I13" s="67">
        <v>19.5</v>
      </c>
      <c r="J13" s="67">
        <v>61.603999999999999</v>
      </c>
      <c r="K13" s="68">
        <v>210.13389235429864</v>
      </c>
      <c r="L13" s="66"/>
      <c r="M13" s="66"/>
      <c r="N13" s="66"/>
      <c r="O13" s="66"/>
      <c r="P13" s="66"/>
      <c r="Q13" s="66"/>
      <c r="R13" s="66"/>
      <c r="S13" s="66"/>
      <c r="T13" s="71">
        <v>0.5</v>
      </c>
      <c r="U13" s="68">
        <v>2</v>
      </c>
      <c r="V13" s="67">
        <v>10.703999999999999</v>
      </c>
      <c r="W13" s="68">
        <v>36.50053000310055</v>
      </c>
      <c r="X13" s="71">
        <v>20.295000000000002</v>
      </c>
      <c r="Y13" s="68">
        <v>68.90754262267582</v>
      </c>
      <c r="Z13" s="263"/>
      <c r="AA13" s="264"/>
      <c r="AB13" s="71">
        <v>61.603999999999999</v>
      </c>
      <c r="AC13" s="68">
        <v>420</v>
      </c>
      <c r="AD13" s="69">
        <f t="shared" si="0"/>
        <v>420</v>
      </c>
      <c r="AE13" s="248"/>
      <c r="AF13" s="298"/>
      <c r="AG13" s="93" t="s">
        <v>72</v>
      </c>
    </row>
    <row r="14" spans="1:34" s="1" customFormat="1" ht="15" customHeight="1">
      <c r="A14" s="301"/>
      <c r="B14" s="100" t="s">
        <v>132</v>
      </c>
      <c r="C14" s="101">
        <v>44027</v>
      </c>
      <c r="D14" s="102" t="s">
        <v>56</v>
      </c>
      <c r="E14" s="256"/>
      <c r="F14" s="304"/>
      <c r="G14" s="307"/>
      <c r="H14" s="64">
        <v>162.00800000000001</v>
      </c>
      <c r="I14" s="67">
        <v>77</v>
      </c>
      <c r="J14" s="67">
        <v>85.00800000000001</v>
      </c>
      <c r="K14" s="68">
        <v>274.6933667095492</v>
      </c>
      <c r="L14" s="66"/>
      <c r="M14" s="66"/>
      <c r="N14" s="66"/>
      <c r="O14" s="66"/>
      <c r="P14" s="66"/>
      <c r="Q14" s="66"/>
      <c r="R14" s="66"/>
      <c r="S14" s="66"/>
      <c r="T14" s="71"/>
      <c r="U14" s="68"/>
      <c r="V14" s="67">
        <v>9.4079999999999995</v>
      </c>
      <c r="W14" s="68">
        <v>30.406594291693441</v>
      </c>
      <c r="X14" s="71">
        <v>21.240000000000002</v>
      </c>
      <c r="Y14" s="68">
        <v>68.632950345968979</v>
      </c>
      <c r="Z14" s="263"/>
      <c r="AA14" s="264"/>
      <c r="AB14" s="71">
        <v>85.00800000000001</v>
      </c>
      <c r="AC14" s="68">
        <v>549</v>
      </c>
      <c r="AD14" s="69">
        <f t="shared" si="0"/>
        <v>549</v>
      </c>
      <c r="AE14" s="248"/>
      <c r="AF14" s="298"/>
      <c r="AG14" s="93" t="s">
        <v>73</v>
      </c>
    </row>
    <row r="15" spans="1:34" s="1" customFormat="1" ht="15.75" customHeight="1" thickBot="1">
      <c r="A15" s="302"/>
      <c r="B15" s="104" t="s">
        <v>133</v>
      </c>
      <c r="C15" s="105">
        <v>44481</v>
      </c>
      <c r="D15" s="106" t="s">
        <v>56</v>
      </c>
      <c r="E15" s="257"/>
      <c r="F15" s="305"/>
      <c r="G15" s="308"/>
      <c r="H15" s="75">
        <v>185.28799999999998</v>
      </c>
      <c r="I15" s="78">
        <v>80.36</v>
      </c>
      <c r="J15" s="78">
        <v>104.92799999999998</v>
      </c>
      <c r="K15" s="79">
        <v>307.91713139370029</v>
      </c>
      <c r="L15" s="77"/>
      <c r="M15" s="77"/>
      <c r="N15" s="77"/>
      <c r="O15" s="77"/>
      <c r="P15" s="77"/>
      <c r="Q15" s="77"/>
      <c r="R15" s="77"/>
      <c r="S15" s="77"/>
      <c r="T15" s="107"/>
      <c r="U15" s="79"/>
      <c r="V15" s="78">
        <v>8.4479999999999986</v>
      </c>
      <c r="W15" s="79">
        <v>24.796528736078962</v>
      </c>
      <c r="X15" s="107">
        <v>29.628000000000004</v>
      </c>
      <c r="Y15" s="79">
        <v>62.328789391043472</v>
      </c>
      <c r="Z15" s="265"/>
      <c r="AA15" s="266"/>
      <c r="AB15" s="107">
        <v>104.92799999999998</v>
      </c>
      <c r="AC15" s="79">
        <v>616</v>
      </c>
      <c r="AD15" s="80">
        <f t="shared" si="0"/>
        <v>616</v>
      </c>
      <c r="AE15" s="249"/>
      <c r="AF15" s="299"/>
      <c r="AG15" s="93" t="s">
        <v>74</v>
      </c>
    </row>
    <row r="16" spans="1:34" s="1" customFormat="1" ht="12.75">
      <c r="A16" s="41"/>
      <c r="B16" s="41"/>
      <c r="C16" s="88"/>
      <c r="D16" s="46"/>
      <c r="E16" s="46"/>
      <c r="F16" s="46"/>
      <c r="G16" s="47"/>
      <c r="H16" s="92"/>
      <c r="I16" s="49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G16" s="93"/>
    </row>
  </sheetData>
  <mergeCells count="8">
    <mergeCell ref="AF8:AF15"/>
    <mergeCell ref="AE9:AE10"/>
    <mergeCell ref="AE12:AE15"/>
    <mergeCell ref="A8:A15"/>
    <mergeCell ref="E8:E15"/>
    <mergeCell ref="F8:F15"/>
    <mergeCell ref="G8:G15"/>
    <mergeCell ref="Z8:A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6</vt:i4>
      </vt:variant>
    </vt:vector>
  </HeadingPairs>
  <TitlesOfParts>
    <vt:vector size="6" baseType="lpstr">
      <vt:lpstr>219-54</vt:lpstr>
      <vt:lpstr>219γ4</vt:lpstr>
      <vt:lpstr>219γ5</vt:lpstr>
      <vt:lpstr>219γ6</vt:lpstr>
      <vt:lpstr>219δ1</vt:lpstr>
      <vt:lpstr>219δ2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2026-01-03T20:11:56Z</dcterms:modified>
</cp:coreProperties>
</file>